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110" windowHeight="7935" activeTab="1"/>
  </bookViews>
  <sheets>
    <sheet name="P.A. IN EDUCAT" sheetId="1" r:id="rId1"/>
    <sheet name="VIVIENDA" sheetId="2" r:id="rId2"/>
    <sheet name="SANEAMIENTO B" sheetId="3" r:id="rId3"/>
    <sheet name="VIAS" sheetId="4" r:id="rId4"/>
    <sheet name="ELECTRIF" sheetId="5" r:id="rId5"/>
    <sheet name="INF. MUNICIPIO" sheetId="6" r:id="rId6"/>
    <sheet name="desarrollo institucional" sheetId="7" r:id="rId7"/>
    <sheet name="Hoja1" sheetId="8" r:id="rId8"/>
  </sheets>
  <definedNames>
    <definedName name="_xlnm.Print_Area" localSheetId="0">'P.A. IN EDUCAT'!$A$1:$R$31</definedName>
  </definedNames>
  <calcPr fullCalcOnLoad="1"/>
</workbook>
</file>

<file path=xl/sharedStrings.xml><?xml version="1.0" encoding="utf-8"?>
<sst xmlns="http://schemas.openxmlformats.org/spreadsheetml/2006/main" count="582" uniqueCount="355">
  <si>
    <t>SECTOR:</t>
  </si>
  <si>
    <t>SUBPROGRAMA</t>
  </si>
  <si>
    <t>INDICADOR</t>
  </si>
  <si>
    <t>RESPONSABLE</t>
  </si>
  <si>
    <t>MUNICIPIO DE INZA</t>
  </si>
  <si>
    <t xml:space="preserve">PLAN DE ACCION </t>
  </si>
  <si>
    <t>VIGENCIA 2012</t>
  </si>
  <si>
    <t>PROYECTO Y/O ACTIVIDAD</t>
  </si>
  <si>
    <t>NOMBRE</t>
  </si>
  <si>
    <t>ESTADO ACTUAL</t>
  </si>
  <si>
    <t>RECURSOS</t>
  </si>
  <si>
    <t>OTROS</t>
  </si>
  <si>
    <t xml:space="preserve">EJE ESTRATEGICO DE DESARROLLO: </t>
  </si>
  <si>
    <t>OBJETIVO SECTORIAL:</t>
  </si>
  <si>
    <t>Vo. Bo. JEFE DEPENDENCIA</t>
  </si>
  <si>
    <t>Elaborado por :</t>
  </si>
  <si>
    <t>FUNCIONARIO RESPONSABLE</t>
  </si>
  <si>
    <t>PLAN DE DESARROLLO "AHORA LE TOCA A LA GENTE"</t>
  </si>
  <si>
    <t>COMPONENTES</t>
  </si>
  <si>
    <t>IDENTIFIC ACION COMPONENTES</t>
  </si>
  <si>
    <t>PROGRAMAS:</t>
  </si>
  <si>
    <t>META   DE PRODUCTO</t>
  </si>
  <si>
    <t>IDENTIFICACION PDM (COD.)</t>
  </si>
  <si>
    <t>ARTICULO 8o.</t>
  </si>
  <si>
    <t>EJE ESTRATEGICO SOCIAL: BIENESTAR, INCLUSION Y DESARROLLO HUMANO PARA LA GENTE</t>
  </si>
  <si>
    <t>9.1.</t>
  </si>
  <si>
    <t xml:space="preserve">Garantizar el derecho a la salud de la población inzaeña para el desarrollo humano integral mediante la promoción, prevención y deducación en salud y el control de factores de riesgo priorizando a los niños, niñas, infantes y adolescentes y a la población más pobre y vulnerable con el concurso interistitucional e intersectorial </t>
  </si>
  <si>
    <t>CODIGO PROG.</t>
  </si>
  <si>
    <t>CODIGO SUB PROG</t>
  </si>
  <si>
    <t>ARTICULO 10o.</t>
  </si>
  <si>
    <t>EDUCACION: EDUCACION INTEGRAL PARA EL DESARROLLO DE LA GENTE DE INZA</t>
  </si>
  <si>
    <t>10.3.</t>
  </si>
  <si>
    <t>EDUCACION CON PERTINENCIA, EQUIDAD Y CALIDAD PARA LA COBERTURA TOTAL</t>
  </si>
  <si>
    <t>10.3.2.</t>
  </si>
  <si>
    <t>ADECUACION, MEJORAMIENTO Y CONSTRUCCION DE LA INFRAESTRUCTURA EDUCATIVA</t>
  </si>
  <si>
    <t>10.3</t>
  </si>
  <si>
    <t>planeacion</t>
  </si>
  <si>
    <t>bras Publicas</t>
  </si>
  <si>
    <t>MPIO (R.P.- SGP- TRANS</t>
  </si>
  <si>
    <t>Obras Publicas</t>
  </si>
  <si>
    <t>SECTOR VIVIENDA</t>
  </si>
  <si>
    <t>La  administración municipal trabajará por una  vivienda digna  y segura para la gente y el habitad saludable en armonía y el respeto por el medio ambiente,  para mejorar la calidad de vida de la población de la zona rural y urbana priorizando las familias más pobre y vulnerable   y  facilitando la convivencia familiar y el aprovechamiento de espacios colectivos de integración social.</t>
  </si>
  <si>
    <t>13.1.</t>
  </si>
  <si>
    <t>13.3.</t>
  </si>
  <si>
    <t>VIVIENDA DIGNA PARA LA GENTE</t>
  </si>
  <si>
    <t>CONSTRUCCIÓN  Y MEJORAMIENTO DE VIVIENDA DIGNA PARA LA POBLACIÓN URBANA Y RURAL UBICADA EN ZONA DE ALTO RIESGO Y POBLACIÓN  SISBENIZADA EN LOS NIVELES UNO Y DOS</t>
  </si>
  <si>
    <t>Identificar, priorizar  y consolidar los censos de  las  de familias ubicadas en zonas de alto riesgo.</t>
  </si>
  <si>
    <t>Identificar,  priorizar y consolidar los censos de  las  de familias que viven en pobreza y extrema pobreza.</t>
  </si>
  <si>
    <t>Construcción de 29 viviendas</t>
  </si>
  <si>
    <t>Número de viviendas construidas</t>
  </si>
  <si>
    <t>Construcción deviviendas para familias afectadas por ola invernal</t>
  </si>
  <si>
    <t>INFRAESTRUCTURA TERRITORIO Y GESTION DEL RIESGO POR LA ARMONIA  Y SOSTENIBILIDAD PARA LA GENTE</t>
  </si>
  <si>
    <t>ARTICULO 17º</t>
  </si>
  <si>
    <t>aRTICULO 18º</t>
  </si>
  <si>
    <t>SECTOR AGUA POTABLE, SANEAMIENTO BÁSICO Y SERVICIOS PUBLICOS</t>
  </si>
  <si>
    <t>Desarrollar acciones que permitan la optimización del recurso hídrico, del adecuado tratamiento de los residuos sólidos y líquidos, de las buenas prácticas para la conservación del medio ambiente como fuente natural  de los acueductos y bocatomas del municipio mediante políticas  de concientización, capitación, optimización de la calidad del agua, para el uso racional de este importante sector generador de bienestar para el mejoramiento de la calidad de vida de la población urbana y rural.</t>
  </si>
  <si>
    <t>CALIDAD Y EFICIENCIA EN LOS SERVICIOS PÚBLICOS PARA LA GENTE</t>
  </si>
  <si>
    <t>18.3.</t>
  </si>
  <si>
    <t>FORTALECIMIENTO DESARROLLO, COBERTURA Y CALIDAD DE LAS REDES  Y SISTEMAS DE ACUEDUCTO  DEL LA ZONA RURAL Y CENTROS POBLADOS DEL MUNICIPIO DE INZA</t>
  </si>
  <si>
    <t>18.3.2.</t>
  </si>
  <si>
    <t>CONSTRUCCION, AMPLIACIÓN  Y MEJORAMIENTO DE LOS SISTEMAS DE MANEJO DE AGUAS RESIDUALES  DE LA ZONA RURAL Y CENTROS POBLADOS RURALES</t>
  </si>
  <si>
    <t>18.3.4.</t>
  </si>
  <si>
    <t>MANEJO DE RESIDUOS SOLIDOS EN EL MUNICIPIO DE INZÁ</t>
  </si>
  <si>
    <t>18.3.5.</t>
  </si>
  <si>
    <t xml:space="preserve">Incrementar en un 20% los alcantarillados construidos en al zona rural del municipio de Inzá  </t>
  </si>
  <si>
    <t>VIAS Y TRANSPORTE</t>
  </si>
  <si>
    <t xml:space="preserve">ARTICULO 19o. </t>
  </si>
  <si>
    <t>El objetivo general de este sector es mejorar la infraestructura vial para la integración del municipio con la región y con el país para contribuir al desarrollo integral de la gente.</t>
  </si>
  <si>
    <t>19.1.</t>
  </si>
  <si>
    <t xml:space="preserve">VIAS Y TRANSPORTE POR LA INTEGRACIÓN, LA PROSPERIDAD Y LA PAZ PARA LA GENTE </t>
  </si>
  <si>
    <t>19.3.</t>
  </si>
  <si>
    <t>CONSTRUCCION Y MEJORAMIENTO DE VIAS Y PUENTES</t>
  </si>
  <si>
    <t>19.3.1.</t>
  </si>
  <si>
    <t>ARTICUL 20º. SECTOR ELECTRIFICACION</t>
  </si>
  <si>
    <t xml:space="preserve">ARTICUL 20º. </t>
  </si>
  <si>
    <t xml:space="preserve">Llevar a todo el municipio de Inzá el servicio de energía eléctrica para mejorar el nivel de la calidad de vida de la población. 
Mejorar la calidad del servicio de energía domiciliario y alumbrado público
</t>
  </si>
  <si>
    <t xml:space="preserve">INZA CONECTADO AL SISTEMA DE INTERCONEXIÓN ELECTRICO CON CALIDAD </t>
  </si>
  <si>
    <t>AMPLIACION Y MEJORAMIENTO DE LOS SERVICIOS  DE ELECTRIFICACION PARA LA GENTE</t>
  </si>
  <si>
    <t>20.3.1.</t>
  </si>
  <si>
    <t>20.3.</t>
  </si>
  <si>
    <t>Ampliación cobertura del servicio de energía en el municipio de Inzá para llegar al 100%</t>
  </si>
  <si>
    <t>Mantenimiento de redes eléctricas y alumbrado público en el 100%</t>
  </si>
  <si>
    <t>EQUIPAMENTO MUNICIPAL Y ESPACIO PÚBLICO</t>
  </si>
  <si>
    <t>ARTICULO 21º</t>
  </si>
  <si>
    <t xml:space="preserve">Garantizar a la población del municipio una adecuada atención, comodidad y bienestar  mediante la construcción, adecuación y mejoramiento de la infraestructura del municipio  y recuperación  espacios públicos como parques y plazoletas en todo el municipio, y corredores o andenes en la cabecera municipal y centros poblados.
Mejorar las condiciones de accesibilidad a los espacios públicos y establecimientos públicos pensando en la población en situación de discapacidad y en los adultos mayores
</t>
  </si>
  <si>
    <t>INFRAESTRUCTURA, EQUIPAMENTO Y ESPACIOS PARA LA GENTE</t>
  </si>
  <si>
    <t>21.3.</t>
  </si>
  <si>
    <t>CONSTRUCCIÓN, ADECUACIÓN Y AMPLIACIÓN DEL LA INFRAESTRUCTURA MUNICIPAL Y DOTACION DE EQUIPOS</t>
  </si>
  <si>
    <t>21.3.1.</t>
  </si>
  <si>
    <t>ADECUACIÓN, AMPLIACIÓN Y MEJORAMIENTO DEL ESPACIO PÚBLICO</t>
  </si>
  <si>
    <t>21.3.2.</t>
  </si>
  <si>
    <t>Ampliar y mejorar la infraestructura del edificio de la alcaldía municipal especialmente los corredores y gradas para facilitar el acceso a los adultos mayores y la población en situación de discapacidad</t>
  </si>
  <si>
    <t xml:space="preserve">Terminar la construcción de la galería municipal de Inzá y Pedregal </t>
  </si>
  <si>
    <t>Planeación</t>
  </si>
  <si>
    <t>Acueducto la Palma</t>
  </si>
  <si>
    <t>Acueducto Turmina</t>
  </si>
  <si>
    <t>2.5.7.1.06</t>
  </si>
  <si>
    <t>VIVIENDA</t>
  </si>
  <si>
    <t>2.5.7.1.06.1</t>
  </si>
  <si>
    <t>Mejoramiento de Viviendas en la Cabecera Municipal, Corregimientos y Veredas del Municipio de Inzá</t>
  </si>
  <si>
    <t>2.5.7.3.06</t>
  </si>
  <si>
    <t>2.5.7.3.06.1</t>
  </si>
  <si>
    <t>Programa de rehabilitación y mejoramiento de vivienda</t>
  </si>
  <si>
    <t>Formular un censo de familias ubicadas en zonas de alto riesgo</t>
  </si>
  <si>
    <t>Un censo formulado</t>
  </si>
  <si>
    <t>Formular un censo de familias  que viven en extrema pobreza</t>
  </si>
  <si>
    <t>Mejoramiento de vivienda de familias que viven en extrema pobreza (banco de materiales)</t>
  </si>
  <si>
    <t>Cofinanciación para construcción de viviendas para familias ubicadas en zona de alto riesgo (U.N.G.R.)</t>
  </si>
  <si>
    <t>Cofinanciación para construcción de viviendas para familias que viven en extrema pobreza (Red Unidos)</t>
  </si>
  <si>
    <t>Construir 10 viviendas para familias ubicadas en zona de alto riesgo</t>
  </si>
  <si>
    <t>Número defamilias beneficiadas</t>
  </si>
  <si>
    <t>Construir 10 viviendas para familias que viven en extrema pobreza</t>
  </si>
  <si>
    <t>Mejoramiento de 50 viviendas que viven en extrema pobreza</t>
  </si>
  <si>
    <t>MPIO</t>
  </si>
  <si>
    <t>COD. PPTO</t>
  </si>
  <si>
    <t>2.5.3.02.4</t>
  </si>
  <si>
    <t>2.5.3.04.3</t>
  </si>
  <si>
    <t>2.5.3.06.1</t>
  </si>
  <si>
    <t>2.5.3.06.3</t>
  </si>
  <si>
    <t>2.5.3.11.5.3</t>
  </si>
  <si>
    <t>($4.054.000</t>
  </si>
  <si>
    <t>VIAS ALCANTARILLAS EN LA VIA CRUCERO VIBORA – VIBORA PEDREGAL</t>
  </si>
  <si>
    <t>VOLADURA DE PIEDRA EN LA VIA DE ACCESO A LAS VEREDAS DE COSCURO LA MILAGROSA YAQUIVA Y EL HATO AFECTADAS POR DERRUMBES PROVOCADOS POR LA OLA INVERNAL QUE AZOTA LA REGION</t>
  </si>
  <si>
    <t>TERMINACION Y ADECUACION DE LA CASA DE PASO BARRIO SANTADER DE LA CABECERA MUNICIPAL DE INZA CAUCA</t>
  </si>
  <si>
    <t>REMODELACION Y ADECUACION DEL PARQUEADERO PARA LOS VEHICULOS DE PROPIEDAD DEL MUNICIPIO UBICADOS EN EL BARRIO SANTANDER DE LA CABECERA MUNICIPAL</t>
  </si>
  <si>
    <t xml:space="preserve">2.5.1.1.3.1 </t>
  </si>
  <si>
    <t>Construccion de  dos aulas y bateria sanitaria en el Colegio de Guanacas y resataurante y bateria sanitaria en la escuela de la Manga</t>
  </si>
  <si>
    <t>Dos aulas y una batería sanitaria en el colegio de Guanacas                         Restaurante y bateria sanitaria en la escuela de la Manga</t>
  </si>
  <si>
    <t>*Número aulas construidas.                             *Número de baterias   sanitarias construidas.        *Número de restaurantes escolares.</t>
  </si>
  <si>
    <t>Un acueducto mejorado</t>
  </si>
  <si>
    <t>2.5.7.1.11.1</t>
  </si>
  <si>
    <t xml:space="preserve">2.5.3.04.1   2.5.3.04.2 </t>
  </si>
  <si>
    <t>Mantenimiento y reparación del sistema de alcantarillado de la cabecera municipal de Inzá</t>
  </si>
  <si>
    <t>Construcción canales recolectores de aguas lluvias y superficiales en el sector barrio el Sol del Corregimiento de Pedregal.</t>
  </si>
  <si>
    <t>2.5.3.04.2.</t>
  </si>
  <si>
    <t>Construcción alcantarillado vereda la Floresta Pedregal</t>
  </si>
  <si>
    <t>2.5.3.11.5.1.             2.5.3.06.1.</t>
  </si>
  <si>
    <t>2.5.3.06.2.    2.5.3.06.3.      2.5.3.11.5.2</t>
  </si>
  <si>
    <t>Ampliación y mejoramiento de alcantarillados de la zona rural</t>
  </si>
  <si>
    <t>Construcción y mejoramiento de baterias sanitarias y pozos septicos</t>
  </si>
  <si>
    <t>Terminación Acueducto de Yarumal, El Socorro, Santa Teresa (sector Carpintería) y la Meseta</t>
  </si>
  <si>
    <t xml:space="preserve"> Mejoramiento del acueducto de la cabecera municipal</t>
  </si>
  <si>
    <t>terminación de cuatro acueductos</t>
  </si>
  <si>
    <t>Reconstrucción de siete Acueductos</t>
  </si>
  <si>
    <t>Número de baterias y pozos septicos mejorados</t>
  </si>
  <si>
    <t>1.8.3.</t>
  </si>
  <si>
    <t>1.8.3.2.</t>
  </si>
  <si>
    <t>Compra de materiales para la ampliación y reparación del alcantarillado vereda la Palmera</t>
  </si>
  <si>
    <t>Materiales para la Reconstrucción del 100% acueductos turmina, el Lago, La Palma, Birmania, Guanacas, Los Pinos y el Carmen</t>
  </si>
  <si>
    <t>Un alcantarillado mejorado</t>
  </si>
  <si>
    <t>Un canal de recoplección de aguas lluvias construido</t>
  </si>
  <si>
    <t>Reparación alcantarillado y construcción de la etapa 4a. En el barrio el Sol corregimiento de El Pedregal</t>
  </si>
  <si>
    <t>Un alcantarillado construido</t>
  </si>
  <si>
    <t>Un alcantarillado ampliado</t>
  </si>
  <si>
    <t>Número de alcantarillados mejorados</t>
  </si>
  <si>
    <t>2.5.7.1.11</t>
  </si>
  <si>
    <t>TRANSPORTE - VIAS URBANAS Y RURALES</t>
  </si>
  <si>
    <t>Mantenimiento, mejoramiento y Adecuación de las Vias del Municipio de Inzá</t>
  </si>
  <si>
    <t>2.5.7.1.11.2</t>
  </si>
  <si>
    <t xml:space="preserve">Pago del Personal operativo encargado del Mantenimiento </t>
  </si>
  <si>
    <t>2.5.7.1.11.3</t>
  </si>
  <si>
    <t>Adquisición de una Mononiveladora con destino al Mantenimiento de Vias Terciarias del Municipio de I</t>
  </si>
  <si>
    <t>COMPRA DE MATERIALES DE FERRETERIA CON DESTINO AL MEJORAMIENTO DE VIAS TERCIARIAS DEL MUNICIPIO DE INZA AFECTADAS POR LA OLA INVERNAL</t>
  </si>
  <si>
    <t>2.5.7.3.09</t>
  </si>
  <si>
    <t>TRANSPORTE</t>
  </si>
  <si>
    <t>2.5.7.3.09.1</t>
  </si>
  <si>
    <t>Mantenimiento y Reparación del parque Automotor del Municipio</t>
  </si>
  <si>
    <t>2.5.7.3.09.2</t>
  </si>
  <si>
    <t>Combustible para el Parque Automotor del Municipìo</t>
  </si>
  <si>
    <t>Número de kms mejorados</t>
  </si>
  <si>
    <t>Mantenimiento de     16  Kms. Vía Belen San Antonio Crucero Puerto Valencia</t>
  </si>
  <si>
    <t>5.3</t>
  </si>
  <si>
    <t>Construcción y mejoramiento de  las calles del centro poblado de la Vereda La Milagrosa</t>
  </si>
  <si>
    <t>Mantenimiento de 5,3 Kms de la vía Pedregal La Palmera Crucero de Viborá</t>
  </si>
  <si>
    <t>Construcción y mejoramiento de  las calles del centro poblado Villa delprado de la Vereda La Milagrosa</t>
  </si>
  <si>
    <t>Número de Kms construidos</t>
  </si>
  <si>
    <t>Número de km mejorados</t>
  </si>
  <si>
    <t>Mejoramiento de 20 Km de la vía San Andrés Calderas</t>
  </si>
  <si>
    <t>Número de Kms mejorados</t>
  </si>
  <si>
    <t>Mejoramiento de la Vía San Andrés Santa Rosa</t>
  </si>
  <si>
    <t>Mejoramiento de puntos críticos Vía Guanacas Tierras blancas</t>
  </si>
  <si>
    <t>N{umero de alcantarillas construidas</t>
  </si>
  <si>
    <t>Construcción  de una alcantarilla cruce Viborá  San Francisco</t>
  </si>
  <si>
    <t>Construcción de alcantarilla vía Guanacas Tierras Blancas</t>
  </si>
  <si>
    <t>Número de alcantarillas construidas</t>
  </si>
  <si>
    <t>Una motoniveladora</t>
  </si>
  <si>
    <t>Gestionar el mantenimiento  de vías departamentales y nacionales.</t>
  </si>
  <si>
    <t>Mantenimiento de la vía Tumbichucue a Lame</t>
  </si>
  <si>
    <t>Número de Kms</t>
  </si>
  <si>
    <t>2.5.7.3.05</t>
  </si>
  <si>
    <t>ENERGIA ELECTRICA</t>
  </si>
  <si>
    <t>2.5.7.3.05.1</t>
  </si>
  <si>
    <t>Construcción, extensión de Redes eléctricas o sistemas energéticos alternativos en la Cabecera Munic</t>
  </si>
  <si>
    <t>2.5.7.3.05.2</t>
  </si>
  <si>
    <t>Mantenimiento, extensión de Redes eléctricas o sistemas energéticos alternativos en la Cabecera Muni</t>
  </si>
  <si>
    <t>2.5.7.3.05.3</t>
  </si>
  <si>
    <t>Mantenimiento Alumbrado Público</t>
  </si>
  <si>
    <t>2.5.7.2.2</t>
  </si>
  <si>
    <t>ELECTRIFICACION</t>
  </si>
  <si>
    <t>2.5.7.2.2.1</t>
  </si>
  <si>
    <t>2.5.7.1.05</t>
  </si>
  <si>
    <t>2.5.7.1.05.1</t>
  </si>
  <si>
    <t>2.5.7.1.05.2</t>
  </si>
  <si>
    <t>2.5.7.1.05.3</t>
  </si>
  <si>
    <t>Alumbrado público</t>
  </si>
  <si>
    <t>2.5.7.1.04</t>
  </si>
  <si>
    <t>EQUIPAMENTO MUNICIPAL</t>
  </si>
  <si>
    <t>2.5.7.1.04.1</t>
  </si>
  <si>
    <t>Construcción, ampliación y mantenimiento de mataderos</t>
  </si>
  <si>
    <t>2.5.7.1.04.2</t>
  </si>
  <si>
    <t>Construcción de Escenarios y Edificaciones del Municipio de Inzá</t>
  </si>
  <si>
    <t>2.5.7.1.04.3</t>
  </si>
  <si>
    <t>Mantenimiento de Escenarios y Edificaciones del Municipio de Inzá</t>
  </si>
  <si>
    <t>2.5.7.1.04.4</t>
  </si>
  <si>
    <t>Construcción Segunda Fase Galeria Municipal de Inzá</t>
  </si>
  <si>
    <t>2.5.7.1.04.5</t>
  </si>
  <si>
    <t>Cosntrucción de la Galeria en el Corregimiento de El Pedregal Municipio de Inzá</t>
  </si>
  <si>
    <t>2.5.7.3.04</t>
  </si>
  <si>
    <t>2.5.7.3.04.1</t>
  </si>
  <si>
    <t>Construcción, ampliacion y manteniminto  de Escenarios y Edificaciones del Municipio de Inzá Cauca</t>
  </si>
  <si>
    <t>Terminar la construcción de dos galerías</t>
  </si>
  <si>
    <t>Dos galerias terminadas</t>
  </si>
  <si>
    <t xml:space="preserve">EJE ESTRATEGICO: GOBERNABILIDAD, PARTICIPACION,
SEGURIDAD Y DESARROLLO INSTITUCIONAL
</t>
  </si>
  <si>
    <t>ARTICULO 26º</t>
  </si>
  <si>
    <t>GOBERNABILIDAD Y DESARROLLO ADMINISTRATIVO PARA LA GENTE</t>
  </si>
  <si>
    <t>ARTICULO 29º</t>
  </si>
  <si>
    <t xml:space="preserve">Adecuar y reorganizar la estructura pública municipal a las demandas de los procesos de descentralización y articulación institucional regional y nacional, fortaleciendo la planificación institucional y la provisión, sostenibilidad y viabilidad financiera y la prestación de servicios con calidad. 
</t>
  </si>
  <si>
    <t>29.1.</t>
  </si>
  <si>
    <t>FORTALECIMIENTO INSTITUCIONAL</t>
  </si>
  <si>
    <t>29.2.</t>
  </si>
  <si>
    <t>CAPACIDAD INSTITUCIONAL</t>
  </si>
  <si>
    <t>29.2.1.</t>
  </si>
  <si>
    <t>MEJORAMIENTO DE PROCESOS (Control Interno y calidad)</t>
  </si>
  <si>
    <t>29.2.3.</t>
  </si>
  <si>
    <t>Coordinar y formular el Plan de Desarrollo Municipal</t>
  </si>
  <si>
    <t>Coordinar la formulación de los planes de acción</t>
  </si>
  <si>
    <t>Actualizar  de manera permanente la base del SISBEN</t>
  </si>
  <si>
    <t>Atención oportuna a los usuarios del SISBEN</t>
  </si>
  <si>
    <t>Expedir las licencias de construción</t>
  </si>
  <si>
    <t>Control del espacio público</t>
  </si>
  <si>
    <t>Gestionar la formulación del Esquema de Ordenamiento territorial</t>
  </si>
  <si>
    <t>Coordinar la formulación de Plan Municipal para la Gestión del Riesgo</t>
  </si>
  <si>
    <t>Coordinar la formulación del Plan Decenal de Salud Municipal</t>
  </si>
  <si>
    <t xml:space="preserve">Implementar un banco de datos del municipio  </t>
  </si>
  <si>
    <t>Desarrollar procesos de capacitación para los funcionarios y comunidad en formulación de proyectos</t>
  </si>
  <si>
    <t>Implementar el banco de proyecto municipal</t>
  </si>
  <si>
    <t>Mejoramiento y embellecimiento de la casa de justicia</t>
  </si>
  <si>
    <t>Casa de justicia mejorada</t>
  </si>
  <si>
    <t>mejoramiento de las instalaciones de la alcaldía municipal</t>
  </si>
  <si>
    <t>Centros de capacitación no formal para la gente</t>
  </si>
  <si>
    <t>Centro de capacitación San Miguel</t>
  </si>
  <si>
    <t>Centro de capacitación San Rafael</t>
  </si>
  <si>
    <t>Un salon</t>
  </si>
  <si>
    <t>Mejoramiento mataderos municipales</t>
  </si>
  <si>
    <t>Matadero municipal de la cabecera</t>
  </si>
  <si>
    <t>centro Administrativo municipal mejorado</t>
  </si>
  <si>
    <t xml:space="preserve">Suministro e instalaciones de divisiones modulares en la oficina de tesorería </t>
  </si>
  <si>
    <t>Una oficina mejorada</t>
  </si>
  <si>
    <t>Un Plan de Desarrollo formuladon y aprobado</t>
  </si>
  <si>
    <t xml:space="preserve">Un documento Plan </t>
  </si>
  <si>
    <t>Los planes de todas las dependencias de la alcaldía formulados</t>
  </si>
  <si>
    <t>Un plan Formulado</t>
  </si>
  <si>
    <t>la base municipal del SISBEN actualizada permanentemente</t>
  </si>
  <si>
    <t>Una base actualizada</t>
  </si>
  <si>
    <t>Atender al 100% de los usuarios</t>
  </si>
  <si>
    <t>Número de usuarios atendidos</t>
  </si>
  <si>
    <t>Expedir licencias a todas las construcciones que se inicien</t>
  </si>
  <si>
    <t>Número de licencias expedidas</t>
  </si>
  <si>
    <t>Número de campañas realizadas</t>
  </si>
  <si>
    <t>Hacer 5 campañas para el buen uso del espacio público</t>
  </si>
  <si>
    <t>Gestión Departamental y Nacional para buscar la cofinanciación del E.O.T.</t>
  </si>
  <si>
    <t>Número de gestiones realizadas</t>
  </si>
  <si>
    <t>Un Plan para la G.R. formulado</t>
  </si>
  <si>
    <t>Un Plan de salud formulado</t>
  </si>
  <si>
    <t>Interventoría del 100% de las obras de infraestructura y de planificación realizadas</t>
  </si>
  <si>
    <t>Desarrollar la interventoría de todas las obras de infraestructura y de planificación que se desarrollan en el municipio</t>
  </si>
  <si>
    <t>Un banco de información estadística implementado</t>
  </si>
  <si>
    <t>Un BPIM implementado</t>
  </si>
  <si>
    <t xml:space="preserve">Un banco de información </t>
  </si>
  <si>
    <t>Un banco implementado</t>
  </si>
  <si>
    <t>Número de funcionarios y comuneros capacitados</t>
  </si>
  <si>
    <t>Capacitar a 30% de los secretarios y jefes de dependencia de la administración municipal y al 30% de los representantes de las JAC</t>
  </si>
  <si>
    <t>Coordinar la formulación del presupuesto municipal para vigencia 2013</t>
  </si>
  <si>
    <t>Centro de capacitacion no formal Rio Negro</t>
  </si>
  <si>
    <t>Cubierta y pisos primarios</t>
  </si>
  <si>
    <t>Amplicion y mantenimiento alumbrado publico cabecera</t>
  </si>
  <si>
    <t>Familias  beneficiarias</t>
  </si>
  <si>
    <t>Ampliar la cobertura al 100%</t>
  </si>
  <si>
    <t xml:space="preserve">Número de familias </t>
  </si>
  <si>
    <t>2.5.1.1.3.2   2.5.1.1.3.3</t>
  </si>
  <si>
    <t>Mejoramiento  y ampliación del restaurante y cosina colegio Luis N. Cuellar Pedregal</t>
  </si>
  <si>
    <t>Mejoramiento de alcantarillado y construcción recámaras Colegio CAMI</t>
  </si>
  <si>
    <t xml:space="preserve">Mejoramiento cubierta polideportivo Seminario Inzá  </t>
  </si>
  <si>
    <t>Mejoramiento de batarias sanitarias y manejo aguas lluvias sendero ecológico seminario</t>
  </si>
  <si>
    <t>Otros mantenimientos</t>
  </si>
  <si>
    <t>Construccion Otras</t>
  </si>
  <si>
    <t>PLAN DE ACCION SECRETARIA DE PLANEACION Y OBRAS PUBLICAS</t>
  </si>
  <si>
    <t>13.3.1.</t>
  </si>
  <si>
    <t>ARTICULO 13o.</t>
  </si>
  <si>
    <t>PLAN DE ACCION  SECRETARIA DE PLANEACION Y OBRAS PUBLICAS</t>
  </si>
  <si>
    <t>2.5.3.07.1.         2.5.3.07.2     2.5.3.07.3.  2.5.3.11.2.1.</t>
  </si>
  <si>
    <t xml:space="preserve">mejorar las condiciones técnico – ambientales del relleno sanitario de la cabecera municipal </t>
  </si>
  <si>
    <t xml:space="preserve">Mejorar en un 50% el manejo de las aguas servidas </t>
  </si>
  <si>
    <t>MPIO.</t>
  </si>
  <si>
    <t>MANTENIMIENTO DE LAS VIAS TERCIARIAS DEL MPIO.</t>
  </si>
  <si>
    <t>Mejoramiento del puente el Rincón San José</t>
  </si>
  <si>
    <t>Mejorar el puente sobre el rio Negro vía El Rincón San José</t>
  </si>
  <si>
    <t>Mejoramiento del puente Santa Teresa San Pedro</t>
  </si>
  <si>
    <t>Mejorar el puente sobre el rio Negro vía Santa Teresa San Pedro</t>
  </si>
  <si>
    <t>Formular un presupuesto municipal vigencia 2012</t>
  </si>
  <si>
    <t>Mejoramiento Centro poblado Segovia  finca Argentina</t>
  </si>
  <si>
    <t>MEJORAMIENTO Y CONSTRUCCION DE PUENTES Y ALCANTARILLAS</t>
  </si>
  <si>
    <t>1.8.3.4.</t>
  </si>
  <si>
    <t>1.8.3.5.</t>
  </si>
  <si>
    <t xml:space="preserve">CONSTRUCCION Y MEJOPRAMIENTO DE ACUEDUCTOS </t>
  </si>
  <si>
    <t>MEJORAMIENTO DE LAS CALLES DE LOS CENTROS POBLADOS</t>
  </si>
  <si>
    <t>Construcción de reductores de velocidad en la cabecera Municipal</t>
  </si>
  <si>
    <t>Número de reductores construidos</t>
  </si>
  <si>
    <t>Construcción de gaviones en Guanacas</t>
  </si>
  <si>
    <t>Número de gaviones construidos</t>
  </si>
  <si>
    <t>Mantenimiento de la Vía San Francisco Pedregal (Dptal)</t>
  </si>
  <si>
    <t>Mantenimiento de la vía Inzá Turmina Pedregal juntas (Nal)</t>
  </si>
  <si>
    <t>N.K.</t>
  </si>
  <si>
    <t>INVIAS</t>
  </si>
  <si>
    <t>Dpto.</t>
  </si>
  <si>
    <t>Alquiler de motoniveladora para  mejoramiento de vías terciarias del municipio</t>
  </si>
  <si>
    <t>MEJORAMIENTO DE LAS VIAS TERCIARIAS DEL MUNICIPIO</t>
  </si>
  <si>
    <t>Gestion para mejoramiento de las vias dptles y nacionales</t>
  </si>
  <si>
    <t>SEGURIDAD VIAL EN LA CABECERA MUNICIPAL</t>
  </si>
  <si>
    <t>CONSTRUCCION Y MEJORAMIENTO DE INFRAESTRUCTIURA VIAL DEL MUNICIPIO</t>
  </si>
  <si>
    <t>SECRETARIA DE PLANEACION E INFRAESTRUCTURA</t>
  </si>
  <si>
    <t>PLAN DE ACCION SECRETARIA DE PLANEACION E INFRAESTRUCTURA</t>
  </si>
  <si>
    <t>Un presupuesto formulado</t>
  </si>
  <si>
    <t>Número de interventoría programadas sobre interventorias practicadas</t>
  </si>
  <si>
    <t>META EJECUTADA</t>
  </si>
  <si>
    <t>META ALCANZADA</t>
  </si>
  <si>
    <t>OBSERVACIONES</t>
  </si>
  <si>
    <t>DEBIDO A LOS PROBLEMAS QUE SE TUBIERON CON LAS REDES ELECTRICAS DE ALTA, SE DEBIO SUSPENDER EL CONTRATO Y SE REINUCIARA APENAS LA COMPAÑÍA ENERGETICA REALICE LAS ADECUACIONES PARA EN LA VEREDA DE GUANACAS, LOS TRABAJOS EN LA MANGA YA SE REALIZARON EN UN 100%</t>
  </si>
  <si>
    <t>NO SE CONTRUYO POR QUE NO SE HAN DEFINIDO LOS TRAZADOS DE LA VIA DEL LIBERTADOR</t>
  </si>
  <si>
    <t>SE REALIZARON LAS ADECUACIONES POR INTERMEDIO DEL CONTRATISTA QUE REALIZO LA CONSTRUCCION DEL MISMO</t>
  </si>
  <si>
    <t>METAS</t>
  </si>
  <si>
    <t>PROYECTADO</t>
  </si>
  <si>
    <t>SE ESTA MANEJANDO EL CENO QUE SE A CONSOLIDAD O DESDE EL 2009 CON LAS DIFERENTES PERSONAS QUE FURON DAMNIFICADAS EN EL 2012</t>
  </si>
  <si>
    <t>SE TIENE EL CENSO POR PARTE DE RED UNIDOS, EL CUAL ESNTRARA EN OPERACIÓN EN EL 2013</t>
  </si>
  <si>
    <t>SE INICIO CON EL PROCESO DE RECOLECCION DE INFORMACION Y DE INSUMOS POR PARTE DE LA EMPRESA OFERNTE CONFENALCO, SE ESSPERA QUE SE DE INICIO EN EL 2013</t>
  </si>
  <si>
    <t>SE CONTRUYERON PISOS EN DOS CASAS DE LA VEREDA GUETACO</t>
  </si>
  <si>
    <t>SE REALIZARON SUMINISTROS CON EL FIN DE FAVORECER A LAS FAMILIAS MAS POBRES DEL MUNICIPIO</t>
  </si>
  <si>
    <t>SE REALIZARON SUMINISTROS EN ALGUNOS ACUEDUCTOS Y LA COMUNIDAD FUE LA ENCARGADA DE REALIZAR LA MANO DE OBRA, EN ALGUNOS LUGARES SE CONTO CON LA ACCESORIA DE UN MAESTRO DE CONTRUCCION PARA LAS ADECUACIONES EN LOS ACUEDUCTOS</t>
  </si>
  <si>
    <t xml:space="preserve">DEBIDO A LA CONDICIONES DEL ACUEDUCTO DE LA CABECERA MUNICIPAL, SE INTERVINO, CON ESTA INTERVENCION SE ALCANZA A EL MEJORAMIENTO DEL 90% SUPLIENDO LAS NECESIDADES CON MAYOR AFECTACION EN LAS ESTRUCTURAS DEL MISMO </t>
  </si>
  <si>
    <t>DEBIDO A LOS PROCESOS DE LIQUIDACION, Y DE LICITACION, SE RETRASO LA CONTRATACION DEL MISMO DEJANDO PARA EJECUTAR EN EL 2013</t>
  </si>
  <si>
    <t xml:space="preserve">ESTE ALCANTARILLADO PRESENTA DIFICULTADES DEBIDO A QUE EN MUCHOS SECTORES EL AGUA LLUVIA INGRESA AL ALCANTARILLADO ARRASTRANDO MATERIAL NO ORGANICO LO QUE HACE QUE SE PRESENTEN CONTINUOS TAPONAMIENTOS, ANUDADO A ESTO LAS CAMARAS DE INSPECCION TENIAN DENTRO DE LLAS LAS FORMALETAS DE TABLA LO CUAL OCACIONABA LOS CONTINUOS TAPONAMIENTOS </t>
  </si>
  <si>
    <t>SE CONTRUYO ESTE TRAMO DE ALCANTARILLADO YA QUE ES UNO DE LOS QUE MAS PRESENTABA PROBLEMAS POR SU DETERIORO Y ANTIGÜEDAD</t>
  </si>
  <si>
    <t xml:space="preserve">SE REALIZO EL SUMINISTRO YA QUE LA COMUNIDAD COLABORARA CON LA EXCAVACION, SE ESPERA PARA EL 2013 REALIZAR UNA PRIMERA ETAPA </t>
  </si>
  <si>
    <t xml:space="preserve">SE NECESITA ELABORAR UN SENSO </t>
  </si>
  <si>
    <t xml:space="preserve">META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</si>
</sst>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409]h:mm:ss\ AM/PM"/>
  </numFmts>
  <fonts count="54">
    <font>
      <sz val="11"/>
      <color theme="1"/>
      <name val="Calibri"/>
      <family val="2"/>
    </font>
    <font>
      <sz val="11"/>
      <color indexed="8"/>
      <name val="Calibri"/>
      <family val="2"/>
    </font>
    <font>
      <sz val="8"/>
      <color indexed="8"/>
      <name val="MS Sans Serif"/>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0"/>
      <color indexed="8"/>
      <name val="Arial"/>
      <family val="2"/>
    </font>
    <font>
      <sz val="8"/>
      <color indexed="10"/>
      <name val="MS Sans Serif"/>
      <family val="2"/>
    </font>
    <font>
      <sz val="14"/>
      <color indexed="8"/>
      <name val="Calibri"/>
      <family val="2"/>
    </font>
    <font>
      <b/>
      <sz val="12"/>
      <color indexed="8"/>
      <name val="Arial"/>
      <family val="2"/>
    </font>
    <font>
      <sz val="18"/>
      <color indexed="8"/>
      <name val="Calibri"/>
      <family val="2"/>
    </font>
    <font>
      <b/>
      <sz val="14"/>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theme="1"/>
      <name val="Arial"/>
      <family val="2"/>
    </font>
    <font>
      <sz val="10"/>
      <color rgb="FF000000"/>
      <name val="Arial"/>
      <family val="2"/>
    </font>
    <font>
      <sz val="8"/>
      <color rgb="FFFF0000"/>
      <name val="MS Sans Serif"/>
      <family val="2"/>
    </font>
    <font>
      <sz val="14"/>
      <color theme="1"/>
      <name val="Calibri"/>
      <family val="2"/>
    </font>
    <font>
      <sz val="10"/>
      <color theme="1"/>
      <name val="Arial"/>
      <family val="2"/>
    </font>
    <font>
      <b/>
      <sz val="12"/>
      <color theme="1"/>
      <name val="Arial"/>
      <family val="2"/>
    </font>
    <font>
      <sz val="18"/>
      <color theme="1"/>
      <name val="Calibri"/>
      <family val="2"/>
    </font>
    <font>
      <b/>
      <sz val="14"/>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double"/>
      <top style="thin"/>
      <bottom style="double"/>
    </border>
    <border>
      <left style="double"/>
      <right style="thin"/>
      <top style="thin"/>
      <bottom style="thin"/>
    </border>
    <border>
      <left style="double"/>
      <right style="thin"/>
      <top style="thin"/>
      <bottom style="double"/>
    </border>
    <border>
      <left style="thin"/>
      <right style="thin"/>
      <top style="double"/>
      <bottom style="thin"/>
    </border>
    <border>
      <left style="thin">
        <color indexed="23"/>
      </left>
      <right style="thin">
        <color indexed="23"/>
      </right>
      <top style="thin">
        <color indexed="23"/>
      </top>
      <bottom style="thin">
        <color indexed="23"/>
      </bottom>
    </border>
    <border>
      <left style="thin"/>
      <right style="thin"/>
      <top style="thin"/>
      <bottom/>
    </border>
    <border>
      <left style="thin"/>
      <right style="thin"/>
      <top/>
      <bottom style="thin"/>
    </border>
    <border>
      <left/>
      <right/>
      <top style="double"/>
      <bottom/>
    </border>
    <border>
      <left/>
      <right/>
      <top/>
      <bottom style="double"/>
    </border>
    <border>
      <left/>
      <right/>
      <top/>
      <bottom style="thin"/>
    </border>
    <border>
      <left style="thin"/>
      <right style="thin"/>
      <top/>
      <bottom/>
    </border>
    <border>
      <left style="thin"/>
      <right style="double"/>
      <top/>
      <bottom style="double"/>
    </border>
    <border>
      <left style="thin"/>
      <right style="double"/>
      <top style="double"/>
      <bottom style="thin"/>
    </border>
    <border>
      <left style="thin"/>
      <right style="double"/>
      <top style="thin"/>
      <bottom style="thin"/>
    </border>
    <border>
      <left style="double"/>
      <right style="thin"/>
      <top style="double"/>
      <bottom style="thin"/>
    </border>
    <border>
      <left style="thin"/>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double"/>
      <right style="thin"/>
      <top style="thin"/>
      <bottom/>
    </border>
    <border>
      <left style="double"/>
      <right style="thin"/>
      <top/>
      <bottom/>
    </border>
    <border>
      <left style="double"/>
      <right style="thin"/>
      <top/>
      <bottom style="thin"/>
    </border>
    <border>
      <left/>
      <right/>
      <top style="thin"/>
      <bottom/>
    </border>
    <border>
      <left style="thin"/>
      <right style="double"/>
      <top style="thin"/>
      <bottom/>
    </border>
    <border>
      <left style="thin"/>
      <right style="double"/>
      <top/>
      <bottom/>
    </border>
    <border>
      <left style="thin"/>
      <right style="double"/>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12">
    <xf numFmtId="0" fontId="0" fillId="0" borderId="0" xfId="0" applyFont="1" applyAlignment="1">
      <alignment/>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horizontal="center" vertic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xf>
    <xf numFmtId="0" fontId="0" fillId="0" borderId="14" xfId="0" applyBorder="1" applyAlignment="1">
      <alignment/>
    </xf>
    <xf numFmtId="9" fontId="0" fillId="0" borderId="10" xfId="0" applyNumberFormat="1" applyBorder="1" applyAlignment="1">
      <alignment horizontal="center" vertical="center"/>
    </xf>
    <xf numFmtId="9" fontId="0" fillId="0" borderId="10" xfId="0" applyNumberFormat="1" applyBorder="1" applyAlignment="1">
      <alignment horizontal="center" vertical="center" wrapText="1"/>
    </xf>
    <xf numFmtId="16" fontId="0" fillId="0" borderId="10" xfId="0" applyNumberFormat="1" applyBorder="1" applyAlignment="1">
      <alignment horizontal="center" vertical="center" wrapText="1"/>
    </xf>
    <xf numFmtId="0" fontId="44" fillId="33" borderId="10" xfId="0" applyFont="1" applyFill="1" applyBorder="1" applyAlignment="1">
      <alignment horizontal="center" vertical="center"/>
    </xf>
    <xf numFmtId="0" fontId="0" fillId="0" borderId="13" xfId="0" applyBorder="1" applyAlignment="1">
      <alignment horizontal="left"/>
    </xf>
    <xf numFmtId="0" fontId="0" fillId="0" borderId="10" xfId="0" applyBorder="1" applyAlignment="1">
      <alignment horizontal="left"/>
    </xf>
    <xf numFmtId="0" fontId="0" fillId="0" borderId="10" xfId="0" applyBorder="1" applyAlignment="1">
      <alignment horizontal="left" vertical="center"/>
    </xf>
    <xf numFmtId="0" fontId="44" fillId="33" borderId="15"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left" vertical="center" wrapText="1"/>
    </xf>
    <xf numFmtId="0" fontId="44" fillId="33" borderId="10" xfId="0" applyFont="1" applyFill="1" applyBorder="1" applyAlignment="1">
      <alignment horizontal="center" vertical="center" wrapText="1"/>
    </xf>
    <xf numFmtId="0" fontId="0" fillId="0" borderId="10" xfId="0" applyBorder="1" applyAlignment="1">
      <alignment horizontal="left" vertical="center" wrapText="1"/>
    </xf>
    <xf numFmtId="0" fontId="45" fillId="0" borderId="0" xfId="0" applyFont="1" applyAlignment="1">
      <alignment horizontal="justify" vertical="center" wrapText="1"/>
    </xf>
    <xf numFmtId="0" fontId="44" fillId="0" borderId="10" xfId="0" applyFont="1" applyFill="1" applyBorder="1" applyAlignment="1">
      <alignment horizontal="center" vertical="center" wrapText="1"/>
    </xf>
    <xf numFmtId="164" fontId="0" fillId="0" borderId="10" xfId="46" applyNumberFormat="1" applyFont="1" applyBorder="1" applyAlignment="1">
      <alignment horizontal="center" vertical="center" wrapText="1"/>
    </xf>
    <xf numFmtId="0" fontId="0" fillId="0" borderId="10" xfId="0" applyBorder="1" applyAlignment="1">
      <alignment horizontal="left" vertical="center" wrapText="1"/>
    </xf>
    <xf numFmtId="0" fontId="0" fillId="0" borderId="13" xfId="0" applyBorder="1" applyAlignment="1">
      <alignment horizontal="left"/>
    </xf>
    <xf numFmtId="0" fontId="0" fillId="0" borderId="10" xfId="0" applyBorder="1" applyAlignment="1">
      <alignment horizontal="left"/>
    </xf>
    <xf numFmtId="0" fontId="0" fillId="0" borderId="10" xfId="0" applyBorder="1" applyAlignment="1">
      <alignment horizontal="left" vertical="center"/>
    </xf>
    <xf numFmtId="0" fontId="44" fillId="33" borderId="15"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0" fillId="0" borderId="10" xfId="0" applyBorder="1" applyAlignment="1">
      <alignment horizontal="left" vertical="center" wrapText="1"/>
    </xf>
    <xf numFmtId="164" fontId="0" fillId="0" borderId="10" xfId="46" applyNumberFormat="1" applyFont="1" applyBorder="1" applyAlignment="1">
      <alignment horizontal="center" vertical="center"/>
    </xf>
    <xf numFmtId="164" fontId="0" fillId="0" borderId="10" xfId="46" applyNumberFormat="1" applyFont="1" applyBorder="1" applyAlignment="1">
      <alignment/>
    </xf>
    <xf numFmtId="164" fontId="0" fillId="0" borderId="11" xfId="46" applyNumberFormat="1" applyFont="1" applyBorder="1" applyAlignment="1">
      <alignment/>
    </xf>
    <xf numFmtId="164" fontId="44" fillId="0" borderId="10" xfId="46"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164" fontId="0" fillId="0" borderId="0" xfId="0" applyNumberFormat="1" applyAlignment="1">
      <alignment/>
    </xf>
    <xf numFmtId="0" fontId="2" fillId="0" borderId="16" xfId="0" applyFont="1" applyFill="1" applyBorder="1" applyAlignment="1">
      <alignment horizontal="justify" vertical="justify" wrapText="1"/>
    </xf>
    <xf numFmtId="43" fontId="2" fillId="0" borderId="16" xfId="46" applyFont="1" applyFill="1" applyBorder="1" applyAlignment="1">
      <alignment horizontal="justify" vertical="justify" wrapText="1"/>
    </xf>
    <xf numFmtId="43" fontId="0" fillId="0" borderId="0" xfId="0" applyNumberFormat="1" applyAlignment="1">
      <alignment/>
    </xf>
    <xf numFmtId="1" fontId="0" fillId="0" borderId="10" xfId="0" applyNumberFormat="1" applyBorder="1" applyAlignment="1">
      <alignment horizontal="center" vertical="center"/>
    </xf>
    <xf numFmtId="0" fontId="46" fillId="0" borderId="0" xfId="0" applyFont="1" applyAlignment="1">
      <alignment/>
    </xf>
    <xf numFmtId="3" fontId="0" fillId="0" borderId="0" xfId="0" applyNumberFormat="1" applyAlignment="1">
      <alignment/>
    </xf>
    <xf numFmtId="3" fontId="0" fillId="0" borderId="0" xfId="0" applyNumberFormat="1" applyAlignment="1">
      <alignment horizontal="center" vertical="center"/>
    </xf>
    <xf numFmtId="0" fontId="0" fillId="0" borderId="10" xfId="0" applyBorder="1" applyAlignment="1">
      <alignment horizontal="center" vertical="center" textRotation="90"/>
    </xf>
    <xf numFmtId="0" fontId="0" fillId="0" borderId="0" xfId="0" applyAlignment="1">
      <alignment/>
    </xf>
    <xf numFmtId="164" fontId="0" fillId="0" borderId="10" xfId="0" applyNumberFormat="1" applyBorder="1" applyAlignment="1">
      <alignment horizontal="center" vertical="center"/>
    </xf>
    <xf numFmtId="164" fontId="0" fillId="0" borderId="10" xfId="46" applyNumberFormat="1" applyFont="1" applyBorder="1" applyAlignment="1">
      <alignment/>
    </xf>
    <xf numFmtId="164" fontId="0" fillId="0" borderId="11" xfId="0" applyNumberFormat="1" applyBorder="1" applyAlignment="1">
      <alignment/>
    </xf>
    <xf numFmtId="164" fontId="0" fillId="0" borderId="10" xfId="46" applyNumberFormat="1" applyFont="1" applyBorder="1" applyAlignment="1">
      <alignment vertical="center"/>
    </xf>
    <xf numFmtId="164" fontId="0" fillId="0" borderId="10" xfId="46" applyNumberFormat="1" applyFont="1" applyBorder="1" applyAlignment="1">
      <alignment vertical="center" wrapText="1"/>
    </xf>
    <xf numFmtId="0" fontId="2" fillId="0" borderId="16" xfId="0" applyFont="1" applyFill="1" applyBorder="1" applyAlignment="1">
      <alignment horizontal="justify" vertical="justify" wrapText="1"/>
    </xf>
    <xf numFmtId="43" fontId="2" fillId="0" borderId="16" xfId="46" applyFont="1" applyFill="1" applyBorder="1" applyAlignment="1">
      <alignment horizontal="justify" vertical="justify" wrapText="1"/>
    </xf>
    <xf numFmtId="164" fontId="0" fillId="0" borderId="0" xfId="46" applyNumberFormat="1" applyFont="1" applyAlignment="1">
      <alignment/>
    </xf>
    <xf numFmtId="43" fontId="2" fillId="0" borderId="0" xfId="46" applyFont="1" applyFill="1" applyBorder="1" applyAlignment="1">
      <alignment horizontal="justify" vertical="justify" wrapText="1"/>
    </xf>
    <xf numFmtId="1" fontId="0" fillId="0" borderId="10" xfId="0" applyNumberForma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xf>
    <xf numFmtId="0" fontId="0" fillId="0" borderId="10" xfId="0" applyBorder="1" applyAlignment="1">
      <alignment horizontal="left"/>
    </xf>
    <xf numFmtId="0" fontId="0" fillId="0" borderId="10" xfId="0" applyBorder="1" applyAlignment="1">
      <alignment horizontal="left" vertical="center"/>
    </xf>
    <xf numFmtId="0" fontId="44" fillId="33" borderId="15"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0" fillId="0" borderId="0" xfId="0" applyBorder="1" applyAlignment="1">
      <alignment horizontal="center"/>
    </xf>
    <xf numFmtId="0" fontId="44" fillId="33" borderId="15" xfId="0" applyFont="1" applyFill="1" applyBorder="1" applyAlignment="1">
      <alignment horizontal="center"/>
    </xf>
    <xf numFmtId="0" fontId="0" fillId="0" borderId="17" xfId="0" applyBorder="1" applyAlignment="1">
      <alignment horizontal="left" vertical="center" wrapText="1"/>
    </xf>
    <xf numFmtId="0" fontId="44" fillId="33" borderId="15" xfId="0" applyFont="1" applyFill="1" applyBorder="1" applyAlignment="1">
      <alignment horizontal="center"/>
    </xf>
    <xf numFmtId="0" fontId="0" fillId="0" borderId="18"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3" xfId="0" applyBorder="1" applyAlignment="1">
      <alignment horizontal="left"/>
    </xf>
    <xf numFmtId="0" fontId="0" fillId="0" borderId="10" xfId="0" applyBorder="1" applyAlignment="1">
      <alignment horizontal="left"/>
    </xf>
    <xf numFmtId="0" fontId="44" fillId="33" borderId="15" xfId="0" applyFont="1" applyFill="1" applyBorder="1" applyAlignment="1">
      <alignment horizontal="center" vertical="center" wrapText="1"/>
    </xf>
    <xf numFmtId="0" fontId="44" fillId="33" borderId="10" xfId="0" applyFont="1" applyFill="1" applyBorder="1" applyAlignment="1">
      <alignment horizontal="center" vertical="center" wrapText="1"/>
    </xf>
    <xf numFmtId="164" fontId="0" fillId="0" borderId="18" xfId="46" applyNumberFormat="1" applyFont="1"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wrapText="1"/>
    </xf>
    <xf numFmtId="0" fontId="2" fillId="34" borderId="16" xfId="0" applyFont="1" applyFill="1" applyBorder="1" applyAlignment="1">
      <alignment horizontal="justify" vertical="justify" wrapText="1"/>
    </xf>
    <xf numFmtId="43" fontId="2" fillId="34" borderId="16" xfId="46" applyFont="1" applyFill="1" applyBorder="1" applyAlignment="1">
      <alignment horizontal="justify" vertical="justify" wrapText="1"/>
    </xf>
    <xf numFmtId="9" fontId="0" fillId="0" borderId="10" xfId="0" applyNumberFormat="1" applyBorder="1" applyAlignment="1">
      <alignment/>
    </xf>
    <xf numFmtId="0" fontId="0" fillId="0" borderId="10" xfId="0" applyFill="1" applyBorder="1" applyAlignment="1">
      <alignment horizontal="left" vertical="center" wrapText="1"/>
    </xf>
    <xf numFmtId="164" fontId="44" fillId="33" borderId="10" xfId="46" applyNumberFormat="1" applyFont="1" applyFill="1" applyBorder="1" applyAlignment="1">
      <alignment horizontal="center" vertical="center"/>
    </xf>
    <xf numFmtId="0" fontId="0" fillId="0" borderId="0" xfId="0" applyFill="1" applyAlignment="1">
      <alignment/>
    </xf>
    <xf numFmtId="43" fontId="47" fillId="34" borderId="16" xfId="46" applyFont="1" applyFill="1" applyBorder="1" applyAlignment="1">
      <alignment horizontal="justify" vertical="justify" wrapText="1"/>
    </xf>
    <xf numFmtId="9" fontId="44" fillId="0" borderId="10" xfId="0" applyNumberFormat="1" applyFont="1" applyFill="1" applyBorder="1" applyAlignment="1">
      <alignment horizontal="center" vertical="center" wrapText="1"/>
    </xf>
    <xf numFmtId="0" fontId="0" fillId="0" borderId="19" xfId="0" applyBorder="1" applyAlignment="1">
      <alignment horizontal="left" vertical="center"/>
    </xf>
    <xf numFmtId="0" fontId="0" fillId="0" borderId="19" xfId="0" applyBorder="1" applyAlignment="1">
      <alignment horizontal="left"/>
    </xf>
    <xf numFmtId="0" fontId="0" fillId="0" borderId="19" xfId="0" applyBorder="1" applyAlignment="1">
      <alignment horizontal="left" vertical="justify" wrapText="1"/>
    </xf>
    <xf numFmtId="0" fontId="0" fillId="0" borderId="20" xfId="0" applyBorder="1" applyAlignment="1">
      <alignment/>
    </xf>
    <xf numFmtId="9" fontId="0" fillId="0" borderId="10" xfId="0" applyNumberFormat="1" applyBorder="1" applyAlignment="1">
      <alignment horizontal="left" vertical="center" wrapText="1"/>
    </xf>
    <xf numFmtId="0" fontId="0" fillId="0" borderId="10" xfId="0" applyBorder="1" applyAlignment="1">
      <alignment horizontal="center" vertical="center" textRotation="90" wrapText="1"/>
    </xf>
    <xf numFmtId="0" fontId="0" fillId="0" borderId="21" xfId="0" applyBorder="1" applyAlignment="1">
      <alignment/>
    </xf>
    <xf numFmtId="0" fontId="0" fillId="0" borderId="11" xfId="0" applyBorder="1" applyAlignment="1">
      <alignment horizontal="center" vertical="center"/>
    </xf>
    <xf numFmtId="16" fontId="0" fillId="0" borderId="10" xfId="0" applyNumberFormat="1" applyBorder="1" applyAlignment="1">
      <alignment horizontal="center" vertical="center" textRotation="90"/>
    </xf>
    <xf numFmtId="16" fontId="0" fillId="0" borderId="10" xfId="0" applyNumberFormat="1" applyBorder="1" applyAlignment="1">
      <alignment horizontal="center" vertical="center" textRotation="90" wrapText="1"/>
    </xf>
    <xf numFmtId="0" fontId="0" fillId="0" borderId="10" xfId="0" applyBorder="1" applyAlignment="1">
      <alignment vertical="center" textRotation="90" wrapText="1"/>
    </xf>
    <xf numFmtId="0" fontId="0" fillId="0" borderId="10" xfId="0" applyBorder="1" applyAlignment="1">
      <alignment horizontal="left" vertical="center" textRotation="90"/>
    </xf>
    <xf numFmtId="0" fontId="0" fillId="0" borderId="22" xfId="0" applyBorder="1" applyAlignment="1">
      <alignment vertical="center"/>
    </xf>
    <xf numFmtId="0" fontId="0" fillId="0" borderId="18" xfId="0" applyBorder="1" applyAlignment="1">
      <alignment vertical="center"/>
    </xf>
    <xf numFmtId="0" fontId="48" fillId="0" borderId="23" xfId="0" applyFont="1" applyBorder="1" applyAlignment="1">
      <alignment vertical="center" textRotation="90" wrapText="1"/>
    </xf>
    <xf numFmtId="0" fontId="0" fillId="0" borderId="18" xfId="0" applyBorder="1" applyAlignment="1">
      <alignment horizontal="center" vertical="center" textRotation="90"/>
    </xf>
    <xf numFmtId="9" fontId="0" fillId="0" borderId="11"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44" fillId="33" borderId="1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xf>
    <xf numFmtId="0" fontId="44" fillId="33" borderId="1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xf>
    <xf numFmtId="164" fontId="0" fillId="0" borderId="10" xfId="46" applyNumberFormat="1" applyFont="1" applyBorder="1" applyAlignment="1">
      <alignment horizontal="center" vertical="center"/>
    </xf>
    <xf numFmtId="0" fontId="0" fillId="0" borderId="10" xfId="0" applyBorder="1" applyAlignment="1">
      <alignment wrapText="1"/>
    </xf>
    <xf numFmtId="9" fontId="0" fillId="35" borderId="10" xfId="0" applyNumberFormat="1" applyFill="1" applyBorder="1" applyAlignment="1">
      <alignment vertical="center"/>
    </xf>
    <xf numFmtId="9" fontId="49" fillId="35" borderId="10" xfId="0" applyNumberFormat="1" applyFont="1" applyFill="1" applyBorder="1" applyAlignment="1">
      <alignment horizontal="center" vertical="center" wrapText="1"/>
    </xf>
    <xf numFmtId="9" fontId="0" fillId="35" borderId="10" xfId="52" applyFont="1" applyFill="1" applyBorder="1" applyAlignment="1">
      <alignment/>
    </xf>
    <xf numFmtId="9" fontId="0" fillId="0" borderId="10" xfId="52" applyFont="1" applyBorder="1" applyAlignment="1">
      <alignment horizontal="center" vertical="center"/>
    </xf>
    <xf numFmtId="0" fontId="0" fillId="0" borderId="10" xfId="52" applyNumberFormat="1" applyFont="1" applyBorder="1" applyAlignment="1">
      <alignment horizontal="center" vertical="center"/>
    </xf>
    <xf numFmtId="9" fontId="0" fillId="0" borderId="10" xfId="52" applyFont="1" applyBorder="1" applyAlignment="1">
      <alignment horizontal="center" vertical="center" wrapText="1"/>
    </xf>
    <xf numFmtId="164" fontId="0" fillId="0" borderId="10" xfId="0" applyNumberFormat="1" applyBorder="1" applyAlignment="1">
      <alignment horizontal="center" vertical="center" wrapText="1"/>
    </xf>
    <xf numFmtId="9" fontId="0" fillId="0" borderId="10" xfId="52" applyFont="1" applyBorder="1" applyAlignment="1">
      <alignment horizontal="center" vertical="center"/>
    </xf>
    <xf numFmtId="9" fontId="0" fillId="0" borderId="10" xfId="52" applyFont="1" applyBorder="1" applyAlignment="1">
      <alignment horizontal="center" vertical="center" wrapText="1"/>
    </xf>
    <xf numFmtId="9" fontId="0" fillId="0" borderId="10" xfId="52" applyFont="1" applyBorder="1" applyAlignment="1">
      <alignment/>
    </xf>
    <xf numFmtId="9" fontId="44" fillId="0" borderId="10" xfId="52" applyFont="1" applyFill="1" applyBorder="1" applyAlignment="1">
      <alignment horizontal="center" vertical="center" wrapText="1"/>
    </xf>
    <xf numFmtId="0" fontId="0" fillId="0" borderId="11" xfId="0" applyBorder="1" applyAlignment="1">
      <alignment horizontal="left" vertical="justify" wrapText="1"/>
    </xf>
    <xf numFmtId="0" fontId="0" fillId="0" borderId="12" xfId="0" applyBorder="1" applyAlignment="1">
      <alignment horizontal="left" vertical="justify" wrapText="1"/>
    </xf>
    <xf numFmtId="0" fontId="0" fillId="0" borderId="0" xfId="0" applyBorder="1" applyAlignment="1">
      <alignment horizontal="left"/>
    </xf>
    <xf numFmtId="0" fontId="0" fillId="0" borderId="0" xfId="0" applyBorder="1" applyAlignment="1">
      <alignment horizontal="center"/>
    </xf>
    <xf numFmtId="0" fontId="0" fillId="0" borderId="21" xfId="0" applyBorder="1" applyAlignment="1">
      <alignment horizontal="center"/>
    </xf>
    <xf numFmtId="0" fontId="0" fillId="0" borderId="21" xfId="0" applyBorder="1" applyAlignment="1">
      <alignment horizontal="center" vertical="center"/>
    </xf>
    <xf numFmtId="0" fontId="44" fillId="33" borderId="15" xfId="0" applyFont="1" applyFill="1" applyBorder="1" applyAlignment="1">
      <alignment horizontal="center"/>
    </xf>
    <xf numFmtId="0" fontId="44" fillId="33" borderId="24" xfId="0" applyFont="1" applyFill="1" applyBorder="1" applyAlignment="1">
      <alignment horizontal="center" vertical="center"/>
    </xf>
    <xf numFmtId="0" fontId="44" fillId="33" borderId="25" xfId="0" applyFont="1" applyFill="1" applyBorder="1" applyAlignment="1">
      <alignment horizontal="center" vertical="center"/>
    </xf>
    <xf numFmtId="0" fontId="0" fillId="0" borderId="10" xfId="0" applyBorder="1" applyAlignment="1">
      <alignment horizontal="left" vertical="justify" wrapText="1"/>
    </xf>
    <xf numFmtId="0" fontId="0" fillId="0" borderId="25" xfId="0" applyBorder="1" applyAlignment="1">
      <alignment horizontal="left" vertical="justify" wrapText="1"/>
    </xf>
    <xf numFmtId="0" fontId="44" fillId="33" borderId="26"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0" fillId="0" borderId="13" xfId="0" applyBorder="1" applyAlignment="1">
      <alignment horizontal="left"/>
    </xf>
    <xf numFmtId="0" fontId="0" fillId="0" borderId="10" xfId="0" applyBorder="1" applyAlignment="1">
      <alignment horizontal="left"/>
    </xf>
    <xf numFmtId="0" fontId="50" fillId="0" borderId="0" xfId="0" applyFont="1" applyAlignment="1">
      <alignment horizontal="center"/>
    </xf>
    <xf numFmtId="0" fontId="43" fillId="0" borderId="0" xfId="0" applyFont="1" applyAlignment="1">
      <alignment horizontal="center"/>
    </xf>
    <xf numFmtId="0" fontId="43" fillId="0" borderId="20" xfId="0" applyFont="1" applyBorder="1" applyAlignment="1">
      <alignment horizontal="center"/>
    </xf>
    <xf numFmtId="0" fontId="44" fillId="33" borderId="26" xfId="0" applyFont="1" applyFill="1" applyBorder="1" applyAlignment="1">
      <alignment horizontal="center" vertical="center"/>
    </xf>
    <xf numFmtId="0" fontId="44" fillId="33" borderId="15" xfId="0" applyFont="1" applyFill="1" applyBorder="1" applyAlignment="1">
      <alignment horizontal="center" vertical="center"/>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left" vertical="justify" wrapText="1"/>
    </xf>
    <xf numFmtId="0" fontId="0" fillId="0" borderId="28" xfId="0" applyBorder="1" applyAlignment="1">
      <alignment horizontal="left" vertical="justify" wrapText="1"/>
    </xf>
    <xf numFmtId="0" fontId="0" fillId="0" borderId="29" xfId="0" applyBorder="1" applyAlignment="1">
      <alignment horizontal="left" vertical="justify" wrapText="1"/>
    </xf>
    <xf numFmtId="0" fontId="0" fillId="0" borderId="30" xfId="0" applyBorder="1" applyAlignment="1">
      <alignment horizontal="left" vertical="center"/>
    </xf>
    <xf numFmtId="0" fontId="0" fillId="0" borderId="28" xfId="0" applyBorder="1" applyAlignment="1">
      <alignment horizontal="left" vertical="center"/>
    </xf>
    <xf numFmtId="0" fontId="0" fillId="0" borderId="31" xfId="0" applyBorder="1" applyAlignment="1">
      <alignment horizontal="left" vertical="center"/>
    </xf>
    <xf numFmtId="0" fontId="51" fillId="0" borderId="32" xfId="0" applyFont="1" applyBorder="1" applyAlignment="1">
      <alignment horizontal="center" vertical="center" textRotation="90" wrapText="1"/>
    </xf>
    <xf numFmtId="0" fontId="51" fillId="0" borderId="33" xfId="0" applyFont="1" applyBorder="1" applyAlignment="1">
      <alignment horizontal="center" vertical="center" textRotation="90" wrapText="1"/>
    </xf>
    <xf numFmtId="0" fontId="51" fillId="0" borderId="17" xfId="0" applyFont="1" applyBorder="1" applyAlignment="1">
      <alignment horizontal="center" vertical="center" textRotation="90" wrapText="1"/>
    </xf>
    <xf numFmtId="0" fontId="51" fillId="0" borderId="22" xfId="0" applyFont="1" applyBorder="1" applyAlignment="1">
      <alignment horizontal="center" vertical="center" textRotation="90" wrapText="1"/>
    </xf>
    <xf numFmtId="0" fontId="0" fillId="0" borderId="19" xfId="0" applyBorder="1" applyAlignment="1">
      <alignment horizont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8" fillId="0" borderId="33" xfId="0" applyFont="1" applyBorder="1" applyAlignment="1">
      <alignment horizontal="center" vertical="center" textRotation="90" wrapText="1"/>
    </xf>
    <xf numFmtId="0" fontId="48" fillId="0" borderId="34" xfId="0" applyFont="1" applyBorder="1" applyAlignment="1">
      <alignment horizontal="center" vertical="center" textRotation="90"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xf>
    <xf numFmtId="0" fontId="0" fillId="0" borderId="18" xfId="0" applyBorder="1" applyAlignment="1">
      <alignment horizontal="center"/>
    </xf>
    <xf numFmtId="0" fontId="48" fillId="0" borderId="22" xfId="0" applyFont="1" applyBorder="1" applyAlignment="1">
      <alignment horizontal="center" vertical="center" textRotation="90" wrapText="1"/>
    </xf>
    <xf numFmtId="0" fontId="48" fillId="0" borderId="18" xfId="0" applyFont="1" applyBorder="1" applyAlignment="1">
      <alignment horizontal="center" vertical="center" textRotation="90" wrapText="1"/>
    </xf>
    <xf numFmtId="164" fontId="0" fillId="0" borderId="10" xfId="46" applyNumberFormat="1" applyFont="1" applyBorder="1" applyAlignment="1">
      <alignment horizontal="center" vertical="center"/>
    </xf>
    <xf numFmtId="164" fontId="0" fillId="0" borderId="11" xfId="46" applyNumberFormat="1" applyFont="1" applyBorder="1" applyAlignment="1">
      <alignment horizontal="center" vertical="center"/>
    </xf>
    <xf numFmtId="16" fontId="0" fillId="0" borderId="10" xfId="0" applyNumberFormat="1" applyBorder="1" applyAlignment="1">
      <alignment horizontal="center" vertical="center" textRotation="90"/>
    </xf>
    <xf numFmtId="16" fontId="0" fillId="0" borderId="11" xfId="0" applyNumberFormat="1" applyBorder="1" applyAlignment="1">
      <alignment horizontal="center" vertical="center" textRotation="90"/>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48" fillId="0" borderId="13" xfId="0" applyFont="1" applyBorder="1" applyAlignment="1">
      <alignment horizontal="center" vertical="center" textRotation="90" wrapText="1"/>
    </xf>
    <xf numFmtId="0" fontId="48" fillId="0" borderId="14" xfId="0" applyFont="1" applyBorder="1" applyAlignment="1">
      <alignment horizontal="center" vertical="center" textRotation="90" wrapText="1"/>
    </xf>
    <xf numFmtId="0" fontId="48" fillId="0" borderId="10" xfId="0" applyFont="1" applyBorder="1" applyAlignment="1">
      <alignment horizontal="center" vertical="center" textRotation="90" wrapText="1"/>
    </xf>
    <xf numFmtId="0" fontId="48" fillId="0" borderId="11" xfId="0" applyFont="1" applyBorder="1" applyAlignment="1">
      <alignment horizontal="center" vertical="center" textRotation="90" wrapText="1"/>
    </xf>
    <xf numFmtId="164" fontId="48" fillId="0" borderId="17" xfId="46" applyNumberFormat="1" applyFont="1" applyBorder="1" applyAlignment="1">
      <alignment horizontal="center" textRotation="90"/>
    </xf>
    <xf numFmtId="164" fontId="48" fillId="0" borderId="22" xfId="46" applyNumberFormat="1" applyFont="1" applyBorder="1" applyAlignment="1">
      <alignment horizontal="center" textRotation="90"/>
    </xf>
    <xf numFmtId="0" fontId="0" fillId="0" borderId="0" xfId="0" applyAlignment="1">
      <alignment horizontal="left" vertical="center" wrapText="1"/>
    </xf>
    <xf numFmtId="43" fontId="0" fillId="0" borderId="0" xfId="0" applyNumberFormat="1" applyAlignment="1">
      <alignment horizontal="center"/>
    </xf>
    <xf numFmtId="0" fontId="49" fillId="0" borderId="0" xfId="0" applyFont="1" applyAlignment="1">
      <alignment horizontal="left" vertical="center" wrapText="1"/>
    </xf>
    <xf numFmtId="0" fontId="52" fillId="0" borderId="32" xfId="0" applyFont="1" applyBorder="1" applyAlignment="1">
      <alignment horizontal="center" vertical="center" textRotation="90" wrapText="1"/>
    </xf>
    <xf numFmtId="0" fontId="52" fillId="0" borderId="33" xfId="0" applyFont="1" applyBorder="1" applyAlignment="1">
      <alignment horizontal="center" vertical="center" textRotation="90" wrapText="1"/>
    </xf>
    <xf numFmtId="0" fontId="53" fillId="0" borderId="17" xfId="0" applyFont="1" applyBorder="1" applyAlignment="1">
      <alignment horizontal="center" vertical="center" textRotation="90" wrapText="1"/>
    </xf>
    <xf numFmtId="0" fontId="53" fillId="0" borderId="22" xfId="0" applyFont="1" applyBorder="1" applyAlignment="1">
      <alignment horizontal="center" vertical="center" textRotation="90" wrapText="1"/>
    </xf>
    <xf numFmtId="0" fontId="0" fillId="0" borderId="10" xfId="0" applyBorder="1" applyAlignment="1">
      <alignment horizontal="justify" vertical="center" wrapText="1"/>
    </xf>
    <xf numFmtId="0" fontId="0" fillId="0" borderId="25" xfId="0" applyBorder="1" applyAlignment="1">
      <alignment horizontal="justify" vertical="center" wrapText="1"/>
    </xf>
    <xf numFmtId="0" fontId="0" fillId="0" borderId="0" xfId="0" applyAlignment="1">
      <alignment horizontal="center" wrapText="1"/>
    </xf>
    <xf numFmtId="0" fontId="0" fillId="0" borderId="35" xfId="0" applyBorder="1" applyAlignment="1">
      <alignment horizontal="center"/>
    </xf>
    <xf numFmtId="0" fontId="48" fillId="0" borderId="13" xfId="0" applyFont="1" applyFill="1" applyBorder="1" applyAlignment="1">
      <alignment horizontal="center" vertical="center" wrapText="1"/>
    </xf>
    <xf numFmtId="0" fontId="52" fillId="0" borderId="34" xfId="0" applyFont="1" applyBorder="1" applyAlignment="1">
      <alignment horizontal="center" vertical="center" textRotation="90" wrapText="1"/>
    </xf>
    <xf numFmtId="0" fontId="0" fillId="0" borderId="36" xfId="0" applyBorder="1" applyAlignment="1">
      <alignment horizontal="center" vertical="center" textRotation="90" wrapText="1"/>
    </xf>
    <xf numFmtId="0" fontId="0" fillId="0" borderId="37" xfId="0" applyBorder="1" applyAlignment="1">
      <alignment horizontal="center" vertical="center" textRotation="90" wrapText="1"/>
    </xf>
    <xf numFmtId="0" fontId="0" fillId="0" borderId="38" xfId="0" applyBorder="1" applyAlignment="1">
      <alignment horizontal="center" vertical="center" textRotation="90"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1"/>
  <sheetViews>
    <sheetView zoomScale="60" zoomScaleNormal="60" zoomScalePageLayoutView="40" workbookViewId="0" topLeftCell="A6">
      <selection activeCell="G20" sqref="G20:I20"/>
    </sheetView>
  </sheetViews>
  <sheetFormatPr defaultColWidth="11.421875" defaultRowHeight="15"/>
  <cols>
    <col min="1" max="2" width="8.00390625" style="1" customWidth="1"/>
    <col min="3" max="3" width="22.8515625" style="1" customWidth="1"/>
    <col min="4" max="4" width="18.140625" style="1" customWidth="1"/>
    <col min="5" max="5" width="20.421875" style="1" customWidth="1"/>
    <col min="6" max="7" width="11.28125" style="1" customWidth="1"/>
    <col min="8" max="8" width="9.00390625" style="1" customWidth="1"/>
    <col min="9" max="9" width="15.7109375" style="1" customWidth="1"/>
    <col min="10" max="10" width="9.00390625" style="1" customWidth="1"/>
    <col min="11" max="11" width="21.421875" style="1" customWidth="1"/>
    <col min="12" max="12" width="20.00390625" style="1" customWidth="1"/>
    <col min="13" max="13" width="9.57421875" style="1" customWidth="1"/>
    <col min="14" max="14" width="13.57421875" style="1" customWidth="1"/>
    <col min="15" max="16384" width="11.421875" style="1" customWidth="1"/>
  </cols>
  <sheetData>
    <row r="1" spans="1:14" ht="15.75">
      <c r="A1" s="153" t="s">
        <v>4</v>
      </c>
      <c r="B1" s="153"/>
      <c r="C1" s="153"/>
      <c r="D1" s="153"/>
      <c r="E1" s="153"/>
      <c r="F1" s="153"/>
      <c r="G1" s="153"/>
      <c r="H1" s="153"/>
      <c r="I1" s="153"/>
      <c r="J1" s="153"/>
      <c r="K1" s="153"/>
      <c r="L1" s="153"/>
      <c r="M1" s="153"/>
      <c r="N1" s="153"/>
    </row>
    <row r="2" spans="1:14" ht="15.75">
      <c r="A2" s="153" t="s">
        <v>17</v>
      </c>
      <c r="B2" s="153"/>
      <c r="C2" s="153"/>
      <c r="D2" s="153"/>
      <c r="E2" s="153"/>
      <c r="F2" s="153"/>
      <c r="G2" s="153"/>
      <c r="H2" s="153"/>
      <c r="I2" s="153"/>
      <c r="J2" s="153"/>
      <c r="K2" s="153"/>
      <c r="L2" s="153"/>
      <c r="M2" s="153"/>
      <c r="N2" s="153"/>
    </row>
    <row r="3" spans="1:14" ht="15">
      <c r="A3" s="154" t="s">
        <v>296</v>
      </c>
      <c r="B3" s="154"/>
      <c r="C3" s="154"/>
      <c r="D3" s="154"/>
      <c r="E3" s="154"/>
      <c r="F3" s="154"/>
      <c r="G3" s="154"/>
      <c r="H3" s="154"/>
      <c r="I3" s="154"/>
      <c r="J3" s="154"/>
      <c r="K3" s="154"/>
      <c r="L3" s="154"/>
      <c r="M3" s="154"/>
      <c r="N3" s="154"/>
    </row>
    <row r="4" spans="1:14" ht="15.75" thickBot="1">
      <c r="A4" s="155" t="s">
        <v>6</v>
      </c>
      <c r="B4" s="155"/>
      <c r="C4" s="155"/>
      <c r="D4" s="155"/>
      <c r="E4" s="155"/>
      <c r="F4" s="155"/>
      <c r="G4" s="155"/>
      <c r="H4" s="155"/>
      <c r="I4" s="155"/>
      <c r="J4" s="155"/>
      <c r="K4" s="155"/>
      <c r="L4" s="155"/>
      <c r="M4" s="155"/>
      <c r="N4" s="155"/>
    </row>
    <row r="5" spans="1:14" ht="26.25" thickTop="1">
      <c r="A5" s="156" t="s">
        <v>18</v>
      </c>
      <c r="B5" s="157"/>
      <c r="C5" s="157"/>
      <c r="D5" s="66" t="s">
        <v>22</v>
      </c>
      <c r="E5" s="157" t="s">
        <v>19</v>
      </c>
      <c r="F5" s="157"/>
      <c r="G5" s="157"/>
      <c r="H5" s="157"/>
      <c r="I5" s="157"/>
      <c r="J5" s="157"/>
      <c r="K5" s="157"/>
      <c r="L5" s="157"/>
      <c r="M5" s="157"/>
      <c r="N5" s="135"/>
    </row>
    <row r="6" spans="1:14" ht="15">
      <c r="A6" s="63" t="s">
        <v>12</v>
      </c>
      <c r="B6" s="64"/>
      <c r="C6" s="64"/>
      <c r="D6" s="64" t="s">
        <v>23</v>
      </c>
      <c r="E6" s="149" t="s">
        <v>24</v>
      </c>
      <c r="F6" s="149"/>
      <c r="G6" s="149"/>
      <c r="H6" s="149"/>
      <c r="I6" s="149"/>
      <c r="J6" s="149"/>
      <c r="K6" s="149"/>
      <c r="L6" s="149"/>
      <c r="M6" s="149"/>
      <c r="N6" s="150"/>
    </row>
    <row r="7" spans="1:14" ht="15">
      <c r="A7" s="151" t="s">
        <v>0</v>
      </c>
      <c r="B7" s="152"/>
      <c r="C7" s="152"/>
      <c r="D7" s="64" t="s">
        <v>29</v>
      </c>
      <c r="E7" s="149" t="s">
        <v>30</v>
      </c>
      <c r="F7" s="149"/>
      <c r="G7" s="149"/>
      <c r="H7" s="149"/>
      <c r="I7" s="149"/>
      <c r="J7" s="149"/>
      <c r="K7" s="149"/>
      <c r="L7" s="149"/>
      <c r="M7" s="149"/>
      <c r="N7" s="150"/>
    </row>
    <row r="8" spans="1:14" ht="48" customHeight="1">
      <c r="A8" s="143" t="s">
        <v>13</v>
      </c>
      <c r="B8" s="144"/>
      <c r="C8" s="144"/>
      <c r="D8" s="65" t="s">
        <v>25</v>
      </c>
      <c r="E8" s="137" t="s">
        <v>26</v>
      </c>
      <c r="F8" s="137"/>
      <c r="G8" s="137"/>
      <c r="H8" s="137"/>
      <c r="I8" s="137"/>
      <c r="J8" s="137"/>
      <c r="K8" s="137"/>
      <c r="L8" s="137"/>
      <c r="M8" s="137"/>
      <c r="N8" s="138"/>
    </row>
    <row r="9" spans="1:14" ht="15">
      <c r="A9" s="143" t="s">
        <v>20</v>
      </c>
      <c r="B9" s="144"/>
      <c r="C9" s="144"/>
      <c r="D9" s="64" t="s">
        <v>31</v>
      </c>
      <c r="E9" s="137" t="s">
        <v>32</v>
      </c>
      <c r="F9" s="137"/>
      <c r="G9" s="137"/>
      <c r="H9" s="137"/>
      <c r="I9" s="137"/>
      <c r="J9" s="137"/>
      <c r="K9" s="137"/>
      <c r="L9" s="137"/>
      <c r="M9" s="137"/>
      <c r="N9" s="138"/>
    </row>
    <row r="10" spans="1:14" ht="15">
      <c r="A10" s="143"/>
      <c r="B10" s="144"/>
      <c r="C10" s="144"/>
      <c r="D10" s="64"/>
      <c r="E10" s="137"/>
      <c r="F10" s="137"/>
      <c r="G10" s="137"/>
      <c r="H10" s="137"/>
      <c r="I10" s="137"/>
      <c r="J10" s="137"/>
      <c r="K10" s="137"/>
      <c r="L10" s="137"/>
      <c r="M10" s="137"/>
      <c r="N10" s="138"/>
    </row>
    <row r="11" spans="1:14" ht="15">
      <c r="A11" s="143"/>
      <c r="B11" s="144"/>
      <c r="C11" s="144"/>
      <c r="D11" s="64"/>
      <c r="E11" s="137"/>
      <c r="F11" s="137"/>
      <c r="G11" s="137"/>
      <c r="H11" s="137"/>
      <c r="I11" s="137"/>
      <c r="J11" s="137"/>
      <c r="K11" s="137"/>
      <c r="L11" s="137"/>
      <c r="M11" s="137"/>
      <c r="N11" s="138"/>
    </row>
    <row r="12" spans="1:14" ht="15">
      <c r="A12" s="143"/>
      <c r="B12" s="144"/>
      <c r="C12" s="144"/>
      <c r="D12" s="64"/>
      <c r="E12" s="137"/>
      <c r="F12" s="137"/>
      <c r="G12" s="137"/>
      <c r="H12" s="137"/>
      <c r="I12" s="137"/>
      <c r="J12" s="137"/>
      <c r="K12" s="137"/>
      <c r="L12" s="137"/>
      <c r="M12" s="137"/>
      <c r="N12" s="138"/>
    </row>
    <row r="13" spans="1:14" ht="15">
      <c r="A13" s="143" t="s">
        <v>1</v>
      </c>
      <c r="B13" s="144"/>
      <c r="C13" s="144"/>
      <c r="D13" s="64" t="s">
        <v>33</v>
      </c>
      <c r="E13" s="137" t="s">
        <v>34</v>
      </c>
      <c r="F13" s="137"/>
      <c r="G13" s="137"/>
      <c r="H13" s="137"/>
      <c r="I13" s="137"/>
      <c r="J13" s="137"/>
      <c r="K13" s="137"/>
      <c r="L13" s="137"/>
      <c r="M13" s="137"/>
      <c r="N13" s="138"/>
    </row>
    <row r="14" spans="1:14" ht="15">
      <c r="A14" s="143"/>
      <c r="B14" s="144"/>
      <c r="C14" s="144"/>
      <c r="D14" s="64"/>
      <c r="E14" s="137"/>
      <c r="F14" s="137"/>
      <c r="G14" s="137"/>
      <c r="H14" s="137"/>
      <c r="I14" s="137"/>
      <c r="J14" s="137"/>
      <c r="K14" s="137"/>
      <c r="L14" s="137"/>
      <c r="M14" s="137"/>
      <c r="N14" s="138"/>
    </row>
    <row r="15" spans="1:14" ht="15">
      <c r="A15" s="143"/>
      <c r="B15" s="144"/>
      <c r="C15" s="144"/>
      <c r="D15" s="64"/>
      <c r="E15" s="137"/>
      <c r="F15" s="137"/>
      <c r="G15" s="137"/>
      <c r="H15" s="137"/>
      <c r="I15" s="137"/>
      <c r="J15" s="137"/>
      <c r="K15" s="137"/>
      <c r="L15" s="137"/>
      <c r="M15" s="137"/>
      <c r="N15" s="138"/>
    </row>
    <row r="16" spans="1:14" ht="15.75" thickBot="1">
      <c r="A16" s="145"/>
      <c r="B16" s="146"/>
      <c r="C16" s="146"/>
      <c r="D16" s="9"/>
      <c r="E16" s="128"/>
      <c r="F16" s="128"/>
      <c r="G16" s="128"/>
      <c r="H16" s="128"/>
      <c r="I16" s="128"/>
      <c r="J16" s="128"/>
      <c r="K16" s="128"/>
      <c r="L16" s="128"/>
      <c r="M16" s="128"/>
      <c r="N16" s="129"/>
    </row>
    <row r="17" spans="1:14" ht="15.75" thickTop="1">
      <c r="A17" s="90"/>
      <c r="B17" s="90"/>
      <c r="C17" s="90"/>
      <c r="D17" s="91"/>
      <c r="E17" s="92"/>
      <c r="F17" s="92"/>
      <c r="G17" s="92"/>
      <c r="H17" s="92"/>
      <c r="I17" s="92"/>
      <c r="J17" s="92"/>
      <c r="K17" s="92"/>
      <c r="L17" s="92"/>
      <c r="M17" s="92"/>
      <c r="N17" s="92"/>
    </row>
    <row r="18" spans="1:14" ht="15.75" thickBot="1">
      <c r="A18" s="93"/>
      <c r="B18" s="93"/>
      <c r="C18" s="93"/>
      <c r="D18" s="93"/>
      <c r="E18" s="93"/>
      <c r="F18" s="93"/>
      <c r="G18" s="93"/>
      <c r="H18" s="93"/>
      <c r="I18" s="93"/>
      <c r="J18" s="93"/>
      <c r="K18" s="93"/>
      <c r="L18" s="93"/>
      <c r="M18" s="93"/>
      <c r="N18" s="93"/>
    </row>
    <row r="19" spans="1:14" ht="15.75" thickTop="1">
      <c r="A19" s="139" t="s">
        <v>27</v>
      </c>
      <c r="B19" s="141" t="s">
        <v>28</v>
      </c>
      <c r="C19" s="141" t="s">
        <v>7</v>
      </c>
      <c r="D19" s="141" t="s">
        <v>21</v>
      </c>
      <c r="E19" s="134" t="s">
        <v>2</v>
      </c>
      <c r="F19" s="134"/>
      <c r="G19" s="134"/>
      <c r="H19" s="134" t="s">
        <v>340</v>
      </c>
      <c r="I19" s="134"/>
      <c r="J19" s="69"/>
      <c r="K19" s="134" t="s">
        <v>10</v>
      </c>
      <c r="L19" s="134"/>
      <c r="M19" s="134"/>
      <c r="N19" s="135" t="s">
        <v>336</v>
      </c>
    </row>
    <row r="20" spans="1:14" ht="54.75" customHeight="1">
      <c r="A20" s="140"/>
      <c r="B20" s="142"/>
      <c r="C20" s="142"/>
      <c r="D20" s="142"/>
      <c r="E20" s="67" t="s">
        <v>8</v>
      </c>
      <c r="F20" s="67" t="s">
        <v>9</v>
      </c>
      <c r="G20" s="109" t="s">
        <v>341</v>
      </c>
      <c r="H20" s="109" t="s">
        <v>334</v>
      </c>
      <c r="I20" s="109" t="s">
        <v>335</v>
      </c>
      <c r="J20" s="67"/>
      <c r="K20" s="14" t="s">
        <v>38</v>
      </c>
      <c r="L20" s="14" t="s">
        <v>11</v>
      </c>
      <c r="M20" s="14" t="s">
        <v>11</v>
      </c>
      <c r="N20" s="136"/>
    </row>
    <row r="21" spans="1:14" ht="405">
      <c r="A21" s="147" t="s">
        <v>35</v>
      </c>
      <c r="B21" s="148" t="s">
        <v>33</v>
      </c>
      <c r="C21" s="62" t="s">
        <v>126</v>
      </c>
      <c r="D21" s="62" t="s">
        <v>127</v>
      </c>
      <c r="E21" s="62" t="s">
        <v>128</v>
      </c>
      <c r="F21" s="3"/>
      <c r="G21" s="94">
        <v>1</v>
      </c>
      <c r="H21" s="117">
        <v>1</v>
      </c>
      <c r="I21" s="118">
        <f aca="true" t="shared" si="0" ref="I21:I27">H21</f>
        <v>1</v>
      </c>
      <c r="J21" s="49" t="s">
        <v>125</v>
      </c>
      <c r="K21" s="34">
        <v>186267624</v>
      </c>
      <c r="L21" s="35"/>
      <c r="M21" s="3"/>
      <c r="N21" s="39" t="s">
        <v>337</v>
      </c>
    </row>
    <row r="22" spans="1:14" ht="15">
      <c r="A22" s="147"/>
      <c r="B22" s="148"/>
      <c r="C22" s="62" t="s">
        <v>295</v>
      </c>
      <c r="D22" s="62"/>
      <c r="E22" s="62"/>
      <c r="F22" s="3"/>
      <c r="G22" s="3"/>
      <c r="H22" s="119">
        <v>1</v>
      </c>
      <c r="I22" s="118">
        <f t="shared" si="0"/>
        <v>1</v>
      </c>
      <c r="J22" s="3"/>
      <c r="K22" s="35">
        <f>64546631+29000000</f>
        <v>93546631</v>
      </c>
      <c r="L22" s="35"/>
      <c r="M22" s="3"/>
      <c r="N22" s="39"/>
    </row>
    <row r="23" spans="1:14" ht="120">
      <c r="A23" s="147"/>
      <c r="B23" s="148"/>
      <c r="C23" s="62" t="s">
        <v>291</v>
      </c>
      <c r="D23" s="62"/>
      <c r="E23" s="62"/>
      <c r="F23" s="3"/>
      <c r="G23" s="3"/>
      <c r="H23" s="12">
        <v>0</v>
      </c>
      <c r="I23" s="118">
        <f t="shared" si="0"/>
        <v>0</v>
      </c>
      <c r="J23" s="95" t="s">
        <v>289</v>
      </c>
      <c r="K23" s="35">
        <v>13000000</v>
      </c>
      <c r="L23" s="35"/>
      <c r="M23" s="3"/>
      <c r="N23" s="108" t="s">
        <v>338</v>
      </c>
    </row>
    <row r="24" spans="1:14" ht="120">
      <c r="A24" s="147"/>
      <c r="B24" s="148"/>
      <c r="C24" s="62" t="s">
        <v>290</v>
      </c>
      <c r="D24" s="62"/>
      <c r="E24" s="62"/>
      <c r="F24" s="3"/>
      <c r="G24" s="3"/>
      <c r="H24" s="11">
        <v>0</v>
      </c>
      <c r="I24" s="118">
        <f t="shared" si="0"/>
        <v>0</v>
      </c>
      <c r="J24" s="3"/>
      <c r="K24" s="35">
        <v>12000000</v>
      </c>
      <c r="L24" s="35"/>
      <c r="M24" s="3"/>
      <c r="N24" s="108" t="s">
        <v>338</v>
      </c>
    </row>
    <row r="25" spans="1:14" ht="195">
      <c r="A25" s="147"/>
      <c r="B25" s="148"/>
      <c r="C25" s="62" t="s">
        <v>292</v>
      </c>
      <c r="D25" s="62"/>
      <c r="E25" s="62"/>
      <c r="F25" s="3"/>
      <c r="G25" s="3"/>
      <c r="H25" s="11">
        <v>0.9</v>
      </c>
      <c r="I25" s="118">
        <f t="shared" si="0"/>
        <v>0.9</v>
      </c>
      <c r="J25" s="3"/>
      <c r="K25" s="35">
        <v>5000000</v>
      </c>
      <c r="L25" s="35"/>
      <c r="M25" s="3"/>
      <c r="N25" s="116" t="s">
        <v>339</v>
      </c>
    </row>
    <row r="26" spans="1:14" ht="75">
      <c r="A26" s="147"/>
      <c r="B26" s="148"/>
      <c r="C26" s="62" t="s">
        <v>293</v>
      </c>
      <c r="D26" s="62"/>
      <c r="E26" s="62"/>
      <c r="F26" s="3"/>
      <c r="G26" s="3"/>
      <c r="H26" s="11">
        <v>1</v>
      </c>
      <c r="I26" s="118">
        <f t="shared" si="0"/>
        <v>1</v>
      </c>
      <c r="J26" s="3"/>
      <c r="K26" s="35">
        <v>7000000</v>
      </c>
      <c r="L26" s="35"/>
      <c r="M26" s="3"/>
      <c r="N26" s="3"/>
    </row>
    <row r="27" spans="1:14" ht="15">
      <c r="A27" s="7"/>
      <c r="B27" s="62"/>
      <c r="C27" s="62" t="s">
        <v>294</v>
      </c>
      <c r="D27" s="62"/>
      <c r="E27" s="62"/>
      <c r="F27" s="3"/>
      <c r="G27" s="3"/>
      <c r="H27" s="11">
        <v>1</v>
      </c>
      <c r="I27" s="118">
        <f t="shared" si="0"/>
        <v>1</v>
      </c>
      <c r="J27" s="3"/>
      <c r="K27" s="35">
        <v>27000000</v>
      </c>
      <c r="L27" s="35"/>
      <c r="M27" s="3"/>
      <c r="N27" s="3"/>
    </row>
    <row r="28" spans="1:14" ht="15.75" thickBot="1">
      <c r="A28" s="10"/>
      <c r="B28" s="4"/>
      <c r="C28" s="8"/>
      <c r="D28" s="8"/>
      <c r="E28" s="8"/>
      <c r="F28" s="4"/>
      <c r="G28" s="4"/>
      <c r="H28" s="4"/>
      <c r="I28" s="4"/>
      <c r="J28" s="4"/>
      <c r="K28" s="36">
        <f>SUM(K21:K27)</f>
        <v>343814255</v>
      </c>
      <c r="L28" s="36"/>
      <c r="M28" s="4"/>
      <c r="N28" s="5"/>
    </row>
    <row r="29" spans="3:8" ht="15.75" thickTop="1">
      <c r="C29" s="130" t="s">
        <v>15</v>
      </c>
      <c r="D29" s="130"/>
      <c r="E29" s="131"/>
      <c r="F29" s="131"/>
      <c r="G29" s="131"/>
      <c r="H29" s="131"/>
    </row>
    <row r="30" spans="3:14" ht="15">
      <c r="C30" s="132" t="s">
        <v>36</v>
      </c>
      <c r="D30" s="132"/>
      <c r="E30" s="132"/>
      <c r="K30" s="133" t="s">
        <v>37</v>
      </c>
      <c r="L30" s="133"/>
      <c r="M30" s="133"/>
      <c r="N30" s="133"/>
    </row>
    <row r="31" spans="3:12" ht="15">
      <c r="C31" s="1" t="s">
        <v>14</v>
      </c>
      <c r="L31" s="1" t="s">
        <v>16</v>
      </c>
    </row>
  </sheetData>
  <sheetProtection/>
  <mergeCells count="35">
    <mergeCell ref="A1:N1"/>
    <mergeCell ref="A2:N2"/>
    <mergeCell ref="A3:N3"/>
    <mergeCell ref="A4:N4"/>
    <mergeCell ref="A5:C5"/>
    <mergeCell ref="E5:N5"/>
    <mergeCell ref="A21:A26"/>
    <mergeCell ref="B21:B26"/>
    <mergeCell ref="E6:N6"/>
    <mergeCell ref="A7:C7"/>
    <mergeCell ref="E7:N7"/>
    <mergeCell ref="A8:C8"/>
    <mergeCell ref="E8:N8"/>
    <mergeCell ref="A9:C12"/>
    <mergeCell ref="E9:N9"/>
    <mergeCell ref="E10:N10"/>
    <mergeCell ref="E11:N11"/>
    <mergeCell ref="E12:N12"/>
    <mergeCell ref="A19:A20"/>
    <mergeCell ref="B19:B20"/>
    <mergeCell ref="C19:C20"/>
    <mergeCell ref="D19:D20"/>
    <mergeCell ref="A13:C16"/>
    <mergeCell ref="E13:N13"/>
    <mergeCell ref="E14:N14"/>
    <mergeCell ref="E15:N15"/>
    <mergeCell ref="E16:N16"/>
    <mergeCell ref="C29:D29"/>
    <mergeCell ref="E29:H29"/>
    <mergeCell ref="C30:E30"/>
    <mergeCell ref="K30:N30"/>
    <mergeCell ref="H19:I19"/>
    <mergeCell ref="K19:M19"/>
    <mergeCell ref="N19:N20"/>
    <mergeCell ref="E19:G19"/>
  </mergeCells>
  <printOptions/>
  <pageMargins left="0.5905511811023623" right="0" top="0.7874015748031497" bottom="0.3937007874015748" header="0.31496062992125984" footer="0.31496062992125984"/>
  <pageSetup horizontalDpi="300" verticalDpi="300" orientation="landscape" scale="59" r:id="rId1"/>
</worksheet>
</file>

<file path=xl/worksheets/sheet2.xml><?xml version="1.0" encoding="utf-8"?>
<worksheet xmlns="http://schemas.openxmlformats.org/spreadsheetml/2006/main" xmlns:r="http://schemas.openxmlformats.org/officeDocument/2006/relationships">
  <dimension ref="A1:M30"/>
  <sheetViews>
    <sheetView tabSelected="1" zoomScalePageLayoutView="0" workbookViewId="0" topLeftCell="A19">
      <selection activeCell="M15" sqref="M15"/>
    </sheetView>
  </sheetViews>
  <sheetFormatPr defaultColWidth="11.421875" defaultRowHeight="15"/>
  <cols>
    <col min="1" max="2" width="7.8515625" style="1" customWidth="1"/>
    <col min="3" max="3" width="22.8515625" style="1" customWidth="1"/>
    <col min="4" max="4" width="19.140625" style="1" customWidth="1"/>
    <col min="5" max="5" width="22.8515625" style="1" customWidth="1"/>
    <col min="6" max="7" width="10.00390625" style="1" customWidth="1"/>
    <col min="8" max="8" width="12.421875" style="1" customWidth="1"/>
    <col min="9" max="9" width="12.00390625" style="1" customWidth="1"/>
    <col min="10" max="10" width="13.00390625" style="1" customWidth="1"/>
    <col min="11" max="11" width="15.00390625" style="1" customWidth="1"/>
    <col min="12" max="12" width="8.28125" style="1" customWidth="1"/>
    <col min="13" max="13" width="13.00390625" style="1" customWidth="1"/>
    <col min="14" max="16384" width="11.421875" style="1" customWidth="1"/>
  </cols>
  <sheetData>
    <row r="1" spans="1:13" ht="15.75">
      <c r="A1" s="153" t="s">
        <v>4</v>
      </c>
      <c r="B1" s="153"/>
      <c r="C1" s="153"/>
      <c r="D1" s="153"/>
      <c r="E1" s="153"/>
      <c r="F1" s="153"/>
      <c r="G1" s="153"/>
      <c r="H1" s="153"/>
      <c r="I1" s="153"/>
      <c r="J1" s="153"/>
      <c r="K1" s="153"/>
      <c r="L1" s="153"/>
      <c r="M1" s="153"/>
    </row>
    <row r="2" spans="1:13" ht="15.75">
      <c r="A2" s="153" t="s">
        <v>17</v>
      </c>
      <c r="B2" s="153"/>
      <c r="C2" s="153"/>
      <c r="D2" s="153"/>
      <c r="E2" s="153"/>
      <c r="F2" s="153"/>
      <c r="G2" s="153"/>
      <c r="H2" s="153"/>
      <c r="I2" s="153"/>
      <c r="J2" s="153"/>
      <c r="K2" s="153"/>
      <c r="L2" s="153"/>
      <c r="M2" s="153"/>
    </row>
    <row r="3" spans="1:13" ht="15">
      <c r="A3" s="154" t="s">
        <v>296</v>
      </c>
      <c r="B3" s="154"/>
      <c r="C3" s="154"/>
      <c r="D3" s="154"/>
      <c r="E3" s="154"/>
      <c r="F3" s="154"/>
      <c r="G3" s="154"/>
      <c r="H3" s="154"/>
      <c r="I3" s="154"/>
      <c r="J3" s="154"/>
      <c r="K3" s="154"/>
      <c r="L3" s="154"/>
      <c r="M3" s="154"/>
    </row>
    <row r="4" spans="1:13" ht="15.75" thickBot="1">
      <c r="A4" s="155" t="s">
        <v>6</v>
      </c>
      <c r="B4" s="155"/>
      <c r="C4" s="155"/>
      <c r="D4" s="155"/>
      <c r="E4" s="155"/>
      <c r="F4" s="155"/>
      <c r="G4" s="155"/>
      <c r="H4" s="155"/>
      <c r="I4" s="155"/>
      <c r="J4" s="155"/>
      <c r="K4" s="155"/>
      <c r="L4" s="155"/>
      <c r="M4" s="155"/>
    </row>
    <row r="5" spans="1:13" ht="26.25" thickTop="1">
      <c r="A5" s="156" t="s">
        <v>18</v>
      </c>
      <c r="B5" s="157"/>
      <c r="C5" s="157"/>
      <c r="D5" s="66" t="s">
        <v>22</v>
      </c>
      <c r="E5" s="157" t="s">
        <v>19</v>
      </c>
      <c r="F5" s="157"/>
      <c r="G5" s="157"/>
      <c r="H5" s="157"/>
      <c r="I5" s="157"/>
      <c r="J5" s="157"/>
      <c r="K5" s="157"/>
      <c r="L5" s="157"/>
      <c r="M5" s="135"/>
    </row>
    <row r="6" spans="1:13" ht="15">
      <c r="A6" s="63" t="s">
        <v>12</v>
      </c>
      <c r="B6" s="64"/>
      <c r="C6" s="64"/>
      <c r="D6" s="64" t="s">
        <v>23</v>
      </c>
      <c r="E6" s="149" t="s">
        <v>24</v>
      </c>
      <c r="F6" s="149"/>
      <c r="G6" s="149"/>
      <c r="H6" s="149"/>
      <c r="I6" s="149"/>
      <c r="J6" s="149"/>
      <c r="K6" s="149"/>
      <c r="L6" s="149"/>
      <c r="M6" s="150"/>
    </row>
    <row r="7" spans="1:13" ht="15">
      <c r="A7" s="151" t="s">
        <v>0</v>
      </c>
      <c r="B7" s="152"/>
      <c r="C7" s="152"/>
      <c r="D7" s="64" t="s">
        <v>298</v>
      </c>
      <c r="E7" s="149" t="s">
        <v>40</v>
      </c>
      <c r="F7" s="149"/>
      <c r="G7" s="149"/>
      <c r="H7" s="149"/>
      <c r="I7" s="149"/>
      <c r="J7" s="149"/>
      <c r="K7" s="149"/>
      <c r="L7" s="149"/>
      <c r="M7" s="150"/>
    </row>
    <row r="8" spans="1:13" ht="48" customHeight="1">
      <c r="A8" s="143" t="s">
        <v>13</v>
      </c>
      <c r="B8" s="144"/>
      <c r="C8" s="144"/>
      <c r="D8" s="65" t="s">
        <v>42</v>
      </c>
      <c r="E8" s="137" t="s">
        <v>41</v>
      </c>
      <c r="F8" s="137"/>
      <c r="G8" s="137"/>
      <c r="H8" s="137"/>
      <c r="I8" s="137"/>
      <c r="J8" s="137"/>
      <c r="K8" s="137"/>
      <c r="L8" s="137"/>
      <c r="M8" s="138"/>
    </row>
    <row r="9" spans="1:13" ht="15">
      <c r="A9" s="143" t="s">
        <v>20</v>
      </c>
      <c r="B9" s="144"/>
      <c r="C9" s="144"/>
      <c r="D9" s="64" t="s">
        <v>43</v>
      </c>
      <c r="E9" s="137" t="s">
        <v>44</v>
      </c>
      <c r="F9" s="137"/>
      <c r="G9" s="137"/>
      <c r="H9" s="137"/>
      <c r="I9" s="137"/>
      <c r="J9" s="137"/>
      <c r="K9" s="137"/>
      <c r="L9" s="137"/>
      <c r="M9" s="138"/>
    </row>
    <row r="10" spans="1:13" ht="16.5" customHeight="1" thickBot="1">
      <c r="A10" s="145" t="s">
        <v>1</v>
      </c>
      <c r="B10" s="146"/>
      <c r="C10" s="146"/>
      <c r="D10" s="9" t="s">
        <v>297</v>
      </c>
      <c r="E10" s="128" t="s">
        <v>45</v>
      </c>
      <c r="F10" s="128"/>
      <c r="G10" s="128"/>
      <c r="H10" s="128"/>
      <c r="I10" s="128"/>
      <c r="J10" s="128"/>
      <c r="K10" s="128"/>
      <c r="L10" s="128"/>
      <c r="M10" s="129"/>
    </row>
    <row r="11" ht="5.25" customHeight="1" thickBot="1" thickTop="1"/>
    <row r="12" spans="1:13" ht="15.75" thickTop="1">
      <c r="A12" s="139" t="s">
        <v>27</v>
      </c>
      <c r="B12" s="141" t="s">
        <v>28</v>
      </c>
      <c r="C12" s="141" t="s">
        <v>7</v>
      </c>
      <c r="D12" s="141" t="s">
        <v>21</v>
      </c>
      <c r="E12" s="134" t="s">
        <v>2</v>
      </c>
      <c r="F12" s="134"/>
      <c r="G12" s="134"/>
      <c r="H12" s="134" t="s">
        <v>340</v>
      </c>
      <c r="I12" s="134"/>
      <c r="J12" s="134" t="s">
        <v>10</v>
      </c>
      <c r="K12" s="134"/>
      <c r="L12" s="134"/>
      <c r="M12" s="135" t="s">
        <v>336</v>
      </c>
    </row>
    <row r="13" spans="1:13" ht="25.5">
      <c r="A13" s="140"/>
      <c r="B13" s="142"/>
      <c r="C13" s="142"/>
      <c r="D13" s="142"/>
      <c r="E13" s="22" t="s">
        <v>8</v>
      </c>
      <c r="F13" s="22" t="s">
        <v>9</v>
      </c>
      <c r="G13" s="109" t="s">
        <v>341</v>
      </c>
      <c r="H13" s="109" t="s">
        <v>334</v>
      </c>
      <c r="I13" s="109" t="s">
        <v>335</v>
      </c>
      <c r="J13" s="14" t="s">
        <v>113</v>
      </c>
      <c r="K13" s="14" t="s">
        <v>11</v>
      </c>
      <c r="L13" s="14" t="s">
        <v>11</v>
      </c>
      <c r="M13" s="136"/>
    </row>
    <row r="14" spans="1:13" ht="60.75" customHeight="1">
      <c r="A14" s="166" t="s">
        <v>43</v>
      </c>
      <c r="B14" s="168" t="s">
        <v>297</v>
      </c>
      <c r="C14" s="39" t="s">
        <v>46</v>
      </c>
      <c r="D14" s="38" t="s">
        <v>103</v>
      </c>
      <c r="E14" s="38" t="s">
        <v>104</v>
      </c>
      <c r="F14" s="6">
        <v>0</v>
      </c>
      <c r="G14" s="6">
        <v>1</v>
      </c>
      <c r="H14" s="12">
        <v>0.2</v>
      </c>
      <c r="I14" s="12">
        <f>H14</f>
        <v>0.2</v>
      </c>
      <c r="J14" s="26"/>
      <c r="K14" s="26"/>
      <c r="L14" s="2"/>
      <c r="M14" s="107" t="s">
        <v>342</v>
      </c>
    </row>
    <row r="15" spans="1:13" ht="135">
      <c r="A15" s="167"/>
      <c r="B15" s="169"/>
      <c r="C15" s="24" t="s">
        <v>47</v>
      </c>
      <c r="D15" s="38" t="s">
        <v>105</v>
      </c>
      <c r="E15" s="38" t="s">
        <v>104</v>
      </c>
      <c r="F15" s="6">
        <v>0</v>
      </c>
      <c r="G15" s="6">
        <v>1</v>
      </c>
      <c r="H15" s="120">
        <v>0</v>
      </c>
      <c r="I15" s="120">
        <v>0</v>
      </c>
      <c r="J15" s="35"/>
      <c r="K15" s="35"/>
      <c r="L15" s="3"/>
      <c r="M15" s="116" t="s">
        <v>343</v>
      </c>
    </row>
    <row r="16" spans="1:13" ht="255">
      <c r="A16" s="167"/>
      <c r="B16" s="169"/>
      <c r="C16" s="23" t="s">
        <v>50</v>
      </c>
      <c r="D16" s="21" t="s">
        <v>48</v>
      </c>
      <c r="E16" s="21" t="s">
        <v>49</v>
      </c>
      <c r="F16" s="6">
        <v>0</v>
      </c>
      <c r="G16" s="6">
        <v>29</v>
      </c>
      <c r="H16" s="120">
        <v>0.2</v>
      </c>
      <c r="I16" s="120">
        <f>H16</f>
        <v>0.2</v>
      </c>
      <c r="J16" s="35"/>
      <c r="K16" s="34">
        <f>29*30600000</f>
        <v>887400000</v>
      </c>
      <c r="L16" s="3"/>
      <c r="M16" s="116" t="s">
        <v>344</v>
      </c>
    </row>
    <row r="17" spans="1:13" ht="75">
      <c r="A17" s="167"/>
      <c r="B17" s="169"/>
      <c r="C17" s="38" t="s">
        <v>107</v>
      </c>
      <c r="D17" s="38" t="s">
        <v>109</v>
      </c>
      <c r="E17" s="38" t="s">
        <v>110</v>
      </c>
      <c r="F17" s="6">
        <v>0</v>
      </c>
      <c r="G17" s="45">
        <v>10</v>
      </c>
      <c r="H17" s="120">
        <v>0</v>
      </c>
      <c r="I17" s="120">
        <v>0</v>
      </c>
      <c r="J17" s="34">
        <v>40000000</v>
      </c>
      <c r="K17" s="34"/>
      <c r="L17" s="3"/>
      <c r="M17" s="3"/>
    </row>
    <row r="18" spans="1:13" ht="105">
      <c r="A18" s="167"/>
      <c r="B18" s="169"/>
      <c r="C18" s="38" t="s">
        <v>108</v>
      </c>
      <c r="D18" s="38" t="s">
        <v>111</v>
      </c>
      <c r="E18" s="38" t="s">
        <v>110</v>
      </c>
      <c r="F18" s="6">
        <v>0</v>
      </c>
      <c r="G18" s="6">
        <v>10</v>
      </c>
      <c r="H18" s="121">
        <v>2</v>
      </c>
      <c r="I18" s="111">
        <v>2</v>
      </c>
      <c r="J18" s="34">
        <v>20000000</v>
      </c>
      <c r="K18" s="34">
        <v>180000000</v>
      </c>
      <c r="L18" s="3"/>
      <c r="M18" s="116" t="s">
        <v>345</v>
      </c>
    </row>
    <row r="19" spans="1:13" ht="165">
      <c r="A19" s="167"/>
      <c r="B19" s="169"/>
      <c r="C19" s="38" t="s">
        <v>106</v>
      </c>
      <c r="D19" s="38" t="s">
        <v>112</v>
      </c>
      <c r="E19" s="38" t="s">
        <v>110</v>
      </c>
      <c r="F19" s="6">
        <v>0</v>
      </c>
      <c r="G19" s="6">
        <v>50</v>
      </c>
      <c r="H19" s="120">
        <v>0.5</v>
      </c>
      <c r="I19" s="120">
        <f>H19</f>
        <v>0.5</v>
      </c>
      <c r="J19" s="34">
        <v>70000000</v>
      </c>
      <c r="K19" s="34">
        <v>130000000</v>
      </c>
      <c r="L19" s="3"/>
      <c r="M19" s="116" t="s">
        <v>346</v>
      </c>
    </row>
    <row r="20" spans="1:13" ht="15.75" thickBot="1">
      <c r="A20" s="10"/>
      <c r="B20" s="4"/>
      <c r="C20" s="8"/>
      <c r="D20" s="8"/>
      <c r="E20" s="8"/>
      <c r="F20" s="4"/>
      <c r="G20" s="4"/>
      <c r="H20" s="4"/>
      <c r="I20" s="4"/>
      <c r="J20" s="36">
        <f>SUM(J17:J19)</f>
        <v>130000000</v>
      </c>
      <c r="K20" s="36">
        <f>SUM(K16:K19)</f>
        <v>1197400000</v>
      </c>
      <c r="L20" s="4"/>
      <c r="M20" s="4"/>
    </row>
    <row r="21" spans="3:13" ht="15.75" thickTop="1">
      <c r="C21" s="130" t="s">
        <v>15</v>
      </c>
      <c r="D21" s="130"/>
      <c r="E21" s="131"/>
      <c r="F21" s="131"/>
      <c r="G21" s="131"/>
      <c r="H21" s="131"/>
      <c r="J21" s="170" t="s">
        <v>39</v>
      </c>
      <c r="K21" s="170"/>
      <c r="L21" s="170"/>
      <c r="M21" s="170"/>
    </row>
    <row r="22" spans="3:13" ht="15">
      <c r="C22" s="96" t="s">
        <v>14</v>
      </c>
      <c r="D22" s="96"/>
      <c r="E22" s="96"/>
      <c r="J22" s="133" t="s">
        <v>16</v>
      </c>
      <c r="K22" s="133"/>
      <c r="L22" s="133"/>
      <c r="M22" s="133"/>
    </row>
    <row r="26" spans="2:7" ht="15">
      <c r="B26" s="42" t="s">
        <v>96</v>
      </c>
      <c r="C26" s="42" t="s">
        <v>97</v>
      </c>
      <c r="D26" s="43">
        <v>40000000</v>
      </c>
      <c r="E26" s="43">
        <v>40000000</v>
      </c>
      <c r="F26" s="43">
        <v>0</v>
      </c>
      <c r="G26" s="43">
        <v>40000000</v>
      </c>
    </row>
    <row r="27" spans="2:7" ht="42">
      <c r="B27" s="42" t="s">
        <v>98</v>
      </c>
      <c r="C27" s="42" t="s">
        <v>99</v>
      </c>
      <c r="D27" s="43">
        <v>40000000</v>
      </c>
      <c r="E27" s="43">
        <v>40000000</v>
      </c>
      <c r="F27" s="43">
        <v>0</v>
      </c>
      <c r="G27" s="43">
        <v>40000000</v>
      </c>
    </row>
    <row r="29" spans="2:7" ht="15">
      <c r="B29" s="42" t="s">
        <v>100</v>
      </c>
      <c r="C29" s="42" t="s">
        <v>97</v>
      </c>
      <c r="D29" s="43">
        <v>40000000</v>
      </c>
      <c r="E29" s="43">
        <v>90000000</v>
      </c>
      <c r="F29" s="43">
        <v>0</v>
      </c>
      <c r="G29" s="43">
        <v>90000000</v>
      </c>
    </row>
    <row r="30" spans="2:7" ht="21">
      <c r="B30" s="42" t="s">
        <v>101</v>
      </c>
      <c r="C30" s="42" t="s">
        <v>102</v>
      </c>
      <c r="D30" s="43">
        <v>40000000</v>
      </c>
      <c r="E30" s="43">
        <v>90000000</v>
      </c>
      <c r="F30" s="43">
        <v>0</v>
      </c>
      <c r="G30" s="43">
        <v>90000000</v>
      </c>
    </row>
  </sheetData>
  <sheetProtection/>
  <mergeCells count="29">
    <mergeCell ref="D12:D13"/>
    <mergeCell ref="E12:G12"/>
    <mergeCell ref="C21:D21"/>
    <mergeCell ref="E21:H21"/>
    <mergeCell ref="J22:M22"/>
    <mergeCell ref="H12:I12"/>
    <mergeCell ref="J12:L12"/>
    <mergeCell ref="M12:M13"/>
    <mergeCell ref="J21:M21"/>
    <mergeCell ref="E5:M5"/>
    <mergeCell ref="E6:M6"/>
    <mergeCell ref="A7:C7"/>
    <mergeCell ref="A14:A19"/>
    <mergeCell ref="B14:B19"/>
    <mergeCell ref="A10:C10"/>
    <mergeCell ref="E10:M10"/>
    <mergeCell ref="A12:A13"/>
    <mergeCell ref="B12:B13"/>
    <mergeCell ref="C12:C13"/>
    <mergeCell ref="E7:M7"/>
    <mergeCell ref="A8:C8"/>
    <mergeCell ref="E8:M8"/>
    <mergeCell ref="A9:C9"/>
    <mergeCell ref="E9:M9"/>
    <mergeCell ref="A1:M1"/>
    <mergeCell ref="A2:M2"/>
    <mergeCell ref="A3:M3"/>
    <mergeCell ref="A4:M4"/>
    <mergeCell ref="A5:C5"/>
  </mergeCells>
  <printOptions/>
  <pageMargins left="0.5905511811023623" right="0.3937007874015748" top="0.7480314960629921" bottom="0.3937007874015748" header="0.31496062992125984" footer="0.31496062992125984"/>
  <pageSetup horizontalDpi="300" verticalDpi="300" orientation="landscape" scale="75" r:id="rId1"/>
</worksheet>
</file>

<file path=xl/worksheets/sheet3.xml><?xml version="1.0" encoding="utf-8"?>
<worksheet xmlns="http://schemas.openxmlformats.org/spreadsheetml/2006/main" xmlns:r="http://schemas.openxmlformats.org/officeDocument/2006/relationships">
  <dimension ref="A1:N32"/>
  <sheetViews>
    <sheetView zoomScale="110" zoomScaleNormal="110" zoomScalePageLayoutView="0" workbookViewId="0" topLeftCell="B27">
      <selection activeCell="I23" sqref="I23"/>
    </sheetView>
  </sheetViews>
  <sheetFormatPr defaultColWidth="11.421875" defaultRowHeight="15"/>
  <cols>
    <col min="1" max="2" width="8.28125" style="1" customWidth="1"/>
    <col min="3" max="3" width="21.421875" style="1" customWidth="1"/>
    <col min="4" max="4" width="19.140625" style="1" customWidth="1"/>
    <col min="5" max="5" width="21.8515625" style="1" customWidth="1"/>
    <col min="6" max="6" width="9.421875" style="1" customWidth="1"/>
    <col min="7" max="7" width="11.7109375" style="1" customWidth="1"/>
    <col min="8" max="8" width="10.7109375" style="1" customWidth="1"/>
    <col min="9" max="9" width="10.421875" style="1" customWidth="1"/>
    <col min="10" max="10" width="9.7109375" style="1" customWidth="1"/>
    <col min="11" max="11" width="15.140625" style="50" customWidth="1"/>
    <col min="12" max="13" width="6.421875" style="1" customWidth="1"/>
    <col min="14" max="14" width="12.8515625" style="1" customWidth="1"/>
    <col min="15" max="16384" width="11.421875" style="1" customWidth="1"/>
  </cols>
  <sheetData>
    <row r="1" spans="1:14" ht="15.75">
      <c r="A1" s="153" t="s">
        <v>4</v>
      </c>
      <c r="B1" s="153"/>
      <c r="C1" s="153"/>
      <c r="D1" s="153"/>
      <c r="E1" s="153"/>
      <c r="F1" s="153"/>
      <c r="G1" s="153"/>
      <c r="H1" s="153"/>
      <c r="I1" s="153"/>
      <c r="J1" s="153"/>
      <c r="K1" s="153"/>
      <c r="L1" s="153"/>
      <c r="M1" s="153"/>
      <c r="N1" s="153"/>
    </row>
    <row r="2" spans="1:14" ht="15.75">
      <c r="A2" s="153" t="s">
        <v>17</v>
      </c>
      <c r="B2" s="153"/>
      <c r="C2" s="153"/>
      <c r="D2" s="153"/>
      <c r="E2" s="153"/>
      <c r="F2" s="153"/>
      <c r="G2" s="153"/>
      <c r="H2" s="153"/>
      <c r="I2" s="153"/>
      <c r="J2" s="153"/>
      <c r="K2" s="153"/>
      <c r="L2" s="153"/>
      <c r="M2" s="153"/>
      <c r="N2" s="153"/>
    </row>
    <row r="3" spans="1:14" ht="15">
      <c r="A3" s="154" t="s">
        <v>299</v>
      </c>
      <c r="B3" s="154"/>
      <c r="C3" s="154"/>
      <c r="D3" s="154"/>
      <c r="E3" s="154"/>
      <c r="F3" s="154"/>
      <c r="G3" s="154"/>
      <c r="H3" s="154"/>
      <c r="I3" s="154"/>
      <c r="J3" s="154"/>
      <c r="K3" s="154"/>
      <c r="L3" s="154"/>
      <c r="M3" s="154"/>
      <c r="N3" s="154"/>
    </row>
    <row r="4" spans="1:14" ht="15" customHeight="1" thickBot="1">
      <c r="A4" s="155" t="s">
        <v>6</v>
      </c>
      <c r="B4" s="155"/>
      <c r="C4" s="155"/>
      <c r="D4" s="155"/>
      <c r="E4" s="155"/>
      <c r="F4" s="155"/>
      <c r="G4" s="155"/>
      <c r="H4" s="155"/>
      <c r="I4" s="155"/>
      <c r="J4" s="155"/>
      <c r="K4" s="155"/>
      <c r="L4" s="155"/>
      <c r="M4" s="155"/>
      <c r="N4" s="155"/>
    </row>
    <row r="5" spans="1:14" ht="26.25" thickTop="1">
      <c r="A5" s="156" t="s">
        <v>18</v>
      </c>
      <c r="B5" s="157"/>
      <c r="C5" s="157"/>
      <c r="D5" s="66" t="s">
        <v>22</v>
      </c>
      <c r="E5" s="157" t="s">
        <v>19</v>
      </c>
      <c r="F5" s="157"/>
      <c r="G5" s="157"/>
      <c r="H5" s="157"/>
      <c r="I5" s="157"/>
      <c r="J5" s="157"/>
      <c r="K5" s="157"/>
      <c r="L5" s="157"/>
      <c r="M5" s="157"/>
      <c r="N5" s="135"/>
    </row>
    <row r="6" spans="1:14" ht="15">
      <c r="A6" s="63" t="s">
        <v>12</v>
      </c>
      <c r="B6" s="64"/>
      <c r="C6" s="64"/>
      <c r="D6" s="64" t="s">
        <v>52</v>
      </c>
      <c r="E6" s="149" t="s">
        <v>51</v>
      </c>
      <c r="F6" s="149"/>
      <c r="G6" s="149"/>
      <c r="H6" s="149"/>
      <c r="I6" s="149"/>
      <c r="J6" s="149"/>
      <c r="K6" s="149"/>
      <c r="L6" s="149"/>
      <c r="M6" s="149"/>
      <c r="N6" s="150"/>
    </row>
    <row r="7" spans="1:14" ht="15">
      <c r="A7" s="151" t="s">
        <v>0</v>
      </c>
      <c r="B7" s="152"/>
      <c r="C7" s="152"/>
      <c r="D7" s="64" t="s">
        <v>53</v>
      </c>
      <c r="E7" s="149" t="s">
        <v>54</v>
      </c>
      <c r="F7" s="149"/>
      <c r="G7" s="149"/>
      <c r="H7" s="149"/>
      <c r="I7" s="149"/>
      <c r="J7" s="149"/>
      <c r="K7" s="149"/>
      <c r="L7" s="149"/>
      <c r="M7" s="149"/>
      <c r="N7" s="150"/>
    </row>
    <row r="8" spans="1:14" ht="48" customHeight="1">
      <c r="A8" s="143" t="s">
        <v>13</v>
      </c>
      <c r="B8" s="144"/>
      <c r="C8" s="144"/>
      <c r="D8" s="65"/>
      <c r="E8" s="137" t="s">
        <v>55</v>
      </c>
      <c r="F8" s="137"/>
      <c r="G8" s="137"/>
      <c r="H8" s="137"/>
      <c r="I8" s="137"/>
      <c r="J8" s="137"/>
      <c r="K8" s="137"/>
      <c r="L8" s="137"/>
      <c r="M8" s="137"/>
      <c r="N8" s="138"/>
    </row>
    <row r="9" spans="1:14" ht="15">
      <c r="A9" s="143" t="s">
        <v>20</v>
      </c>
      <c r="B9" s="144"/>
      <c r="C9" s="144"/>
      <c r="D9" s="6" t="s">
        <v>57</v>
      </c>
      <c r="E9" s="137" t="s">
        <v>56</v>
      </c>
      <c r="F9" s="137"/>
      <c r="G9" s="137"/>
      <c r="H9" s="137"/>
      <c r="I9" s="137"/>
      <c r="J9" s="137"/>
      <c r="K9" s="137"/>
      <c r="L9" s="137"/>
      <c r="M9" s="137"/>
      <c r="N9" s="138"/>
    </row>
    <row r="10" spans="1:14" ht="31.5" customHeight="1">
      <c r="A10" s="143" t="s">
        <v>1</v>
      </c>
      <c r="B10" s="144"/>
      <c r="C10" s="144"/>
      <c r="D10" s="6" t="s">
        <v>59</v>
      </c>
      <c r="E10" s="137" t="s">
        <v>58</v>
      </c>
      <c r="F10" s="137"/>
      <c r="G10" s="137"/>
      <c r="H10" s="137"/>
      <c r="I10" s="137"/>
      <c r="J10" s="137"/>
      <c r="K10" s="137"/>
      <c r="L10" s="137"/>
      <c r="M10" s="137"/>
      <c r="N10" s="138"/>
    </row>
    <row r="11" spans="1:14" ht="30" customHeight="1">
      <c r="A11" s="143"/>
      <c r="B11" s="144"/>
      <c r="C11" s="144"/>
      <c r="D11" s="6" t="s">
        <v>61</v>
      </c>
      <c r="E11" s="137" t="s">
        <v>60</v>
      </c>
      <c r="F11" s="137"/>
      <c r="G11" s="137"/>
      <c r="H11" s="137"/>
      <c r="I11" s="137"/>
      <c r="J11" s="137"/>
      <c r="K11" s="137"/>
      <c r="L11" s="137"/>
      <c r="M11" s="137"/>
      <c r="N11" s="138"/>
    </row>
    <row r="12" spans="1:14" ht="15.75" thickBot="1">
      <c r="A12" s="145"/>
      <c r="B12" s="146"/>
      <c r="C12" s="146"/>
      <c r="D12" s="97" t="s">
        <v>63</v>
      </c>
      <c r="E12" s="128" t="s">
        <v>62</v>
      </c>
      <c r="F12" s="128"/>
      <c r="G12" s="128"/>
      <c r="H12" s="128"/>
      <c r="I12" s="128"/>
      <c r="J12" s="128"/>
      <c r="K12" s="128"/>
      <c r="L12" s="128"/>
      <c r="M12" s="128"/>
      <c r="N12" s="129"/>
    </row>
    <row r="13" ht="7.5" customHeight="1" thickBot="1" thickTop="1"/>
    <row r="14" spans="1:14" ht="15.75" thickTop="1">
      <c r="A14" s="139" t="s">
        <v>27</v>
      </c>
      <c r="B14" s="141" t="s">
        <v>28</v>
      </c>
      <c r="C14" s="141" t="s">
        <v>7</v>
      </c>
      <c r="D14" s="141" t="s">
        <v>21</v>
      </c>
      <c r="E14" s="134" t="s">
        <v>2</v>
      </c>
      <c r="F14" s="134"/>
      <c r="G14" s="134"/>
      <c r="H14" s="134" t="s">
        <v>340</v>
      </c>
      <c r="I14" s="134"/>
      <c r="J14" s="71"/>
      <c r="K14" s="134" t="s">
        <v>10</v>
      </c>
      <c r="L14" s="134"/>
      <c r="M14" s="134"/>
      <c r="N14" s="135" t="s">
        <v>336</v>
      </c>
    </row>
    <row r="15" spans="1:14" ht="25.5">
      <c r="A15" s="140"/>
      <c r="B15" s="142"/>
      <c r="C15" s="142"/>
      <c r="D15" s="142"/>
      <c r="E15" s="78" t="s">
        <v>8</v>
      </c>
      <c r="F15" s="78" t="s">
        <v>9</v>
      </c>
      <c r="G15" s="109" t="s">
        <v>341</v>
      </c>
      <c r="H15" s="109" t="s">
        <v>334</v>
      </c>
      <c r="I15" s="109" t="s">
        <v>335</v>
      </c>
      <c r="J15" s="78" t="s">
        <v>114</v>
      </c>
      <c r="K15" s="14" t="s">
        <v>113</v>
      </c>
      <c r="L15" s="14" t="s">
        <v>11</v>
      </c>
      <c r="M15" s="14" t="s">
        <v>11</v>
      </c>
      <c r="N15" s="136"/>
    </row>
    <row r="16" spans="1:14" ht="108" customHeight="1">
      <c r="A16" s="190" t="s">
        <v>145</v>
      </c>
      <c r="B16" s="192" t="s">
        <v>146</v>
      </c>
      <c r="C16" s="188" t="s">
        <v>314</v>
      </c>
      <c r="D16" s="74" t="s">
        <v>148</v>
      </c>
      <c r="E16" s="74" t="s">
        <v>143</v>
      </c>
      <c r="F16" s="11">
        <v>0.7</v>
      </c>
      <c r="G16" s="11">
        <v>1</v>
      </c>
      <c r="H16" s="120">
        <v>0.9</v>
      </c>
      <c r="I16" s="120">
        <v>0.92</v>
      </c>
      <c r="J16" s="98" t="s">
        <v>134</v>
      </c>
      <c r="K16" s="34">
        <v>26477709</v>
      </c>
      <c r="L16" s="178"/>
      <c r="M16" s="178"/>
      <c r="N16" s="26" t="s">
        <v>347</v>
      </c>
    </row>
    <row r="17" spans="1:14" ht="93" customHeight="1">
      <c r="A17" s="190"/>
      <c r="B17" s="192"/>
      <c r="C17" s="188"/>
      <c r="D17" s="74" t="s">
        <v>141</v>
      </c>
      <c r="E17" s="74" t="s">
        <v>129</v>
      </c>
      <c r="F17" s="12">
        <v>0.7</v>
      </c>
      <c r="G17" s="12">
        <v>0.9</v>
      </c>
      <c r="H17" s="122">
        <v>0.9</v>
      </c>
      <c r="I17" s="122">
        <v>0.88</v>
      </c>
      <c r="J17" s="99" t="s">
        <v>131</v>
      </c>
      <c r="K17" s="34">
        <v>281932073</v>
      </c>
      <c r="L17" s="178"/>
      <c r="M17" s="178"/>
      <c r="N17" s="26" t="s">
        <v>348</v>
      </c>
    </row>
    <row r="18" spans="1:14" ht="240">
      <c r="A18" s="190"/>
      <c r="B18" s="192"/>
      <c r="C18" s="188"/>
      <c r="D18" s="74" t="s">
        <v>140</v>
      </c>
      <c r="E18" s="74" t="s">
        <v>142</v>
      </c>
      <c r="F18" s="12">
        <v>0.75</v>
      </c>
      <c r="G18" s="12">
        <v>1</v>
      </c>
      <c r="H18" s="122">
        <v>0</v>
      </c>
      <c r="I18" s="122">
        <v>0.75</v>
      </c>
      <c r="J18" s="99"/>
      <c r="K18" s="51">
        <v>120418000</v>
      </c>
      <c r="L18" s="178"/>
      <c r="M18" s="178"/>
      <c r="N18" s="123" t="s">
        <v>349</v>
      </c>
    </row>
    <row r="19" spans="1:14" ht="21" customHeight="1">
      <c r="A19" s="190"/>
      <c r="B19" s="192"/>
      <c r="C19" s="188"/>
      <c r="D19" s="74" t="s">
        <v>94</v>
      </c>
      <c r="E19" s="74" t="s">
        <v>129</v>
      </c>
      <c r="F19" s="11">
        <v>0</v>
      </c>
      <c r="G19" s="11">
        <v>1</v>
      </c>
      <c r="H19" s="11">
        <v>1</v>
      </c>
      <c r="I19" s="11">
        <f>H19</f>
        <v>1</v>
      </c>
      <c r="J19" s="186" t="s">
        <v>116</v>
      </c>
      <c r="K19" s="184">
        <v>13942016</v>
      </c>
      <c r="L19" s="178"/>
      <c r="M19" s="178"/>
      <c r="N19" s="11"/>
    </row>
    <row r="20" spans="1:14" ht="22.5" customHeight="1" thickBot="1">
      <c r="A20" s="191"/>
      <c r="B20" s="193"/>
      <c r="C20" s="189"/>
      <c r="D20" s="8" t="s">
        <v>95</v>
      </c>
      <c r="E20" s="8" t="s">
        <v>129</v>
      </c>
      <c r="F20" s="106">
        <v>0</v>
      </c>
      <c r="G20" s="106">
        <v>1</v>
      </c>
      <c r="H20" s="106">
        <v>1</v>
      </c>
      <c r="I20" s="11">
        <f>H20</f>
        <v>1</v>
      </c>
      <c r="J20" s="187"/>
      <c r="K20" s="185"/>
      <c r="L20" s="179"/>
      <c r="M20" s="179"/>
      <c r="N20" s="106"/>
    </row>
    <row r="21" spans="1:14" ht="90.75" customHeight="1" thickTop="1">
      <c r="A21" s="176" t="s">
        <v>145</v>
      </c>
      <c r="B21" s="182" t="s">
        <v>312</v>
      </c>
      <c r="C21" s="159" t="s">
        <v>64</v>
      </c>
      <c r="D21" s="72" t="s">
        <v>132</v>
      </c>
      <c r="E21" s="72" t="s">
        <v>149</v>
      </c>
      <c r="F21" s="80">
        <v>0</v>
      </c>
      <c r="G21" s="80">
        <v>1</v>
      </c>
      <c r="H21" s="80">
        <v>1</v>
      </c>
      <c r="I21" s="80">
        <v>1</v>
      </c>
      <c r="J21" s="105" t="s">
        <v>119</v>
      </c>
      <c r="K21" s="79">
        <v>5000000</v>
      </c>
      <c r="L21" s="180"/>
      <c r="M21" s="102"/>
      <c r="N21" s="110" t="s">
        <v>350</v>
      </c>
    </row>
    <row r="22" spans="1:14" ht="105">
      <c r="A22" s="176"/>
      <c r="B22" s="182"/>
      <c r="C22" s="159"/>
      <c r="D22" s="38" t="s">
        <v>133</v>
      </c>
      <c r="E22" s="38" t="s">
        <v>150</v>
      </c>
      <c r="F22" s="111">
        <v>0</v>
      </c>
      <c r="G22" s="111">
        <v>1</v>
      </c>
      <c r="H22" s="6">
        <v>1</v>
      </c>
      <c r="I22" s="6">
        <v>1</v>
      </c>
      <c r="J22" s="49" t="s">
        <v>117</v>
      </c>
      <c r="K22" s="34">
        <v>98203457</v>
      </c>
      <c r="L22" s="180"/>
      <c r="M22" s="102"/>
      <c r="N22" s="80"/>
    </row>
    <row r="23" spans="1:14" ht="99" customHeight="1">
      <c r="A23" s="176"/>
      <c r="B23" s="182"/>
      <c r="C23" s="159"/>
      <c r="D23" s="38" t="s">
        <v>151</v>
      </c>
      <c r="E23" s="38" t="s">
        <v>152</v>
      </c>
      <c r="F23" s="111">
        <v>0</v>
      </c>
      <c r="G23" s="111">
        <v>1</v>
      </c>
      <c r="H23" s="111">
        <v>1</v>
      </c>
      <c r="I23" s="111">
        <v>1</v>
      </c>
      <c r="J23" s="49" t="s">
        <v>117</v>
      </c>
      <c r="K23" s="48">
        <v>32009618</v>
      </c>
      <c r="L23" s="180"/>
      <c r="M23" s="102"/>
      <c r="N23" s="110" t="s">
        <v>351</v>
      </c>
    </row>
    <row r="24" spans="1:14" ht="90">
      <c r="A24" s="176"/>
      <c r="B24" s="182"/>
      <c r="C24" s="159"/>
      <c r="D24" s="38" t="s">
        <v>147</v>
      </c>
      <c r="E24" s="38" t="s">
        <v>153</v>
      </c>
      <c r="F24" s="111">
        <v>0</v>
      </c>
      <c r="G24" s="111">
        <v>1</v>
      </c>
      <c r="H24" s="111">
        <v>1</v>
      </c>
      <c r="I24" s="111">
        <v>1</v>
      </c>
      <c r="J24" s="49" t="s">
        <v>118</v>
      </c>
      <c r="K24" s="52">
        <v>9122021</v>
      </c>
      <c r="L24" s="180"/>
      <c r="M24" s="102"/>
      <c r="N24" s="80"/>
    </row>
    <row r="25" spans="1:14" ht="60">
      <c r="A25" s="176"/>
      <c r="B25" s="182"/>
      <c r="C25" s="159"/>
      <c r="D25" s="38" t="s">
        <v>138</v>
      </c>
      <c r="E25" s="38" t="s">
        <v>154</v>
      </c>
      <c r="F25" s="3"/>
      <c r="G25" s="3"/>
      <c r="H25" s="6">
        <v>4</v>
      </c>
      <c r="I25" s="6">
        <v>4</v>
      </c>
      <c r="J25" s="95" t="s">
        <v>137</v>
      </c>
      <c r="K25" s="54">
        <f>30877979+5000000</f>
        <v>35877979</v>
      </c>
      <c r="L25" s="180"/>
      <c r="M25" s="102"/>
      <c r="N25" s="80"/>
    </row>
    <row r="26" spans="1:14" ht="210">
      <c r="A26" s="176"/>
      <c r="B26" s="182"/>
      <c r="C26" s="173"/>
      <c r="D26" s="38" t="s">
        <v>135</v>
      </c>
      <c r="E26" s="38" t="s">
        <v>152</v>
      </c>
      <c r="F26" s="114">
        <v>0</v>
      </c>
      <c r="G26" s="114">
        <v>1</v>
      </c>
      <c r="H26" s="124"/>
      <c r="I26" s="6"/>
      <c r="J26" s="100" t="s">
        <v>136</v>
      </c>
      <c r="K26" s="34">
        <v>49786925</v>
      </c>
      <c r="L26" s="181"/>
      <c r="M26" s="102"/>
      <c r="N26" s="113" t="s">
        <v>352</v>
      </c>
    </row>
    <row r="27" spans="1:14" ht="67.5" customHeight="1">
      <c r="A27" s="176"/>
      <c r="B27" s="183"/>
      <c r="C27" s="38" t="s">
        <v>302</v>
      </c>
      <c r="D27" s="38" t="s">
        <v>139</v>
      </c>
      <c r="E27" s="38" t="s">
        <v>144</v>
      </c>
      <c r="F27" s="3"/>
      <c r="G27" s="114">
        <v>0</v>
      </c>
      <c r="H27" s="6">
        <v>0</v>
      </c>
      <c r="I27" s="6">
        <v>0</v>
      </c>
      <c r="J27" s="100" t="s">
        <v>300</v>
      </c>
      <c r="K27" s="55">
        <f>50000000+30000000</f>
        <v>80000000</v>
      </c>
      <c r="L27" s="3"/>
      <c r="M27" s="102"/>
      <c r="N27" s="113" t="s">
        <v>353</v>
      </c>
    </row>
    <row r="28" spans="1:14" ht="81.75" customHeight="1">
      <c r="A28" s="177"/>
      <c r="B28" s="74" t="s">
        <v>313</v>
      </c>
      <c r="C28" s="20" t="s">
        <v>301</v>
      </c>
      <c r="D28" s="20"/>
      <c r="E28" s="20"/>
      <c r="F28" s="3"/>
      <c r="G28" s="3"/>
      <c r="H28" s="124">
        <v>0.08</v>
      </c>
      <c r="I28" s="11">
        <f>H28</f>
        <v>0.08</v>
      </c>
      <c r="J28" s="101" t="s">
        <v>115</v>
      </c>
      <c r="K28" s="54">
        <v>69848064</v>
      </c>
      <c r="L28" s="3"/>
      <c r="M28" s="103"/>
      <c r="N28" s="80"/>
    </row>
    <row r="29" spans="1:14" ht="15.75" thickBot="1">
      <c r="A29" s="10"/>
      <c r="B29" s="4"/>
      <c r="C29" s="8"/>
      <c r="D29" s="8"/>
      <c r="E29" s="8"/>
      <c r="F29" s="4"/>
      <c r="G29" s="4"/>
      <c r="H29" s="4"/>
      <c r="I29" s="4"/>
      <c r="J29" s="4"/>
      <c r="K29" s="53">
        <f>SUM(K16:K28)</f>
        <v>822617862</v>
      </c>
      <c r="L29" s="4"/>
      <c r="M29" s="4"/>
      <c r="N29" s="104"/>
    </row>
    <row r="30" spans="3:8" ht="15.75" thickTop="1">
      <c r="C30" s="130" t="s">
        <v>15</v>
      </c>
      <c r="D30" s="130"/>
      <c r="E30" s="131"/>
      <c r="F30" s="131"/>
      <c r="G30" s="131"/>
      <c r="H30" s="131"/>
    </row>
    <row r="31" spans="3:14" ht="15">
      <c r="C31" s="132" t="s">
        <v>36</v>
      </c>
      <c r="D31" s="132"/>
      <c r="E31" s="132"/>
      <c r="K31" s="133" t="s">
        <v>39</v>
      </c>
      <c r="L31" s="133"/>
      <c r="M31" s="133"/>
      <c r="N31" s="133"/>
    </row>
    <row r="32" spans="3:12" ht="15">
      <c r="C32" s="1" t="s">
        <v>14</v>
      </c>
      <c r="L32" s="1" t="s">
        <v>16</v>
      </c>
    </row>
  </sheetData>
  <sheetProtection/>
  <mergeCells count="40">
    <mergeCell ref="A1:N1"/>
    <mergeCell ref="A2:N2"/>
    <mergeCell ref="A3:N3"/>
    <mergeCell ref="A4:N4"/>
    <mergeCell ref="A5:C5"/>
    <mergeCell ref="E5:N5"/>
    <mergeCell ref="A16:A20"/>
    <mergeCell ref="B16:B20"/>
    <mergeCell ref="A9:C9"/>
    <mergeCell ref="E9:N9"/>
    <mergeCell ref="E6:N6"/>
    <mergeCell ref="A7:C7"/>
    <mergeCell ref="E7:N7"/>
    <mergeCell ref="A8:C8"/>
    <mergeCell ref="E8:N8"/>
    <mergeCell ref="A10:C12"/>
    <mergeCell ref="A14:A15"/>
    <mergeCell ref="B14:B15"/>
    <mergeCell ref="C14:C15"/>
    <mergeCell ref="D14:D15"/>
    <mergeCell ref="E14:G14"/>
    <mergeCell ref="H14:I14"/>
    <mergeCell ref="K19:K20"/>
    <mergeCell ref="C21:C26"/>
    <mergeCell ref="J19:J20"/>
    <mergeCell ref="C16:C20"/>
    <mergeCell ref="E10:N10"/>
    <mergeCell ref="E11:N11"/>
    <mergeCell ref="E12:N12"/>
    <mergeCell ref="K14:M14"/>
    <mergeCell ref="A21:A28"/>
    <mergeCell ref="C31:E31"/>
    <mergeCell ref="K31:N31"/>
    <mergeCell ref="C30:D30"/>
    <mergeCell ref="E30:H30"/>
    <mergeCell ref="N14:N15"/>
    <mergeCell ref="L16:L20"/>
    <mergeCell ref="L21:L26"/>
    <mergeCell ref="M16:M20"/>
    <mergeCell ref="B21:B27"/>
  </mergeCells>
  <printOptions/>
  <pageMargins left="0.5905511811023623" right="0.3937007874015748" top="0.7874015748031497" bottom="0.3937007874015748" header="0.31496062992125984" footer="0.31496062992125984"/>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A1:M112"/>
  <sheetViews>
    <sheetView zoomScale="70" zoomScaleNormal="70" zoomScalePageLayoutView="0" workbookViewId="0" topLeftCell="A13">
      <selection activeCell="N14" sqref="N14"/>
    </sheetView>
  </sheetViews>
  <sheetFormatPr defaultColWidth="11.421875" defaultRowHeight="15"/>
  <cols>
    <col min="1" max="2" width="9.00390625" style="1" customWidth="1"/>
    <col min="3" max="3" width="22.8515625" style="1" customWidth="1"/>
    <col min="4" max="4" width="29.57421875" style="1" customWidth="1"/>
    <col min="5" max="5" width="17.7109375" style="1" customWidth="1"/>
    <col min="6" max="7" width="9.57421875" style="1" customWidth="1"/>
    <col min="8" max="8" width="9.00390625" style="1" customWidth="1"/>
    <col min="9" max="9" width="11.7109375" style="1" customWidth="1"/>
    <col min="10" max="10" width="10.28125" style="1" customWidth="1"/>
    <col min="11" max="12" width="8.00390625" style="1" customWidth="1"/>
    <col min="13" max="13" width="16.8515625" style="1" customWidth="1"/>
    <col min="14" max="16384" width="11.421875" style="1" customWidth="1"/>
  </cols>
  <sheetData>
    <row r="1" spans="1:13" ht="15.75">
      <c r="A1" s="153" t="s">
        <v>4</v>
      </c>
      <c r="B1" s="153"/>
      <c r="C1" s="153"/>
      <c r="D1" s="153"/>
      <c r="E1" s="153"/>
      <c r="F1" s="153"/>
      <c r="G1" s="153"/>
      <c r="H1" s="153"/>
      <c r="I1" s="153"/>
      <c r="J1" s="153"/>
      <c r="K1" s="153"/>
      <c r="L1" s="153"/>
      <c r="M1" s="153"/>
    </row>
    <row r="2" spans="1:13" ht="15.75">
      <c r="A2" s="153" t="s">
        <v>17</v>
      </c>
      <c r="B2" s="153"/>
      <c r="C2" s="153"/>
      <c r="D2" s="153"/>
      <c r="E2" s="153"/>
      <c r="F2" s="153"/>
      <c r="G2" s="153"/>
      <c r="H2" s="153"/>
      <c r="I2" s="153"/>
      <c r="J2" s="153"/>
      <c r="K2" s="153"/>
      <c r="L2" s="153"/>
      <c r="M2" s="153"/>
    </row>
    <row r="3" spans="1:13" ht="15">
      <c r="A3" s="154" t="s">
        <v>296</v>
      </c>
      <c r="B3" s="154"/>
      <c r="C3" s="154"/>
      <c r="D3" s="154"/>
      <c r="E3" s="154"/>
      <c r="F3" s="154"/>
      <c r="G3" s="154"/>
      <c r="H3" s="154"/>
      <c r="I3" s="154"/>
      <c r="J3" s="154"/>
      <c r="K3" s="154"/>
      <c r="L3" s="154"/>
      <c r="M3" s="154"/>
    </row>
    <row r="4" spans="1:13" ht="15.75" thickBot="1">
      <c r="A4" s="155" t="s">
        <v>6</v>
      </c>
      <c r="B4" s="155"/>
      <c r="C4" s="155"/>
      <c r="D4" s="155"/>
      <c r="E4" s="155"/>
      <c r="F4" s="155"/>
      <c r="G4" s="155"/>
      <c r="H4" s="155"/>
      <c r="I4" s="155"/>
      <c r="J4" s="155"/>
      <c r="K4" s="155"/>
      <c r="L4" s="155"/>
      <c r="M4" s="155"/>
    </row>
    <row r="5" spans="1:13" ht="15.75" thickTop="1">
      <c r="A5" s="156" t="s">
        <v>18</v>
      </c>
      <c r="B5" s="157"/>
      <c r="C5" s="157"/>
      <c r="D5" s="66" t="s">
        <v>22</v>
      </c>
      <c r="E5" s="157" t="s">
        <v>19</v>
      </c>
      <c r="F5" s="157"/>
      <c r="G5" s="157"/>
      <c r="H5" s="157"/>
      <c r="I5" s="157"/>
      <c r="J5" s="157"/>
      <c r="K5" s="157"/>
      <c r="L5" s="157"/>
      <c r="M5" s="135"/>
    </row>
    <row r="6" spans="1:13" ht="15">
      <c r="A6" s="63" t="s">
        <v>12</v>
      </c>
      <c r="B6" s="64"/>
      <c r="C6" s="64"/>
      <c r="D6" s="64"/>
      <c r="E6" s="149"/>
      <c r="F6" s="149"/>
      <c r="G6" s="149"/>
      <c r="H6" s="149"/>
      <c r="I6" s="149"/>
      <c r="J6" s="149"/>
      <c r="K6" s="149"/>
      <c r="L6" s="149"/>
      <c r="M6" s="150"/>
    </row>
    <row r="7" spans="1:13" ht="15">
      <c r="A7" s="151" t="s">
        <v>0</v>
      </c>
      <c r="B7" s="152"/>
      <c r="C7" s="152"/>
      <c r="D7" s="6" t="s">
        <v>66</v>
      </c>
      <c r="E7" s="149" t="s">
        <v>65</v>
      </c>
      <c r="F7" s="149"/>
      <c r="G7" s="149"/>
      <c r="H7" s="149"/>
      <c r="I7" s="149"/>
      <c r="J7" s="149"/>
      <c r="K7" s="149"/>
      <c r="L7" s="149"/>
      <c r="M7" s="150"/>
    </row>
    <row r="8" spans="1:13" ht="48" customHeight="1">
      <c r="A8" s="143" t="s">
        <v>13</v>
      </c>
      <c r="B8" s="144"/>
      <c r="C8" s="144"/>
      <c r="D8" s="6" t="s">
        <v>68</v>
      </c>
      <c r="E8" s="203" t="s">
        <v>67</v>
      </c>
      <c r="F8" s="203"/>
      <c r="G8" s="203"/>
      <c r="H8" s="203"/>
      <c r="I8" s="203"/>
      <c r="J8" s="203"/>
      <c r="K8" s="203"/>
      <c r="L8" s="203"/>
      <c r="M8" s="204"/>
    </row>
    <row r="9" spans="1:13" ht="15">
      <c r="A9" s="143" t="s">
        <v>20</v>
      </c>
      <c r="B9" s="144"/>
      <c r="C9" s="144"/>
      <c r="D9" s="64" t="s">
        <v>70</v>
      </c>
      <c r="E9" s="137" t="s">
        <v>69</v>
      </c>
      <c r="F9" s="137"/>
      <c r="G9" s="137"/>
      <c r="H9" s="137"/>
      <c r="I9" s="137"/>
      <c r="J9" s="137"/>
      <c r="K9" s="137"/>
      <c r="L9" s="137"/>
      <c r="M9" s="138"/>
    </row>
    <row r="10" spans="1:13" ht="15.75" thickBot="1">
      <c r="A10" s="145" t="s">
        <v>1</v>
      </c>
      <c r="B10" s="146"/>
      <c r="C10" s="146"/>
      <c r="D10" s="9" t="s">
        <v>72</v>
      </c>
      <c r="E10" s="128" t="s">
        <v>71</v>
      </c>
      <c r="F10" s="128"/>
      <c r="G10" s="128"/>
      <c r="H10" s="128"/>
      <c r="I10" s="128"/>
      <c r="J10" s="128"/>
      <c r="K10" s="128"/>
      <c r="L10" s="128"/>
      <c r="M10" s="129"/>
    </row>
    <row r="11" ht="16.5" thickBot="1" thickTop="1"/>
    <row r="12" spans="1:13" ht="15.75" thickTop="1">
      <c r="A12" s="139" t="s">
        <v>27</v>
      </c>
      <c r="B12" s="141" t="s">
        <v>28</v>
      </c>
      <c r="C12" s="141" t="s">
        <v>7</v>
      </c>
      <c r="D12" s="141" t="s">
        <v>21</v>
      </c>
      <c r="E12" s="134" t="s">
        <v>2</v>
      </c>
      <c r="F12" s="134"/>
      <c r="G12" s="134"/>
      <c r="H12" s="134" t="s">
        <v>340</v>
      </c>
      <c r="I12" s="134"/>
      <c r="J12" s="134" t="s">
        <v>10</v>
      </c>
      <c r="K12" s="134"/>
      <c r="L12" s="134"/>
      <c r="M12" s="135" t="s">
        <v>3</v>
      </c>
    </row>
    <row r="13" spans="1:13" ht="38.25">
      <c r="A13" s="140"/>
      <c r="B13" s="142"/>
      <c r="C13" s="142"/>
      <c r="D13" s="142"/>
      <c r="E13" s="19" t="s">
        <v>8</v>
      </c>
      <c r="F13" s="19" t="s">
        <v>9</v>
      </c>
      <c r="G13" s="112" t="s">
        <v>341</v>
      </c>
      <c r="H13" s="112" t="s">
        <v>334</v>
      </c>
      <c r="I13" s="112" t="s">
        <v>335</v>
      </c>
      <c r="J13" s="14" t="s">
        <v>303</v>
      </c>
      <c r="K13" s="14" t="s">
        <v>11</v>
      </c>
      <c r="L13" s="14" t="s">
        <v>11</v>
      </c>
      <c r="M13" s="136"/>
    </row>
    <row r="14" spans="1:13" ht="60" customHeight="1">
      <c r="A14" s="199" t="s">
        <v>70</v>
      </c>
      <c r="B14" s="201" t="s">
        <v>72</v>
      </c>
      <c r="C14" s="174" t="s">
        <v>304</v>
      </c>
      <c r="D14" s="38" t="s">
        <v>170</v>
      </c>
      <c r="E14" s="38" t="s">
        <v>169</v>
      </c>
      <c r="F14" s="60">
        <v>0</v>
      </c>
      <c r="G14" s="60">
        <v>16</v>
      </c>
      <c r="H14" s="125">
        <v>0.9</v>
      </c>
      <c r="I14" s="125">
        <f aca="true" t="shared" si="0" ref="I14:I21">H14</f>
        <v>0.9</v>
      </c>
      <c r="J14" s="194">
        <v>308000000</v>
      </c>
      <c r="K14" s="2"/>
      <c r="L14" s="2"/>
      <c r="M14" s="125"/>
    </row>
    <row r="15" spans="1:13" ht="77.25" customHeight="1">
      <c r="A15" s="200"/>
      <c r="B15" s="202"/>
      <c r="C15" s="175"/>
      <c r="D15" s="40" t="s">
        <v>173</v>
      </c>
      <c r="E15" s="40" t="s">
        <v>169</v>
      </c>
      <c r="F15" s="45">
        <v>0</v>
      </c>
      <c r="G15" s="11" t="s">
        <v>171</v>
      </c>
      <c r="H15" s="125">
        <v>0.9</v>
      </c>
      <c r="I15" s="11">
        <f t="shared" si="0"/>
        <v>0.9</v>
      </c>
      <c r="J15" s="195"/>
      <c r="K15" s="6"/>
      <c r="L15" s="6"/>
      <c r="M15" s="11"/>
    </row>
    <row r="16" spans="1:13" ht="90.75" customHeight="1">
      <c r="A16" s="200"/>
      <c r="B16" s="202"/>
      <c r="C16" s="158" t="s">
        <v>315</v>
      </c>
      <c r="D16" s="40" t="s">
        <v>172</v>
      </c>
      <c r="E16" s="40" t="s">
        <v>175</v>
      </c>
      <c r="F16" s="6">
        <v>0</v>
      </c>
      <c r="G16" s="6">
        <v>0.8</v>
      </c>
      <c r="H16" s="124">
        <v>1</v>
      </c>
      <c r="I16" s="11">
        <f t="shared" si="0"/>
        <v>1</v>
      </c>
      <c r="J16" s="195"/>
      <c r="K16" s="3"/>
      <c r="L16" s="3"/>
      <c r="M16" s="11"/>
    </row>
    <row r="17" spans="1:13" ht="105.75" customHeight="1">
      <c r="A17" s="200"/>
      <c r="B17" s="202"/>
      <c r="C17" s="159"/>
      <c r="D17" s="61" t="s">
        <v>174</v>
      </c>
      <c r="E17" s="61" t="s">
        <v>175</v>
      </c>
      <c r="F17" s="6">
        <v>0</v>
      </c>
      <c r="G17" s="6">
        <v>0.5</v>
      </c>
      <c r="H17" s="124">
        <v>1</v>
      </c>
      <c r="I17" s="11">
        <f t="shared" si="0"/>
        <v>1</v>
      </c>
      <c r="J17" s="195"/>
      <c r="K17" s="3"/>
      <c r="L17" s="3"/>
      <c r="M17" s="11"/>
    </row>
    <row r="18" spans="1:13" ht="61.5" customHeight="1">
      <c r="A18" s="200"/>
      <c r="B18" s="202"/>
      <c r="C18" s="173"/>
      <c r="D18" s="74" t="s">
        <v>310</v>
      </c>
      <c r="E18" s="61" t="s">
        <v>176</v>
      </c>
      <c r="F18" s="6">
        <v>0</v>
      </c>
      <c r="G18" s="6">
        <v>0.4</v>
      </c>
      <c r="H18" s="124">
        <v>1</v>
      </c>
      <c r="I18" s="11">
        <f t="shared" si="0"/>
        <v>1</v>
      </c>
      <c r="J18" s="195"/>
      <c r="K18" s="3"/>
      <c r="L18" s="3"/>
      <c r="M18" s="11"/>
    </row>
    <row r="19" spans="1:13" ht="64.5" customHeight="1">
      <c r="A19" s="200"/>
      <c r="B19" s="202"/>
      <c r="C19" s="74" t="s">
        <v>326</v>
      </c>
      <c r="D19" s="61" t="s">
        <v>180</v>
      </c>
      <c r="E19" s="61" t="s">
        <v>176</v>
      </c>
      <c r="F19" s="6"/>
      <c r="G19" s="6">
        <v>1</v>
      </c>
      <c r="H19" s="6">
        <v>1</v>
      </c>
      <c r="I19" s="6">
        <f t="shared" si="0"/>
        <v>1</v>
      </c>
      <c r="J19" s="195"/>
      <c r="K19" s="3"/>
      <c r="L19" s="3"/>
      <c r="M19" s="114"/>
    </row>
    <row r="20" spans="1:13" ht="63.75" customHeight="1">
      <c r="A20" s="200"/>
      <c r="B20" s="202"/>
      <c r="C20" s="74" t="s">
        <v>327</v>
      </c>
      <c r="D20" s="61" t="s">
        <v>177</v>
      </c>
      <c r="E20" s="61" t="s">
        <v>178</v>
      </c>
      <c r="F20" s="6">
        <v>0</v>
      </c>
      <c r="G20" s="6">
        <v>20</v>
      </c>
      <c r="H20" s="124">
        <v>0.1</v>
      </c>
      <c r="I20" s="11">
        <f t="shared" si="0"/>
        <v>0.1</v>
      </c>
      <c r="J20" s="195"/>
      <c r="K20" s="3"/>
      <c r="L20" s="3"/>
      <c r="M20" s="11"/>
    </row>
    <row r="21" spans="1:13" ht="63.75" customHeight="1">
      <c r="A21" s="200"/>
      <c r="B21" s="202"/>
      <c r="C21" s="158" t="s">
        <v>311</v>
      </c>
      <c r="D21" s="62" t="s">
        <v>307</v>
      </c>
      <c r="E21" s="62" t="s">
        <v>308</v>
      </c>
      <c r="F21" s="6"/>
      <c r="G21" s="6"/>
      <c r="H21" s="124">
        <v>1</v>
      </c>
      <c r="I21" s="124">
        <f t="shared" si="0"/>
        <v>1</v>
      </c>
      <c r="J21" s="195"/>
      <c r="K21" s="3"/>
      <c r="L21" s="3"/>
      <c r="M21" s="124"/>
    </row>
    <row r="22" spans="1:13" ht="63.75" customHeight="1">
      <c r="A22" s="200"/>
      <c r="B22" s="202"/>
      <c r="C22" s="159"/>
      <c r="D22" s="62" t="s">
        <v>305</v>
      </c>
      <c r="E22" s="62" t="s">
        <v>306</v>
      </c>
      <c r="F22" s="6">
        <v>0</v>
      </c>
      <c r="G22" s="6">
        <v>1</v>
      </c>
      <c r="H22" s="124">
        <v>1</v>
      </c>
      <c r="I22" s="124">
        <v>1</v>
      </c>
      <c r="J22" s="195"/>
      <c r="K22" s="3"/>
      <c r="L22" s="3"/>
      <c r="M22" s="124"/>
    </row>
    <row r="23" spans="1:13" ht="67.5" customHeight="1">
      <c r="A23" s="200"/>
      <c r="B23" s="202"/>
      <c r="C23" s="173"/>
      <c r="D23" s="61" t="s">
        <v>182</v>
      </c>
      <c r="E23" s="61" t="s">
        <v>181</v>
      </c>
      <c r="F23" s="6">
        <v>0</v>
      </c>
      <c r="G23" s="6">
        <v>1</v>
      </c>
      <c r="H23" s="124">
        <v>1</v>
      </c>
      <c r="I23" s="124">
        <v>1</v>
      </c>
      <c r="J23" s="195"/>
      <c r="K23" s="3"/>
      <c r="L23" s="3"/>
      <c r="M23" s="124"/>
    </row>
    <row r="24" spans="1:13" ht="53.25" customHeight="1">
      <c r="A24" s="200"/>
      <c r="B24" s="202"/>
      <c r="C24" s="74" t="s">
        <v>326</v>
      </c>
      <c r="D24" s="61" t="s">
        <v>179</v>
      </c>
      <c r="E24" s="61" t="s">
        <v>178</v>
      </c>
      <c r="F24" s="6">
        <v>0</v>
      </c>
      <c r="G24" s="6">
        <v>8</v>
      </c>
      <c r="H24" s="124">
        <v>1</v>
      </c>
      <c r="I24" s="124">
        <f>H24</f>
        <v>1</v>
      </c>
      <c r="J24" s="195"/>
      <c r="K24" s="3"/>
      <c r="L24" s="3"/>
      <c r="M24" s="124"/>
    </row>
    <row r="25" spans="1:13" ht="65.25" customHeight="1">
      <c r="A25" s="200"/>
      <c r="B25" s="202"/>
      <c r="C25" s="74" t="s">
        <v>328</v>
      </c>
      <c r="D25" s="74" t="s">
        <v>316</v>
      </c>
      <c r="E25" s="74" t="s">
        <v>317</v>
      </c>
      <c r="F25" s="6">
        <v>0</v>
      </c>
      <c r="G25" s="6">
        <v>5</v>
      </c>
      <c r="H25" s="6">
        <v>5</v>
      </c>
      <c r="I25" s="6">
        <v>5</v>
      </c>
      <c r="J25" s="195"/>
      <c r="K25" s="3"/>
      <c r="L25" s="3"/>
      <c r="M25" s="114"/>
    </row>
    <row r="26" spans="1:13" ht="53.25" customHeight="1">
      <c r="A26" s="200"/>
      <c r="B26" s="202"/>
      <c r="C26" s="61"/>
      <c r="D26" s="74" t="s">
        <v>318</v>
      </c>
      <c r="E26" s="74" t="s">
        <v>319</v>
      </c>
      <c r="F26" s="6">
        <v>0</v>
      </c>
      <c r="G26" s="6">
        <v>57</v>
      </c>
      <c r="H26" s="6">
        <v>57</v>
      </c>
      <c r="I26" s="6">
        <v>57</v>
      </c>
      <c r="J26" s="195"/>
      <c r="K26" s="3"/>
      <c r="L26" s="3"/>
      <c r="M26" s="114"/>
    </row>
    <row r="27" spans="1:13" ht="45">
      <c r="A27" s="200"/>
      <c r="B27" s="202"/>
      <c r="C27" s="20"/>
      <c r="D27" s="40" t="s">
        <v>183</v>
      </c>
      <c r="E27" s="61" t="s">
        <v>184</v>
      </c>
      <c r="F27" s="6">
        <v>0</v>
      </c>
      <c r="G27" s="6">
        <v>1</v>
      </c>
      <c r="H27" s="6">
        <v>1</v>
      </c>
      <c r="I27" s="6">
        <v>1</v>
      </c>
      <c r="J27" s="195"/>
      <c r="K27" s="3"/>
      <c r="L27" s="3"/>
      <c r="M27" s="114"/>
    </row>
    <row r="28" spans="1:13" ht="60">
      <c r="A28" s="200"/>
      <c r="B28" s="202"/>
      <c r="C28" s="74" t="s">
        <v>329</v>
      </c>
      <c r="D28" s="74" t="s">
        <v>325</v>
      </c>
      <c r="E28" s="40" t="s">
        <v>185</v>
      </c>
      <c r="F28" s="6">
        <v>0</v>
      </c>
      <c r="G28" s="6">
        <v>1</v>
      </c>
      <c r="H28" s="6">
        <v>1</v>
      </c>
      <c r="I28" s="6">
        <v>1</v>
      </c>
      <c r="J28" s="195"/>
      <c r="K28" s="3"/>
      <c r="L28" s="3"/>
      <c r="M28" s="114"/>
    </row>
    <row r="29" spans="1:13" ht="30">
      <c r="A29" s="200"/>
      <c r="B29" s="202"/>
      <c r="C29" s="158" t="s">
        <v>186</v>
      </c>
      <c r="D29" s="74" t="s">
        <v>320</v>
      </c>
      <c r="E29" s="61" t="s">
        <v>188</v>
      </c>
      <c r="F29" s="6"/>
      <c r="G29" s="6"/>
      <c r="H29" s="124">
        <v>0.6</v>
      </c>
      <c r="I29" s="124">
        <f>H29</f>
        <v>0.6</v>
      </c>
      <c r="J29" s="195"/>
      <c r="K29" s="3"/>
      <c r="L29" s="3" t="s">
        <v>324</v>
      </c>
      <c r="M29" s="124"/>
    </row>
    <row r="30" spans="1:13" ht="30">
      <c r="A30" s="200"/>
      <c r="B30" s="202"/>
      <c r="C30" s="159"/>
      <c r="D30" s="74" t="s">
        <v>321</v>
      </c>
      <c r="E30" s="61"/>
      <c r="F30" s="6"/>
      <c r="G30" s="6"/>
      <c r="H30" s="124">
        <v>0.6</v>
      </c>
      <c r="I30" s="124">
        <f>H30</f>
        <v>0.6</v>
      </c>
      <c r="J30" s="195"/>
      <c r="K30" s="3"/>
      <c r="L30" s="3" t="s">
        <v>323</v>
      </c>
      <c r="M30" s="124"/>
    </row>
    <row r="31" spans="1:13" ht="30">
      <c r="A31" s="200"/>
      <c r="B31" s="202"/>
      <c r="C31" s="173"/>
      <c r="D31" s="74" t="s">
        <v>187</v>
      </c>
      <c r="E31" s="20" t="s">
        <v>188</v>
      </c>
      <c r="F31" s="3"/>
      <c r="G31" s="3"/>
      <c r="H31" s="3">
        <v>0</v>
      </c>
      <c r="I31" s="3">
        <v>0</v>
      </c>
      <c r="J31" s="195"/>
      <c r="K31" s="3"/>
      <c r="L31" s="3" t="s">
        <v>322</v>
      </c>
      <c r="M31" s="3"/>
    </row>
    <row r="32" spans="3:8" ht="15">
      <c r="C32" s="130" t="s">
        <v>15</v>
      </c>
      <c r="D32" s="130"/>
      <c r="E32" s="131"/>
      <c r="F32" s="131"/>
      <c r="G32" s="131"/>
      <c r="H32" s="131"/>
    </row>
    <row r="33" spans="3:13" ht="15">
      <c r="C33" s="132" t="s">
        <v>36</v>
      </c>
      <c r="D33" s="132"/>
      <c r="E33" s="132"/>
      <c r="J33" s="133" t="s">
        <v>37</v>
      </c>
      <c r="K33" s="133"/>
      <c r="L33" s="133"/>
      <c r="M33" s="133"/>
    </row>
    <row r="34" spans="3:11" ht="15">
      <c r="C34" s="1" t="s">
        <v>14</v>
      </c>
      <c r="K34" s="1" t="s">
        <v>16</v>
      </c>
    </row>
    <row r="99" spans="2:5" ht="15">
      <c r="B99" s="1" t="s">
        <v>130</v>
      </c>
      <c r="C99" s="1" t="s">
        <v>121</v>
      </c>
      <c r="D99" s="46" t="s">
        <v>120</v>
      </c>
      <c r="E99" s="1">
        <v>4887494</v>
      </c>
    </row>
    <row r="100" ht="15">
      <c r="C100" s="196" t="s">
        <v>122</v>
      </c>
    </row>
    <row r="101" ht="15">
      <c r="C101" s="196"/>
    </row>
    <row r="103" spans="2:7" ht="21">
      <c r="B103" s="56" t="s">
        <v>155</v>
      </c>
      <c r="C103" s="56" t="s">
        <v>156</v>
      </c>
      <c r="D103" s="57">
        <v>128000000</v>
      </c>
      <c r="E103" s="57">
        <v>308000000</v>
      </c>
      <c r="F103" s="57">
        <v>98966360</v>
      </c>
      <c r="G103" s="57">
        <v>209033640</v>
      </c>
    </row>
    <row r="104" spans="2:13" ht="31.5">
      <c r="B104" s="56" t="s">
        <v>130</v>
      </c>
      <c r="C104" s="56" t="s">
        <v>157</v>
      </c>
      <c r="D104" s="57">
        <v>40000000</v>
      </c>
      <c r="E104" s="57">
        <v>40000000</v>
      </c>
      <c r="F104" s="57">
        <v>18666360</v>
      </c>
      <c r="G104" s="57">
        <v>21333640</v>
      </c>
      <c r="J104" s="197">
        <f>+F104-4054000</f>
        <v>14612360</v>
      </c>
      <c r="K104" s="197"/>
      <c r="M104" s="41">
        <f>+J104-9724866</f>
        <v>4887494</v>
      </c>
    </row>
    <row r="105" spans="2:13" ht="21">
      <c r="B105" s="56" t="s">
        <v>158</v>
      </c>
      <c r="C105" s="56" t="s">
        <v>159</v>
      </c>
      <c r="D105" s="57">
        <v>88000000</v>
      </c>
      <c r="E105" s="57">
        <v>88000000</v>
      </c>
      <c r="F105" s="57">
        <v>80300000</v>
      </c>
      <c r="G105" s="57">
        <v>7700000</v>
      </c>
      <c r="L105" s="44">
        <f>+J104-M105</f>
        <v>4887494</v>
      </c>
      <c r="M105" s="58">
        <v>9724866</v>
      </c>
    </row>
    <row r="106" spans="2:12" ht="42">
      <c r="B106" s="56" t="s">
        <v>160</v>
      </c>
      <c r="C106" s="56" t="s">
        <v>161</v>
      </c>
      <c r="D106" s="57">
        <v>0</v>
      </c>
      <c r="E106" s="57">
        <v>180000000</v>
      </c>
      <c r="F106" s="57">
        <v>0</v>
      </c>
      <c r="G106" s="57">
        <v>180000000</v>
      </c>
      <c r="J106" s="1">
        <f>4054000+4887494+9724866</f>
        <v>18666360</v>
      </c>
      <c r="L106" s="44">
        <f>+J104+M104</f>
        <v>19499854</v>
      </c>
    </row>
    <row r="108" spans="1:5" ht="46.5" customHeight="1">
      <c r="A108" s="198" t="s">
        <v>162</v>
      </c>
      <c r="B108" s="196"/>
      <c r="C108" s="196"/>
      <c r="D108" s="59">
        <v>9724866</v>
      </c>
      <c r="E108" s="56" t="s">
        <v>130</v>
      </c>
    </row>
    <row r="110" spans="2:7" ht="15">
      <c r="B110" s="56" t="s">
        <v>163</v>
      </c>
      <c r="C110" s="56" t="s">
        <v>164</v>
      </c>
      <c r="D110" s="57">
        <v>222848616</v>
      </c>
      <c r="E110" s="57">
        <v>327973966</v>
      </c>
      <c r="F110" s="57">
        <v>179996780</v>
      </c>
      <c r="G110" s="57">
        <v>147977186</v>
      </c>
    </row>
    <row r="111" spans="2:7" ht="31.5">
      <c r="B111" s="56" t="s">
        <v>165</v>
      </c>
      <c r="C111" s="56" t="s">
        <v>166</v>
      </c>
      <c r="D111" s="57">
        <v>70000000</v>
      </c>
      <c r="E111" s="57">
        <v>70000000</v>
      </c>
      <c r="F111" s="57">
        <v>69999980</v>
      </c>
      <c r="G111" s="57">
        <v>20</v>
      </c>
    </row>
    <row r="112" spans="2:7" ht="21">
      <c r="B112" s="56" t="s">
        <v>167</v>
      </c>
      <c r="C112" s="56" t="s">
        <v>168</v>
      </c>
      <c r="D112" s="57">
        <v>152848616</v>
      </c>
      <c r="E112" s="57">
        <v>257973966</v>
      </c>
      <c r="F112" s="57">
        <v>109996800</v>
      </c>
      <c r="G112" s="57">
        <v>147977166</v>
      </c>
    </row>
  </sheetData>
  <sheetProtection/>
  <mergeCells count="37">
    <mergeCell ref="A1:M1"/>
    <mergeCell ref="A2:M2"/>
    <mergeCell ref="A3:M3"/>
    <mergeCell ref="A4:M4"/>
    <mergeCell ref="A5:C5"/>
    <mergeCell ref="E5:M5"/>
    <mergeCell ref="D12:D13"/>
    <mergeCell ref="A10:C10"/>
    <mergeCell ref="A9:C9"/>
    <mergeCell ref="E9:M9"/>
    <mergeCell ref="E6:M6"/>
    <mergeCell ref="A7:C7"/>
    <mergeCell ref="E7:M7"/>
    <mergeCell ref="A8:C8"/>
    <mergeCell ref="E8:M8"/>
    <mergeCell ref="A14:A31"/>
    <mergeCell ref="B14:B31"/>
    <mergeCell ref="E10:M10"/>
    <mergeCell ref="H12:I12"/>
    <mergeCell ref="J12:L12"/>
    <mergeCell ref="M12:M13"/>
    <mergeCell ref="E12:G12"/>
    <mergeCell ref="A12:A13"/>
    <mergeCell ref="B12:B13"/>
    <mergeCell ref="C12:C13"/>
    <mergeCell ref="J104:K104"/>
    <mergeCell ref="A108:C108"/>
    <mergeCell ref="C32:D32"/>
    <mergeCell ref="E32:H32"/>
    <mergeCell ref="C33:E33"/>
    <mergeCell ref="J33:M33"/>
    <mergeCell ref="C16:C18"/>
    <mergeCell ref="C21:C23"/>
    <mergeCell ref="C29:C31"/>
    <mergeCell ref="C14:C15"/>
    <mergeCell ref="J14:J31"/>
    <mergeCell ref="C100:C101"/>
  </mergeCells>
  <printOptions/>
  <pageMargins left="0.5905511811023623" right="0.3937007874015748" top="0.7480314960629921" bottom="0.3937007874015748" header="0.31496062992125984" footer="0.31496062992125984"/>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dimension ref="A1:M49"/>
  <sheetViews>
    <sheetView zoomScalePageLayoutView="0" workbookViewId="0" topLeftCell="A7">
      <selection activeCell="M14" sqref="M14"/>
    </sheetView>
  </sheetViews>
  <sheetFormatPr defaultColWidth="11.421875" defaultRowHeight="15"/>
  <cols>
    <col min="1" max="2" width="8.140625" style="1" customWidth="1"/>
    <col min="3" max="3" width="22.8515625" style="1" customWidth="1"/>
    <col min="4" max="4" width="19.140625" style="1" customWidth="1"/>
    <col min="5" max="5" width="22.8515625" style="1" customWidth="1"/>
    <col min="6" max="6" width="12.421875" style="1" customWidth="1"/>
    <col min="7" max="7" width="14.140625" style="1" customWidth="1"/>
    <col min="8" max="9" width="9.00390625" style="1" customWidth="1"/>
    <col min="10" max="10" width="15.421875" style="1" customWidth="1"/>
    <col min="11" max="12" width="8.421875" style="1" customWidth="1"/>
    <col min="13" max="13" width="15.00390625" style="1" customWidth="1"/>
    <col min="14" max="16384" width="11.421875" style="1" customWidth="1"/>
  </cols>
  <sheetData>
    <row r="1" spans="1:13" ht="15.75">
      <c r="A1" s="153" t="s">
        <v>4</v>
      </c>
      <c r="B1" s="153"/>
      <c r="C1" s="153"/>
      <c r="D1" s="153"/>
      <c r="E1" s="153"/>
      <c r="F1" s="153"/>
      <c r="G1" s="153"/>
      <c r="H1" s="153"/>
      <c r="I1" s="153"/>
      <c r="J1" s="153"/>
      <c r="K1" s="153"/>
      <c r="L1" s="153"/>
      <c r="M1" s="153"/>
    </row>
    <row r="2" spans="1:13" ht="15.75">
      <c r="A2" s="153" t="s">
        <v>17</v>
      </c>
      <c r="B2" s="153"/>
      <c r="C2" s="153"/>
      <c r="D2" s="153"/>
      <c r="E2" s="153"/>
      <c r="F2" s="153"/>
      <c r="G2" s="153"/>
      <c r="H2" s="153"/>
      <c r="I2" s="153"/>
      <c r="J2" s="153"/>
      <c r="K2" s="153"/>
      <c r="L2" s="153"/>
      <c r="M2" s="153"/>
    </row>
    <row r="3" spans="1:13" ht="15">
      <c r="A3" s="154" t="s">
        <v>296</v>
      </c>
      <c r="B3" s="154"/>
      <c r="C3" s="154"/>
      <c r="D3" s="154"/>
      <c r="E3" s="154"/>
      <c r="F3" s="154"/>
      <c r="G3" s="154"/>
      <c r="H3" s="154"/>
      <c r="I3" s="154"/>
      <c r="J3" s="154"/>
      <c r="K3" s="154"/>
      <c r="L3" s="154"/>
      <c r="M3" s="154"/>
    </row>
    <row r="4" spans="1:13" ht="15.75" thickBot="1">
      <c r="A4" s="155" t="s">
        <v>6</v>
      </c>
      <c r="B4" s="155"/>
      <c r="C4" s="155"/>
      <c r="D4" s="155"/>
      <c r="E4" s="155"/>
      <c r="F4" s="155"/>
      <c r="G4" s="155"/>
      <c r="H4" s="155"/>
      <c r="I4" s="155"/>
      <c r="J4" s="155"/>
      <c r="K4" s="155"/>
      <c r="L4" s="155"/>
      <c r="M4" s="155"/>
    </row>
    <row r="5" spans="1:13" ht="26.25" thickTop="1">
      <c r="A5" s="156" t="s">
        <v>18</v>
      </c>
      <c r="B5" s="157"/>
      <c r="C5" s="157"/>
      <c r="D5" s="18" t="s">
        <v>22</v>
      </c>
      <c r="E5" s="157" t="s">
        <v>19</v>
      </c>
      <c r="F5" s="157"/>
      <c r="G5" s="157"/>
      <c r="H5" s="157"/>
      <c r="I5" s="157"/>
      <c r="J5" s="157"/>
      <c r="K5" s="157"/>
      <c r="L5" s="157"/>
      <c r="M5" s="135"/>
    </row>
    <row r="6" spans="1:13" ht="15">
      <c r="A6" s="15" t="s">
        <v>12</v>
      </c>
      <c r="B6" s="16"/>
      <c r="C6" s="16"/>
      <c r="D6" s="16"/>
      <c r="E6" s="149"/>
      <c r="F6" s="149"/>
      <c r="G6" s="149"/>
      <c r="H6" s="149"/>
      <c r="I6" s="149"/>
      <c r="J6" s="149"/>
      <c r="K6" s="149"/>
      <c r="L6" s="149"/>
      <c r="M6" s="150"/>
    </row>
    <row r="7" spans="1:13" ht="15">
      <c r="A7" s="151" t="s">
        <v>0</v>
      </c>
      <c r="B7" s="152"/>
      <c r="C7" s="152"/>
      <c r="D7" s="16" t="s">
        <v>74</v>
      </c>
      <c r="E7" s="149" t="s">
        <v>73</v>
      </c>
      <c r="F7" s="149"/>
      <c r="G7" s="149"/>
      <c r="H7" s="149"/>
      <c r="I7" s="149"/>
      <c r="J7" s="149"/>
      <c r="K7" s="149"/>
      <c r="L7" s="149"/>
      <c r="M7" s="150"/>
    </row>
    <row r="8" spans="1:13" ht="43.5" customHeight="1">
      <c r="A8" s="163" t="s">
        <v>13</v>
      </c>
      <c r="B8" s="164"/>
      <c r="C8" s="165"/>
      <c r="D8" s="17"/>
      <c r="E8" s="160" t="s">
        <v>75</v>
      </c>
      <c r="F8" s="161"/>
      <c r="G8" s="161"/>
      <c r="H8" s="161"/>
      <c r="I8" s="161"/>
      <c r="J8" s="161"/>
      <c r="K8" s="161"/>
      <c r="L8" s="161"/>
      <c r="M8" s="162"/>
    </row>
    <row r="9" spans="1:13" ht="15">
      <c r="A9" s="143" t="s">
        <v>20</v>
      </c>
      <c r="B9" s="144"/>
      <c r="C9" s="144"/>
      <c r="D9" s="16" t="s">
        <v>79</v>
      </c>
      <c r="E9" s="160" t="s">
        <v>76</v>
      </c>
      <c r="F9" s="161"/>
      <c r="G9" s="161"/>
      <c r="H9" s="161"/>
      <c r="I9" s="161"/>
      <c r="J9" s="161"/>
      <c r="K9" s="161"/>
      <c r="L9" s="161"/>
      <c r="M9" s="162"/>
    </row>
    <row r="10" spans="1:13" ht="15">
      <c r="A10" s="143" t="s">
        <v>1</v>
      </c>
      <c r="B10" s="144"/>
      <c r="C10" s="144"/>
      <c r="D10" s="16" t="s">
        <v>78</v>
      </c>
      <c r="E10" s="160" t="s">
        <v>77</v>
      </c>
      <c r="F10" s="161"/>
      <c r="G10" s="161"/>
      <c r="H10" s="161"/>
      <c r="I10" s="161"/>
      <c r="J10" s="161"/>
      <c r="K10" s="161"/>
      <c r="L10" s="161"/>
      <c r="M10" s="162"/>
    </row>
    <row r="11" ht="15.75" thickBot="1"/>
    <row r="12" spans="1:13" ht="15.75" thickTop="1">
      <c r="A12" s="139" t="s">
        <v>27</v>
      </c>
      <c r="B12" s="141" t="s">
        <v>28</v>
      </c>
      <c r="C12" s="141" t="s">
        <v>7</v>
      </c>
      <c r="D12" s="141" t="s">
        <v>21</v>
      </c>
      <c r="E12" s="134" t="s">
        <v>2</v>
      </c>
      <c r="F12" s="134"/>
      <c r="G12" s="134"/>
      <c r="H12" s="134" t="s">
        <v>340</v>
      </c>
      <c r="I12" s="134"/>
      <c r="J12" s="134" t="s">
        <v>10</v>
      </c>
      <c r="K12" s="134"/>
      <c r="L12" s="134"/>
      <c r="M12" s="135" t="s">
        <v>336</v>
      </c>
    </row>
    <row r="13" spans="1:13" ht="38.25">
      <c r="A13" s="140"/>
      <c r="B13" s="142"/>
      <c r="C13" s="142"/>
      <c r="D13" s="142"/>
      <c r="E13" s="19" t="s">
        <v>8</v>
      </c>
      <c r="F13" s="19" t="s">
        <v>9</v>
      </c>
      <c r="G13" s="112" t="s">
        <v>341</v>
      </c>
      <c r="H13" s="112" t="s">
        <v>334</v>
      </c>
      <c r="I13" s="112" t="s">
        <v>335</v>
      </c>
      <c r="J13" s="14" t="s">
        <v>113</v>
      </c>
      <c r="K13" s="14" t="s">
        <v>11</v>
      </c>
      <c r="L13" s="14" t="s">
        <v>11</v>
      </c>
      <c r="M13" s="136"/>
    </row>
    <row r="14" spans="1:13" ht="62.25" customHeight="1">
      <c r="A14" s="171" t="s">
        <v>79</v>
      </c>
      <c r="B14" s="158" t="s">
        <v>78</v>
      </c>
      <c r="C14" s="70" t="s">
        <v>80</v>
      </c>
      <c r="D14" s="20" t="s">
        <v>287</v>
      </c>
      <c r="E14" s="20" t="s">
        <v>288</v>
      </c>
      <c r="F14" s="12">
        <v>0.95</v>
      </c>
      <c r="G14" s="12">
        <v>1</v>
      </c>
      <c r="H14" s="125">
        <v>0.65</v>
      </c>
      <c r="I14" s="125">
        <v>0.96</v>
      </c>
      <c r="J14" s="26">
        <f>70000000+30000000+15000000</f>
        <v>115000000</v>
      </c>
      <c r="K14" s="2"/>
      <c r="L14" s="2"/>
      <c r="M14" s="26"/>
    </row>
    <row r="15" spans="1:13" ht="60">
      <c r="A15" s="172"/>
      <c r="B15" s="159"/>
      <c r="C15" s="20" t="s">
        <v>81</v>
      </c>
      <c r="D15" s="20"/>
      <c r="E15" s="20"/>
      <c r="F15" s="6">
        <v>0</v>
      </c>
      <c r="G15" s="11">
        <v>0.3</v>
      </c>
      <c r="H15" s="124">
        <v>0.25</v>
      </c>
      <c r="I15" s="124">
        <f>H15</f>
        <v>0.25</v>
      </c>
      <c r="J15" s="34">
        <f>7000000+10000000</f>
        <v>17000000</v>
      </c>
      <c r="K15" s="3"/>
      <c r="L15" s="3"/>
      <c r="M15" s="115"/>
    </row>
    <row r="16" spans="1:13" ht="60">
      <c r="A16" s="7"/>
      <c r="B16" s="20"/>
      <c r="C16" s="21" t="s">
        <v>204</v>
      </c>
      <c r="D16" s="20" t="s">
        <v>285</v>
      </c>
      <c r="E16" s="20" t="s">
        <v>286</v>
      </c>
      <c r="F16" s="11">
        <v>0.85</v>
      </c>
      <c r="G16" s="11">
        <v>0.95</v>
      </c>
      <c r="H16" s="124">
        <v>0.8</v>
      </c>
      <c r="I16" s="124">
        <v>0.94</v>
      </c>
      <c r="J16" s="34">
        <f>22362027+15000000</f>
        <v>37362027</v>
      </c>
      <c r="K16" s="3"/>
      <c r="L16" s="3"/>
      <c r="M16" s="115"/>
    </row>
    <row r="17" spans="1:13" ht="15.75" thickBot="1">
      <c r="A17" s="10"/>
      <c r="B17" s="4"/>
      <c r="C17" s="8"/>
      <c r="D17" s="8"/>
      <c r="E17" s="8"/>
      <c r="F17" s="4"/>
      <c r="G17" s="4"/>
      <c r="H17" s="4"/>
      <c r="I17" s="4"/>
      <c r="J17" s="36">
        <f>SUM(J14:J16)</f>
        <v>169362027</v>
      </c>
      <c r="K17" s="4"/>
      <c r="L17" s="4"/>
      <c r="M17" s="5"/>
    </row>
    <row r="18" spans="3:8" ht="15.75" thickTop="1">
      <c r="C18" s="130" t="s">
        <v>15</v>
      </c>
      <c r="D18" s="130"/>
      <c r="E18" s="131"/>
      <c r="F18" s="131"/>
      <c r="G18" s="131"/>
      <c r="H18" s="131"/>
    </row>
    <row r="19" spans="3:13" ht="15">
      <c r="C19" s="132" t="s">
        <v>36</v>
      </c>
      <c r="D19" s="132"/>
      <c r="E19" s="132"/>
      <c r="J19" s="133" t="s">
        <v>37</v>
      </c>
      <c r="K19" s="133"/>
      <c r="L19" s="133"/>
      <c r="M19" s="133"/>
    </row>
    <row r="20" spans="3:11" ht="15">
      <c r="C20" s="1" t="s">
        <v>14</v>
      </c>
      <c r="K20" s="1" t="s">
        <v>16</v>
      </c>
    </row>
    <row r="36" spans="2:7" ht="15">
      <c r="B36" s="42" t="s">
        <v>200</v>
      </c>
      <c r="C36" s="42" t="s">
        <v>190</v>
      </c>
      <c r="D36" s="43">
        <v>84000000</v>
      </c>
      <c r="E36" s="43">
        <v>99362027</v>
      </c>
      <c r="F36" s="43">
        <v>0</v>
      </c>
      <c r="G36" s="43">
        <v>99362027</v>
      </c>
    </row>
    <row r="37" spans="2:7" ht="42">
      <c r="B37" s="42" t="s">
        <v>201</v>
      </c>
      <c r="C37" s="42" t="s">
        <v>192</v>
      </c>
      <c r="D37" s="43">
        <v>70000000</v>
      </c>
      <c r="E37" s="43">
        <v>70000000</v>
      </c>
      <c r="F37" s="43">
        <v>0</v>
      </c>
      <c r="G37" s="43">
        <v>70000000</v>
      </c>
    </row>
    <row r="38" spans="2:7" ht="42">
      <c r="B38" s="42" t="s">
        <v>202</v>
      </c>
      <c r="C38" s="42" t="s">
        <v>194</v>
      </c>
      <c r="D38" s="43">
        <v>7000000</v>
      </c>
      <c r="E38" s="43">
        <v>7000000</v>
      </c>
      <c r="F38" s="43">
        <v>0</v>
      </c>
      <c r="G38" s="43">
        <v>7000000</v>
      </c>
    </row>
    <row r="39" spans="2:7" ht="21">
      <c r="B39" s="42" t="s">
        <v>203</v>
      </c>
      <c r="C39" s="42" t="s">
        <v>196</v>
      </c>
      <c r="D39" s="43">
        <v>7000000</v>
      </c>
      <c r="E39" s="43">
        <v>22362027</v>
      </c>
      <c r="F39" s="43">
        <v>0</v>
      </c>
      <c r="G39" s="43">
        <v>22362027</v>
      </c>
    </row>
    <row r="42" spans="2:7" ht="15">
      <c r="B42" s="42" t="s">
        <v>197</v>
      </c>
      <c r="C42" s="42" t="s">
        <v>198</v>
      </c>
      <c r="D42" s="43">
        <v>30000000</v>
      </c>
      <c r="E42" s="43">
        <v>30000000</v>
      </c>
      <c r="F42" s="43">
        <v>3000000</v>
      </c>
      <c r="G42" s="43">
        <v>27000000</v>
      </c>
    </row>
    <row r="43" spans="2:10" ht="42">
      <c r="B43" s="42" t="s">
        <v>199</v>
      </c>
      <c r="C43" s="42" t="s">
        <v>192</v>
      </c>
      <c r="D43" s="43">
        <v>30000000</v>
      </c>
      <c r="E43" s="43">
        <v>30000000</v>
      </c>
      <c r="F43" s="43">
        <v>3000000</v>
      </c>
      <c r="G43" s="43">
        <v>27000000</v>
      </c>
      <c r="J43" s="44"/>
    </row>
    <row r="46" spans="2:7" ht="15">
      <c r="B46" s="42" t="s">
        <v>189</v>
      </c>
      <c r="C46" s="42" t="s">
        <v>190</v>
      </c>
      <c r="D46" s="43">
        <v>40000000</v>
      </c>
      <c r="E46" s="43">
        <v>40000000</v>
      </c>
      <c r="F46" s="43">
        <v>0</v>
      </c>
      <c r="G46" s="43">
        <v>40000000</v>
      </c>
    </row>
    <row r="47" spans="2:7" ht="42">
      <c r="B47" s="42" t="s">
        <v>191</v>
      </c>
      <c r="C47" s="42" t="s">
        <v>192</v>
      </c>
      <c r="D47" s="43">
        <v>15000000</v>
      </c>
      <c r="E47" s="43">
        <v>15000000</v>
      </c>
      <c r="F47" s="43">
        <v>0</v>
      </c>
      <c r="G47" s="43">
        <v>15000000</v>
      </c>
    </row>
    <row r="48" spans="2:10" ht="42">
      <c r="B48" s="42" t="s">
        <v>193</v>
      </c>
      <c r="C48" s="42" t="s">
        <v>194</v>
      </c>
      <c r="D48" s="43">
        <v>10000000</v>
      </c>
      <c r="E48" s="43">
        <v>10000000</v>
      </c>
      <c r="F48" s="43">
        <v>0</v>
      </c>
      <c r="G48" s="43">
        <v>10000000</v>
      </c>
      <c r="J48" s="44">
        <f>+E46+E42+E36</f>
        <v>169362027</v>
      </c>
    </row>
    <row r="49" spans="2:7" ht="21">
      <c r="B49" s="42" t="s">
        <v>195</v>
      </c>
      <c r="C49" s="42" t="s">
        <v>196</v>
      </c>
      <c r="D49" s="43">
        <v>15000000</v>
      </c>
      <c r="E49" s="43">
        <v>15000000</v>
      </c>
      <c r="F49" s="43">
        <v>0</v>
      </c>
      <c r="G49" s="43">
        <v>15000000</v>
      </c>
    </row>
  </sheetData>
  <sheetProtection/>
  <mergeCells count="29">
    <mergeCell ref="A1:M1"/>
    <mergeCell ref="A2:M2"/>
    <mergeCell ref="A3:M3"/>
    <mergeCell ref="A4:M4"/>
    <mergeCell ref="A5:C5"/>
    <mergeCell ref="E5:M5"/>
    <mergeCell ref="A9:C9"/>
    <mergeCell ref="E9:M9"/>
    <mergeCell ref="E6:M6"/>
    <mergeCell ref="A7:C7"/>
    <mergeCell ref="E7:M7"/>
    <mergeCell ref="A8:C8"/>
    <mergeCell ref="E8:M8"/>
    <mergeCell ref="A14:A15"/>
    <mergeCell ref="B14:B15"/>
    <mergeCell ref="A10:C10"/>
    <mergeCell ref="E10:M10"/>
    <mergeCell ref="A12:A13"/>
    <mergeCell ref="B12:B13"/>
    <mergeCell ref="C12:C13"/>
    <mergeCell ref="D12:D13"/>
    <mergeCell ref="E12:G12"/>
    <mergeCell ref="C18:D18"/>
    <mergeCell ref="E18:H18"/>
    <mergeCell ref="C19:E19"/>
    <mergeCell ref="J19:M19"/>
    <mergeCell ref="H12:I12"/>
    <mergeCell ref="J12:L12"/>
    <mergeCell ref="M12:M13"/>
  </mergeCells>
  <printOptions/>
  <pageMargins left="0.5905511811023623" right="0.3937007874015748" top="0.7480314960629921" bottom="0.3937007874015748" header="0.31496062992125984" footer="0.31496062992125984"/>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dimension ref="A1:M92"/>
  <sheetViews>
    <sheetView zoomScale="90" zoomScaleNormal="90" zoomScalePageLayoutView="0" workbookViewId="0" topLeftCell="A7">
      <selection activeCell="G14" sqref="G14:I14"/>
    </sheetView>
  </sheetViews>
  <sheetFormatPr defaultColWidth="11.421875" defaultRowHeight="15"/>
  <cols>
    <col min="1" max="2" width="8.421875" style="1" customWidth="1"/>
    <col min="3" max="3" width="22.8515625" style="1" customWidth="1"/>
    <col min="4" max="4" width="19.140625" style="1" customWidth="1"/>
    <col min="5" max="5" width="22.8515625" style="1" customWidth="1"/>
    <col min="6" max="7" width="9.7109375" style="1" customWidth="1"/>
    <col min="8" max="9" width="9.00390625" style="1" customWidth="1"/>
    <col min="10" max="10" width="13.8515625" style="58" customWidth="1"/>
    <col min="11" max="12" width="15.7109375" style="58" customWidth="1"/>
    <col min="13" max="13" width="15.00390625" style="1" customWidth="1"/>
    <col min="14" max="16384" width="11.421875" style="1" customWidth="1"/>
  </cols>
  <sheetData>
    <row r="1" spans="1:13" ht="15.75">
      <c r="A1" s="153" t="s">
        <v>4</v>
      </c>
      <c r="B1" s="153"/>
      <c r="C1" s="153"/>
      <c r="D1" s="153"/>
      <c r="E1" s="153"/>
      <c r="F1" s="153"/>
      <c r="G1" s="153"/>
      <c r="H1" s="153"/>
      <c r="I1" s="153"/>
      <c r="J1" s="153"/>
      <c r="K1" s="153"/>
      <c r="L1" s="153"/>
      <c r="M1" s="153"/>
    </row>
    <row r="2" spans="1:13" ht="15.75">
      <c r="A2" s="153" t="s">
        <v>17</v>
      </c>
      <c r="B2" s="153"/>
      <c r="C2" s="153"/>
      <c r="D2" s="153"/>
      <c r="E2" s="153"/>
      <c r="F2" s="153"/>
      <c r="G2" s="153"/>
      <c r="H2" s="153"/>
      <c r="I2" s="153"/>
      <c r="J2" s="153"/>
      <c r="K2" s="153"/>
      <c r="L2" s="153"/>
      <c r="M2" s="153"/>
    </row>
    <row r="3" spans="1:13" ht="15">
      <c r="A3" s="154" t="s">
        <v>331</v>
      </c>
      <c r="B3" s="154"/>
      <c r="C3" s="154"/>
      <c r="D3" s="154"/>
      <c r="E3" s="154"/>
      <c r="F3" s="154"/>
      <c r="G3" s="154"/>
      <c r="H3" s="154"/>
      <c r="I3" s="154"/>
      <c r="J3" s="154"/>
      <c r="K3" s="154"/>
      <c r="L3" s="154"/>
      <c r="M3" s="154"/>
    </row>
    <row r="4" spans="1:13" ht="15.75" thickBot="1">
      <c r="A4" s="155" t="s">
        <v>6</v>
      </c>
      <c r="B4" s="155"/>
      <c r="C4" s="155"/>
      <c r="D4" s="155"/>
      <c r="E4" s="155"/>
      <c r="F4" s="155"/>
      <c r="G4" s="155"/>
      <c r="H4" s="155"/>
      <c r="I4" s="155"/>
      <c r="J4" s="155"/>
      <c r="K4" s="155"/>
      <c r="L4" s="155"/>
      <c r="M4" s="155"/>
    </row>
    <row r="5" spans="1:13" ht="26.25" thickTop="1">
      <c r="A5" s="156" t="s">
        <v>18</v>
      </c>
      <c r="B5" s="157"/>
      <c r="C5" s="157"/>
      <c r="D5" s="77" t="s">
        <v>22</v>
      </c>
      <c r="E5" s="157" t="s">
        <v>19</v>
      </c>
      <c r="F5" s="157"/>
      <c r="G5" s="157"/>
      <c r="H5" s="157"/>
      <c r="I5" s="157"/>
      <c r="J5" s="157"/>
      <c r="K5" s="157"/>
      <c r="L5" s="157"/>
      <c r="M5" s="135"/>
    </row>
    <row r="6" spans="1:13" ht="15">
      <c r="A6" s="75" t="s">
        <v>12</v>
      </c>
      <c r="B6" s="76"/>
      <c r="C6" s="76"/>
      <c r="D6" s="76"/>
      <c r="E6" s="149"/>
      <c r="F6" s="149"/>
      <c r="G6" s="149"/>
      <c r="H6" s="149"/>
      <c r="I6" s="149"/>
      <c r="J6" s="149"/>
      <c r="K6" s="149"/>
      <c r="L6" s="149"/>
      <c r="M6" s="150"/>
    </row>
    <row r="7" spans="1:13" ht="15">
      <c r="A7" s="151" t="s">
        <v>0</v>
      </c>
      <c r="B7" s="152"/>
      <c r="C7" s="152"/>
      <c r="D7" s="76" t="s">
        <v>83</v>
      </c>
      <c r="E7" s="149" t="s">
        <v>82</v>
      </c>
      <c r="F7" s="149"/>
      <c r="G7" s="149"/>
      <c r="H7" s="149"/>
      <c r="I7" s="149"/>
      <c r="J7" s="149"/>
      <c r="K7" s="149"/>
      <c r="L7" s="149"/>
      <c r="M7" s="150"/>
    </row>
    <row r="8" spans="1:13" ht="73.5" customHeight="1">
      <c r="A8" s="143" t="s">
        <v>13</v>
      </c>
      <c r="B8" s="144"/>
      <c r="C8" s="144"/>
      <c r="D8" s="73"/>
      <c r="E8" s="137" t="s">
        <v>84</v>
      </c>
      <c r="F8" s="137"/>
      <c r="G8" s="137"/>
      <c r="H8" s="137"/>
      <c r="I8" s="137"/>
      <c r="J8" s="137"/>
      <c r="K8" s="137"/>
      <c r="L8" s="137"/>
      <c r="M8" s="138"/>
    </row>
    <row r="9" spans="1:13" ht="15">
      <c r="A9" s="143" t="s">
        <v>20</v>
      </c>
      <c r="B9" s="144"/>
      <c r="C9" s="144"/>
      <c r="D9" s="76" t="s">
        <v>86</v>
      </c>
      <c r="E9" s="137" t="s">
        <v>85</v>
      </c>
      <c r="F9" s="137"/>
      <c r="G9" s="137"/>
      <c r="H9" s="137"/>
      <c r="I9" s="137"/>
      <c r="J9" s="137"/>
      <c r="K9" s="137"/>
      <c r="L9" s="137"/>
      <c r="M9" s="138"/>
    </row>
    <row r="10" spans="1:13" ht="15">
      <c r="A10" s="143" t="s">
        <v>1</v>
      </c>
      <c r="B10" s="144"/>
      <c r="C10" s="144"/>
      <c r="D10" s="76" t="s">
        <v>88</v>
      </c>
      <c r="E10" s="137" t="s">
        <v>87</v>
      </c>
      <c r="F10" s="137"/>
      <c r="G10" s="137"/>
      <c r="H10" s="137"/>
      <c r="I10" s="137"/>
      <c r="J10" s="137"/>
      <c r="K10" s="137"/>
      <c r="L10" s="137"/>
      <c r="M10" s="138"/>
    </row>
    <row r="11" spans="1:13" ht="15">
      <c r="A11" s="143"/>
      <c r="B11" s="144"/>
      <c r="C11" s="144"/>
      <c r="D11" s="76" t="s">
        <v>90</v>
      </c>
      <c r="E11" s="137" t="s">
        <v>89</v>
      </c>
      <c r="F11" s="137"/>
      <c r="G11" s="137"/>
      <c r="H11" s="137"/>
      <c r="I11" s="137"/>
      <c r="J11" s="137"/>
      <c r="K11" s="137"/>
      <c r="L11" s="137"/>
      <c r="M11" s="138"/>
    </row>
    <row r="12" ht="15.75" thickBot="1"/>
    <row r="13" spans="1:13" ht="15.75" thickTop="1">
      <c r="A13" s="139" t="s">
        <v>27</v>
      </c>
      <c r="B13" s="141" t="s">
        <v>28</v>
      </c>
      <c r="C13" s="141" t="s">
        <v>7</v>
      </c>
      <c r="D13" s="141" t="s">
        <v>21</v>
      </c>
      <c r="E13" s="134" t="s">
        <v>2</v>
      </c>
      <c r="F13" s="134"/>
      <c r="G13" s="134"/>
      <c r="H13" s="134" t="s">
        <v>340</v>
      </c>
      <c r="I13" s="134"/>
      <c r="J13" s="134" t="s">
        <v>10</v>
      </c>
      <c r="K13" s="134"/>
      <c r="L13" s="134"/>
      <c r="M13" s="135" t="s">
        <v>336</v>
      </c>
    </row>
    <row r="14" spans="1:13" ht="38.25">
      <c r="A14" s="140"/>
      <c r="B14" s="142"/>
      <c r="C14" s="142"/>
      <c r="D14" s="142"/>
      <c r="E14" s="78" t="s">
        <v>8</v>
      </c>
      <c r="F14" s="78" t="s">
        <v>9</v>
      </c>
      <c r="G14" s="112" t="s">
        <v>341</v>
      </c>
      <c r="H14" s="112" t="s">
        <v>334</v>
      </c>
      <c r="I14" s="112" t="s">
        <v>335</v>
      </c>
      <c r="J14" s="86" t="s">
        <v>303</v>
      </c>
      <c r="K14" s="86" t="s">
        <v>11</v>
      </c>
      <c r="L14" s="86" t="s">
        <v>11</v>
      </c>
      <c r="M14" s="136"/>
    </row>
    <row r="15" spans="1:13" s="87" customFormat="1" ht="38.25" customHeight="1">
      <c r="A15" s="207" t="s">
        <v>86</v>
      </c>
      <c r="B15" s="158" t="s">
        <v>88</v>
      </c>
      <c r="C15" s="148" t="s">
        <v>91</v>
      </c>
      <c r="D15" s="25" t="s">
        <v>248</v>
      </c>
      <c r="E15" s="25" t="s">
        <v>255</v>
      </c>
      <c r="F15" s="89">
        <v>0.2</v>
      </c>
      <c r="G15" s="89">
        <v>0.4</v>
      </c>
      <c r="H15" s="127">
        <v>0.4</v>
      </c>
      <c r="I15" s="127">
        <v>0.4</v>
      </c>
      <c r="J15" s="37">
        <f>80000000+10709598</f>
        <v>90709598</v>
      </c>
      <c r="K15" s="37"/>
      <c r="L15" s="37"/>
      <c r="M15" s="37"/>
    </row>
    <row r="16" spans="1:13" ht="45" customHeight="1">
      <c r="A16" s="207"/>
      <c r="B16" s="159"/>
      <c r="C16" s="148"/>
      <c r="D16" s="74" t="s">
        <v>246</v>
      </c>
      <c r="E16" s="74" t="s">
        <v>247</v>
      </c>
      <c r="F16" s="12">
        <v>0.5</v>
      </c>
      <c r="G16" s="12">
        <v>1</v>
      </c>
      <c r="H16" s="125">
        <v>1</v>
      </c>
      <c r="I16" s="12">
        <f>H16</f>
        <v>1</v>
      </c>
      <c r="J16" s="26">
        <v>13500000</v>
      </c>
      <c r="K16" s="26"/>
      <c r="L16" s="26"/>
      <c r="M16" s="26"/>
    </row>
    <row r="17" spans="1:13" ht="15">
      <c r="A17" s="207"/>
      <c r="B17" s="159"/>
      <c r="C17" s="148"/>
      <c r="D17" s="74"/>
      <c r="E17" s="74"/>
      <c r="F17" s="12"/>
      <c r="G17" s="12"/>
      <c r="H17" s="81"/>
      <c r="I17" s="13"/>
      <c r="J17" s="26"/>
      <c r="K17" s="26"/>
      <c r="L17" s="26"/>
      <c r="M17" s="26"/>
    </row>
    <row r="18" spans="1:13" ht="86.25" customHeight="1">
      <c r="A18" s="207"/>
      <c r="B18" s="159"/>
      <c r="C18" s="148"/>
      <c r="D18" s="74" t="s">
        <v>256</v>
      </c>
      <c r="E18" s="74" t="s">
        <v>257</v>
      </c>
      <c r="F18" s="11">
        <v>0</v>
      </c>
      <c r="G18" s="11">
        <v>1</v>
      </c>
      <c r="H18" s="124">
        <v>1</v>
      </c>
      <c r="I18" s="11">
        <f>H18</f>
        <v>1</v>
      </c>
      <c r="J18" s="34">
        <v>15790402</v>
      </c>
      <c r="K18" s="34"/>
      <c r="L18" s="34"/>
      <c r="M18" s="115"/>
    </row>
    <row r="19" spans="1:13" ht="45">
      <c r="A19" s="207"/>
      <c r="B19" s="159"/>
      <c r="C19" s="74" t="s">
        <v>92</v>
      </c>
      <c r="D19" s="74" t="s">
        <v>220</v>
      </c>
      <c r="E19" s="74" t="s">
        <v>221</v>
      </c>
      <c r="F19" s="11">
        <v>0.75</v>
      </c>
      <c r="G19" s="11">
        <v>1</v>
      </c>
      <c r="H19" s="6">
        <v>0</v>
      </c>
      <c r="I19" s="6">
        <v>0</v>
      </c>
      <c r="J19" s="34">
        <v>130000000</v>
      </c>
      <c r="K19" s="34">
        <v>200000000</v>
      </c>
      <c r="L19" s="35"/>
      <c r="M19" s="35"/>
    </row>
    <row r="20" spans="1:13" ht="45">
      <c r="A20" s="207"/>
      <c r="B20" s="159"/>
      <c r="C20" s="148" t="s">
        <v>249</v>
      </c>
      <c r="D20" s="74" t="s">
        <v>251</v>
      </c>
      <c r="E20" s="74" t="s">
        <v>252</v>
      </c>
      <c r="F20" s="84">
        <v>0</v>
      </c>
      <c r="G20" s="84">
        <v>1</v>
      </c>
      <c r="H20" s="126">
        <v>1</v>
      </c>
      <c r="I20" s="126">
        <f>H20</f>
        <v>1</v>
      </c>
      <c r="J20" s="34">
        <v>10000000</v>
      </c>
      <c r="K20" s="34"/>
      <c r="L20" s="34">
        <v>10000000</v>
      </c>
      <c r="M20" s="115"/>
    </row>
    <row r="21" spans="1:13" ht="45">
      <c r="A21" s="207"/>
      <c r="B21" s="159"/>
      <c r="C21" s="148"/>
      <c r="D21" s="74" t="s">
        <v>250</v>
      </c>
      <c r="E21" s="74" t="s">
        <v>252</v>
      </c>
      <c r="F21" s="84">
        <v>0</v>
      </c>
      <c r="G21" s="84">
        <v>1</v>
      </c>
      <c r="H21" s="124">
        <v>0</v>
      </c>
      <c r="I21" s="124">
        <v>0</v>
      </c>
      <c r="J21" s="34">
        <v>10000000</v>
      </c>
      <c r="K21" s="34"/>
      <c r="L21" s="34">
        <v>10000000</v>
      </c>
      <c r="M21" s="115"/>
    </row>
    <row r="22" spans="1:13" ht="45">
      <c r="A22" s="207"/>
      <c r="B22" s="159"/>
      <c r="C22" s="148"/>
      <c r="D22" s="74" t="s">
        <v>283</v>
      </c>
      <c r="E22" s="74" t="s">
        <v>284</v>
      </c>
      <c r="F22" s="84">
        <v>0.5</v>
      </c>
      <c r="G22" s="84">
        <v>0.8</v>
      </c>
      <c r="H22" s="124">
        <v>0</v>
      </c>
      <c r="I22" s="124">
        <v>0</v>
      </c>
      <c r="J22" s="34">
        <v>10000000</v>
      </c>
      <c r="K22" s="35"/>
      <c r="L22" s="35">
        <v>8000000</v>
      </c>
      <c r="M22" s="35"/>
    </row>
    <row r="23" spans="1:13" ht="30">
      <c r="A23" s="207"/>
      <c r="B23" s="173"/>
      <c r="C23" s="74" t="s">
        <v>253</v>
      </c>
      <c r="D23" s="74" t="s">
        <v>254</v>
      </c>
      <c r="E23" s="74"/>
      <c r="F23" s="3"/>
      <c r="G23" s="3"/>
      <c r="H23" s="124">
        <v>0</v>
      </c>
      <c r="I23" s="124">
        <v>0</v>
      </c>
      <c r="J23" s="35">
        <v>10000000</v>
      </c>
      <c r="K23" s="35">
        <v>20000000</v>
      </c>
      <c r="L23" s="35"/>
      <c r="M23" s="35"/>
    </row>
    <row r="24" spans="1:13" ht="15">
      <c r="A24" s="207"/>
      <c r="B24" s="39"/>
      <c r="C24" s="74"/>
      <c r="D24" s="74"/>
      <c r="E24" s="74"/>
      <c r="F24" s="3"/>
      <c r="G24" s="3"/>
      <c r="H24" s="3"/>
      <c r="I24" s="3"/>
      <c r="J24" s="35"/>
      <c r="K24" s="35"/>
      <c r="L24" s="35"/>
      <c r="M24" s="35"/>
    </row>
    <row r="25" spans="1:13" ht="15.75" thickBot="1">
      <c r="A25" s="10"/>
      <c r="B25" s="4"/>
      <c r="C25" s="8"/>
      <c r="D25" s="8"/>
      <c r="E25" s="8"/>
      <c r="F25" s="4"/>
      <c r="G25" s="4"/>
      <c r="H25" s="4"/>
      <c r="I25" s="4"/>
      <c r="J25" s="36">
        <f>SUM(J15:J24)</f>
        <v>290000000</v>
      </c>
      <c r="K25" s="36"/>
      <c r="L25" s="36"/>
      <c r="M25" s="5"/>
    </row>
    <row r="26" spans="3:8" ht="15.75" thickTop="1">
      <c r="C26" s="130" t="s">
        <v>15</v>
      </c>
      <c r="D26" s="130"/>
      <c r="E26" s="131"/>
      <c r="F26" s="131"/>
      <c r="G26" s="131"/>
      <c r="H26" s="131"/>
    </row>
    <row r="27" spans="3:13" ht="15">
      <c r="C27" s="132" t="s">
        <v>93</v>
      </c>
      <c r="D27" s="132"/>
      <c r="E27" s="132"/>
      <c r="J27" s="133" t="s">
        <v>39</v>
      </c>
      <c r="K27" s="133"/>
      <c r="L27" s="133"/>
      <c r="M27" s="133"/>
    </row>
    <row r="28" spans="3:13" ht="15">
      <c r="C28" s="206" t="s">
        <v>14</v>
      </c>
      <c r="D28" s="206"/>
      <c r="E28" s="206"/>
      <c r="J28" s="206" t="s">
        <v>16</v>
      </c>
      <c r="K28" s="206"/>
      <c r="L28" s="206"/>
      <c r="M28" s="206"/>
    </row>
    <row r="29" spans="3:13" ht="15">
      <c r="C29" s="68"/>
      <c r="D29" s="68"/>
      <c r="E29" s="68"/>
      <c r="J29" s="68"/>
      <c r="K29" s="68"/>
      <c r="L29" s="68"/>
      <c r="M29" s="68"/>
    </row>
    <row r="30" spans="3:13" ht="15">
      <c r="C30" s="68"/>
      <c r="D30" s="68"/>
      <c r="E30" s="68"/>
      <c r="J30" s="68"/>
      <c r="K30" s="68"/>
      <c r="L30" s="68"/>
      <c r="M30" s="68"/>
    </row>
    <row r="31" spans="3:13" ht="15">
      <c r="C31" s="68"/>
      <c r="D31" s="68"/>
      <c r="E31" s="68"/>
      <c r="J31" s="68"/>
      <c r="K31" s="68"/>
      <c r="L31" s="68"/>
      <c r="M31" s="68"/>
    </row>
    <row r="32" spans="3:13" ht="15">
      <c r="C32" s="68"/>
      <c r="D32" s="68"/>
      <c r="E32" s="68"/>
      <c r="J32" s="68"/>
      <c r="K32" s="68"/>
      <c r="L32" s="68"/>
      <c r="M32" s="68"/>
    </row>
    <row r="33" spans="3:13" ht="15">
      <c r="C33" s="68"/>
      <c r="D33" s="68"/>
      <c r="E33" s="68"/>
      <c r="J33" s="68"/>
      <c r="K33" s="68"/>
      <c r="L33" s="68"/>
      <c r="M33" s="68"/>
    </row>
    <row r="34" spans="3:13" ht="15">
      <c r="C34" s="68"/>
      <c r="D34" s="68"/>
      <c r="E34" s="68"/>
      <c r="J34" s="68"/>
      <c r="K34" s="68"/>
      <c r="L34" s="68"/>
      <c r="M34" s="68"/>
    </row>
    <row r="35" spans="3:13" ht="15">
      <c r="C35" s="68"/>
      <c r="D35" s="68"/>
      <c r="E35" s="68"/>
      <c r="J35" s="68"/>
      <c r="K35" s="68"/>
      <c r="L35" s="68"/>
      <c r="M35" s="68"/>
    </row>
    <row r="36" spans="3:13" ht="15">
      <c r="C36" s="68"/>
      <c r="D36" s="68"/>
      <c r="E36" s="68"/>
      <c r="J36" s="68"/>
      <c r="K36" s="68"/>
      <c r="L36" s="68"/>
      <c r="M36" s="68"/>
    </row>
    <row r="37" spans="3:13" ht="15">
      <c r="C37" s="68"/>
      <c r="D37" s="68"/>
      <c r="E37" s="68"/>
      <c r="J37" s="68"/>
      <c r="K37" s="68"/>
      <c r="L37" s="68"/>
      <c r="M37" s="68"/>
    </row>
    <row r="38" spans="3:13" ht="15">
      <c r="C38" s="68"/>
      <c r="D38" s="68"/>
      <c r="E38" s="68"/>
      <c r="J38" s="68"/>
      <c r="K38" s="68"/>
      <c r="L38" s="68"/>
      <c r="M38" s="68"/>
    </row>
    <row r="39" spans="3:13" ht="15">
      <c r="C39" s="68"/>
      <c r="D39" s="68"/>
      <c r="E39" s="68"/>
      <c r="J39" s="68"/>
      <c r="K39" s="68"/>
      <c r="L39" s="68"/>
      <c r="M39" s="68"/>
    </row>
    <row r="40" spans="3:13" ht="15">
      <c r="C40" s="68"/>
      <c r="D40" s="68"/>
      <c r="E40" s="68"/>
      <c r="J40" s="68"/>
      <c r="K40" s="68"/>
      <c r="L40" s="68"/>
      <c r="M40" s="68"/>
    </row>
    <row r="41" spans="3:13" ht="15">
      <c r="C41" s="68"/>
      <c r="D41" s="68"/>
      <c r="E41" s="68"/>
      <c r="J41" s="68"/>
      <c r="K41" s="68"/>
      <c r="L41" s="68"/>
      <c r="M41" s="68"/>
    </row>
    <row r="42" spans="3:13" ht="15">
      <c r="C42" s="68"/>
      <c r="D42" s="68"/>
      <c r="E42" s="68"/>
      <c r="J42" s="68"/>
      <c r="K42" s="68"/>
      <c r="L42" s="68"/>
      <c r="M42" s="68"/>
    </row>
    <row r="43" spans="3:13" ht="15">
      <c r="C43" s="68"/>
      <c r="D43" s="68"/>
      <c r="E43" s="68"/>
      <c r="J43" s="68"/>
      <c r="K43" s="68"/>
      <c r="L43" s="68"/>
      <c r="M43" s="68"/>
    </row>
    <row r="44" spans="3:13" ht="15">
      <c r="C44" s="68"/>
      <c r="D44" s="68"/>
      <c r="E44" s="68"/>
      <c r="J44" s="68"/>
      <c r="K44" s="68"/>
      <c r="L44" s="68"/>
      <c r="M44" s="68"/>
    </row>
    <row r="45" spans="3:13" ht="15">
      <c r="C45" s="68"/>
      <c r="D45" s="68"/>
      <c r="E45" s="68"/>
      <c r="J45" s="68"/>
      <c r="K45" s="68"/>
      <c r="L45" s="68"/>
      <c r="M45" s="68"/>
    </row>
    <row r="46" spans="3:13" ht="15">
      <c r="C46" s="68"/>
      <c r="D46" s="68"/>
      <c r="E46" s="68"/>
      <c r="J46" s="68"/>
      <c r="K46" s="68"/>
      <c r="L46" s="68"/>
      <c r="M46" s="68"/>
    </row>
    <row r="47" spans="3:13" ht="15">
      <c r="C47" s="68"/>
      <c r="D47" s="68"/>
      <c r="E47" s="68"/>
      <c r="J47" s="68"/>
      <c r="K47" s="68"/>
      <c r="L47" s="68"/>
      <c r="M47" s="68"/>
    </row>
    <row r="48" spans="3:13" ht="15">
      <c r="C48" s="68"/>
      <c r="D48" s="68"/>
      <c r="E48" s="68"/>
      <c r="J48" s="68"/>
      <c r="K48" s="68"/>
      <c r="L48" s="68"/>
      <c r="M48" s="68"/>
    </row>
    <row r="49" spans="3:13" ht="15">
      <c r="C49" s="68"/>
      <c r="D49" s="68"/>
      <c r="E49" s="68"/>
      <c r="J49" s="68"/>
      <c r="K49" s="68"/>
      <c r="L49" s="68"/>
      <c r="M49" s="68"/>
    </row>
    <row r="50" spans="3:13" ht="15">
      <c r="C50" s="68"/>
      <c r="D50" s="68"/>
      <c r="E50" s="68"/>
      <c r="J50" s="68"/>
      <c r="K50" s="68"/>
      <c r="L50" s="68"/>
      <c r="M50" s="68"/>
    </row>
    <row r="51" spans="3:13" ht="15">
      <c r="C51" s="68"/>
      <c r="D51" s="68"/>
      <c r="E51" s="68"/>
      <c r="J51" s="68"/>
      <c r="K51" s="68"/>
      <c r="L51" s="68"/>
      <c r="M51" s="68"/>
    </row>
    <row r="52" spans="3:13" ht="15">
      <c r="C52" s="68"/>
      <c r="D52" s="68"/>
      <c r="E52" s="68"/>
      <c r="J52" s="68"/>
      <c r="K52" s="68"/>
      <c r="L52" s="68"/>
      <c r="M52" s="68"/>
    </row>
    <row r="53" spans="3:13" ht="15">
      <c r="C53" s="68"/>
      <c r="D53" s="68"/>
      <c r="E53" s="68"/>
      <c r="J53" s="68"/>
      <c r="K53" s="68"/>
      <c r="L53" s="68"/>
      <c r="M53" s="68"/>
    </row>
    <row r="54" spans="3:13" ht="15">
      <c r="C54" s="68"/>
      <c r="D54" s="68"/>
      <c r="E54" s="68"/>
      <c r="J54" s="68"/>
      <c r="K54" s="68"/>
      <c r="L54" s="68"/>
      <c r="M54" s="68"/>
    </row>
    <row r="55" spans="3:13" ht="15">
      <c r="C55" s="68"/>
      <c r="D55" s="68"/>
      <c r="E55" s="68"/>
      <c r="J55" s="68"/>
      <c r="K55" s="68"/>
      <c r="L55" s="68"/>
      <c r="M55" s="68"/>
    </row>
    <row r="56" spans="3:13" ht="15">
      <c r="C56" s="68"/>
      <c r="D56" s="68"/>
      <c r="E56" s="68"/>
      <c r="J56" s="68"/>
      <c r="K56" s="68"/>
      <c r="L56" s="68"/>
      <c r="M56" s="68"/>
    </row>
    <row r="57" spans="3:13" ht="15">
      <c r="C57" s="68"/>
      <c r="D57" s="68"/>
      <c r="E57" s="68"/>
      <c r="J57" s="68"/>
      <c r="K57" s="68"/>
      <c r="L57" s="68"/>
      <c r="M57" s="68"/>
    </row>
    <row r="58" spans="3:13" ht="15">
      <c r="C58" s="68"/>
      <c r="D58" s="68"/>
      <c r="E58" s="68"/>
      <c r="J58" s="68"/>
      <c r="K58" s="68"/>
      <c r="L58" s="68"/>
      <c r="M58" s="68"/>
    </row>
    <row r="59" spans="3:13" ht="15">
      <c r="C59" s="68"/>
      <c r="D59" s="68"/>
      <c r="E59" s="68"/>
      <c r="J59" s="68"/>
      <c r="K59" s="68"/>
      <c r="L59" s="68"/>
      <c r="M59" s="68"/>
    </row>
    <row r="60" spans="3:13" ht="15">
      <c r="C60" s="68"/>
      <c r="D60" s="68"/>
      <c r="E60" s="68"/>
      <c r="J60" s="68"/>
      <c r="K60" s="68"/>
      <c r="L60" s="68"/>
      <c r="M60" s="68"/>
    </row>
    <row r="61" spans="3:13" ht="15">
      <c r="C61" s="68"/>
      <c r="D61" s="68"/>
      <c r="E61" s="68"/>
      <c r="J61" s="68"/>
      <c r="K61" s="68"/>
      <c r="L61" s="68"/>
      <c r="M61" s="68"/>
    </row>
    <row r="62" spans="3:13" ht="15">
      <c r="C62" s="68"/>
      <c r="D62" s="68"/>
      <c r="E62" s="68"/>
      <c r="J62" s="68"/>
      <c r="K62" s="68"/>
      <c r="L62" s="68"/>
      <c r="M62" s="68"/>
    </row>
    <row r="63" spans="3:13" ht="15">
      <c r="C63" s="68"/>
      <c r="D63" s="68"/>
      <c r="E63" s="68"/>
      <c r="J63" s="68"/>
      <c r="K63" s="68"/>
      <c r="L63" s="68"/>
      <c r="M63" s="68"/>
    </row>
    <row r="64" spans="3:13" ht="15">
      <c r="C64" s="68"/>
      <c r="D64" s="68"/>
      <c r="E64" s="68"/>
      <c r="J64" s="68"/>
      <c r="K64" s="68"/>
      <c r="L64" s="68"/>
      <c r="M64" s="68"/>
    </row>
    <row r="65" spans="3:13" ht="15">
      <c r="C65" s="68"/>
      <c r="D65" s="68"/>
      <c r="E65" s="68"/>
      <c r="J65" s="68"/>
      <c r="K65" s="68"/>
      <c r="L65" s="68"/>
      <c r="M65" s="68"/>
    </row>
    <row r="66" spans="3:13" ht="15">
      <c r="C66" s="68"/>
      <c r="D66" s="68"/>
      <c r="E66" s="68"/>
      <c r="J66" s="68"/>
      <c r="K66" s="68"/>
      <c r="L66" s="68"/>
      <c r="M66" s="68"/>
    </row>
    <row r="67" spans="3:13" ht="15">
      <c r="C67" s="68"/>
      <c r="D67" s="68"/>
      <c r="E67" s="68"/>
      <c r="J67" s="68"/>
      <c r="K67" s="68"/>
      <c r="L67" s="68"/>
      <c r="M67" s="68"/>
    </row>
    <row r="68" spans="3:13" ht="15">
      <c r="C68" s="68"/>
      <c r="D68" s="68"/>
      <c r="E68" s="68"/>
      <c r="J68" s="68"/>
      <c r="K68" s="68"/>
      <c r="L68" s="68"/>
      <c r="M68" s="68"/>
    </row>
    <row r="69" spans="3:13" ht="15">
      <c r="C69" s="68"/>
      <c r="D69" s="68"/>
      <c r="E69" s="68"/>
      <c r="J69" s="68"/>
      <c r="K69" s="68"/>
      <c r="L69" s="68"/>
      <c r="M69" s="68"/>
    </row>
    <row r="70" spans="3:13" ht="15">
      <c r="C70" s="68"/>
      <c r="D70" s="68"/>
      <c r="E70" s="68"/>
      <c r="J70" s="68"/>
      <c r="K70" s="68"/>
      <c r="L70" s="68"/>
      <c r="M70" s="68"/>
    </row>
    <row r="71" spans="3:13" ht="15">
      <c r="C71" s="68"/>
      <c r="D71" s="68"/>
      <c r="E71" s="68"/>
      <c r="J71" s="68"/>
      <c r="K71" s="68"/>
      <c r="L71" s="68"/>
      <c r="M71" s="68"/>
    </row>
    <row r="72" spans="3:13" ht="15">
      <c r="C72" s="68"/>
      <c r="D72" s="68"/>
      <c r="E72" s="68"/>
      <c r="J72" s="68"/>
      <c r="K72" s="68"/>
      <c r="L72" s="68"/>
      <c r="M72" s="68"/>
    </row>
    <row r="76" spans="1:4" ht="45" customHeight="1">
      <c r="A76" s="205" t="s">
        <v>123</v>
      </c>
      <c r="B76" s="205"/>
      <c r="C76" s="205"/>
      <c r="D76" s="47">
        <v>1185900</v>
      </c>
    </row>
    <row r="77" spans="1:4" ht="44.25" customHeight="1">
      <c r="A77" s="205" t="s">
        <v>124</v>
      </c>
      <c r="B77" s="205"/>
      <c r="C77" s="205"/>
      <c r="D77" s="47">
        <v>2583150</v>
      </c>
    </row>
    <row r="80" spans="2:7" ht="15">
      <c r="B80" s="82" t="s">
        <v>205</v>
      </c>
      <c r="C80" s="82" t="s">
        <v>206</v>
      </c>
      <c r="D80" s="83">
        <v>110000000</v>
      </c>
      <c r="E80" s="83">
        <v>240000000</v>
      </c>
      <c r="F80" s="83">
        <v>29166708</v>
      </c>
      <c r="G80" s="83">
        <v>210833292</v>
      </c>
    </row>
    <row r="81" spans="2:7" ht="21">
      <c r="B81" s="82" t="s">
        <v>207</v>
      </c>
      <c r="C81" s="82" t="s">
        <v>208</v>
      </c>
      <c r="D81" s="83">
        <v>10000000</v>
      </c>
      <c r="E81" s="83">
        <v>10000000</v>
      </c>
      <c r="F81" s="83">
        <v>0</v>
      </c>
      <c r="G81" s="83">
        <v>10000000</v>
      </c>
    </row>
    <row r="82" spans="2:7" ht="31.5">
      <c r="B82" s="82" t="s">
        <v>209</v>
      </c>
      <c r="C82" s="82" t="s">
        <v>210</v>
      </c>
      <c r="D82" s="83">
        <v>90000000</v>
      </c>
      <c r="E82" s="83">
        <v>90000000</v>
      </c>
      <c r="F82" s="83">
        <v>19166708</v>
      </c>
      <c r="G82" s="83">
        <v>70833292</v>
      </c>
    </row>
    <row r="83" spans="2:10" ht="31.5">
      <c r="B83" s="82" t="s">
        <v>211</v>
      </c>
      <c r="C83" s="82" t="s">
        <v>212</v>
      </c>
      <c r="D83" s="83">
        <v>10000000</v>
      </c>
      <c r="E83" s="83">
        <v>10000000</v>
      </c>
      <c r="F83" s="83">
        <v>10000000</v>
      </c>
      <c r="G83" s="83">
        <v>0</v>
      </c>
      <c r="J83" s="58">
        <f>+E82+E83</f>
        <v>100000000</v>
      </c>
    </row>
    <row r="84" spans="2:7" ht="21">
      <c r="B84" s="82" t="s">
        <v>213</v>
      </c>
      <c r="C84" s="82" t="s">
        <v>214</v>
      </c>
      <c r="D84" s="83">
        <v>0</v>
      </c>
      <c r="E84" s="88">
        <v>70000000</v>
      </c>
      <c r="F84" s="83">
        <v>0</v>
      </c>
      <c r="G84" s="83">
        <v>70000000</v>
      </c>
    </row>
    <row r="85" spans="2:7" ht="31.5">
      <c r="B85" s="82" t="s">
        <v>215</v>
      </c>
      <c r="C85" s="82" t="s">
        <v>216</v>
      </c>
      <c r="D85" s="83">
        <v>0</v>
      </c>
      <c r="E85" s="88">
        <v>60000000</v>
      </c>
      <c r="F85" s="83">
        <v>0</v>
      </c>
      <c r="G85" s="83">
        <v>60000000</v>
      </c>
    </row>
    <row r="87" spans="2:7" ht="15">
      <c r="B87" s="42" t="s">
        <v>217</v>
      </c>
      <c r="C87" s="82" t="s">
        <v>206</v>
      </c>
      <c r="D87" s="83">
        <v>50000000</v>
      </c>
      <c r="E87" s="83">
        <v>50000000</v>
      </c>
      <c r="F87" s="83">
        <v>0</v>
      </c>
      <c r="G87" s="83">
        <v>50000000</v>
      </c>
    </row>
    <row r="88" spans="2:7" ht="42">
      <c r="B88" s="42" t="s">
        <v>218</v>
      </c>
      <c r="C88" s="82" t="s">
        <v>219</v>
      </c>
      <c r="D88" s="83">
        <v>50000000</v>
      </c>
      <c r="E88" s="83">
        <v>50000000</v>
      </c>
      <c r="F88" s="83">
        <v>0</v>
      </c>
      <c r="G88" s="83">
        <v>50000000</v>
      </c>
    </row>
    <row r="90" spans="5:7" ht="15">
      <c r="E90" s="44">
        <f>+E80+E87</f>
        <v>290000000</v>
      </c>
      <c r="F90" s="44">
        <f>+F80</f>
        <v>29166708</v>
      </c>
      <c r="G90" s="44">
        <f>+G80+G87</f>
        <v>260833292</v>
      </c>
    </row>
    <row r="91" ht="15">
      <c r="F91" s="1">
        <v>130000000</v>
      </c>
    </row>
    <row r="92" spans="5:7" ht="15">
      <c r="E92" s="44">
        <f>+E90-J25</f>
        <v>0</v>
      </c>
      <c r="F92" s="44">
        <f>+F90+F91</f>
        <v>159166708</v>
      </c>
      <c r="G92" s="44">
        <f>+E90-F92</f>
        <v>130833292</v>
      </c>
    </row>
  </sheetData>
  <sheetProtection/>
  <mergeCells count="36">
    <mergeCell ref="E5:M5"/>
    <mergeCell ref="E6:M6"/>
    <mergeCell ref="A7:C7"/>
    <mergeCell ref="E7:M7"/>
    <mergeCell ref="A9:C9"/>
    <mergeCell ref="E9:M9"/>
    <mergeCell ref="A8:C8"/>
    <mergeCell ref="E8:M8"/>
    <mergeCell ref="J28:M28"/>
    <mergeCell ref="J27:M27"/>
    <mergeCell ref="H13:I13"/>
    <mergeCell ref="J13:L13"/>
    <mergeCell ref="M13:M14"/>
    <mergeCell ref="A1:M1"/>
    <mergeCell ref="A2:M2"/>
    <mergeCell ref="A3:M3"/>
    <mergeCell ref="A4:M4"/>
    <mergeCell ref="A5:C5"/>
    <mergeCell ref="A10:C11"/>
    <mergeCell ref="E10:M10"/>
    <mergeCell ref="E11:M11"/>
    <mergeCell ref="A13:A14"/>
    <mergeCell ref="B13:B14"/>
    <mergeCell ref="C13:C14"/>
    <mergeCell ref="D13:D14"/>
    <mergeCell ref="E13:G13"/>
    <mergeCell ref="B15:B23"/>
    <mergeCell ref="A76:C76"/>
    <mergeCell ref="A77:C77"/>
    <mergeCell ref="C26:D26"/>
    <mergeCell ref="E26:H26"/>
    <mergeCell ref="C27:E27"/>
    <mergeCell ref="C28:E28"/>
    <mergeCell ref="C15:C18"/>
    <mergeCell ref="C20:C22"/>
    <mergeCell ref="A15:A24"/>
  </mergeCells>
  <printOptions/>
  <pageMargins left="0.5905511811023623" right="0.3937007874015748" top="0.7480314960629921" bottom="0.3937007874015748" header="0.31496062992125984" footer="0.31496062992125984"/>
  <pageSetup horizontalDpi="300" verticalDpi="300" orientation="landscape" scale="70" r:id="rId1"/>
</worksheet>
</file>

<file path=xl/worksheets/sheet7.xml><?xml version="1.0" encoding="utf-8"?>
<worksheet xmlns="http://schemas.openxmlformats.org/spreadsheetml/2006/main" xmlns:r="http://schemas.openxmlformats.org/officeDocument/2006/relationships">
  <dimension ref="A1:M32"/>
  <sheetViews>
    <sheetView zoomScalePageLayoutView="0" workbookViewId="0" topLeftCell="A1">
      <selection activeCell="N36" sqref="N36"/>
    </sheetView>
  </sheetViews>
  <sheetFormatPr defaultColWidth="11.421875" defaultRowHeight="15"/>
  <cols>
    <col min="1" max="2" width="9.00390625" style="1" customWidth="1"/>
    <col min="3" max="3" width="22.8515625" style="1" customWidth="1"/>
    <col min="4" max="4" width="24.140625" style="1" customWidth="1"/>
    <col min="5" max="5" width="20.00390625" style="1" customWidth="1"/>
    <col min="6" max="7" width="11.140625" style="1" customWidth="1"/>
    <col min="8" max="9" width="7.421875" style="1" customWidth="1"/>
    <col min="10" max="10" width="11.7109375" style="1" customWidth="1"/>
    <col min="11" max="12" width="6.421875" style="1" customWidth="1"/>
    <col min="13" max="13" width="11.28125" style="1" customWidth="1"/>
    <col min="14" max="16384" width="11.421875" style="1" customWidth="1"/>
  </cols>
  <sheetData>
    <row r="1" spans="1:13" ht="15.75">
      <c r="A1" s="153" t="s">
        <v>4</v>
      </c>
      <c r="B1" s="153"/>
      <c r="C1" s="153"/>
      <c r="D1" s="153"/>
      <c r="E1" s="153"/>
      <c r="F1" s="153"/>
      <c r="G1" s="153"/>
      <c r="H1" s="153"/>
      <c r="I1" s="153"/>
      <c r="J1" s="153"/>
      <c r="K1" s="153"/>
      <c r="L1" s="153"/>
      <c r="M1" s="153"/>
    </row>
    <row r="2" spans="1:13" ht="15.75">
      <c r="A2" s="153" t="s">
        <v>17</v>
      </c>
      <c r="B2" s="153"/>
      <c r="C2" s="153"/>
      <c r="D2" s="153"/>
      <c r="E2" s="153"/>
      <c r="F2" s="153"/>
      <c r="G2" s="153"/>
      <c r="H2" s="153"/>
      <c r="I2" s="153"/>
      <c r="J2" s="153"/>
      <c r="K2" s="153"/>
      <c r="L2" s="153"/>
      <c r="M2" s="153"/>
    </row>
    <row r="3" spans="1:13" ht="15">
      <c r="A3" s="154" t="s">
        <v>5</v>
      </c>
      <c r="B3" s="154"/>
      <c r="C3" s="154"/>
      <c r="D3" s="154"/>
      <c r="E3" s="154"/>
      <c r="F3" s="154"/>
      <c r="G3" s="154"/>
      <c r="H3" s="154"/>
      <c r="I3" s="154"/>
      <c r="J3" s="154"/>
      <c r="K3" s="154"/>
      <c r="L3" s="154"/>
      <c r="M3" s="154"/>
    </row>
    <row r="4" spans="1:13" ht="15.75" thickBot="1">
      <c r="A4" s="155" t="s">
        <v>6</v>
      </c>
      <c r="B4" s="155"/>
      <c r="C4" s="155"/>
      <c r="D4" s="155"/>
      <c r="E4" s="155"/>
      <c r="F4" s="155"/>
      <c r="G4" s="155"/>
      <c r="H4" s="155"/>
      <c r="I4" s="155"/>
      <c r="J4" s="155"/>
      <c r="K4" s="155"/>
      <c r="L4" s="155"/>
      <c r="M4" s="155"/>
    </row>
    <row r="5" spans="1:13" ht="15.75" thickTop="1">
      <c r="A5" s="156" t="s">
        <v>18</v>
      </c>
      <c r="B5" s="157"/>
      <c r="C5" s="157"/>
      <c r="D5" s="31" t="s">
        <v>22</v>
      </c>
      <c r="E5" s="157" t="s">
        <v>19</v>
      </c>
      <c r="F5" s="157"/>
      <c r="G5" s="157"/>
      <c r="H5" s="157"/>
      <c r="I5" s="157"/>
      <c r="J5" s="157"/>
      <c r="K5" s="157"/>
      <c r="L5" s="157"/>
      <c r="M5" s="135"/>
    </row>
    <row r="6" spans="1:13" ht="15">
      <c r="A6" s="28" t="s">
        <v>12</v>
      </c>
      <c r="B6" s="29"/>
      <c r="C6" s="29"/>
      <c r="D6" s="29" t="s">
        <v>223</v>
      </c>
      <c r="E6" s="149" t="s">
        <v>222</v>
      </c>
      <c r="F6" s="149"/>
      <c r="G6" s="149"/>
      <c r="H6" s="149"/>
      <c r="I6" s="149"/>
      <c r="J6" s="149"/>
      <c r="K6" s="149"/>
      <c r="L6" s="149"/>
      <c r="M6" s="150"/>
    </row>
    <row r="7" spans="1:13" ht="15">
      <c r="A7" s="151" t="s">
        <v>0</v>
      </c>
      <c r="B7" s="152"/>
      <c r="C7" s="152"/>
      <c r="D7" s="29" t="s">
        <v>225</v>
      </c>
      <c r="E7" s="149" t="s">
        <v>224</v>
      </c>
      <c r="F7" s="149"/>
      <c r="G7" s="149"/>
      <c r="H7" s="149"/>
      <c r="I7" s="149"/>
      <c r="J7" s="149"/>
      <c r="K7" s="149"/>
      <c r="L7" s="149"/>
      <c r="M7" s="150"/>
    </row>
    <row r="8" spans="1:13" ht="48" customHeight="1">
      <c r="A8" s="163" t="s">
        <v>13</v>
      </c>
      <c r="B8" s="164"/>
      <c r="C8" s="165"/>
      <c r="D8" s="30" t="s">
        <v>227</v>
      </c>
      <c r="E8" s="160" t="s">
        <v>226</v>
      </c>
      <c r="F8" s="161"/>
      <c r="G8" s="161"/>
      <c r="H8" s="161"/>
      <c r="I8" s="161"/>
      <c r="J8" s="161"/>
      <c r="K8" s="161"/>
      <c r="L8" s="161"/>
      <c r="M8" s="162"/>
    </row>
    <row r="9" spans="1:13" ht="15">
      <c r="A9" s="143" t="s">
        <v>20</v>
      </c>
      <c r="B9" s="144"/>
      <c r="C9" s="144"/>
      <c r="D9" s="29" t="s">
        <v>229</v>
      </c>
      <c r="E9" s="160" t="s">
        <v>228</v>
      </c>
      <c r="F9" s="161"/>
      <c r="G9" s="161"/>
      <c r="H9" s="161"/>
      <c r="I9" s="161"/>
      <c r="J9" s="161"/>
      <c r="K9" s="161"/>
      <c r="L9" s="161"/>
      <c r="M9" s="162"/>
    </row>
    <row r="10" spans="1:13" ht="15">
      <c r="A10" s="143" t="s">
        <v>1</v>
      </c>
      <c r="B10" s="144"/>
      <c r="C10" s="144"/>
      <c r="D10" s="29" t="s">
        <v>231</v>
      </c>
      <c r="E10" s="160" t="s">
        <v>230</v>
      </c>
      <c r="F10" s="161"/>
      <c r="G10" s="161"/>
      <c r="H10" s="161"/>
      <c r="I10" s="161"/>
      <c r="J10" s="161"/>
      <c r="K10" s="161"/>
      <c r="L10" s="161"/>
      <c r="M10" s="162"/>
    </row>
    <row r="11" spans="1:13" ht="15">
      <c r="A11" s="143"/>
      <c r="B11" s="144"/>
      <c r="C11" s="144"/>
      <c r="D11" s="29" t="s">
        <v>233</v>
      </c>
      <c r="E11" s="160" t="s">
        <v>232</v>
      </c>
      <c r="F11" s="161"/>
      <c r="G11" s="161"/>
      <c r="H11" s="161"/>
      <c r="I11" s="161"/>
      <c r="J11" s="161"/>
      <c r="K11" s="161"/>
      <c r="L11" s="161"/>
      <c r="M11" s="162"/>
    </row>
    <row r="12" ht="15.75" thickBot="1"/>
    <row r="13" spans="1:13" ht="15.75" thickTop="1">
      <c r="A13" s="139" t="s">
        <v>27</v>
      </c>
      <c r="B13" s="141" t="s">
        <v>28</v>
      </c>
      <c r="C13" s="141" t="s">
        <v>7</v>
      </c>
      <c r="D13" s="141" t="s">
        <v>21</v>
      </c>
      <c r="E13" s="134" t="s">
        <v>2</v>
      </c>
      <c r="F13" s="134"/>
      <c r="G13" s="134"/>
      <c r="H13" s="134" t="s">
        <v>354</v>
      </c>
      <c r="I13" s="134"/>
      <c r="J13" s="134" t="s">
        <v>10</v>
      </c>
      <c r="K13" s="134"/>
      <c r="L13" s="134"/>
      <c r="M13" s="135" t="s">
        <v>3</v>
      </c>
    </row>
    <row r="14" spans="1:13" ht="38.25">
      <c r="A14" s="140"/>
      <c r="B14" s="142"/>
      <c r="C14" s="142"/>
      <c r="D14" s="142"/>
      <c r="E14" s="32" t="s">
        <v>8</v>
      </c>
      <c r="F14" s="32" t="s">
        <v>9</v>
      </c>
      <c r="G14" s="112" t="s">
        <v>341</v>
      </c>
      <c r="H14" s="112" t="s">
        <v>334</v>
      </c>
      <c r="I14" s="112" t="s">
        <v>335</v>
      </c>
      <c r="J14" s="14" t="s">
        <v>113</v>
      </c>
      <c r="K14" s="14" t="s">
        <v>11</v>
      </c>
      <c r="L14" s="14" t="s">
        <v>11</v>
      </c>
      <c r="M14" s="136"/>
    </row>
    <row r="15" spans="1:13" ht="51" customHeight="1">
      <c r="A15" s="199" t="s">
        <v>229</v>
      </c>
      <c r="B15" s="158"/>
      <c r="C15" s="70" t="s">
        <v>234</v>
      </c>
      <c r="D15" s="27" t="s">
        <v>258</v>
      </c>
      <c r="E15" s="33" t="s">
        <v>259</v>
      </c>
      <c r="F15" s="12">
        <v>0</v>
      </c>
      <c r="G15" s="12">
        <v>1</v>
      </c>
      <c r="H15" s="12">
        <v>1</v>
      </c>
      <c r="I15" s="12">
        <v>1</v>
      </c>
      <c r="J15" s="26">
        <v>21000000</v>
      </c>
      <c r="K15" s="2"/>
      <c r="L15" s="2"/>
      <c r="M15" s="209" t="s">
        <v>330</v>
      </c>
    </row>
    <row r="16" spans="1:13" ht="51.75" customHeight="1">
      <c r="A16" s="200"/>
      <c r="B16" s="159"/>
      <c r="C16" s="27" t="s">
        <v>235</v>
      </c>
      <c r="D16" s="27" t="s">
        <v>260</v>
      </c>
      <c r="E16" s="27" t="s">
        <v>261</v>
      </c>
      <c r="F16" s="11">
        <v>0</v>
      </c>
      <c r="G16" s="11">
        <v>1</v>
      </c>
      <c r="H16" s="11">
        <v>1</v>
      </c>
      <c r="I16" s="11">
        <v>1</v>
      </c>
      <c r="J16" s="3"/>
      <c r="K16" s="3"/>
      <c r="L16" s="3"/>
      <c r="M16" s="210"/>
    </row>
    <row r="17" spans="1:13" ht="53.25" customHeight="1">
      <c r="A17" s="200"/>
      <c r="B17" s="159"/>
      <c r="C17" s="27" t="s">
        <v>236</v>
      </c>
      <c r="D17" s="27" t="s">
        <v>262</v>
      </c>
      <c r="E17" s="27" t="s">
        <v>263</v>
      </c>
      <c r="F17" s="11">
        <v>1</v>
      </c>
      <c r="G17" s="11">
        <v>1</v>
      </c>
      <c r="H17" s="11">
        <v>1</v>
      </c>
      <c r="I17" s="11">
        <v>1</v>
      </c>
      <c r="J17" s="6"/>
      <c r="K17" s="3"/>
      <c r="L17" s="3"/>
      <c r="M17" s="210"/>
    </row>
    <row r="18" spans="1:13" ht="30">
      <c r="A18" s="200"/>
      <c r="B18" s="159"/>
      <c r="C18" s="62" t="s">
        <v>237</v>
      </c>
      <c r="D18" s="62" t="s">
        <v>264</v>
      </c>
      <c r="E18" s="62" t="s">
        <v>265</v>
      </c>
      <c r="F18" s="11">
        <v>1</v>
      </c>
      <c r="G18" s="11">
        <v>1</v>
      </c>
      <c r="H18" s="11">
        <v>1</v>
      </c>
      <c r="I18" s="11">
        <v>1</v>
      </c>
      <c r="J18" s="3"/>
      <c r="K18" s="3"/>
      <c r="L18" s="3"/>
      <c r="M18" s="210"/>
    </row>
    <row r="19" spans="1:13" ht="52.5" customHeight="1">
      <c r="A19" s="200"/>
      <c r="B19" s="159"/>
      <c r="C19" s="62" t="s">
        <v>238</v>
      </c>
      <c r="D19" s="62" t="s">
        <v>266</v>
      </c>
      <c r="E19" s="62" t="s">
        <v>267</v>
      </c>
      <c r="F19" s="3"/>
      <c r="G19" s="11">
        <v>1</v>
      </c>
      <c r="H19" s="11">
        <v>1</v>
      </c>
      <c r="I19" s="11">
        <v>1</v>
      </c>
      <c r="J19" s="3"/>
      <c r="K19" s="3"/>
      <c r="L19" s="3"/>
      <c r="M19" s="210"/>
    </row>
    <row r="20" spans="1:13" ht="45">
      <c r="A20" s="200"/>
      <c r="B20" s="159"/>
      <c r="C20" s="85" t="s">
        <v>239</v>
      </c>
      <c r="D20" s="62" t="s">
        <v>269</v>
      </c>
      <c r="E20" s="62" t="s">
        <v>268</v>
      </c>
      <c r="F20" s="6">
        <v>0</v>
      </c>
      <c r="G20" s="6">
        <v>5</v>
      </c>
      <c r="H20" s="6">
        <v>2</v>
      </c>
      <c r="I20" s="6">
        <v>2</v>
      </c>
      <c r="J20" s="3"/>
      <c r="K20" s="3"/>
      <c r="L20" s="3"/>
      <c r="M20" s="210"/>
    </row>
    <row r="21" spans="1:13" ht="51" customHeight="1">
      <c r="A21" s="200"/>
      <c r="B21" s="159"/>
      <c r="C21" s="62" t="s">
        <v>240</v>
      </c>
      <c r="D21" s="62" t="s">
        <v>270</v>
      </c>
      <c r="E21" s="62" t="s">
        <v>271</v>
      </c>
      <c r="F21" s="6">
        <v>0</v>
      </c>
      <c r="G21" s="6">
        <v>1</v>
      </c>
      <c r="H21" s="6">
        <v>1</v>
      </c>
      <c r="I21" s="6">
        <v>1</v>
      </c>
      <c r="J21" s="3"/>
      <c r="K21" s="3"/>
      <c r="L21" s="3"/>
      <c r="M21" s="210"/>
    </row>
    <row r="22" spans="1:13" ht="46.5" customHeight="1">
      <c r="A22" s="200"/>
      <c r="B22" s="159"/>
      <c r="C22" s="85" t="s">
        <v>241</v>
      </c>
      <c r="D22" s="62" t="s">
        <v>272</v>
      </c>
      <c r="E22" s="62" t="s">
        <v>261</v>
      </c>
      <c r="F22" s="6">
        <v>0</v>
      </c>
      <c r="G22" s="6">
        <v>1</v>
      </c>
      <c r="H22" s="6">
        <v>1</v>
      </c>
      <c r="I22" s="6">
        <v>1</v>
      </c>
      <c r="J22" s="3"/>
      <c r="K22" s="3"/>
      <c r="L22" s="3"/>
      <c r="M22" s="210"/>
    </row>
    <row r="23" spans="1:13" ht="45.75" customHeight="1">
      <c r="A23" s="200"/>
      <c r="B23" s="159"/>
      <c r="C23" s="62" t="s">
        <v>242</v>
      </c>
      <c r="D23" s="62" t="s">
        <v>273</v>
      </c>
      <c r="E23" s="62" t="s">
        <v>261</v>
      </c>
      <c r="F23" s="6">
        <v>0</v>
      </c>
      <c r="G23" s="6">
        <v>1</v>
      </c>
      <c r="H23" s="3">
        <v>1</v>
      </c>
      <c r="I23" s="3">
        <v>1</v>
      </c>
      <c r="J23" s="3"/>
      <c r="K23" s="3"/>
      <c r="L23" s="3"/>
      <c r="M23" s="210"/>
    </row>
    <row r="24" spans="1:13" ht="40.5" customHeight="1">
      <c r="A24" s="200"/>
      <c r="B24" s="159"/>
      <c r="C24" s="62" t="s">
        <v>243</v>
      </c>
      <c r="D24" s="62" t="s">
        <v>276</v>
      </c>
      <c r="E24" s="62" t="s">
        <v>278</v>
      </c>
      <c r="F24" s="6">
        <v>0</v>
      </c>
      <c r="G24" s="6">
        <v>1</v>
      </c>
      <c r="H24" s="6">
        <v>0</v>
      </c>
      <c r="I24" s="6">
        <v>0</v>
      </c>
      <c r="J24" s="3"/>
      <c r="K24" s="3"/>
      <c r="L24" s="3"/>
      <c r="M24" s="210"/>
    </row>
    <row r="25" spans="1:13" ht="104.25" customHeight="1">
      <c r="A25" s="200"/>
      <c r="B25" s="159"/>
      <c r="C25" s="62" t="s">
        <v>275</v>
      </c>
      <c r="D25" s="62" t="s">
        <v>274</v>
      </c>
      <c r="E25" s="74" t="s">
        <v>333</v>
      </c>
      <c r="F25" s="11">
        <v>0</v>
      </c>
      <c r="G25" s="11">
        <v>1</v>
      </c>
      <c r="H25" s="124">
        <v>1</v>
      </c>
      <c r="I25" s="124">
        <v>1</v>
      </c>
      <c r="J25" s="3"/>
      <c r="K25" s="3"/>
      <c r="L25" s="3"/>
      <c r="M25" s="210"/>
    </row>
    <row r="26" spans="1:13" ht="30">
      <c r="A26" s="200"/>
      <c r="B26" s="159"/>
      <c r="C26" s="62" t="s">
        <v>245</v>
      </c>
      <c r="D26" s="62" t="s">
        <v>277</v>
      </c>
      <c r="E26" s="62" t="s">
        <v>279</v>
      </c>
      <c r="F26" s="6">
        <v>0</v>
      </c>
      <c r="G26" s="6">
        <v>1</v>
      </c>
      <c r="H26" s="124">
        <v>0.7</v>
      </c>
      <c r="I26" s="124">
        <v>0.7</v>
      </c>
      <c r="J26" s="3"/>
      <c r="K26" s="3"/>
      <c r="L26" s="3"/>
      <c r="M26" s="210"/>
    </row>
    <row r="27" spans="1:13" ht="101.25" customHeight="1">
      <c r="A27" s="200"/>
      <c r="B27" s="159"/>
      <c r="C27" s="62" t="s">
        <v>244</v>
      </c>
      <c r="D27" s="62" t="s">
        <v>281</v>
      </c>
      <c r="E27" s="62" t="s">
        <v>280</v>
      </c>
      <c r="F27" s="11">
        <v>0</v>
      </c>
      <c r="G27" s="11">
        <v>0.3</v>
      </c>
      <c r="H27" s="124">
        <v>0.3</v>
      </c>
      <c r="I27" s="124">
        <v>0.3</v>
      </c>
      <c r="J27" s="3"/>
      <c r="K27" s="3"/>
      <c r="L27" s="3"/>
      <c r="M27" s="210"/>
    </row>
    <row r="28" spans="1:13" ht="60">
      <c r="A28" s="208"/>
      <c r="B28" s="159"/>
      <c r="C28" s="27" t="s">
        <v>282</v>
      </c>
      <c r="D28" s="74" t="s">
        <v>309</v>
      </c>
      <c r="E28" s="74" t="s">
        <v>332</v>
      </c>
      <c r="F28" s="6">
        <v>0</v>
      </c>
      <c r="G28" s="6">
        <v>1</v>
      </c>
      <c r="H28" s="6">
        <v>1</v>
      </c>
      <c r="I28" s="6">
        <v>1</v>
      </c>
      <c r="J28" s="3"/>
      <c r="K28" s="3"/>
      <c r="L28" s="3"/>
      <c r="M28" s="211"/>
    </row>
    <row r="29" spans="1:13" ht="15.75" thickBot="1">
      <c r="A29" s="10"/>
      <c r="B29" s="4"/>
      <c r="C29" s="8"/>
      <c r="D29" s="8"/>
      <c r="E29" s="8"/>
      <c r="F29" s="4"/>
      <c r="G29" s="4"/>
      <c r="H29" s="4"/>
      <c r="I29" s="4"/>
      <c r="J29" s="4"/>
      <c r="K29" s="4"/>
      <c r="L29" s="4"/>
      <c r="M29" s="5"/>
    </row>
    <row r="30" spans="3:8" ht="15.75" thickTop="1">
      <c r="C30" s="130" t="s">
        <v>15</v>
      </c>
      <c r="D30" s="130"/>
      <c r="E30" s="131"/>
      <c r="F30" s="131"/>
      <c r="G30" s="131"/>
      <c r="H30" s="131"/>
    </row>
    <row r="31" spans="3:13" ht="15">
      <c r="C31" s="132"/>
      <c r="D31" s="132"/>
      <c r="E31" s="132"/>
      <c r="J31" s="133" t="s">
        <v>39</v>
      </c>
      <c r="K31" s="133"/>
      <c r="L31" s="133"/>
      <c r="M31" s="133"/>
    </row>
    <row r="32" spans="3:13" ht="15">
      <c r="C32" s="206" t="s">
        <v>14</v>
      </c>
      <c r="D32" s="206"/>
      <c r="E32" s="206"/>
      <c r="J32" s="206" t="s">
        <v>16</v>
      </c>
      <c r="K32" s="206"/>
      <c r="L32" s="206"/>
      <c r="M32" s="206"/>
    </row>
  </sheetData>
  <sheetProtection/>
  <mergeCells count="33">
    <mergeCell ref="C31:E31"/>
    <mergeCell ref="J31:M31"/>
    <mergeCell ref="H13:I13"/>
    <mergeCell ref="J13:L13"/>
    <mergeCell ref="M13:M14"/>
    <mergeCell ref="M15:M28"/>
    <mergeCell ref="A13:A14"/>
    <mergeCell ref="B13:B14"/>
    <mergeCell ref="C13:C14"/>
    <mergeCell ref="D13:D14"/>
    <mergeCell ref="E13:G13"/>
    <mergeCell ref="C30:D30"/>
    <mergeCell ref="E30:H30"/>
    <mergeCell ref="J32:M32"/>
    <mergeCell ref="C32:E32"/>
    <mergeCell ref="A9:C9"/>
    <mergeCell ref="E9:M9"/>
    <mergeCell ref="A1:M1"/>
    <mergeCell ref="A2:M2"/>
    <mergeCell ref="A3:M3"/>
    <mergeCell ref="A4:M4"/>
    <mergeCell ref="A5:C5"/>
    <mergeCell ref="E5:M5"/>
    <mergeCell ref="E6:M6"/>
    <mergeCell ref="A7:C7"/>
    <mergeCell ref="E7:M7"/>
    <mergeCell ref="A8:C8"/>
    <mergeCell ref="E8:M8"/>
    <mergeCell ref="A15:A28"/>
    <mergeCell ref="B15:B28"/>
    <mergeCell ref="A10:C11"/>
    <mergeCell ref="E10:M10"/>
    <mergeCell ref="E11:M11"/>
  </mergeCells>
  <printOptions/>
  <pageMargins left="0.5905511811023623" right="0.3937007874015748" top="0.7480314960629921" bottom="0.3937007874015748" header="0.31496062992125984" footer="0.31496062992125984"/>
  <pageSetup horizontalDpi="300" verticalDpi="300" orientation="landscape" scale="75"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GERENCIA</dc:creator>
  <cp:keywords/>
  <dc:description/>
  <cp:lastModifiedBy>Luffi</cp:lastModifiedBy>
  <cp:lastPrinted>2012-08-15T15:18:09Z</cp:lastPrinted>
  <dcterms:created xsi:type="dcterms:W3CDTF">2012-05-22T22:43:28Z</dcterms:created>
  <dcterms:modified xsi:type="dcterms:W3CDTF">2013-01-29T20:48:59Z</dcterms:modified>
  <cp:category/>
  <cp:version/>
  <cp:contentType/>
  <cp:contentStatus/>
</cp:coreProperties>
</file>