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600" windowHeight="7620" firstSheet="18" activeTab="20"/>
  </bookViews>
  <sheets>
    <sheet name="1.1.1.1 AGENDA AMBIENTAL" sheetId="1" r:id="rId1"/>
    <sheet name="1.1.1.2 SIGAM" sheetId="2" r:id="rId2"/>
    <sheet name="1.1.2.1 PREDIOS" sheetId="3" r:id="rId3"/>
    <sheet name="1.1.2.2 REFORESTACION" sheetId="4" r:id="rId4"/>
    <sheet name="1.1.2.2 MINAS " sheetId="5" r:id="rId5"/>
    <sheet name="1.1.3.1 EDUCACION AMBIENTAL" sheetId="6" r:id="rId6"/>
    <sheet name="1.1.3.1 CAMPAÑAS AMBIENTALES" sheetId="7" r:id="rId7"/>
    <sheet name="1.2.1.1 PLAN GESTION RIESGO" sheetId="8" r:id="rId8"/>
    <sheet name="1.2.1.1 RESPUESTA DESASTRES" sheetId="9" r:id="rId9"/>
    <sheet name="1.2.1.1 ART. NAL RIESGO" sheetId="10" r:id="rId10"/>
    <sheet name="4.1.1.1. GESTION PROYECTOS PROD" sheetId="11" r:id="rId11"/>
    <sheet name="4.1.1.1.CONVENIO ENTI PRIVADA" sheetId="12" r:id="rId12"/>
    <sheet name="4.1.1.1.GESTION MACROPROYECTOS" sheetId="13" r:id="rId13"/>
    <sheet name="4.1.1.1. ALIANZAS PRODUCTIVAS" sheetId="14" r:id="rId14"/>
    <sheet name="4.1.1.2.LEGALIZACION DE PREDIOS" sheetId="15" r:id="rId15"/>
    <sheet name="4.1.1.3 VIVERO" sheetId="16" r:id="rId16"/>
    <sheet name="4.1.2.1SEGURIDAD ALIMENTARIA" sheetId="17" r:id="rId17"/>
    <sheet name="4.1.2.1SEGUR ALIMENT OLA INVER" sheetId="18" r:id="rId18"/>
    <sheet name="4.1.3.1GESTION EVENTOS" sheetId="19" r:id="rId19"/>
    <sheet name="4.1.3.1 forta compe apoyo socio" sheetId="20" r:id="rId20"/>
    <sheet name="4.2.1.1 forta y mejora turismo " sheetId="21" r:id="rId21"/>
  </sheets>
  <definedNames>
    <definedName name="_xlnm.Print_Area" localSheetId="0">'1.1.1.1 AGENDA AMBIENTAL'!$A$1:$J$40</definedName>
    <definedName name="_xlnm.Print_Area" localSheetId="1">'1.1.1.2 SIGAM'!$A$1:$J$40</definedName>
    <definedName name="_xlnm.Print_Area" localSheetId="2">'1.1.2.1 PREDIOS'!$A$1:$J$40</definedName>
    <definedName name="_xlnm.Print_Area" localSheetId="4">'1.1.2.2 MINAS '!$A$1:$J$40</definedName>
    <definedName name="_xlnm.Print_Area" localSheetId="3">'1.1.2.2 REFORESTACION'!$A$1:$J$40</definedName>
    <definedName name="_xlnm.Print_Area" localSheetId="6">'1.1.3.1 CAMPAÑAS AMBIENTALES'!$A$1:$J$40</definedName>
    <definedName name="_xlnm.Print_Area" localSheetId="5">'1.1.3.1 EDUCACION AMBIENTAL'!$A$1:$J$40</definedName>
    <definedName name="_xlnm.Print_Area" localSheetId="9">'1.2.1.1 ART. NAL RIESGO'!$A$1:$J$40</definedName>
    <definedName name="_xlnm.Print_Area" localSheetId="7">'1.2.1.1 PLAN GESTION RIESGO'!$A$1:$J$40</definedName>
    <definedName name="_xlnm.Print_Area" localSheetId="8">'1.2.1.1 RESPUESTA DESASTRES'!$A$1:$J$40</definedName>
    <definedName name="_xlnm.Print_Area" localSheetId="13">'4.1.1.1. ALIANZAS PRODUCTIVAS'!$A$1:$J$40</definedName>
    <definedName name="_xlnm.Print_Area" localSheetId="10">'4.1.1.1. GESTION PROYECTOS PROD'!$A$1:$J$40</definedName>
    <definedName name="_xlnm.Print_Area" localSheetId="11">'4.1.1.1.CONVENIO ENTI PRIVADA'!$A$1:$J$40</definedName>
    <definedName name="_xlnm.Print_Area" localSheetId="12">'4.1.1.1.GESTION MACROPROYECTOS'!$A$1:$J$40</definedName>
    <definedName name="_xlnm.Print_Area" localSheetId="14">'4.1.1.2.LEGALIZACION DE PREDIOS'!$A$1:$J$40</definedName>
    <definedName name="_xlnm.Print_Area" localSheetId="15">'4.1.1.3 VIVERO'!$A$1:$J$40</definedName>
    <definedName name="_xlnm.Print_Area" localSheetId="17">'4.1.2.1SEGUR ALIMENT OLA INVER'!$A$1:$J$40</definedName>
    <definedName name="_xlnm.Print_Area" localSheetId="16">'4.1.2.1SEGURIDAD ALIMENTARIA'!$A$1:$J$40</definedName>
    <definedName name="_xlnm.Print_Area" localSheetId="19">'4.1.3.1 forta compe apoyo socio'!$A$1:$J$40</definedName>
    <definedName name="_xlnm.Print_Area" localSheetId="18">'4.1.3.1GESTION EVENTOS'!$A$1:$J$40</definedName>
    <definedName name="_xlnm.Print_Area" localSheetId="20">'4.2.1.1 forta y mejora turismo '!$A$1:$J$40</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4.xml><?xml version="1.0" encoding="utf-8"?>
<comments xmlns="http://schemas.openxmlformats.org/spreadsheetml/2006/main">
  <authors>
    <author>EQUIPO</author>
    <author>x</author>
  </authors>
  <commentList>
    <comment ref="C9" authorId="0">
      <text>
        <r>
          <rPr>
            <b/>
            <sz val="9"/>
            <rFont val="Tahoma"/>
            <family val="2"/>
          </rPr>
          <t>EQUIPO:</t>
        </r>
        <r>
          <rPr>
            <sz val="9"/>
            <rFont val="Tahoma"/>
            <family val="2"/>
          </rPr>
          <t xml:space="preserve">
Se pone de acuerdo al SICEP para el tablero de control, el asesor</t>
        </r>
      </text>
    </comment>
    <comment ref="J11" authorId="1">
      <text>
        <r>
          <rPr>
            <b/>
            <sz val="8"/>
            <rFont val="Tahoma"/>
            <family val="2"/>
          </rPr>
          <t>x:</t>
        </r>
        <r>
          <rPr>
            <sz val="8"/>
            <rFont val="Tahoma"/>
            <family val="2"/>
          </rPr>
          <t xml:space="preserve">
ESTE RECURSOS FUE EJECUTADO EN EL ITEM 4.1.1.1 GESTION PROYECTOS PROD</t>
        </r>
      </text>
    </comment>
  </commentList>
</comments>
</file>

<file path=xl/comments1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0.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sharedStrings.xml><?xml version="1.0" encoding="utf-8"?>
<sst xmlns="http://schemas.openxmlformats.org/spreadsheetml/2006/main" count="1663" uniqueCount="344">
  <si>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</si>
  <si>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</si>
  <si>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</si>
  <si>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</si>
  <si>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</si>
  <si>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</si>
  <si>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</si>
  <si>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</si>
  <si>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</si>
  <si>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</si>
  <si>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</si>
  <si>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</si>
  <si>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</si>
  <si>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</si>
  <si>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</si>
  <si>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</si>
  <si>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</si>
  <si>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</si>
  <si>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</si>
  <si>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</si>
  <si>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</si>
  <si>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</si>
  <si>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</si>
  <si>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</si>
  <si>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</si>
  <si>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</si>
  <si>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</si>
  <si>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</si>
  <si>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</si>
  <si>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</si>
  <si>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</si>
  <si>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</si>
  <si>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</si>
  <si>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</si>
  <si>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</si>
  <si>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</si>
  <si>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</si>
  <si>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</si>
  <si>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</si>
  <si>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x</t>
  </si>
  <si>
    <t>X</t>
  </si>
  <si>
    <t>porcentaje de avance</t>
  </si>
  <si>
    <t>1. Ambiental</t>
  </si>
  <si>
    <t>Secretaria de Desarrollo Agropecuario</t>
  </si>
  <si>
    <t>Garantizar la protección y conservación de los recursos naturales del Municipio para brindar un ambiente saludable y seguro a sus habitantes.</t>
  </si>
  <si>
    <t>1.1  SECTOR AMBIENTAL</t>
  </si>
  <si>
    <t>Establecer las herramientas  necesarias para el mejoramiento y conservación de los recursos naturales del Municipio, definiendo un entorno amigable con el medio ambiente, planificando y previniendo el desarrollo económico y social de Cajibío.</t>
  </si>
  <si>
    <t>1.1.1.SISTEMA DE GESTION AMBIENTAL SIGAM</t>
  </si>
  <si>
    <t>1.1.1.1. Implementación y ejecución de la Agenda Ambiental Municipal.</t>
  </si>
  <si>
    <t>Formular y ejecutar con  la Agenda Ambiental del Municipio</t>
  </si>
  <si>
    <t>Avance en la Agenda Ambiental / Avance Total de la Agenda Ambiental</t>
  </si>
  <si>
    <t>Implementación de la Agenda Ambiental</t>
  </si>
  <si>
    <t>Formulacion y ejecución de la agenda ambiental del Municipio de Cajibío</t>
  </si>
  <si>
    <t>Porcentaje de avance</t>
  </si>
  <si>
    <t>C014 de 2012 (prestacion de servicios) 21022012</t>
  </si>
  <si>
    <t xml:space="preserve">Avance en la Agenda Ambiental </t>
  </si>
  <si>
    <t>Avance Total de la Agenda Ambiental</t>
  </si>
  <si>
    <t>Socializacion de la agenda ambiental del Municipio</t>
  </si>
  <si>
    <t>Formulacion de la caracterizacion y diagnostico de las necesidades del sector ambiental</t>
  </si>
  <si>
    <t>Formulación de la agenda ambiental</t>
  </si>
  <si>
    <t>Socializacion de la agenda ambiental a los 13 corregimientos del municipio</t>
  </si>
  <si>
    <t>Se espera la implementación y ejecución de la agenda ambiental para las proximas vigencias</t>
  </si>
  <si>
    <t>1.1.1.2. Cumplimiento del SIGAM</t>
  </si>
  <si>
    <t>Establecer el seguimiento al cumplimiento del SIGAM</t>
  </si>
  <si>
    <t>Seguimiento del SIGAM</t>
  </si>
  <si>
    <t>Realizar el seguimiento del SIGAM, y formular y ejecutar los proyectos correspondientes al sistema</t>
  </si>
  <si>
    <t>seguimientos</t>
  </si>
  <si>
    <t>N° de seguimientos realizados/N° de seguimientos a realizar</t>
  </si>
  <si>
    <t>N° de seguimientos realizados</t>
  </si>
  <si>
    <t>N° de seguimientos a realizar</t>
  </si>
  <si>
    <t>1 seguimiento anual</t>
  </si>
  <si>
    <t>En conjunto con la agenda ambiental se realizaron las reuniones concernientes al SIGAM con los 13 corregimientos y 2 reuniones institucionales con la CRC, Acueducto, Presidentes de Junta de accion comunal y los secretarios de despacho</t>
  </si>
  <si>
    <t>Se realizo por parte de la Formulación del Plan de acción del SIGAM</t>
  </si>
  <si>
    <t>Reuniones con corregimientos e instituciones</t>
  </si>
  <si>
    <t>Plan de acción del SIGAM</t>
  </si>
  <si>
    <t>1.1.2. Mantenimiento y Conservación de las cuencas hidrográficas del Municipio.</t>
  </si>
  <si>
    <t>1.1.2.1 Adquisición de áreas de interés hidrográfico</t>
  </si>
  <si>
    <t>Adquirir las áreas de interés a intervenir de las subcuencas y microcuencas del Municipio.</t>
  </si>
  <si>
    <t>7,1 has</t>
  </si>
  <si>
    <t>10 has</t>
  </si>
  <si>
    <t>N° de héctareas de áreas adquiridas / N° de hectáreas de áreas a adquirir</t>
  </si>
  <si>
    <t xml:space="preserve">N° de héctareas de áreas adquiridas </t>
  </si>
  <si>
    <t>N° de hectáreas de áreas a adquirir</t>
  </si>
  <si>
    <t>hectareas</t>
  </si>
  <si>
    <t>Adquisicion de hectareas de interes hidrografico</t>
  </si>
  <si>
    <t>Adquirir los predios  el Palmar con numero de matricula 120-158505</t>
  </si>
  <si>
    <t>Se realizo el proceso de avaluo del predio para su gestion en su adquisicion</t>
  </si>
  <si>
    <t>Se genero el avaluo comercial, sin embargo para esta vigencia  no fue adquirido el predio por falta de tiempo para su tramitacion</t>
  </si>
  <si>
    <t>Se dejo la reserva presupuestal para legalizar la adquisición del predio de la vigencia 2012 y se espera la legalizacion del predio del 2013.</t>
  </si>
  <si>
    <t>Determinacion de la oferta del predio por parte de la Junta de acció comunal de la vereda "La Buitrera"</t>
  </si>
  <si>
    <t>Proceso de avaluo catastral</t>
  </si>
  <si>
    <t>Proceso de avaluo comercial</t>
  </si>
  <si>
    <t>Legalizacion del predio</t>
  </si>
  <si>
    <t>1.1.2.2 Implementar estrategias de intervención y conservación de los recursos naturales renovables y no renovables del Municipio</t>
  </si>
  <si>
    <t>Realizar procesos de reforestación en las microcuencas y bocatomas priorizadas del municipio.</t>
  </si>
  <si>
    <t>80% microcuencas  (10 microcuencas)</t>
  </si>
  <si>
    <t>microcuencas</t>
  </si>
  <si>
    <t>Avance en la Reforestación de Microcuencas / Avance Total en la Reforestación de Microcuencas</t>
  </si>
  <si>
    <t>Apoyo en los procesos de reforestacion en las microcuencas del Municipio de Cajibio</t>
  </si>
  <si>
    <t>Realizacion de procesos de reforestacion para las microcuencas priorizadas</t>
  </si>
  <si>
    <t>Se realizó la fertilizacion y resiembra de arboles nativos del nacimiento de un sector hidrologico del acueducto del Tunel</t>
  </si>
  <si>
    <t>Se realizo el aislamiento, reforestacio y fertilizacion de la microcuenca del rio Mambial que abastece el acueducto del Carmelo</t>
  </si>
  <si>
    <t>Procesos de reforestacion del Tunel</t>
  </si>
  <si>
    <t>Procesos de aislamiento, reforestacion y fertilizacion la microcuenca del rio Mambial</t>
  </si>
  <si>
    <t>Mediante el convenio marco entre la CRC y el Comité de Cafeteros, el municipio es adherente al proyecto de reforestacion de fincas cafeteras, realizandose entregas en ortega (100 familias), pedregosa (100 familias), villacolombia (100 familias), buenavista  y zona centro</t>
  </si>
  <si>
    <t>Entrega de arboles (nacedero, guayacan amarillo, guayacan rosado, nogal cafetero, cedro negro)</t>
  </si>
  <si>
    <t>Incrementar el seguimiento y control  de las minas ubicadas en el Municipio</t>
  </si>
  <si>
    <t>0% de seguimiento, control y fiscalización</t>
  </si>
  <si>
    <t>8% de seguimiento, control y fiscalización</t>
  </si>
  <si>
    <t>Porcentaje de seguimiento, control y fiscalización cumplido</t>
  </si>
  <si>
    <t xml:space="preserve">porcentaje de seguimiento, control y fiscalizacion </t>
  </si>
  <si>
    <t>Seguimiento, control y fiscalizacion de las minas del Municipio de Cajibio</t>
  </si>
  <si>
    <t>Seguir, controlar y fiscalizar las minas del Municipio de Cajibio</t>
  </si>
  <si>
    <t>Porcentaje de seguimiento, control y fiscalizacion de las minas  realizado</t>
  </si>
  <si>
    <t>Resolucion del 333 del 26 de abril, por medio del cual se prohibe la explotacion de mineria ilegal en el Municipio de Cajibio</t>
  </si>
  <si>
    <t>Dentro del control, se certifica por parte de la agencia nacional de mineria, a la legalizacion de una mineria de hecho para la explotacion de carbon termico, triturado  a peticion Guillermo Romero, el 30 de agosto de 2012</t>
  </si>
  <si>
    <t xml:space="preserve">La resolucion 0867 del 2 de noviembre de 2012 por el cual se suspende la explotacion en la mina denominada el limoncito </t>
  </si>
  <si>
    <t>Expedicion de resoluciones</t>
  </si>
  <si>
    <t>Solicitud de documentacion de certificacion para el control minero</t>
  </si>
  <si>
    <t xml:space="preserve">1.1.3.1 Capacitación y Campañas educativas ambientales </t>
  </si>
  <si>
    <t>1.1.3. Educación Ambiental para Cajibío</t>
  </si>
  <si>
    <t>14 jornadas de capacitación por corregimiento</t>
  </si>
  <si>
    <t>Personas capacitadas y vinculadas a procesos de fortalecimiento social para la conservación de los recursos naturales
Implementación de capacitaciones para la recolección de residuos sólidos ambientalmente sostenibles.</t>
  </si>
  <si>
    <t>Implementacion de jornadas de capacitacion en los corregimientos del Municipio</t>
  </si>
  <si>
    <t>Realizacion de capacitaciones ambientales a los estudiantes y comunidad en general, por corregimiento</t>
  </si>
  <si>
    <t>capacitaciones</t>
  </si>
  <si>
    <t>N° de jornadas de capacitación realizadas/N° de jornadas de capacitación a realizar</t>
  </si>
  <si>
    <t>N° de jornadas de capacitación realizadas</t>
  </si>
  <si>
    <t>N° de jornadas de capacitación a realizar</t>
  </si>
  <si>
    <t xml:space="preserve">Se realizaron capacitaciones en  zona centro y casas bajas </t>
  </si>
  <si>
    <t>Se realizaron capacitaciones en el Rosario y  Ortega</t>
  </si>
  <si>
    <t>Alianzas con instituciones educativas</t>
  </si>
  <si>
    <t>Reuniones con organizaciones de base productivas</t>
  </si>
  <si>
    <t>Reuniones con comunidad de cabecera</t>
  </si>
  <si>
    <t xml:space="preserve">Implementación de campañas educativas ambientales </t>
  </si>
  <si>
    <t>4 campañas</t>
  </si>
  <si>
    <t>N° de campañas realizadas/N° de campañas a realizar</t>
  </si>
  <si>
    <t>N° de campañas realizadas</t>
  </si>
  <si>
    <t>N° de campañas a realizar</t>
  </si>
  <si>
    <t>Campaña ambiental en la Primavera, realizando capacitaciones y posterior clasificacion de los residuos solidos</t>
  </si>
  <si>
    <t>Campaña ambiental en la Cohetera, realizando capacitaciones y posterior clasificacion de los residuos solidos y luego se recolectan a través de la volqueta del municipio</t>
  </si>
  <si>
    <t>Campaña ambiental la Primavera (Capacitacion en la clasificacion de residuos solidos)</t>
  </si>
  <si>
    <t>Campaña ambiental la Cohetera (Capacitacion en la clasificacion de residuos solidos)</t>
  </si>
  <si>
    <t>campañas</t>
  </si>
  <si>
    <t>1.2.1.1. Implementación del Plan de Gestión de Riesgo y el Plan Local de Emergencias y Contingencias.</t>
  </si>
  <si>
    <t xml:space="preserve">1.2.1  Gestión del riesgo en la prevencion y atención de desastres. </t>
  </si>
  <si>
    <t>Formular e Implementar un Plan de Gestión de riesgo y un Plan de Local de Emergencias</t>
  </si>
  <si>
    <t>100% de implementación de los Planes mencionados</t>
  </si>
  <si>
    <t>Identificacion, priorizacion y caracterizacion de escenarios de riesgo en el Municipio de Cajibio en el marco de la formulacio del Plan de Municipal de Gestion del riesgo y la formulacion del mismo</t>
  </si>
  <si>
    <t>Convenio interadministrativo C17-082 del 05092012 con la Corporacion Un futuro mejor Corpofuturo</t>
  </si>
  <si>
    <t>Formular el Plan Municipal del Gestion del Riesgo</t>
  </si>
  <si>
    <t>Porcentaje de avance de implementación de los Planes.</t>
  </si>
  <si>
    <t>Porcentaje de avance total de la implementacion de los Planes</t>
  </si>
  <si>
    <t>Se hizo el convenio con la corporacion Corpofuturo</t>
  </si>
  <si>
    <t>Se entrego el documento y se socializo ante el Concejo Municipal, la Administracion y el Consejo Municipal de Gestión del Riesgo</t>
  </si>
  <si>
    <t>Elaboracion del Plan de Gestion del Riesgo</t>
  </si>
  <si>
    <t>Socializacion del Plan de Gestion del Riesgo</t>
  </si>
  <si>
    <t>Incrementar en un 20% la acción de respuesta inmediata ante eventos de desastre natural</t>
  </si>
  <si>
    <t>20% de acción de respuesta ( entrega de ayudas humanitarias, establecimiento de procesos de reubicación, implementación de alojamiento temporales.)</t>
  </si>
  <si>
    <t>Avance de acción de respuesta</t>
  </si>
  <si>
    <t xml:space="preserve">Se entregaron remesas a 808 familias afectadas por ola invernal </t>
  </si>
  <si>
    <t>El 30 de junio se entregaron 69 kit de aseo, implementos de cocinas, y 3 viviendas en cemento y zinc  por inversion nacional del gestion del riesgo</t>
  </si>
  <si>
    <t>Entrega de 69 kits de aseo y remesas y 3 viviendas de zinc y cemento</t>
  </si>
  <si>
    <t>Entrega de 808 remesas, de las personas que se inscribieron en el CLOPAD  (con corte a 30 de junio de 2011)</t>
  </si>
  <si>
    <t>Articular la Política Nacional del Gestión del Riesgo de Desastres ley 1523 de 2012</t>
  </si>
  <si>
    <t>100% de articulación de Política Nacional de Gestión del Riesgo y Desastres</t>
  </si>
  <si>
    <t>Porcentaje de avance de articulación</t>
  </si>
  <si>
    <t>Articulacion del Municipio con la Politica Nacional de Gestion del Riesgo y Desastres</t>
  </si>
  <si>
    <t>Realizacion de censo</t>
  </si>
  <si>
    <t>Concertacion con la Junta</t>
  </si>
  <si>
    <t xml:space="preserve">Requerimiento de tramites </t>
  </si>
  <si>
    <t>Reunion del Comité Municipal de Gestion del Riesgo</t>
  </si>
  <si>
    <t>Diligenciamiento de formatos y envio de informacion a la Oficina Departamental de Gestion del Riesgo</t>
  </si>
  <si>
    <t>Acta 26102012, reporte de granizo y vendaval</t>
  </si>
  <si>
    <t>Acta 10112012, reporte de granizo y vendaval. En total,Se hicieron 17 reuniones de Comité de Gestion del Riesgo</t>
  </si>
  <si>
    <t>Realizar la mayor gestion posible para que sean desembolsados los recursos requeridos para la atencion de las familias afectadas.</t>
  </si>
  <si>
    <t>Realizar los requerimientos exigidos a nivel nacional para la gestion de recursos para beneficiar a afectados por desastre natural en el municipio, a través del Formato Unico del sistema productivo agropecuarios afectados por situaciones de desastre, calamidad a nivel municipal, así como para vivienda.</t>
  </si>
  <si>
    <t>Avance de articulacion</t>
  </si>
  <si>
    <t>Porcentaje total de avance de articulacion</t>
  </si>
  <si>
    <t>4.1.1.1. Gestión y Articulación institucional de proyectos productivos agropecuarios</t>
  </si>
  <si>
    <t>4.1.1. Fortalecimiento del Desarrollo Agropecuario y Minero</t>
  </si>
  <si>
    <t>Cofinanciación  proyectos productivos</t>
  </si>
  <si>
    <t>20 proyectos productivos cofinanciados</t>
  </si>
  <si>
    <t>Apoyo a la cofinanciacion de proyectos productivos vigencia 2012</t>
  </si>
  <si>
    <t>Realizar la cofinanciacion, gestion y apoyo a los proyectos productivos presentados por las asociaciones en el marco de financiaciones nacionales</t>
  </si>
  <si>
    <t>proyectos productivos</t>
  </si>
  <si>
    <t>N° de proyectos productivos cofinanciados</t>
  </si>
  <si>
    <t>Convenio C17-113 del 15112012
Convenio C17-128 del 27112012</t>
  </si>
  <si>
    <t>N° de proyectos productivos a cofinanciar</t>
  </si>
  <si>
    <t>Se realizaron las gestiones de acuerdo a la apertura de convocatorias, definiendo el aporte del municipio a los proyectos presentados a las diferentes convocatorias</t>
  </si>
  <si>
    <t>Se hizo el convenio con la asociacion agroproductores Villa Colombia para 119 socios para café especial  y Asociacion el Progreso con 21 productores bajo cubierta (tomate, pimenton)</t>
  </si>
  <si>
    <t>Promocion y difusion de convocatorias</t>
  </si>
  <si>
    <t>Recepcion de proyectos interesados</t>
  </si>
  <si>
    <t>A alianzas productivas 2 y 5 oportunidades rurales para la participacion en convocatorias</t>
  </si>
  <si>
    <t>Se realizaron las capacitaciones en Campo alegre ,para un total de 280 personas</t>
  </si>
  <si>
    <t>Se realizaron las capacitaciones en la Pedregosa</t>
  </si>
  <si>
    <t>Proceso de viabilidad y gestion del proyecto</t>
  </si>
  <si>
    <t>Presentacion de la convocatoria y selección de los proyectos</t>
  </si>
  <si>
    <t>Legalizacion de los convenios con los proyectos aprobados a nivel nacional</t>
  </si>
  <si>
    <t>Legalizacion de los convenios con los proyectos aprobados a nivel local</t>
  </si>
  <si>
    <t>Secretaria de Desarrollo Agropecuario Ambiental y Economico</t>
  </si>
  <si>
    <t>Generar oportunidades de ingreso productivo a la población del Municipio de Cajibío</t>
  </si>
  <si>
    <t>Promoción del desarrollo agrícola, pecuario y agroindustrial del Municipio.</t>
  </si>
  <si>
    <t>4.1 SECTOR AGROPECUARIO Y MINERO</t>
  </si>
  <si>
    <t>4.1.1.2. Legalización de predios y distrito de riego</t>
  </si>
  <si>
    <t>Convenio con el INCODER para legalizar 200 predios.</t>
  </si>
  <si>
    <t>Continuar con el proceso de alianza con el INCODER para realizar la legalizacion de predios baldios en los corregimiento de ortega y dinde</t>
  </si>
  <si>
    <t>200 predios legalizados</t>
  </si>
  <si>
    <t>numero de predios legalizados</t>
  </si>
  <si>
    <t>N° de predios legalizados</t>
  </si>
  <si>
    <t>4. ECONOMICO</t>
  </si>
  <si>
    <t>4.1.2. Seguridad Alimentaria</t>
  </si>
  <si>
    <t xml:space="preserve">4.1.2.1. Seguridad Alimentaria </t>
  </si>
  <si>
    <t>Capacitaciones corregimentales para el impulso de Huertas caseras con fines de soberanía alimentaria (combatir desnutrición)</t>
  </si>
  <si>
    <t>13 capacitaciones realizadas anuales</t>
  </si>
  <si>
    <t>Atender a 520 familias vinculadas a la red unidos  con semillas de maiz, frijol y huerta casera.</t>
  </si>
  <si>
    <t xml:space="preserve">Nº de capacitaciones realizadas </t>
  </si>
  <si>
    <t xml:space="preserve">Nº de capacitaciones a realizar </t>
  </si>
  <si>
    <t>ADQUIICION DE INSUMOS AGROPECURIOS PARA PARCELAS DE SEGURIDAD ALIMENTARIA DE LAS FAMILIAS DE  LA RED UNIDOS PRIORIZADAS SEGÚN LA ESTRATEGIA EN EL  MUNICIPIO DE CAJIBÍO – CAUCA.</t>
  </si>
  <si>
    <t>Verificación  y atención de productores afectados por ola invernal</t>
  </si>
  <si>
    <t>500 productores de mayor prioridad</t>
  </si>
  <si>
    <t>N° de productores verificados y atendidos</t>
  </si>
  <si>
    <t>N° de productores por verificar y atenden</t>
  </si>
  <si>
    <t xml:space="preserve">ADQUISICION DE INSUMOS AGRÍCOLAS PARA ATENDER 135 FAMILIAS AFECTADAS POR LA OLA INVERNAL DE LOS CORREGIMIENTOS DE CAMPO ALEGRE Y LA CAPILLA DE ACUERDO AL CONVENIO 20110060 DEL MINISTERIO DE AGRICULTURA Y DESARROLLO RURAL Y LA CORPORACIÓN COLOMBIANA DE INVESTIGACIÓN AGROPECUARIA  “CORPOICA” CUYO OBJETO ES LA PRODUCCIÓN Y DISTRIBUCIÓN DE SEMILLAS DE MAÍZ. FRIJOL, YUCA Y CAÑA PANELERA COMO ESTRATEGIA PARA RESOLVER LOS PROBLEMAS DE SEGURIDAD ALIMENTARIA DE LOS PEQUEÑOS PRODUCTORES AFECTADOS DEL MUNICIPIO DE CAJIBIO CAUCA”. </t>
  </si>
  <si>
    <t>de acuerdo al Sistema nacional de gestion del riesgo el gobierno nacional ejecuto un convenio entre el MADR y CORPOICA con el proposito de atender familias afectadas por la ola invernal</t>
  </si>
  <si>
    <t xml:space="preserve">concertacion </t>
  </si>
  <si>
    <t>concertacion con los usuarios para la ubicación de la parcela de trabajo</t>
  </si>
  <si>
    <t>elaboracion de propuesta para que el municpio aporte recursos economicos para la compra de fertilizantes como contrapartida  al proyecto.</t>
  </si>
  <si>
    <t>Labores de capacitacion, labores culturales en sitio para la instalacion de los cultivos</t>
  </si>
  <si>
    <t>4.1.3. Emprendimiento y Competitividad Agropecuaria</t>
  </si>
  <si>
    <t>4.1.3.1. Fortalecimiento de la competitividad y emprendimiento agropecuario</t>
  </si>
  <si>
    <t>N° de eventos realizados</t>
  </si>
  <si>
    <t>Gestión de eventos con participación de las entidades públicas, privadas, ONG  a través de mesas agropecuarias</t>
  </si>
  <si>
    <t>8 eventos realizados</t>
  </si>
  <si>
    <t>N° de eventos a realizar</t>
  </si>
  <si>
    <t>logistica de la muestra agropecuaria y artesanal</t>
  </si>
  <si>
    <t>convocatoria  a  las entidades del sector agropecuario que tienen radio de accion en el Municipio</t>
  </si>
  <si>
    <t>Organización de la tematica de la mes de trabajo</t>
  </si>
  <si>
    <t>labores de logistica de la mesa de desarrollo agropecuario</t>
  </si>
  <si>
    <t xml:space="preserve">Acta de concertacion de trabajo interinsititucional </t>
  </si>
  <si>
    <t xml:space="preserve">Se conto con el apoyo de la empresa privada para cubrir los gastos de la logisitica del evento </t>
  </si>
  <si>
    <t xml:space="preserve">4.2 SECTOR TURISMO </t>
  </si>
  <si>
    <t>4.2.1. Fortalecimiento y Mejoramiento del Turismo Municipal</t>
  </si>
  <si>
    <t xml:space="preserve"> 4.1.3.1. Fortalecimiento de la competitividad y emprendimiento agropecuario</t>
  </si>
  <si>
    <t>Una feria agropecuaria y artesanal fortalecida</t>
  </si>
  <si>
    <t>Constituir a Cajibío como una alternativa  turística del Cauca</t>
  </si>
  <si>
    <t xml:space="preserve">Muestra agropecuaria y artesanal </t>
  </si>
  <si>
    <t>convocatoria  a  las organizaciones de base del sector agropecuario que tienen radio de accion en el Municipio</t>
  </si>
  <si>
    <t>organización del evento</t>
  </si>
  <si>
    <t>Unsitio adecuado donde se expone la produccion agricola y artesanal del municipio y de sus alrrededores</t>
  </si>
  <si>
    <t>Apoyo socio empresarial a organizaciones existentes</t>
  </si>
  <si>
    <t>40 asociaciones agropecuarias apoyadas</t>
  </si>
  <si>
    <t>N° de asociaciones socio empresariales apoyadas</t>
  </si>
  <si>
    <t>De acuerdo a los terminos de referencia de la Agencia nacional para la prosperidad social se canalizaron recuros para (4) organizaciones legalmente constituidas</t>
  </si>
  <si>
    <t>Organizaciones apoyadas</t>
  </si>
  <si>
    <t xml:space="preserve">socializacion de la convocatoria con las organizaciones que aplican </t>
  </si>
  <si>
    <t>En accion conjunta con la Fundacion Smurfit carton de colombia se trabajo el proceso de elaboracion de perfiles y demas soportes requeridos</t>
  </si>
  <si>
    <t>Presentacion ante el departamento para prosperidad social</t>
  </si>
  <si>
    <t>organizaciones por apoyar</t>
  </si>
  <si>
    <t>Convenios con entidades públicas y privadas para garantizar asistencia técnica a productores.</t>
  </si>
  <si>
    <t>4 convenios realizados</t>
  </si>
  <si>
    <t>Celebracion de convenios con entidades públicas y privadas para garantizar asistencia técnica a productores.</t>
  </si>
  <si>
    <t>Realizar las labores de  gestion, acompañamiento a procesos  productivos apalancados por algun ente cofinanciador</t>
  </si>
  <si>
    <t>convenio celebrado</t>
  </si>
  <si>
    <t>Organización de la propuesta a la convocatoria de BID- RedAmerica.</t>
  </si>
  <si>
    <t>Aprobacion de recursos por parte del ente cofinanciador</t>
  </si>
  <si>
    <t>Proceso de concertacion con la comunidad beneficiaria</t>
  </si>
  <si>
    <t>Ejecucion del proyecto con recursos del BID</t>
  </si>
  <si>
    <t>Labores de concertacion para la legalizacion del convenio entre la FSCC y el Municipio de Cajibio.</t>
  </si>
  <si>
    <t>ejecucion del convenio con recursos de la administracion municipal</t>
  </si>
  <si>
    <t>4 macroproyectos implementados</t>
  </si>
  <si>
    <t>Se cuenta con el apoyo de la Fundacion Smurfit carton de colombia quien hace parte de la Organización RED AMERICA quien realiza convocatorias  para la  ejecucuion de proyectos para las organizaciones  de base que esten apalancadas con la localidad.</t>
  </si>
  <si>
    <t>Conocer los terminos de referencia de la convocatoria del DPS</t>
  </si>
  <si>
    <t xml:space="preserve">El DPS abrio la convocatoria para organizaciones legalmente constituidas se presentaron 15 organizaciones, clasificaron 10 </t>
  </si>
  <si>
    <t>luego de varios filtros quedaron 4 ASOCAMP, ASOC. SEMBRADORES DE PAZ, CAFEBIO y APAC</t>
  </si>
  <si>
    <t xml:space="preserve">Carta de cofinanciacion por parte del Municipio </t>
  </si>
  <si>
    <t>Nº de capacitaciones realizadas/Nº de capacitaciones a realizar</t>
  </si>
  <si>
    <t>Se realizo con recursos de la vigencia 2011, las respectivas capacitaciones de seguridad alimentaria en el 2012, con el cual se adquirio las semillas para el posterior proceso de capacitacion
Se realizaron 10 capacitaciones en que corregimientos y cuantos fueron a las capacitaciones.</t>
  </si>
  <si>
    <t>predios</t>
  </si>
  <si>
    <t>N° de predios a legalizar</t>
  </si>
  <si>
    <t>Establecimiento de alianzas productivas estratégicas con diferentes organismos técnicos como una prioridad para la reactivación agropecuaria del municipio</t>
  </si>
  <si>
    <t>4 alianzas estratégicas realizadas</t>
  </si>
  <si>
    <t>alianza productiva</t>
  </si>
  <si>
    <t>N° de alianzas estratégicas realizadas</t>
  </si>
  <si>
    <t>N° de alianzas estratégicas realizadas/ Nº de alianzas estrategicas a realizar</t>
  </si>
  <si>
    <t>Nº de alianzas estrategicas a realizar</t>
  </si>
  <si>
    <t>La alianza estrategica surgio entre el Ministerio de Agricultura mediante la Convocatoria de alianzas productivas y la asociacion Villa Colombia, aliado comercial Virmax S.A. , como aliado estrategicos, Comité de Cafeteros, la Gobernacion del Cauca y el Municipio de Cajibio</t>
  </si>
  <si>
    <t xml:space="preserve">Mediante la vigencia 2010,  se realizo un convenio de cooperación entre la agencia presidencial para la reintegracion de la poblacion desmovilizada, INCODER, Comité de Cafeteros y el Municipio de Cajibio, para la  legalizacion de predios baldios en el corregimiento de Ortega. 
</t>
  </si>
  <si>
    <t xml:space="preserve">Expedicion de resoluciones de adjudicacion y notificaciones </t>
  </si>
  <si>
    <t>Continuacion del convenio 2010</t>
  </si>
  <si>
    <t>Expedicion de resoluciones y notificaciones a los diferentes entes.</t>
  </si>
  <si>
    <t>Registro ante instrumentos publicos</t>
  </si>
  <si>
    <t>Expedicion de resoluciones de adjudicacion y notificaciones para un total de 327  predios. Se esta en espera del registro ante instrumentos publicos para la entrega de los titulos de los predios seleccionados. 
Se registraron hasta la fecha, 100 predios con su respectiva legalizacion</t>
  </si>
  <si>
    <t>Nº  de convenios realizados/Nº de convenios a realizar</t>
  </si>
  <si>
    <t>Nº  de convenios realizados</t>
  </si>
  <si>
    <t>Nº de convenios a realizar</t>
  </si>
  <si>
    <t xml:space="preserve">En el mes de noviembre, se legalizo los convenios con la fundacion smurfit carton de colombia para Desarrollar las capacidades de los beneficiarios a través de un proceso de capacitación y/o asesoría, dejando capacidad instalada en las Organizaciones de base y en las redes que estas conforman, de tal manera que en el futuro sean capaces de gestionar con mayor eficacia recursos que posibiliten el logro planteado por las organizaciones y las redes, el mejoramiento permanente de sus capacidades administrativas, productivas y comerciales, posibilitando de manera eficiente que el negocio cafetero de los productores sea competitivo y sostenible, permitiendo el incremento de los recursos familiares.
Se favorece también el encadenamiento productivo, la apertura de mercados, la generación de utilidades y la inserción laboral de los jóvenes y adultos de la zona, con el fortalecimiento de la producción de café especial, una iniciativa productiva, lícita, rentable y sostenible, tradicional en la región.
</t>
  </si>
  <si>
    <t>Se espera el proceso de ejecucion del convenio con la supervision de la Secretaria de Desarrollo agropecuario</t>
  </si>
  <si>
    <t>Gestión para apoyar el impulso de macro proyectos que permitan generar ingresos y de esta manera reducir la pobreza
(café, caña panelera, cacao, hortifrutícola)</t>
  </si>
  <si>
    <t>N° de macroproyectos implementados</t>
  </si>
  <si>
    <t>macroproyecto</t>
  </si>
  <si>
    <t xml:space="preserve">Apoyo  en la implementacion del macroproyecto denominados 1) Caficultura, una oportunidad en el pacto social por el Cauca.
2) Fortalecimiento de la agroindustria panelera en el departamento del Cauca 2012-2015.
3) Consolidación del conglomerado lácteo del departamento del Cauca.
4) Instalación de 4000 hectáreas de cacao bajo un sistema agroforestal, asociado a cultivos alimentarios en el Departamento del Cauca.
</t>
  </si>
  <si>
    <t>Se presentaron las propuestas a la OCAD Departamental del Cauca</t>
  </si>
  <si>
    <t>Proceso de ajuste de los proyectos y requerimientos de los soportes para el cumplimiento adecuado del Fondo Nal de Regalias</t>
  </si>
  <si>
    <t>En noviembre, fueron aprobados por la OCAD Departamental y queda a la espera de la aprobacion Nacional</t>
  </si>
  <si>
    <t>Presentacion de los proyectos</t>
  </si>
  <si>
    <t>Ajustes y requerimientos</t>
  </si>
  <si>
    <t>Aprobacion OCAD Departamental y Nacional</t>
  </si>
  <si>
    <t xml:space="preserve">Nª de macroproyectos a implementar </t>
  </si>
  <si>
    <t>Se presentaron 4 propuestas a Oportunidades rurales para la Junta de accion vereda la viuda, alto grande, la Organización AFAPROA y la Organización ASPROANIN para Café</t>
  </si>
  <si>
    <t>Fueron aprobados las 4 propuestas de Oportunidades rurales para Café</t>
  </si>
  <si>
    <t>Se hizo el convenio entre la asociacion agroproductores Villa Colombia y el Municipio de Cajibio, para 119 socios de café especial .
Debido a la aprobacion de las 4 propuestas a Oportunidades rurales, la Administracion desembolso a estas organizaciones beneficiarias mediante el contrato c6-149-21 de diciembre de 2012, $14895918 y el contrato de compraventa c6-153-21 de diciembre de 2012 $7903550  para la compra de fertilizantes como un aporte significativo a los proyectos presentados.</t>
  </si>
  <si>
    <t xml:space="preserve">Convenio C17-113 del 15112012
C6-149-del 21 de diciembre de 2012
c6- 153- del 21 de diciembre de 2012
</t>
  </si>
  <si>
    <t>C17-125-26112012
c17-092-29092012</t>
  </si>
  <si>
    <t>Se realizo el convenio marco con FUNIC ( la Fundación Intercultural para la Cooperación Norte – Sur) y el Municipio de Cajibio, con el objeto  de RECUPERACION Y FORTALECIMIENTO DE LA SEGURIDAD ALIMENTARIA Y DE HABITOS NUTRICIONALES EN COMUNIDADES CAMPESINAS DEL DEPARTAMENTO DEL CAUCA.con el fin de mejorar el consumo de los alimentos, fomentar buenos habitos alimenticios saludables en el consumo y promover el uso de alimentos y productos locales</t>
  </si>
  <si>
    <t>C6-037 del 20042012 +c6-077 del 2808/2012</t>
  </si>
  <si>
    <t>En noviembre, se realizo la compra de semillas de maiz, frijol y materia organica para beneficiar a 350 usuarios de la comunidad del corregimiento de Ortega 
En diciembre, Se realizo la compra de semillas para huerta casera en atencion a poblacion vulnerable y priorizacion a la capacitacion para la vigencia 2013</t>
  </si>
  <si>
    <t>C6-101-26092011
c6-154-22122012
c6-127-27112012</t>
  </si>
  <si>
    <t>Implementación de viveros agroforestales</t>
  </si>
  <si>
    <t>5  viveros implementados en 5 veredas</t>
  </si>
  <si>
    <t>viveros</t>
  </si>
  <si>
    <t>N° de viveros implementados/Nº de viveros a implementar</t>
  </si>
  <si>
    <t xml:space="preserve">PRESTACION SERVICIOS DE APOYO OPERATIVO A LA GESTION DE LA SECRETARIA DE DESARROLLO AGROPECUARIO EN EL ESTABLECIMIENTO DE UN VIVERO AGROFORESTAL EN EL MUNICIPIO DE CAJIBIO </t>
  </si>
  <si>
    <t>Realizar la implementacion del vivero agroforestal en la zona centro del Municipio de Cajibio</t>
  </si>
  <si>
    <t>C1-041-2012</t>
  </si>
  <si>
    <t>Se inicio la contratacion para la implementacion del vivero agroforestal en el Municipio de Cajibio</t>
  </si>
  <si>
    <t xml:space="preserve">Se termino mediante acta de liquidacion, su implementacion </t>
  </si>
  <si>
    <t>Se espera establecer la estrategia para que sea coordinado y abierto al publico.</t>
  </si>
  <si>
    <t>Celebracion de contrato</t>
  </si>
  <si>
    <t>Ejecucion de la obra</t>
  </si>
  <si>
    <t>Liquidacion del contrato</t>
  </si>
  <si>
    <t>eventos</t>
  </si>
  <si>
    <t>Nº de eventos realizados/Nº de eventos a realizar</t>
  </si>
  <si>
    <t>En noviembre, Con Villa Colombia y el Progreso se celebraron convenios de las convocatorias del Ministerio de Agricultura (alianzas productivas y oportunidades rurales respectivamente). Y en diciembre se apoyo a la Junta de Accion comunal la Viuda y Alto grande, ASPROANIF, AFAPROA  con el suministro de fertilizantes para un total de 373 beneficiados. Las asociaciones seleccionadas tendran los recursos en el 2013.</t>
  </si>
  <si>
    <t>feria agropecuaria</t>
  </si>
  <si>
    <t>Se realizo la muestra en el marco de las fiestas de verano del municipio de cajibio, según convenio c17-061-2012 con la Corporacion un Futuro Mejor con un aporte de 7000000</t>
  </si>
  <si>
    <t>c17-061-2012</t>
  </si>
  <si>
    <t>Una feria agropecuaria y artesanal a fortalecer</t>
  </si>
  <si>
    <t>ee</t>
  </si>
  <si>
    <t>productores afectados</t>
  </si>
  <si>
    <t>N° de productores verificados y atendidos/N° de productores por verificar y atender</t>
  </si>
  <si>
    <t>Implementacion de eventos que fortalecen la competitividad y el emprendimiento agropecuario</t>
  </si>
  <si>
    <t>Apoyo a las organizaciones existentes en el Municipio</t>
  </si>
  <si>
    <t>Implementacion de muestras agropecuaria y artesanal en el Municipio de Cajibio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</si>
</sst>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9">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2"/>
    </font>
    <font>
      <b/>
      <sz val="9"/>
      <name val="Tahoma"/>
      <family val="2"/>
    </font>
    <font>
      <sz val="11"/>
      <color indexed="8"/>
      <name val="Century Gothic"/>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b/>
      <sz val="11"/>
      <color theme="1"/>
      <name val="Arial Rounded MT Bold"/>
      <family val="2"/>
    </font>
    <font>
      <sz val="11"/>
      <color theme="1"/>
      <name val="Arial Rounded MT Bold"/>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4" fillId="0" borderId="0" xfId="0" applyFont="1" applyAlignment="1">
      <alignment horizontal="center" vertical="center"/>
    </xf>
    <xf numFmtId="0" fontId="0" fillId="33" borderId="0" xfId="0" applyFill="1" applyAlignment="1">
      <alignment/>
    </xf>
    <xf numFmtId="0" fontId="44" fillId="33" borderId="0" xfId="0" applyFont="1" applyFill="1" applyAlignment="1">
      <alignment/>
    </xf>
    <xf numFmtId="0" fontId="44" fillId="33" borderId="0" xfId="0" applyFont="1" applyFill="1" applyAlignment="1">
      <alignment horizontal="center" vertical="center"/>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4" fillId="19" borderId="10" xfId="0" applyFont="1" applyFill="1" applyBorder="1" applyAlignment="1" applyProtection="1">
      <alignment wrapText="1"/>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4"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0" fontId="44"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44" fillId="19" borderId="10" xfId="0" applyFont="1" applyFill="1" applyBorder="1" applyAlignment="1" applyProtection="1">
      <alignment horizontal="center"/>
      <protection/>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4"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44" fillId="19" borderId="10" xfId="0" applyFont="1" applyFill="1" applyBorder="1" applyAlignment="1" applyProtection="1">
      <alignment horizontal="center"/>
      <protection/>
    </xf>
    <xf numFmtId="0" fontId="44" fillId="19"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xf>
    <xf numFmtId="164" fontId="0" fillId="0" borderId="10" xfId="48" applyNumberFormat="1" applyFont="1" applyFill="1" applyBorder="1" applyAlignment="1" applyProtection="1">
      <alignment horizontal="center" vertical="center" wrapText="1"/>
      <protection locked="0"/>
    </xf>
    <xf numFmtId="164" fontId="45" fillId="0" borderId="10" xfId="48" applyNumberFormat="1" applyFont="1" applyBorder="1" applyAlignment="1">
      <alignment vertical="center"/>
    </xf>
    <xf numFmtId="0" fontId="45" fillId="0" borderId="10" xfId="0" applyFont="1" applyBorder="1" applyAlignment="1">
      <alignment vertical="center"/>
    </xf>
    <xf numFmtId="0" fontId="46" fillId="0" borderId="1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44" fillId="19" borderId="11" xfId="0" applyFont="1" applyFill="1" applyBorder="1" applyAlignment="1" applyProtection="1">
      <alignment horizontal="center" vertical="center" wrapText="1"/>
      <protection/>
    </xf>
    <xf numFmtId="0" fontId="44" fillId="19" borderId="13" xfId="0" applyFont="1" applyFill="1" applyBorder="1" applyAlignment="1" applyProtection="1">
      <alignment horizontal="center" vertical="center" wrapText="1"/>
      <protection/>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46" fillId="0" borderId="10" xfId="0" applyFont="1" applyBorder="1" applyAlignment="1">
      <alignment horizontal="center"/>
    </xf>
    <xf numFmtId="0" fontId="44" fillId="19" borderId="14" xfId="0" applyFont="1" applyFill="1" applyBorder="1" applyAlignment="1" applyProtection="1">
      <alignment horizontal="center" vertical="center" wrapText="1"/>
      <protection/>
    </xf>
    <xf numFmtId="0" fontId="44" fillId="19" borderId="15" xfId="0" applyFont="1" applyFill="1" applyBorder="1" applyAlignment="1" applyProtection="1">
      <alignment horizontal="center" vertical="center" wrapText="1"/>
      <protection/>
    </xf>
    <xf numFmtId="0" fontId="44" fillId="19" borderId="16" xfId="0" applyFont="1" applyFill="1" applyBorder="1" applyAlignment="1" applyProtection="1">
      <alignment horizontal="center" vertical="center" wrapText="1"/>
      <protection/>
    </xf>
    <xf numFmtId="0" fontId="44" fillId="19" borderId="17" xfId="0" applyFont="1" applyFill="1" applyBorder="1" applyAlignment="1" applyProtection="1">
      <alignment horizontal="center" vertical="center" wrapText="1"/>
      <protection/>
    </xf>
    <xf numFmtId="0" fontId="46" fillId="33" borderId="18" xfId="0" applyFont="1" applyFill="1" applyBorder="1" applyAlignment="1">
      <alignment horizontal="center"/>
    </xf>
    <xf numFmtId="0" fontId="47" fillId="33" borderId="0" xfId="0" applyFont="1" applyFill="1" applyAlignment="1">
      <alignment horizontal="center"/>
    </xf>
    <xf numFmtId="0" fontId="46" fillId="33" borderId="0" xfId="0" applyFont="1" applyFill="1" applyAlignment="1">
      <alignment horizontal="center"/>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6" fillId="19" borderId="11" xfId="0" applyFont="1" applyFill="1" applyBorder="1" applyAlignment="1" applyProtection="1">
      <alignment horizontal="center" wrapText="1"/>
      <protection/>
    </xf>
    <xf numFmtId="0" fontId="6" fillId="19" borderId="13" xfId="0" applyFont="1" applyFill="1" applyBorder="1" applyAlignment="1" applyProtection="1">
      <alignment horizontal="center" wrapText="1"/>
      <protection/>
    </xf>
    <xf numFmtId="0" fontId="44" fillId="19" borderId="11" xfId="0" applyFont="1" applyFill="1" applyBorder="1" applyAlignment="1" applyProtection="1">
      <alignment horizontal="center"/>
      <protection/>
    </xf>
    <xf numFmtId="0" fontId="44" fillId="19" borderId="12" xfId="0" applyFont="1" applyFill="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22"/>
          <c:h val="0.778"/>
        </c:manualLayout>
      </c:layout>
      <c:barChart>
        <c:barDir val="col"/>
        <c:grouping val="clustered"/>
        <c:varyColors val="0"/>
        <c:ser>
          <c:idx val="0"/>
          <c:order val="0"/>
          <c:tx>
            <c:strRef>
              <c:f>'1.1.1.1 AGENDA AMBIENTAL'!$A$16</c:f>
              <c:strCache>
                <c:ptCount val="1"/>
                <c:pt idx="0">
                  <c:v>Avance en la Agenda Ambiental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'1.1.1.1 AGENDA AMBIENTAL'!$C$15:$H$15</c:f>
              <c:strCache/>
            </c:strRef>
          </c:cat>
          <c:val>
            <c:numRef>
              <c:f>'1.1.1.1 AGENDA AMBIENTAL'!$C$16:$H$16</c:f>
              <c:numCache/>
            </c:numRef>
          </c:val>
        </c:ser>
        <c:axId val="11225995"/>
        <c:axId val="33925092"/>
      </c:barChart>
      <c:lineChart>
        <c:grouping val="standard"/>
        <c:varyColors val="0"/>
        <c:ser>
          <c:idx val="1"/>
          <c:order val="1"/>
          <c:tx>
            <c:strRef>
              <c:f>'1.1.1.1 AGENDA AMBIENTAL'!$A$18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'1.1.1.1 AGENDA AMBIENTAL'!$C$15:$H$15</c:f>
              <c:strCache/>
            </c:strRef>
          </c:cat>
          <c:val>
            <c:numRef>
              <c:f>'1.1.1.1 AGENDA AMBIENTAL'!$C$18:$H$18</c:f>
              <c:numCache/>
            </c:numRef>
          </c:val>
          <c:smooth val="0"/>
        </c:ser>
        <c:axId val="36890373"/>
        <c:axId val="63577902"/>
      </c:lineChart>
      <c:catAx>
        <c:axId val="112259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925092"/>
        <c:crosses val="autoZero"/>
        <c:auto val="1"/>
        <c:lblOffset val="100"/>
        <c:tickLblSkip val="1"/>
        <c:noMultiLvlLbl val="0"/>
      </c:catAx>
      <c:valAx>
        <c:axId val="339250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25995"/>
        <c:crossesAt val="1"/>
        <c:crossBetween val="between"/>
        <c:dispUnits/>
      </c:valAx>
      <c:catAx>
        <c:axId val="36890373"/>
        <c:scaling>
          <c:orientation val="minMax"/>
        </c:scaling>
        <c:axPos val="b"/>
        <c:delete val="1"/>
        <c:majorTickMark val="out"/>
        <c:minorTickMark val="none"/>
        <c:tickLblPos val="nextTo"/>
        <c:crossAx val="63577902"/>
        <c:crosses val="autoZero"/>
        <c:auto val="1"/>
        <c:lblOffset val="100"/>
        <c:tickLblSkip val="1"/>
        <c:noMultiLvlLbl val="0"/>
      </c:catAx>
      <c:valAx>
        <c:axId val="63577902"/>
        <c:scaling>
          <c:orientation val="minMax"/>
        </c:scaling>
        <c:axPos val="l"/>
        <c:delete val="0"/>
        <c:numFmt formatCode="General" sourceLinked="1"/>
        <c:majorTickMark val="out"/>
        <c:minorTickMark val="none"/>
        <c:tickLblPos val="nextTo"/>
        <c:spPr>
          <a:ln w="3175">
            <a:solidFill>
              <a:srgbClr val="808080"/>
            </a:solidFill>
          </a:ln>
        </c:spPr>
        <c:crossAx val="3689037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22"/>
          <c:h val="0.71875"/>
        </c:manualLayout>
      </c:layout>
      <c:barChart>
        <c:barDir val="col"/>
        <c:grouping val="clustered"/>
        <c:varyColors val="0"/>
        <c:ser>
          <c:idx val="0"/>
          <c:order val="0"/>
          <c:tx>
            <c:strRef>
              <c:f>'1.2.1.1 ART. NAL RIESGO'!$A$16</c:f>
              <c:strCache>
                <c:ptCount val="1"/>
                <c:pt idx="0">
                  <c:v>Porcentaje de avance de articulación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ART. NAL RIESGO'!$C$15:$H$15</c:f>
              <c:strCache/>
            </c:strRef>
          </c:cat>
          <c:val>
            <c:numRef>
              <c:f>'1.2.1.1 ART. NAL RIESGO'!$C$16:$H$16</c:f>
              <c:numCache/>
            </c:numRef>
          </c:val>
        </c:ser>
        <c:axId val="62542655"/>
        <c:axId val="26012984"/>
      </c:barChart>
      <c:lineChart>
        <c:grouping val="standard"/>
        <c:varyColors val="0"/>
        <c:ser>
          <c:idx val="1"/>
          <c:order val="1"/>
          <c:tx>
            <c:strRef>
              <c:f>'1.2.1.1 ART. NAL RIESGO'!$A$18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ART. NAL RIESGO'!$C$15:$H$15</c:f>
              <c:strCache/>
            </c:strRef>
          </c:cat>
          <c:val>
            <c:numRef>
              <c:f>'1.2.1.1 ART. NAL RIESGO'!$C$18:$H$18</c:f>
              <c:numCache/>
            </c:numRef>
          </c:val>
          <c:smooth val="0"/>
        </c:ser>
        <c:axId val="32790265"/>
        <c:axId val="26676930"/>
      </c:lineChart>
      <c:catAx>
        <c:axId val="625426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012984"/>
        <c:crosses val="autoZero"/>
        <c:auto val="1"/>
        <c:lblOffset val="100"/>
        <c:tickLblSkip val="1"/>
        <c:noMultiLvlLbl val="0"/>
      </c:catAx>
      <c:valAx>
        <c:axId val="260129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2655"/>
        <c:crossesAt val="1"/>
        <c:crossBetween val="between"/>
        <c:dispUnits/>
      </c:valAx>
      <c:catAx>
        <c:axId val="32790265"/>
        <c:scaling>
          <c:orientation val="minMax"/>
        </c:scaling>
        <c:axPos val="b"/>
        <c:delete val="1"/>
        <c:majorTickMark val="out"/>
        <c:minorTickMark val="none"/>
        <c:tickLblPos val="nextTo"/>
        <c:crossAx val="26676930"/>
        <c:crosses val="autoZero"/>
        <c:auto val="1"/>
        <c:lblOffset val="100"/>
        <c:tickLblSkip val="1"/>
        <c:noMultiLvlLbl val="0"/>
      </c:catAx>
      <c:valAx>
        <c:axId val="26676930"/>
        <c:scaling>
          <c:orientation val="minMax"/>
        </c:scaling>
        <c:axPos val="l"/>
        <c:delete val="0"/>
        <c:numFmt formatCode="General" sourceLinked="1"/>
        <c:majorTickMark val="out"/>
        <c:minorTickMark val="none"/>
        <c:tickLblPos val="nextTo"/>
        <c:spPr>
          <a:ln w="3175">
            <a:solidFill>
              <a:srgbClr val="808080"/>
            </a:solidFill>
          </a:ln>
        </c:spPr>
        <c:crossAx val="3279026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'4.1.1.1. GESTION PROYECTOS PROD'!$A$16</c:f>
              <c:strCache>
                <c:ptCount val="1"/>
                <c:pt idx="0">
                  <c:v>N° de proyectos productivos cofinanciados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 GESTION PROYECTOS PROD'!$C$15:$H$15</c:f>
              <c:strCache/>
            </c:strRef>
          </c:cat>
          <c:val>
            <c:numRef>
              <c:f>'4.1.1.1. GESTION PROYECTOS PROD'!$C$16:$H$16</c:f>
              <c:numCache/>
            </c:numRef>
          </c:val>
        </c:ser>
        <c:axId val="38765779"/>
        <c:axId val="13347692"/>
      </c:barChart>
      <c:lineChart>
        <c:grouping val="standard"/>
        <c:varyColors val="0"/>
        <c:ser>
          <c:idx val="1"/>
          <c:order val="1"/>
          <c:tx>
            <c:strRef>
              <c:f>'4.1.1.1. GESTION PROYECTOS PROD'!$A$18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 GESTION PROYECTOS PROD'!$C$15:$H$15</c:f>
              <c:strCache/>
            </c:strRef>
          </c:cat>
          <c:val>
            <c:numRef>
              <c:f>'4.1.1.1. GESTION PROYECTOS PROD'!$C$18:$H$18</c:f>
              <c:numCache/>
            </c:numRef>
          </c:val>
          <c:smooth val="0"/>
        </c:ser>
        <c:axId val="53020365"/>
        <c:axId val="7421238"/>
      </c:lineChart>
      <c:catAx>
        <c:axId val="387657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347692"/>
        <c:crosses val="autoZero"/>
        <c:auto val="1"/>
        <c:lblOffset val="100"/>
        <c:tickLblSkip val="1"/>
        <c:noMultiLvlLbl val="0"/>
      </c:catAx>
      <c:valAx>
        <c:axId val="133476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65779"/>
        <c:crossesAt val="1"/>
        <c:crossBetween val="between"/>
        <c:dispUnits/>
      </c:valAx>
      <c:catAx>
        <c:axId val="53020365"/>
        <c:scaling>
          <c:orientation val="minMax"/>
        </c:scaling>
        <c:axPos val="b"/>
        <c:delete val="1"/>
        <c:majorTickMark val="out"/>
        <c:minorTickMark val="none"/>
        <c:tickLblPos val="nextTo"/>
        <c:crossAx val="7421238"/>
        <c:crosses val="autoZero"/>
        <c:auto val="1"/>
        <c:lblOffset val="100"/>
        <c:tickLblSkip val="1"/>
        <c:noMultiLvlLbl val="0"/>
      </c:catAx>
      <c:valAx>
        <c:axId val="7421238"/>
        <c:scaling>
          <c:orientation val="minMax"/>
        </c:scaling>
        <c:axPos val="l"/>
        <c:delete val="0"/>
        <c:numFmt formatCode="General" sourceLinked="1"/>
        <c:majorTickMark val="out"/>
        <c:minorTickMark val="none"/>
        <c:tickLblPos val="nextTo"/>
        <c:spPr>
          <a:ln w="3175">
            <a:solidFill>
              <a:srgbClr val="808080"/>
            </a:solidFill>
          </a:ln>
        </c:spPr>
        <c:crossAx val="5302036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9"/>
          <c:w val="0.70675"/>
          <c:h val="0.669"/>
        </c:manualLayout>
      </c:layout>
      <c:barChart>
        <c:barDir val="col"/>
        <c:grouping val="clustered"/>
        <c:varyColors val="0"/>
        <c:ser>
          <c:idx val="0"/>
          <c:order val="0"/>
          <c:tx>
            <c:strRef>
              <c:f>'4.1.1.1.CONVENIO ENTI PRIVADA'!$A$16</c:f>
              <c:strCache>
                <c:ptCount val="1"/>
                <c:pt idx="0">
                  <c:v>Nº  de convenios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'4.1.1.1.CONVENIO ENTI PRIVADA'!$C$15:$H$15</c:f>
              <c:strCache/>
            </c:strRef>
          </c:cat>
          <c:val>
            <c:numRef>
              <c:f>'4.1.1.1.CONVENIO ENTI PRIVADA'!$C$16:$H$16</c:f>
              <c:numCache/>
            </c:numRef>
          </c:val>
        </c:ser>
        <c:axId val="66791143"/>
        <c:axId val="64249376"/>
      </c:barChart>
      <c:lineChart>
        <c:grouping val="standard"/>
        <c:varyColors val="0"/>
        <c:ser>
          <c:idx val="1"/>
          <c:order val="1"/>
          <c:tx>
            <c:strRef>
              <c:f>'4.1.1.1.CONVENIO ENTI PRIVADA'!$A$18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'4.1.1.1.CONVENIO ENTI PRIVADA'!$C$15:$H$15</c:f>
              <c:strCache/>
            </c:strRef>
          </c:cat>
          <c:val>
            <c:numRef>
              <c:f>'4.1.1.1.CONVENIO ENTI PRIVADA'!$C$18:$H$18</c:f>
              <c:numCache/>
            </c:numRef>
          </c:val>
          <c:smooth val="0"/>
        </c:ser>
        <c:axId val="41373473"/>
        <c:axId val="36816938"/>
      </c:lineChart>
      <c:catAx>
        <c:axId val="667911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249376"/>
        <c:crosses val="autoZero"/>
        <c:auto val="1"/>
        <c:lblOffset val="100"/>
        <c:tickLblSkip val="1"/>
        <c:noMultiLvlLbl val="0"/>
      </c:catAx>
      <c:valAx>
        <c:axId val="642493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91143"/>
        <c:crossesAt val="1"/>
        <c:crossBetween val="between"/>
        <c:dispUnits/>
      </c:valAx>
      <c:catAx>
        <c:axId val="41373473"/>
        <c:scaling>
          <c:orientation val="minMax"/>
        </c:scaling>
        <c:axPos val="b"/>
        <c:delete val="1"/>
        <c:majorTickMark val="out"/>
        <c:minorTickMark val="none"/>
        <c:tickLblPos val="nextTo"/>
        <c:crossAx val="36816938"/>
        <c:crosses val="autoZero"/>
        <c:auto val="1"/>
        <c:lblOffset val="100"/>
        <c:tickLblSkip val="1"/>
        <c:noMultiLvlLbl val="0"/>
      </c:catAx>
      <c:valAx>
        <c:axId val="36816938"/>
        <c:scaling>
          <c:orientation val="minMax"/>
        </c:scaling>
        <c:axPos val="l"/>
        <c:delete val="0"/>
        <c:numFmt formatCode="General" sourceLinked="1"/>
        <c:majorTickMark val="out"/>
        <c:minorTickMark val="none"/>
        <c:tickLblPos val="nextTo"/>
        <c:spPr>
          <a:ln w="3175">
            <a:solidFill>
              <a:srgbClr val="808080"/>
            </a:solidFill>
          </a:ln>
        </c:spPr>
        <c:crossAx val="4137347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475"/>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2085"/>
          <c:w val="0.6525"/>
          <c:h val="0.73225"/>
        </c:manualLayout>
      </c:layout>
      <c:barChart>
        <c:barDir val="col"/>
        <c:grouping val="clustered"/>
        <c:varyColors val="0"/>
        <c:ser>
          <c:idx val="0"/>
          <c:order val="0"/>
          <c:tx>
            <c:strRef>
              <c:f>'4.1.1.1.GESTION MACROPROYECTOS'!$A$16</c:f>
              <c:strCache>
                <c:ptCount val="1"/>
                <c:pt idx="0">
                  <c:v>N° de macroproyectos implementados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'4.1.1.1.GESTION MACROPROYECTOS'!$C$15:$H$15</c:f>
              <c:strCache/>
            </c:strRef>
          </c:cat>
          <c:val>
            <c:numRef>
              <c:f>'4.1.1.1.GESTION MACROPROYECTOS'!$C$16:$H$16</c:f>
              <c:numCache/>
            </c:numRef>
          </c:val>
        </c:ser>
        <c:axId val="62916987"/>
        <c:axId val="29381972"/>
      </c:barChart>
      <c:lineChart>
        <c:grouping val="standard"/>
        <c:varyColors val="0"/>
        <c:ser>
          <c:idx val="1"/>
          <c:order val="1"/>
          <c:tx>
            <c:strRef>
              <c:f>'4.1.1.1.GESTION MACROPROYECTOS'!$A$18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'4.1.1.1.GESTION MACROPROYECTOS'!$C$15:$H$15</c:f>
              <c:strCache/>
            </c:strRef>
          </c:cat>
          <c:val>
            <c:numRef>
              <c:f>'4.1.1.1.GESTION MACROPROYECTOS'!$C$18:$H$18</c:f>
              <c:numCache/>
            </c:numRef>
          </c:val>
          <c:smooth val="0"/>
        </c:ser>
        <c:axId val="63111157"/>
        <c:axId val="31129502"/>
      </c:lineChart>
      <c:catAx>
        <c:axId val="629169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381972"/>
        <c:crosses val="autoZero"/>
        <c:auto val="1"/>
        <c:lblOffset val="100"/>
        <c:tickLblSkip val="1"/>
        <c:noMultiLvlLbl val="0"/>
      </c:catAx>
      <c:valAx>
        <c:axId val="293819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16987"/>
        <c:crossesAt val="1"/>
        <c:crossBetween val="between"/>
        <c:dispUnits/>
      </c:valAx>
      <c:catAx>
        <c:axId val="63111157"/>
        <c:scaling>
          <c:orientation val="minMax"/>
        </c:scaling>
        <c:axPos val="b"/>
        <c:delete val="1"/>
        <c:majorTickMark val="out"/>
        <c:minorTickMark val="none"/>
        <c:tickLblPos val="nextTo"/>
        <c:crossAx val="31129502"/>
        <c:crosses val="autoZero"/>
        <c:auto val="1"/>
        <c:lblOffset val="100"/>
        <c:tickLblSkip val="1"/>
        <c:noMultiLvlLbl val="0"/>
      </c:catAx>
      <c:valAx>
        <c:axId val="31129502"/>
        <c:scaling>
          <c:orientation val="minMax"/>
        </c:scaling>
        <c:axPos val="l"/>
        <c:delete val="0"/>
        <c:numFmt formatCode="General" sourceLinked="1"/>
        <c:majorTickMark val="out"/>
        <c:minorTickMark val="none"/>
        <c:tickLblPos val="nextTo"/>
        <c:spPr>
          <a:ln w="3175">
            <a:solidFill>
              <a:srgbClr val="808080"/>
            </a:solidFill>
          </a:ln>
        </c:spPr>
        <c:crossAx val="6311115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3"/>
          <c:w val="0.295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5"/>
          <c:w val="0.70675"/>
          <c:h val="0.69825"/>
        </c:manualLayout>
      </c:layout>
      <c:barChart>
        <c:barDir val="col"/>
        <c:grouping val="clustered"/>
        <c:varyColors val="0"/>
        <c:ser>
          <c:idx val="0"/>
          <c:order val="0"/>
          <c:tx>
            <c:strRef>
              <c:f>'4.1.1.1. ALIANZAS PRODUCTIVAS'!$A$16</c:f>
              <c:strCache>
                <c:ptCount val="1"/>
                <c:pt idx="0">
                  <c:v>N° de alianzas estratégicas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 ALIANZAS PRODUCTIVAS'!$C$15:$H$15</c:f>
              <c:strCache/>
            </c:strRef>
          </c:cat>
          <c:val>
            <c:numRef>
              <c:f>'4.1.1.1. ALIANZAS PRODUCTIVAS'!$C$16:$H$16</c:f>
              <c:numCache/>
            </c:numRef>
          </c:val>
        </c:ser>
        <c:axId val="11730063"/>
        <c:axId val="38461704"/>
      </c:barChart>
      <c:lineChart>
        <c:grouping val="standard"/>
        <c:varyColors val="0"/>
        <c:ser>
          <c:idx val="1"/>
          <c:order val="1"/>
          <c:tx>
            <c:strRef>
              <c:f>'4.1.1.1. ALIANZAS PRODUCTIVAS'!$A$18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 ALIANZAS PRODUCTIVAS'!$C$15:$H$15</c:f>
              <c:strCache/>
            </c:strRef>
          </c:cat>
          <c:val>
            <c:numRef>
              <c:f>'4.1.1.1. ALIANZAS PRODUCTIVAS'!$C$18:$H$18</c:f>
              <c:numCache/>
            </c:numRef>
          </c:val>
          <c:smooth val="0"/>
        </c:ser>
        <c:axId val="10611017"/>
        <c:axId val="28390290"/>
      </c:lineChart>
      <c:catAx>
        <c:axId val="117300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461704"/>
        <c:crosses val="autoZero"/>
        <c:auto val="1"/>
        <c:lblOffset val="100"/>
        <c:tickLblSkip val="1"/>
        <c:noMultiLvlLbl val="0"/>
      </c:catAx>
      <c:valAx>
        <c:axId val="384617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30063"/>
        <c:crossesAt val="1"/>
        <c:crossBetween val="between"/>
        <c:dispUnits/>
      </c:valAx>
      <c:catAx>
        <c:axId val="10611017"/>
        <c:scaling>
          <c:orientation val="minMax"/>
        </c:scaling>
        <c:axPos val="b"/>
        <c:delete val="1"/>
        <c:majorTickMark val="out"/>
        <c:minorTickMark val="none"/>
        <c:tickLblPos val="nextTo"/>
        <c:crossAx val="28390290"/>
        <c:crosses val="autoZero"/>
        <c:auto val="1"/>
        <c:lblOffset val="100"/>
        <c:tickLblSkip val="1"/>
        <c:noMultiLvlLbl val="0"/>
      </c:catAx>
      <c:valAx>
        <c:axId val="28390290"/>
        <c:scaling>
          <c:orientation val="minMax"/>
        </c:scaling>
        <c:axPos val="l"/>
        <c:delete val="0"/>
        <c:numFmt formatCode="General" sourceLinked="1"/>
        <c:majorTickMark val="out"/>
        <c:minorTickMark val="none"/>
        <c:tickLblPos val="nextTo"/>
        <c:spPr>
          <a:ln w="3175">
            <a:solidFill>
              <a:srgbClr val="808080"/>
            </a:solidFill>
          </a:ln>
        </c:spPr>
        <c:crossAx val="1061101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175"/>
          <c:w val="0.70675"/>
          <c:h val="0.711"/>
        </c:manualLayout>
      </c:layout>
      <c:barChart>
        <c:barDir val="col"/>
        <c:grouping val="clustered"/>
        <c:varyColors val="0"/>
        <c:ser>
          <c:idx val="0"/>
          <c:order val="0"/>
          <c:tx>
            <c:strRef>
              <c:f>'4.1.1.2.LEGALIZACION DE PREDIOS'!$A$16</c:f>
              <c:strCache>
                <c:ptCount val="1"/>
                <c:pt idx="0">
                  <c:v>N° de predios legalizados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'4.1.1.2.LEGALIZACION DE PREDIOS'!$C$15:$H$15</c:f>
              <c:strCache/>
            </c:strRef>
          </c:cat>
          <c:val>
            <c:numRef>
              <c:f>'4.1.1.2.LEGALIZACION DE PREDIOS'!$C$16:$H$16</c:f>
              <c:numCache/>
            </c:numRef>
          </c:val>
        </c:ser>
        <c:axId val="54186019"/>
        <c:axId val="17912124"/>
      </c:barChart>
      <c:lineChart>
        <c:grouping val="standard"/>
        <c:varyColors val="0"/>
        <c:ser>
          <c:idx val="1"/>
          <c:order val="1"/>
          <c:tx>
            <c:strRef>
              <c:f>'4.1.1.2.LEGALIZACION DE PREDIOS'!$A$18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'4.1.1.2.LEGALIZACION DE PREDIOS'!$C$15:$H$15</c:f>
              <c:strCache/>
            </c:strRef>
          </c:cat>
          <c:val>
            <c:numRef>
              <c:f>'4.1.1.2.LEGALIZACION DE PREDIOS'!$C$18:$H$18</c:f>
              <c:numCache/>
            </c:numRef>
          </c:val>
          <c:smooth val="0"/>
        </c:ser>
        <c:axId val="26991389"/>
        <c:axId val="41595910"/>
      </c:lineChart>
      <c:catAx>
        <c:axId val="541860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912124"/>
        <c:crosses val="autoZero"/>
        <c:auto val="1"/>
        <c:lblOffset val="100"/>
        <c:tickLblSkip val="1"/>
        <c:noMultiLvlLbl val="0"/>
      </c:catAx>
      <c:valAx>
        <c:axId val="179121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86019"/>
        <c:crossesAt val="1"/>
        <c:crossBetween val="between"/>
        <c:dispUnits/>
      </c:valAx>
      <c:catAx>
        <c:axId val="26991389"/>
        <c:scaling>
          <c:orientation val="minMax"/>
        </c:scaling>
        <c:axPos val="b"/>
        <c:delete val="1"/>
        <c:majorTickMark val="out"/>
        <c:minorTickMark val="none"/>
        <c:tickLblPos val="nextTo"/>
        <c:crossAx val="41595910"/>
        <c:crosses val="autoZero"/>
        <c:auto val="1"/>
        <c:lblOffset val="100"/>
        <c:tickLblSkip val="1"/>
        <c:noMultiLvlLbl val="0"/>
      </c:catAx>
      <c:valAx>
        <c:axId val="41595910"/>
        <c:scaling>
          <c:orientation val="minMax"/>
        </c:scaling>
        <c:axPos val="l"/>
        <c:delete val="0"/>
        <c:numFmt formatCode="General" sourceLinked="1"/>
        <c:majorTickMark val="out"/>
        <c:minorTickMark val="none"/>
        <c:tickLblPos val="nextTo"/>
        <c:spPr>
          <a:ln w="3175">
            <a:solidFill>
              <a:srgbClr val="808080"/>
            </a:solidFill>
          </a:ln>
        </c:spPr>
        <c:crossAx val="2699138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75"/>
          <c:w val="0.70675"/>
          <c:h val="0.72075"/>
        </c:manualLayout>
      </c:layout>
      <c:barChart>
        <c:barDir val="col"/>
        <c:grouping val="clustered"/>
        <c:varyColors val="0"/>
        <c:ser>
          <c:idx val="0"/>
          <c:order val="0"/>
          <c:tx>
            <c:strRef>
              <c:f>'4.1.1.3 VIVERO'!$A$16</c:f>
              <c:strCache>
                <c:ptCount val="1"/>
                <c:pt idx="0">
                  <c:v>N° de alianzas estratégicas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'4.1.1.3 VIVERO'!$C$15:$H$15</c:f>
              <c:strCache/>
            </c:strRef>
          </c:cat>
          <c:val>
            <c:numRef>
              <c:f>'4.1.1.3 VIVERO'!$C$16:$H$16</c:f>
              <c:numCache/>
            </c:numRef>
          </c:val>
        </c:ser>
        <c:axId val="38818871"/>
        <c:axId val="13825520"/>
      </c:barChart>
      <c:lineChart>
        <c:grouping val="standard"/>
        <c:varyColors val="0"/>
        <c:ser>
          <c:idx val="1"/>
          <c:order val="1"/>
          <c:tx>
            <c:strRef>
              <c:f>'4.1.1.3 VIVERO'!$A$18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'4.1.1.3 VIVERO'!$C$15:$H$15</c:f>
              <c:strCache/>
            </c:strRef>
          </c:cat>
          <c:val>
            <c:numRef>
              <c:f>'4.1.1.3 VIVERO'!$C$18:$H$18</c:f>
              <c:numCache/>
            </c:numRef>
          </c:val>
          <c:smooth val="0"/>
        </c:ser>
        <c:axId val="57320817"/>
        <c:axId val="46125306"/>
      </c:lineChart>
      <c:catAx>
        <c:axId val="388188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825520"/>
        <c:crosses val="autoZero"/>
        <c:auto val="1"/>
        <c:lblOffset val="100"/>
        <c:tickLblSkip val="1"/>
        <c:noMultiLvlLbl val="0"/>
      </c:catAx>
      <c:valAx>
        <c:axId val="138255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18871"/>
        <c:crossesAt val="1"/>
        <c:crossBetween val="between"/>
        <c:dispUnits/>
      </c:valAx>
      <c:catAx>
        <c:axId val="57320817"/>
        <c:scaling>
          <c:orientation val="minMax"/>
        </c:scaling>
        <c:axPos val="b"/>
        <c:delete val="1"/>
        <c:majorTickMark val="out"/>
        <c:minorTickMark val="none"/>
        <c:tickLblPos val="nextTo"/>
        <c:crossAx val="46125306"/>
        <c:crosses val="autoZero"/>
        <c:auto val="1"/>
        <c:lblOffset val="100"/>
        <c:tickLblSkip val="1"/>
        <c:noMultiLvlLbl val="0"/>
      </c:catAx>
      <c:valAx>
        <c:axId val="46125306"/>
        <c:scaling>
          <c:orientation val="minMax"/>
        </c:scaling>
        <c:axPos val="l"/>
        <c:delete val="0"/>
        <c:numFmt formatCode="General" sourceLinked="1"/>
        <c:majorTickMark val="out"/>
        <c:minorTickMark val="none"/>
        <c:tickLblPos val="nextTo"/>
        <c:spPr>
          <a:ln w="3175">
            <a:solidFill>
              <a:srgbClr val="808080"/>
            </a:solidFill>
          </a:ln>
        </c:spPr>
        <c:crossAx val="5732081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4"/>
          <c:w val="0.722"/>
          <c:h val="0.701"/>
        </c:manualLayout>
      </c:layout>
      <c:barChart>
        <c:barDir val="col"/>
        <c:grouping val="clustered"/>
        <c:varyColors val="0"/>
        <c:ser>
          <c:idx val="0"/>
          <c:order val="0"/>
          <c:tx>
            <c:strRef>
              <c:f>'4.1.2.1SEGURIDAD ALIMENTARIA'!$A$16</c:f>
              <c:strCache>
                <c:ptCount val="1"/>
                <c:pt idx="0">
                  <c:v>Nº de capacitaciones realizadas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'4.1.2.1SEGURIDAD ALIMENTARIA'!$C$15:$H$15</c:f>
              <c:strCache/>
            </c:strRef>
          </c:cat>
          <c:val>
            <c:numRef>
              <c:f>'4.1.2.1SEGURIDAD ALIMENTARIA'!$C$16:$H$16</c:f>
              <c:numCache/>
            </c:numRef>
          </c:val>
        </c:ser>
        <c:axId val="12474571"/>
        <c:axId val="45162276"/>
      </c:barChart>
      <c:lineChart>
        <c:grouping val="standard"/>
        <c:varyColors val="0"/>
        <c:ser>
          <c:idx val="1"/>
          <c:order val="1"/>
          <c:tx>
            <c:strRef>
              <c:f>'4.1.2.1SEGURIDAD ALIMENTARIA'!$A$18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'4.1.2.1SEGURIDAD ALIMENTARIA'!$C$15:$H$15</c:f>
              <c:strCache/>
            </c:strRef>
          </c:cat>
          <c:val>
            <c:numRef>
              <c:f>'4.1.2.1SEGURIDAD ALIMENTARIA'!$C$18:$H$18</c:f>
              <c:numCache/>
            </c:numRef>
          </c:val>
          <c:smooth val="0"/>
        </c:ser>
        <c:axId val="3807301"/>
        <c:axId val="34265710"/>
      </c:lineChart>
      <c:catAx>
        <c:axId val="124745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162276"/>
        <c:crosses val="autoZero"/>
        <c:auto val="1"/>
        <c:lblOffset val="100"/>
        <c:tickLblSkip val="1"/>
        <c:noMultiLvlLbl val="0"/>
      </c:catAx>
      <c:valAx>
        <c:axId val="451622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74571"/>
        <c:crossesAt val="1"/>
        <c:crossBetween val="between"/>
        <c:dispUnits/>
      </c:valAx>
      <c:catAx>
        <c:axId val="3807301"/>
        <c:scaling>
          <c:orientation val="minMax"/>
        </c:scaling>
        <c:axPos val="b"/>
        <c:delete val="1"/>
        <c:majorTickMark val="out"/>
        <c:minorTickMark val="none"/>
        <c:tickLblPos val="nextTo"/>
        <c:crossAx val="34265710"/>
        <c:crosses val="autoZero"/>
        <c:auto val="1"/>
        <c:lblOffset val="100"/>
        <c:tickLblSkip val="1"/>
        <c:noMultiLvlLbl val="0"/>
      </c:catAx>
      <c:valAx>
        <c:axId val="34265710"/>
        <c:scaling>
          <c:orientation val="minMax"/>
        </c:scaling>
        <c:axPos val="l"/>
        <c:delete val="0"/>
        <c:numFmt formatCode="General" sourceLinked="1"/>
        <c:majorTickMark val="out"/>
        <c:minorTickMark val="none"/>
        <c:tickLblPos val="nextTo"/>
        <c:spPr>
          <a:ln w="3175">
            <a:solidFill>
              <a:srgbClr val="808080"/>
            </a:solidFill>
          </a:ln>
        </c:spPr>
        <c:crossAx val="3807301"/>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9"/>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375"/>
          <c:w val="0.72875"/>
          <c:h val="0.755"/>
        </c:manualLayout>
      </c:layout>
      <c:barChart>
        <c:barDir val="col"/>
        <c:grouping val="clustered"/>
        <c:varyColors val="0"/>
        <c:ser>
          <c:idx val="0"/>
          <c:order val="0"/>
          <c:tx>
            <c:strRef>
              <c:f>'4.1.2.1SEGUR ALIMENT OLA INVER'!$A$16</c:f>
              <c:strCache>
                <c:ptCount val="1"/>
                <c:pt idx="0">
                  <c:v>N° de productores verificados y atendidos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'4.1.2.1SEGUR ALIMENT OLA INVER'!$C$15:$H$15</c:f>
              <c:strCache/>
            </c:strRef>
          </c:cat>
          <c:val>
            <c:numRef>
              <c:f>'4.1.2.1SEGUR ALIMENT OLA INVER'!$C$16:$H$16</c:f>
              <c:numCache/>
            </c:numRef>
          </c:val>
        </c:ser>
        <c:axId val="39955935"/>
        <c:axId val="24059096"/>
      </c:barChart>
      <c:lineChart>
        <c:grouping val="standard"/>
        <c:varyColors val="0"/>
        <c:ser>
          <c:idx val="1"/>
          <c:order val="1"/>
          <c:tx>
            <c:strRef>
              <c:f>'4.1.2.1SEGUR ALIMENT OLA INVER'!$A$18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'4.1.2.1SEGUR ALIMENT OLA INVER'!$C$15:$H$15</c:f>
              <c:strCache/>
            </c:strRef>
          </c:cat>
          <c:val>
            <c:numRef>
              <c:f>'4.1.2.1SEGUR ALIMENT OLA INVER'!$C$18:$H$18</c:f>
              <c:numCache/>
            </c:numRef>
          </c:val>
          <c:smooth val="0"/>
        </c:ser>
        <c:axId val="15205273"/>
        <c:axId val="2629730"/>
      </c:lineChart>
      <c:catAx>
        <c:axId val="399559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059096"/>
        <c:crosses val="autoZero"/>
        <c:auto val="1"/>
        <c:lblOffset val="100"/>
        <c:tickLblSkip val="1"/>
        <c:noMultiLvlLbl val="0"/>
      </c:catAx>
      <c:valAx>
        <c:axId val="240590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55935"/>
        <c:crossesAt val="1"/>
        <c:crossBetween val="between"/>
        <c:dispUnits/>
      </c:valAx>
      <c:catAx>
        <c:axId val="15205273"/>
        <c:scaling>
          <c:orientation val="minMax"/>
        </c:scaling>
        <c:axPos val="b"/>
        <c:delete val="1"/>
        <c:majorTickMark val="out"/>
        <c:minorTickMark val="none"/>
        <c:tickLblPos val="nextTo"/>
        <c:crossAx val="2629730"/>
        <c:crosses val="autoZero"/>
        <c:auto val="1"/>
        <c:lblOffset val="100"/>
        <c:tickLblSkip val="1"/>
        <c:noMultiLvlLbl val="0"/>
      </c:catAx>
      <c:valAx>
        <c:axId val="2629730"/>
        <c:scaling>
          <c:orientation val="minMax"/>
        </c:scaling>
        <c:axPos val="l"/>
        <c:delete val="0"/>
        <c:numFmt formatCode="General" sourceLinked="1"/>
        <c:majorTickMark val="out"/>
        <c:minorTickMark val="none"/>
        <c:tickLblPos val="nextTo"/>
        <c:spPr>
          <a:ln w="3175">
            <a:solidFill>
              <a:srgbClr val="808080"/>
            </a:solidFill>
          </a:ln>
        </c:spPr>
        <c:crossAx val="1520527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
          <c:w val="0.29725"/>
          <c:h val="0.097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375"/>
          <c:w val="0.68375"/>
          <c:h val="0.755"/>
        </c:manualLayout>
      </c:layout>
      <c:barChart>
        <c:barDir val="col"/>
        <c:grouping val="clustered"/>
        <c:varyColors val="0"/>
        <c:ser>
          <c:idx val="0"/>
          <c:order val="0"/>
          <c:tx>
            <c:strRef>
              <c:f>'4.1.3.1GESTION EVENTOS'!$A$16</c:f>
              <c:strCache>
                <c:ptCount val="1"/>
                <c:pt idx="0">
                  <c:v>N° de eventos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'4.1.3.1GESTION EVENTOS'!$C$15:$H$15</c:f>
              <c:strCache/>
            </c:strRef>
          </c:cat>
          <c:val>
            <c:numRef>
              <c:f>'4.1.3.1GESTION EVENTOS'!$C$16:$H$16</c:f>
              <c:numCache/>
            </c:numRef>
          </c:val>
        </c:ser>
        <c:axId val="23667571"/>
        <c:axId val="11681548"/>
      </c:barChart>
      <c:lineChart>
        <c:grouping val="standard"/>
        <c:varyColors val="0"/>
        <c:ser>
          <c:idx val="1"/>
          <c:order val="1"/>
          <c:tx>
            <c:strRef>
              <c:f>'4.1.3.1GESTION EVENTOS'!$A$18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'4.1.3.1GESTION EVENTOS'!$C$15:$H$15</c:f>
              <c:strCache/>
            </c:strRef>
          </c:cat>
          <c:val>
            <c:numRef>
              <c:f>'4.1.3.1GESTION EVENTOS'!$C$18:$H$18</c:f>
              <c:numCache/>
            </c:numRef>
          </c:val>
          <c:smooth val="0"/>
        </c:ser>
        <c:axId val="38025069"/>
        <c:axId val="6681302"/>
      </c:lineChart>
      <c:catAx>
        <c:axId val="236675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681548"/>
        <c:crosses val="autoZero"/>
        <c:auto val="1"/>
        <c:lblOffset val="100"/>
        <c:tickLblSkip val="1"/>
        <c:noMultiLvlLbl val="0"/>
      </c:catAx>
      <c:valAx>
        <c:axId val="116815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67571"/>
        <c:crossesAt val="1"/>
        <c:crossBetween val="between"/>
        <c:dispUnits/>
      </c:valAx>
      <c:catAx>
        <c:axId val="38025069"/>
        <c:scaling>
          <c:orientation val="minMax"/>
        </c:scaling>
        <c:axPos val="b"/>
        <c:delete val="1"/>
        <c:majorTickMark val="out"/>
        <c:minorTickMark val="none"/>
        <c:tickLblPos val="nextTo"/>
        <c:crossAx val="6681302"/>
        <c:crosses val="autoZero"/>
        <c:auto val="1"/>
        <c:lblOffset val="100"/>
        <c:tickLblSkip val="1"/>
        <c:noMultiLvlLbl val="0"/>
      </c:catAx>
      <c:valAx>
        <c:axId val="6681302"/>
        <c:scaling>
          <c:orientation val="minMax"/>
        </c:scaling>
        <c:axPos val="l"/>
        <c:delete val="0"/>
        <c:numFmt formatCode="General" sourceLinked="1"/>
        <c:majorTickMark val="out"/>
        <c:minorTickMark val="none"/>
        <c:tickLblPos val="nextTo"/>
        <c:spPr>
          <a:ln w="3175">
            <a:solidFill>
              <a:srgbClr val="808080"/>
            </a:solidFill>
          </a:ln>
        </c:spPr>
        <c:crossAx val="3802506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
          <c:w val="0.29725"/>
          <c:h val="0.097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525"/>
          <c:w val="0.70675"/>
          <c:h val="0.74975"/>
        </c:manualLayout>
      </c:layout>
      <c:barChart>
        <c:barDir val="col"/>
        <c:grouping val="clustered"/>
        <c:varyColors val="0"/>
        <c:ser>
          <c:idx val="0"/>
          <c:order val="0"/>
          <c:tx>
            <c:strRef>
              <c:f>'1.1.1.2 SIGAM'!$A$16</c:f>
              <c:strCache>
                <c:ptCount val="1"/>
                <c:pt idx="0">
                  <c:v>N° de seguimientos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'1.1.1.2 SIGAM'!$C$15:$H$15</c:f>
              <c:strCache/>
            </c:strRef>
          </c:cat>
          <c:val>
            <c:numRef>
              <c:f>'1.1.1.2 SIGAM'!$C$16:$H$16</c:f>
              <c:numCache/>
            </c:numRef>
          </c:val>
        </c:ser>
        <c:axId val="35330207"/>
        <c:axId val="49536408"/>
      </c:barChart>
      <c:lineChart>
        <c:grouping val="standard"/>
        <c:varyColors val="0"/>
        <c:ser>
          <c:idx val="1"/>
          <c:order val="1"/>
          <c:tx>
            <c:strRef>
              <c:f>'1.1.1.2 SIGAM'!$A$18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'1.1.1.2 SIGAM'!$C$15:$H$15</c:f>
              <c:strCache/>
            </c:strRef>
          </c:cat>
          <c:val>
            <c:numRef>
              <c:f>'1.1.1.2 SIGAM'!$C$18:$H$18</c:f>
              <c:numCache/>
            </c:numRef>
          </c:val>
          <c:smooth val="0"/>
        </c:ser>
        <c:axId val="43174489"/>
        <c:axId val="53026082"/>
      </c:lineChart>
      <c:catAx>
        <c:axId val="353302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536408"/>
        <c:crosses val="autoZero"/>
        <c:auto val="1"/>
        <c:lblOffset val="100"/>
        <c:tickLblSkip val="1"/>
        <c:noMultiLvlLbl val="0"/>
      </c:catAx>
      <c:valAx>
        <c:axId val="495364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30207"/>
        <c:crossesAt val="1"/>
        <c:crossBetween val="between"/>
        <c:dispUnits/>
      </c:valAx>
      <c:catAx>
        <c:axId val="43174489"/>
        <c:scaling>
          <c:orientation val="minMax"/>
        </c:scaling>
        <c:axPos val="b"/>
        <c:delete val="1"/>
        <c:majorTickMark val="out"/>
        <c:minorTickMark val="none"/>
        <c:tickLblPos val="nextTo"/>
        <c:crossAx val="53026082"/>
        <c:crosses val="autoZero"/>
        <c:auto val="1"/>
        <c:lblOffset val="100"/>
        <c:tickLblSkip val="1"/>
        <c:noMultiLvlLbl val="0"/>
      </c:catAx>
      <c:valAx>
        <c:axId val="53026082"/>
        <c:scaling>
          <c:orientation val="minMax"/>
        </c:scaling>
        <c:axPos val="l"/>
        <c:delete val="0"/>
        <c:numFmt formatCode="General" sourceLinked="1"/>
        <c:majorTickMark val="out"/>
        <c:minorTickMark val="none"/>
        <c:tickLblPos val="nextTo"/>
        <c:spPr>
          <a:ln w="3175">
            <a:solidFill>
              <a:srgbClr val="808080"/>
            </a:solidFill>
          </a:ln>
        </c:spPr>
        <c:crossAx val="4317448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12"/>
          <c:w val="0.7125"/>
          <c:h val="0.7125"/>
        </c:manualLayout>
      </c:layout>
      <c:barChart>
        <c:barDir val="col"/>
        <c:grouping val="clustered"/>
        <c:varyColors val="0"/>
        <c:ser>
          <c:idx val="0"/>
          <c:order val="0"/>
          <c:tx>
            <c:strRef>
              <c:f>'4.1.3.1 forta compe apoyo socio'!$A$16</c:f>
              <c:strCache>
                <c:ptCount val="1"/>
                <c:pt idx="0">
                  <c:v>Organizaciones apoyadas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'4.1.3.1 forta compe apoyo socio'!$C$15:$H$15</c:f>
              <c:strCache/>
            </c:strRef>
          </c:cat>
          <c:val>
            <c:numRef>
              <c:f>'4.1.3.1 forta compe apoyo socio'!$C$16:$H$16</c:f>
              <c:numCache/>
            </c:numRef>
          </c:val>
        </c:ser>
        <c:axId val="60131719"/>
        <c:axId val="4314560"/>
      </c:barChart>
      <c:lineChart>
        <c:grouping val="standard"/>
        <c:varyColors val="0"/>
        <c:ser>
          <c:idx val="1"/>
          <c:order val="1"/>
          <c:tx>
            <c:strRef>
              <c:f>'4.1.3.1 forta compe apoyo socio'!$A$18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'4.1.3.1 forta compe apoyo socio'!$C$15:$H$15</c:f>
              <c:strCache/>
            </c:strRef>
          </c:cat>
          <c:val>
            <c:numRef>
              <c:f>'4.1.3.1 forta compe apoyo socio'!$C$18:$H$18</c:f>
              <c:numCache/>
            </c:numRef>
          </c:val>
          <c:smooth val="0"/>
        </c:ser>
        <c:axId val="38831041"/>
        <c:axId val="13935050"/>
      </c:lineChart>
      <c:catAx>
        <c:axId val="601317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14560"/>
        <c:crosses val="autoZero"/>
        <c:auto val="1"/>
        <c:lblOffset val="100"/>
        <c:tickLblSkip val="1"/>
        <c:noMultiLvlLbl val="0"/>
      </c:catAx>
      <c:valAx>
        <c:axId val="43145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1719"/>
        <c:crossesAt val="1"/>
        <c:crossBetween val="between"/>
        <c:dispUnits/>
      </c:valAx>
      <c:catAx>
        <c:axId val="38831041"/>
        <c:scaling>
          <c:orientation val="minMax"/>
        </c:scaling>
        <c:axPos val="b"/>
        <c:delete val="1"/>
        <c:majorTickMark val="out"/>
        <c:minorTickMark val="none"/>
        <c:tickLblPos val="nextTo"/>
        <c:crossAx val="13935050"/>
        <c:crosses val="autoZero"/>
        <c:auto val="1"/>
        <c:lblOffset val="100"/>
        <c:tickLblSkip val="1"/>
        <c:noMultiLvlLbl val="0"/>
      </c:catAx>
      <c:valAx>
        <c:axId val="13935050"/>
        <c:scaling>
          <c:orientation val="minMax"/>
        </c:scaling>
        <c:axPos val="l"/>
        <c:delete val="0"/>
        <c:numFmt formatCode="General" sourceLinked="1"/>
        <c:majorTickMark val="out"/>
        <c:minorTickMark val="none"/>
        <c:tickLblPos val="nextTo"/>
        <c:spPr>
          <a:ln w="3175">
            <a:solidFill>
              <a:srgbClr val="808080"/>
            </a:solidFill>
          </a:ln>
        </c:spPr>
        <c:crossAx val="38831041"/>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5"/>
          <c:w val="0.2972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475"/>
          <c:w val="0.698"/>
          <c:h val="0.74625"/>
        </c:manualLayout>
      </c:layout>
      <c:barChart>
        <c:barDir val="col"/>
        <c:grouping val="clustered"/>
        <c:varyColors val="0"/>
        <c:ser>
          <c:idx val="0"/>
          <c:order val="0"/>
          <c:tx>
            <c:strRef>
              <c:f>'4.2.1.1 forta y mejora turismo '!$A$16</c:f>
              <c:strCache>
                <c:ptCount val="1"/>
                <c:pt idx="0">
                  <c:v>Una feria agropecuaria y artesanal fortalecida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'4.2.1.1 forta y mejora turismo '!$C$15:$H$15</c:f>
              <c:strCache/>
            </c:strRef>
          </c:cat>
          <c:val>
            <c:numRef>
              <c:f>'4.2.1.1 forta y mejora turismo '!$C$16:$H$16</c:f>
              <c:numCache/>
            </c:numRef>
          </c:val>
        </c:ser>
        <c:axId val="58306587"/>
        <c:axId val="54997236"/>
      </c:barChart>
      <c:lineChart>
        <c:grouping val="standard"/>
        <c:varyColors val="0"/>
        <c:ser>
          <c:idx val="1"/>
          <c:order val="1"/>
          <c:tx>
            <c:strRef>
              <c:f>'4.2.1.1 forta y mejora turismo '!$A$18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'4.2.1.1 forta y mejora turismo '!$C$15:$H$15</c:f>
              <c:strCache/>
            </c:strRef>
          </c:cat>
          <c:val>
            <c:numRef>
              <c:f>'4.2.1.1 forta y mejora turismo '!$C$18:$H$18</c:f>
              <c:numCache/>
            </c:numRef>
          </c:val>
          <c:smooth val="0"/>
        </c:ser>
        <c:axId val="25213077"/>
        <c:axId val="25591102"/>
      </c:lineChart>
      <c:catAx>
        <c:axId val="583065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997236"/>
        <c:crosses val="autoZero"/>
        <c:auto val="1"/>
        <c:lblOffset val="100"/>
        <c:tickLblSkip val="1"/>
        <c:noMultiLvlLbl val="0"/>
      </c:catAx>
      <c:valAx>
        <c:axId val="549972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06587"/>
        <c:crossesAt val="1"/>
        <c:crossBetween val="between"/>
        <c:dispUnits/>
      </c:valAx>
      <c:catAx>
        <c:axId val="25213077"/>
        <c:scaling>
          <c:orientation val="minMax"/>
        </c:scaling>
        <c:axPos val="b"/>
        <c:delete val="1"/>
        <c:majorTickMark val="out"/>
        <c:minorTickMark val="none"/>
        <c:tickLblPos val="nextTo"/>
        <c:crossAx val="25591102"/>
        <c:crosses val="autoZero"/>
        <c:auto val="1"/>
        <c:lblOffset val="100"/>
        <c:tickLblSkip val="1"/>
        <c:noMultiLvlLbl val="0"/>
      </c:catAx>
      <c:valAx>
        <c:axId val="25591102"/>
        <c:scaling>
          <c:orientation val="minMax"/>
        </c:scaling>
        <c:axPos val="l"/>
        <c:delete val="0"/>
        <c:numFmt formatCode="General" sourceLinked="1"/>
        <c:majorTickMark val="out"/>
        <c:minorTickMark val="none"/>
        <c:tickLblPos val="nextTo"/>
        <c:spPr>
          <a:ln w="3175">
            <a:solidFill>
              <a:srgbClr val="808080"/>
            </a:solidFill>
          </a:ln>
        </c:spPr>
        <c:crossAx val="2521307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75"/>
          <c:w val="0.29725"/>
          <c:h val="0.098"/>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525"/>
          <c:w val="0.70675"/>
          <c:h val="0.74975"/>
        </c:manualLayout>
      </c:layout>
      <c:barChart>
        <c:barDir val="col"/>
        <c:grouping val="clustered"/>
        <c:varyColors val="0"/>
        <c:ser>
          <c:idx val="0"/>
          <c:order val="0"/>
          <c:tx>
            <c:strRef>
              <c:f>'1.1.2.1 PREDIOS'!$A$16</c:f>
              <c:strCache>
                <c:ptCount val="1"/>
                <c:pt idx="0">
                  <c:v>N° de héctareas de áreas adquiridas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'1.1.2.1 PREDIOS'!$C$15:$H$15</c:f>
              <c:strCache/>
            </c:strRef>
          </c:cat>
          <c:val>
            <c:numRef>
              <c:f>'1.1.2.1 PREDIOS'!$C$16:$H$16</c:f>
              <c:numCache/>
            </c:numRef>
          </c:val>
        </c:ser>
        <c:axId val="7472691"/>
        <c:axId val="145356"/>
      </c:barChart>
      <c:lineChart>
        <c:grouping val="standard"/>
        <c:varyColors val="0"/>
        <c:ser>
          <c:idx val="1"/>
          <c:order val="1"/>
          <c:tx>
            <c:strRef>
              <c:f>'1.1.2.1 PREDIOS'!$A$18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'1.1.2.1 PREDIOS'!$C$15:$H$15</c:f>
              <c:strCache/>
            </c:strRef>
          </c:cat>
          <c:val>
            <c:numRef>
              <c:f>'1.1.2.1 PREDIOS'!$C$18:$H$18</c:f>
              <c:numCache/>
            </c:numRef>
          </c:val>
          <c:smooth val="0"/>
        </c:ser>
        <c:axId val="1308205"/>
        <c:axId val="11773846"/>
      </c:lineChart>
      <c:catAx>
        <c:axId val="74726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5356"/>
        <c:crosses val="autoZero"/>
        <c:auto val="1"/>
        <c:lblOffset val="100"/>
        <c:tickLblSkip val="1"/>
        <c:noMultiLvlLbl val="0"/>
      </c:catAx>
      <c:valAx>
        <c:axId val="1453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72691"/>
        <c:crossesAt val="1"/>
        <c:crossBetween val="between"/>
        <c:dispUnits/>
      </c:valAx>
      <c:catAx>
        <c:axId val="1308205"/>
        <c:scaling>
          <c:orientation val="minMax"/>
        </c:scaling>
        <c:axPos val="b"/>
        <c:delete val="1"/>
        <c:majorTickMark val="out"/>
        <c:minorTickMark val="none"/>
        <c:tickLblPos val="nextTo"/>
        <c:crossAx val="11773846"/>
        <c:crosses val="autoZero"/>
        <c:auto val="1"/>
        <c:lblOffset val="100"/>
        <c:tickLblSkip val="1"/>
        <c:noMultiLvlLbl val="0"/>
      </c:catAx>
      <c:valAx>
        <c:axId val="11773846"/>
        <c:scaling>
          <c:orientation val="minMax"/>
        </c:scaling>
        <c:axPos val="l"/>
        <c:delete val="0"/>
        <c:numFmt formatCode="General" sourceLinked="1"/>
        <c:majorTickMark val="out"/>
        <c:minorTickMark val="none"/>
        <c:tickLblPos val="nextTo"/>
        <c:spPr>
          <a:ln w="3175">
            <a:solidFill>
              <a:srgbClr val="808080"/>
            </a:solidFill>
          </a:ln>
        </c:spPr>
        <c:crossAx val="130820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
          <c:w val="0.70675"/>
          <c:h val="0.7345"/>
        </c:manualLayout>
      </c:layout>
      <c:barChart>
        <c:barDir val="col"/>
        <c:grouping val="clustered"/>
        <c:varyColors val="0"/>
        <c:ser>
          <c:idx val="0"/>
          <c:order val="0"/>
          <c:tx>
            <c:strRef>
              <c:f>'1.1.2.2 REFORESTACION'!$A$16</c:f>
              <c:strCache>
                <c:ptCount val="1"/>
                <c:pt idx="0">
                  <c:v>N° de héctareas de áreas adquiridas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'1.1.2.2 REFORESTACION'!$C$15:$H$15</c:f>
              <c:strCache/>
            </c:strRef>
          </c:cat>
          <c:val>
            <c:numRef>
              <c:f>'1.1.2.2 REFORESTACION'!$C$16:$H$16</c:f>
              <c:numCache/>
            </c:numRef>
          </c:val>
        </c:ser>
        <c:axId val="38855751"/>
        <c:axId val="14157440"/>
      </c:barChart>
      <c:lineChart>
        <c:grouping val="standard"/>
        <c:varyColors val="0"/>
        <c:ser>
          <c:idx val="1"/>
          <c:order val="1"/>
          <c:tx>
            <c:strRef>
              <c:f>'1.1.2.2 REFORESTACION'!$A$18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'1.1.2.2 REFORESTACION'!$C$15:$H$15</c:f>
              <c:strCache/>
            </c:strRef>
          </c:cat>
          <c:val>
            <c:numRef>
              <c:f>'1.1.2.2 REFORESTACION'!$C$18:$H$18</c:f>
              <c:numCache/>
            </c:numRef>
          </c:val>
          <c:smooth val="0"/>
        </c:ser>
        <c:axId val="60308097"/>
        <c:axId val="5901962"/>
      </c:lineChart>
      <c:catAx>
        <c:axId val="388557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157440"/>
        <c:crosses val="autoZero"/>
        <c:auto val="1"/>
        <c:lblOffset val="100"/>
        <c:tickLblSkip val="1"/>
        <c:noMultiLvlLbl val="0"/>
      </c:catAx>
      <c:valAx>
        <c:axId val="141574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55751"/>
        <c:crossesAt val="1"/>
        <c:crossBetween val="between"/>
        <c:dispUnits/>
      </c:valAx>
      <c:catAx>
        <c:axId val="60308097"/>
        <c:scaling>
          <c:orientation val="minMax"/>
        </c:scaling>
        <c:axPos val="b"/>
        <c:delete val="1"/>
        <c:majorTickMark val="out"/>
        <c:minorTickMark val="none"/>
        <c:tickLblPos val="nextTo"/>
        <c:crossAx val="5901962"/>
        <c:crosses val="autoZero"/>
        <c:auto val="1"/>
        <c:lblOffset val="100"/>
        <c:tickLblSkip val="1"/>
        <c:noMultiLvlLbl val="0"/>
      </c:catAx>
      <c:valAx>
        <c:axId val="5901962"/>
        <c:scaling>
          <c:orientation val="minMax"/>
        </c:scaling>
        <c:axPos val="l"/>
        <c:delete val="0"/>
        <c:numFmt formatCode="General" sourceLinked="1"/>
        <c:majorTickMark val="out"/>
        <c:minorTickMark val="none"/>
        <c:tickLblPos val="nextTo"/>
        <c:spPr>
          <a:ln w="3175">
            <a:solidFill>
              <a:srgbClr val="808080"/>
            </a:solidFill>
          </a:ln>
        </c:spPr>
        <c:crossAx val="6030809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6895"/>
          <c:h val="0.71875"/>
        </c:manualLayout>
      </c:layout>
      <c:barChart>
        <c:barDir val="col"/>
        <c:grouping val="clustered"/>
        <c:varyColors val="0"/>
        <c:ser>
          <c:idx val="0"/>
          <c:order val="0"/>
          <c:tx>
            <c:strRef>
              <c:f>'1.1.2.2 MINAS '!$A$16</c:f>
              <c:strCache>
                <c:ptCount val="1"/>
                <c:pt idx="0">
                  <c:v>Porcentaje de seguimiento, control y fiscalizacion de las minas  realizado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'1.1.2.2 MINAS '!$C$15:$H$15</c:f>
              <c:strCache/>
            </c:strRef>
          </c:cat>
          <c:val>
            <c:numRef>
              <c:f>'1.1.2.2 MINAS '!$C$16:$H$16</c:f>
              <c:numCache/>
            </c:numRef>
          </c:val>
        </c:ser>
        <c:axId val="53117659"/>
        <c:axId val="8296884"/>
      </c:barChart>
      <c:lineChart>
        <c:grouping val="standard"/>
        <c:varyColors val="0"/>
        <c:ser>
          <c:idx val="1"/>
          <c:order val="1"/>
          <c:tx>
            <c:strRef>
              <c:f>'1.1.2.2 MINAS '!$A$18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'1.1.2.2 MINAS '!$C$15:$H$15</c:f>
              <c:strCache/>
            </c:strRef>
          </c:cat>
          <c:val>
            <c:numRef>
              <c:f>'1.1.2.2 MINAS '!$C$18:$H$18</c:f>
              <c:numCache/>
            </c:numRef>
          </c:val>
          <c:smooth val="0"/>
        </c:ser>
        <c:axId val="7563093"/>
        <c:axId val="958974"/>
      </c:lineChart>
      <c:catAx>
        <c:axId val="531176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296884"/>
        <c:crosses val="autoZero"/>
        <c:auto val="1"/>
        <c:lblOffset val="100"/>
        <c:tickLblSkip val="1"/>
        <c:noMultiLvlLbl val="0"/>
      </c:catAx>
      <c:valAx>
        <c:axId val="82968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17659"/>
        <c:crossesAt val="1"/>
        <c:crossBetween val="between"/>
        <c:dispUnits/>
      </c:valAx>
      <c:catAx>
        <c:axId val="7563093"/>
        <c:scaling>
          <c:orientation val="minMax"/>
        </c:scaling>
        <c:axPos val="b"/>
        <c:delete val="1"/>
        <c:majorTickMark val="out"/>
        <c:minorTickMark val="none"/>
        <c:tickLblPos val="nextTo"/>
        <c:crossAx val="958974"/>
        <c:crosses val="autoZero"/>
        <c:auto val="1"/>
        <c:lblOffset val="100"/>
        <c:tickLblSkip val="1"/>
        <c:noMultiLvlLbl val="0"/>
      </c:catAx>
      <c:valAx>
        <c:axId val="958974"/>
        <c:scaling>
          <c:orientation val="minMax"/>
        </c:scaling>
        <c:axPos val="l"/>
        <c:delete val="0"/>
        <c:numFmt formatCode="General" sourceLinked="1"/>
        <c:majorTickMark val="out"/>
        <c:minorTickMark val="none"/>
        <c:tickLblPos val="nextTo"/>
        <c:spPr>
          <a:ln w="3175">
            <a:solidFill>
              <a:srgbClr val="808080"/>
            </a:solidFill>
          </a:ln>
        </c:spPr>
        <c:crossAx val="756309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6895"/>
          <c:h val="0.71875"/>
        </c:manualLayout>
      </c:layout>
      <c:barChart>
        <c:barDir val="col"/>
        <c:grouping val="clustered"/>
        <c:varyColors val="0"/>
        <c:ser>
          <c:idx val="0"/>
          <c:order val="0"/>
          <c:tx>
            <c:strRef>
              <c:f>'1.1.3.1 EDUCACION AMBIENTAL'!$A$16</c:f>
              <c:strCache>
                <c:ptCount val="1"/>
                <c:pt idx="0">
                  <c:v>N° de jornadas de capacitación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'1.1.3.1 EDUCACION AMBIENTAL'!$C$15:$H$15</c:f>
              <c:strCache/>
            </c:strRef>
          </c:cat>
          <c:val>
            <c:numRef>
              <c:f>'1.1.3.1 EDUCACION AMBIENTAL'!$C$16:$H$16</c:f>
              <c:numCache/>
            </c:numRef>
          </c:val>
        </c:ser>
        <c:axId val="8630767"/>
        <c:axId val="10568040"/>
      </c:barChart>
      <c:lineChart>
        <c:grouping val="standard"/>
        <c:varyColors val="0"/>
        <c:ser>
          <c:idx val="1"/>
          <c:order val="1"/>
          <c:tx>
            <c:strRef>
              <c:f>'1.1.3.1 EDUCACION AMBIENTAL'!$A$18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'1.1.3.1 EDUCACION AMBIENTAL'!$C$15:$H$15</c:f>
              <c:strCache/>
            </c:strRef>
          </c:cat>
          <c:val>
            <c:numRef>
              <c:f>'1.1.3.1 EDUCACION AMBIENTAL'!$C$18:$H$18</c:f>
              <c:numCache/>
            </c:numRef>
          </c:val>
          <c:smooth val="0"/>
        </c:ser>
        <c:axId val="28003497"/>
        <c:axId val="50704882"/>
      </c:lineChart>
      <c:catAx>
        <c:axId val="86307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568040"/>
        <c:crosses val="autoZero"/>
        <c:auto val="1"/>
        <c:lblOffset val="100"/>
        <c:tickLblSkip val="1"/>
        <c:noMultiLvlLbl val="0"/>
      </c:catAx>
      <c:valAx>
        <c:axId val="105680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30767"/>
        <c:crossesAt val="1"/>
        <c:crossBetween val="between"/>
        <c:dispUnits/>
      </c:valAx>
      <c:catAx>
        <c:axId val="28003497"/>
        <c:scaling>
          <c:orientation val="minMax"/>
        </c:scaling>
        <c:axPos val="b"/>
        <c:delete val="1"/>
        <c:majorTickMark val="out"/>
        <c:minorTickMark val="none"/>
        <c:tickLblPos val="nextTo"/>
        <c:crossAx val="50704882"/>
        <c:crosses val="autoZero"/>
        <c:auto val="1"/>
        <c:lblOffset val="100"/>
        <c:tickLblSkip val="1"/>
        <c:noMultiLvlLbl val="0"/>
      </c:catAx>
      <c:valAx>
        <c:axId val="50704882"/>
        <c:scaling>
          <c:orientation val="minMax"/>
        </c:scaling>
        <c:axPos val="l"/>
        <c:delete val="0"/>
        <c:numFmt formatCode="General" sourceLinked="1"/>
        <c:majorTickMark val="out"/>
        <c:minorTickMark val="none"/>
        <c:tickLblPos val="nextTo"/>
        <c:spPr>
          <a:ln w="3175">
            <a:solidFill>
              <a:srgbClr val="808080"/>
            </a:solidFill>
          </a:ln>
        </c:spPr>
        <c:crossAx val="2800349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'1.1.3.1 CAMPAÑAS AMBIENTALES'!$A$16</c:f>
              <c:strCache>
                <c:ptCount val="1"/>
                <c:pt idx="0">
                  <c:v>N° de campañas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'1.1.3.1 CAMPAÑAS AMBIENTALES'!$C$15:$H$15</c:f>
              <c:strCache/>
            </c:strRef>
          </c:cat>
          <c:val>
            <c:numRef>
              <c:f>'1.1.3.1 CAMPAÑAS AMBIENTALES'!$C$16:$H$16</c:f>
              <c:numCache/>
            </c:numRef>
          </c:val>
        </c:ser>
        <c:axId val="53690755"/>
        <c:axId val="13454748"/>
      </c:barChart>
      <c:lineChart>
        <c:grouping val="standard"/>
        <c:varyColors val="0"/>
        <c:ser>
          <c:idx val="1"/>
          <c:order val="1"/>
          <c:tx>
            <c:strRef>
              <c:f>'1.1.3.1 CAMPAÑAS AMBIENTALES'!$A$18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'1.1.3.1 CAMPAÑAS AMBIENTALES'!$C$15:$H$15</c:f>
              <c:strCache/>
            </c:strRef>
          </c:cat>
          <c:val>
            <c:numRef>
              <c:f>'1.1.3.1 CAMPAÑAS AMBIENTALES'!$C$18:$H$18</c:f>
              <c:numCache/>
            </c:numRef>
          </c:val>
          <c:smooth val="0"/>
        </c:ser>
        <c:axId val="53983869"/>
        <c:axId val="16092774"/>
      </c:lineChart>
      <c:catAx>
        <c:axId val="536907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454748"/>
        <c:crosses val="autoZero"/>
        <c:auto val="1"/>
        <c:lblOffset val="100"/>
        <c:tickLblSkip val="1"/>
        <c:noMultiLvlLbl val="0"/>
      </c:catAx>
      <c:valAx>
        <c:axId val="134547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90755"/>
        <c:crossesAt val="1"/>
        <c:crossBetween val="between"/>
        <c:dispUnits/>
      </c:valAx>
      <c:catAx>
        <c:axId val="53983869"/>
        <c:scaling>
          <c:orientation val="minMax"/>
        </c:scaling>
        <c:axPos val="b"/>
        <c:delete val="1"/>
        <c:majorTickMark val="out"/>
        <c:minorTickMark val="none"/>
        <c:tickLblPos val="nextTo"/>
        <c:crossAx val="16092774"/>
        <c:crosses val="autoZero"/>
        <c:auto val="1"/>
        <c:lblOffset val="100"/>
        <c:tickLblSkip val="1"/>
        <c:noMultiLvlLbl val="0"/>
      </c:catAx>
      <c:valAx>
        <c:axId val="16092774"/>
        <c:scaling>
          <c:orientation val="minMax"/>
        </c:scaling>
        <c:axPos val="l"/>
        <c:delete val="0"/>
        <c:numFmt formatCode="General" sourceLinked="1"/>
        <c:majorTickMark val="out"/>
        <c:minorTickMark val="none"/>
        <c:tickLblPos val="nextTo"/>
        <c:spPr>
          <a:ln w="3175">
            <a:solidFill>
              <a:srgbClr val="808080"/>
            </a:solidFill>
          </a:ln>
        </c:spPr>
        <c:crossAx val="5398386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'1.2.1.1 PLAN GESTION RIESGO'!$A$16</c:f>
              <c:strCache>
                <c:ptCount val="1"/>
                <c:pt idx="0">
                  <c:v>Porcentaje de avance de implementación de los Planes.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PLAN GESTION RIESGO'!$C$15:$H$15</c:f>
              <c:strCache/>
            </c:strRef>
          </c:cat>
          <c:val>
            <c:numRef>
              <c:f>'1.2.1.1 PLAN GESTION RIESGO'!$C$16:$H$16</c:f>
              <c:numCache/>
            </c:numRef>
          </c:val>
        </c:ser>
        <c:axId val="10617239"/>
        <c:axId val="28446288"/>
      </c:barChart>
      <c:lineChart>
        <c:grouping val="standard"/>
        <c:varyColors val="0"/>
        <c:ser>
          <c:idx val="1"/>
          <c:order val="1"/>
          <c:tx>
            <c:strRef>
              <c:f>'1.2.1.1 PLAN GESTION RIESGO'!$A$18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PLAN GESTION RIESGO'!$C$15:$H$15</c:f>
              <c:strCache/>
            </c:strRef>
          </c:cat>
          <c:val>
            <c:numRef>
              <c:f>'1.2.1.1 PLAN GESTION RIESGO'!$C$18:$H$18</c:f>
              <c:numCache/>
            </c:numRef>
          </c:val>
          <c:smooth val="0"/>
        </c:ser>
        <c:axId val="54690001"/>
        <c:axId val="22447962"/>
      </c:lineChart>
      <c:catAx>
        <c:axId val="106172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446288"/>
        <c:crosses val="autoZero"/>
        <c:auto val="1"/>
        <c:lblOffset val="100"/>
        <c:tickLblSkip val="1"/>
        <c:noMultiLvlLbl val="0"/>
      </c:catAx>
      <c:valAx>
        <c:axId val="284462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17239"/>
        <c:crossesAt val="1"/>
        <c:crossBetween val="between"/>
        <c:dispUnits/>
      </c:valAx>
      <c:catAx>
        <c:axId val="54690001"/>
        <c:scaling>
          <c:orientation val="minMax"/>
        </c:scaling>
        <c:axPos val="b"/>
        <c:delete val="1"/>
        <c:majorTickMark val="out"/>
        <c:minorTickMark val="none"/>
        <c:tickLblPos val="nextTo"/>
        <c:crossAx val="22447962"/>
        <c:crosses val="autoZero"/>
        <c:auto val="1"/>
        <c:lblOffset val="100"/>
        <c:tickLblSkip val="1"/>
        <c:noMultiLvlLbl val="0"/>
      </c:catAx>
      <c:valAx>
        <c:axId val="22447962"/>
        <c:scaling>
          <c:orientation val="minMax"/>
        </c:scaling>
        <c:axPos val="l"/>
        <c:delete val="0"/>
        <c:numFmt formatCode="General" sourceLinked="1"/>
        <c:majorTickMark val="out"/>
        <c:minorTickMark val="none"/>
        <c:tickLblPos val="nextTo"/>
        <c:spPr>
          <a:ln w="3175">
            <a:solidFill>
              <a:srgbClr val="808080"/>
            </a:solidFill>
          </a:ln>
        </c:spPr>
        <c:crossAx val="54690001"/>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22"/>
          <c:h val="0.71875"/>
        </c:manualLayout>
      </c:layout>
      <c:barChart>
        <c:barDir val="col"/>
        <c:grouping val="clustered"/>
        <c:varyColors val="0"/>
        <c:ser>
          <c:idx val="0"/>
          <c:order val="0"/>
          <c:tx>
            <c:strRef>
              <c:f>'1.2.1.1 RESPUESTA DESASTRES'!$A$16</c:f>
              <c:strCache>
                <c:ptCount val="1"/>
                <c:pt idx="0">
                  <c:v>Porcentaje de avance de implementación de los Planes.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RESPUESTA DESASTRES'!$C$15:$H$15</c:f>
              <c:strCache/>
            </c:strRef>
          </c:cat>
          <c:val>
            <c:numRef>
              <c:f>'1.2.1.1 RESPUESTA DESASTRES'!$C$16:$H$16</c:f>
              <c:numCache/>
            </c:numRef>
          </c:val>
        </c:ser>
        <c:axId val="705067"/>
        <c:axId val="6345604"/>
      </c:barChart>
      <c:lineChart>
        <c:grouping val="standard"/>
        <c:varyColors val="0"/>
        <c:ser>
          <c:idx val="1"/>
          <c:order val="1"/>
          <c:tx>
            <c:strRef>
              <c:f>'1.2.1.1 RESPUESTA DESASTRES'!$A$18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RESPUESTA DESASTRES'!$C$15:$H$15</c:f>
              <c:strCache/>
            </c:strRef>
          </c:cat>
          <c:val>
            <c:numRef>
              <c:f>'1.2.1.1 RESPUESTA DESASTRES'!$C$18:$H$18</c:f>
              <c:numCache/>
            </c:numRef>
          </c:val>
          <c:smooth val="0"/>
        </c:ser>
        <c:axId val="57110437"/>
        <c:axId val="44231886"/>
      </c:lineChart>
      <c:catAx>
        <c:axId val="7050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45604"/>
        <c:crosses val="autoZero"/>
        <c:auto val="1"/>
        <c:lblOffset val="100"/>
        <c:tickLblSkip val="1"/>
        <c:noMultiLvlLbl val="0"/>
      </c:catAx>
      <c:valAx>
        <c:axId val="63456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5067"/>
        <c:crossesAt val="1"/>
        <c:crossBetween val="between"/>
        <c:dispUnits/>
      </c:valAx>
      <c:catAx>
        <c:axId val="57110437"/>
        <c:scaling>
          <c:orientation val="minMax"/>
        </c:scaling>
        <c:axPos val="b"/>
        <c:delete val="1"/>
        <c:majorTickMark val="out"/>
        <c:minorTickMark val="none"/>
        <c:tickLblPos val="nextTo"/>
        <c:crossAx val="44231886"/>
        <c:crosses val="autoZero"/>
        <c:auto val="1"/>
        <c:lblOffset val="100"/>
        <c:tickLblSkip val="1"/>
        <c:noMultiLvlLbl val="0"/>
      </c:catAx>
      <c:valAx>
        <c:axId val="44231886"/>
        <c:scaling>
          <c:orientation val="minMax"/>
        </c:scaling>
        <c:axPos val="l"/>
        <c:delete val="0"/>
        <c:numFmt formatCode="General" sourceLinked="1"/>
        <c:majorTickMark val="out"/>
        <c:minorTickMark val="none"/>
        <c:tickLblPos val="nextTo"/>
        <c:spPr>
          <a:ln w="3175">
            <a:solidFill>
              <a:srgbClr val="808080"/>
            </a:solidFill>
          </a:ln>
        </c:spPr>
        <c:crossAx val="5711043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93916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381000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458825"/>
        <a:ext cx="6181725" cy="54768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70199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63817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611225"/>
        <a:ext cx="4429125" cy="59436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477875"/>
        <a:ext cx="4429125" cy="6924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6497300"/>
        <a:ext cx="4581525" cy="47625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4762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83870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6257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5048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15725"/>
        <a:ext cx="4429125" cy="4838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372975"/>
        <a:ext cx="4429125" cy="53911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3967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2491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2491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7">
      <selection activeCell="H17" sqref="H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3">
        <v>2012</v>
      </c>
      <c r="D2" s="57" t="s">
        <v>7</v>
      </c>
      <c r="E2" s="57"/>
      <c r="F2" s="58" t="s">
        <v>43</v>
      </c>
      <c r="G2" s="58"/>
      <c r="H2" s="58"/>
      <c r="I2" s="58"/>
      <c r="J2" s="58"/>
    </row>
    <row r="3" spans="1:10" ht="30" customHeight="1">
      <c r="A3" s="59" t="s">
        <v>2</v>
      </c>
      <c r="B3" s="59"/>
      <c r="C3" s="13" t="s">
        <v>42</v>
      </c>
      <c r="D3" s="59" t="s">
        <v>8</v>
      </c>
      <c r="E3" s="59"/>
      <c r="F3" s="58" t="s">
        <v>44</v>
      </c>
      <c r="G3" s="58"/>
      <c r="H3" s="58"/>
      <c r="I3" s="58"/>
      <c r="J3" s="58"/>
    </row>
    <row r="4" spans="1:10" ht="58.5" customHeight="1">
      <c r="A4" s="59" t="s">
        <v>3</v>
      </c>
      <c r="B4" s="59"/>
      <c r="C4" s="13" t="s">
        <v>45</v>
      </c>
      <c r="D4" s="59" t="s">
        <v>11</v>
      </c>
      <c r="E4" s="59"/>
      <c r="F4" s="58" t="s">
        <v>46</v>
      </c>
      <c r="G4" s="58"/>
      <c r="H4" s="58"/>
      <c r="I4" s="58"/>
      <c r="J4" s="58"/>
    </row>
    <row r="5" spans="1:10" ht="42.75" customHeight="1">
      <c r="A5" s="59" t="s">
        <v>4</v>
      </c>
      <c r="B5" s="59"/>
      <c r="C5" s="13" t="s">
        <v>47</v>
      </c>
      <c r="D5" s="59" t="s">
        <v>9</v>
      </c>
      <c r="E5" s="59"/>
      <c r="F5" s="58" t="s">
        <v>49</v>
      </c>
      <c r="G5" s="58"/>
      <c r="H5" s="58"/>
      <c r="I5" s="58"/>
      <c r="J5" s="58"/>
    </row>
    <row r="6" spans="1:10" ht="60" customHeight="1">
      <c r="A6" s="59" t="s">
        <v>5</v>
      </c>
      <c r="B6" s="59"/>
      <c r="C6" s="13" t="s">
        <v>48</v>
      </c>
      <c r="D6" s="59"/>
      <c r="E6" s="59"/>
      <c r="F6" s="58"/>
      <c r="G6" s="58"/>
      <c r="H6" s="58"/>
      <c r="I6" s="58"/>
      <c r="J6" s="58"/>
    </row>
    <row r="7" spans="1:10" ht="32.25" customHeight="1">
      <c r="A7" s="59" t="s">
        <v>6</v>
      </c>
      <c r="B7" s="59"/>
      <c r="C7" s="13"/>
      <c r="D7" s="59" t="s">
        <v>10</v>
      </c>
      <c r="E7" s="59"/>
      <c r="F7" s="61">
        <v>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4" t="s">
        <v>15</v>
      </c>
      <c r="G10" s="15" t="s">
        <v>16</v>
      </c>
      <c r="H10" s="15" t="s">
        <v>17</v>
      </c>
      <c r="I10" s="7" t="s">
        <v>18</v>
      </c>
      <c r="J10" s="15" t="s">
        <v>19</v>
      </c>
    </row>
    <row r="11" spans="1:10" ht="105" customHeight="1">
      <c r="A11" s="58" t="s">
        <v>51</v>
      </c>
      <c r="B11" s="58"/>
      <c r="C11" s="5"/>
      <c r="D11" s="58" t="s">
        <v>52</v>
      </c>
      <c r="E11" s="58"/>
      <c r="F11" s="21">
        <v>100</v>
      </c>
      <c r="G11" s="13" t="s">
        <v>53</v>
      </c>
      <c r="H11" s="13" t="s">
        <v>50</v>
      </c>
      <c r="I11" s="22" t="s">
        <v>54</v>
      </c>
      <c r="J11" s="23">
        <v>20000000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12" t="s">
        <v>24</v>
      </c>
      <c r="D15" s="12" t="s">
        <v>25</v>
      </c>
      <c r="E15" s="12" t="s">
        <v>26</v>
      </c>
      <c r="F15" s="12" t="s">
        <v>27</v>
      </c>
      <c r="G15" s="12" t="s">
        <v>28</v>
      </c>
      <c r="H15" s="12" t="s">
        <v>29</v>
      </c>
      <c r="I15" s="2"/>
      <c r="J15" s="2"/>
    </row>
    <row r="16" spans="1:10" ht="99.75" customHeight="1">
      <c r="A16" s="70" t="s">
        <v>55</v>
      </c>
      <c r="B16" s="71"/>
      <c r="C16" s="16"/>
      <c r="D16" s="16">
        <v>50</v>
      </c>
      <c r="E16" s="16">
        <v>50</v>
      </c>
      <c r="F16" s="16"/>
      <c r="G16" s="16"/>
      <c r="H16" s="16"/>
      <c r="I16" s="2"/>
      <c r="J16" s="2"/>
    </row>
    <row r="17" spans="1:10" ht="99.75" customHeight="1">
      <c r="A17" s="70" t="s">
        <v>56</v>
      </c>
      <c r="B17" s="71"/>
      <c r="C17" s="8">
        <f>F11</f>
        <v>100</v>
      </c>
      <c r="D17" s="8">
        <f>$F$11</f>
        <v>100</v>
      </c>
      <c r="E17" s="8">
        <f>$F$11</f>
        <v>100</v>
      </c>
      <c r="F17" s="8">
        <f>$F$11</f>
        <v>100</v>
      </c>
      <c r="G17" s="8">
        <f>$F$11</f>
        <v>100</v>
      </c>
      <c r="H17" s="8">
        <f>$F$11</f>
        <v>100</v>
      </c>
      <c r="I17" s="2"/>
      <c r="J17" s="2"/>
    </row>
    <row r="18" spans="1:10" ht="15">
      <c r="A18" s="55" t="s">
        <v>30</v>
      </c>
      <c r="B18" s="56"/>
      <c r="C18" s="9">
        <f>IF((C16/C17)&gt;1,1,(C16/C17))</f>
        <v>0</v>
      </c>
      <c r="D18" s="9">
        <f>IF(((D16/D17)+C18)&gt;1,1,((D16/D17)+C18))</f>
        <v>0.5</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v>10000000</v>
      </c>
      <c r="E20" s="6">
        <v>10000000</v>
      </c>
      <c r="F20" s="6"/>
      <c r="G20" s="6"/>
      <c r="H20" s="6"/>
      <c r="I20" s="2"/>
      <c r="J20" s="2"/>
    </row>
    <row r="21" spans="1:10" ht="30" customHeight="1">
      <c r="A21" s="74" t="s">
        <v>33</v>
      </c>
      <c r="B21" s="75"/>
      <c r="C21" s="10">
        <f>(C20/$J$11)</f>
        <v>0</v>
      </c>
      <c r="D21" s="11">
        <f>(D20/$J$11)+C21</f>
        <v>0.5</v>
      </c>
      <c r="E21" s="11">
        <f>(E20/$J$11)+D21</f>
        <v>1</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4" t="s">
        <v>24</v>
      </c>
      <c r="F24" s="70"/>
      <c r="G24" s="71"/>
      <c r="H24" s="70"/>
      <c r="I24" s="71"/>
      <c r="J24" s="2"/>
    </row>
    <row r="25" spans="5:10" ht="49.5" customHeight="1">
      <c r="E25" s="14" t="s">
        <v>25</v>
      </c>
      <c r="F25" s="70" t="s">
        <v>58</v>
      </c>
      <c r="G25" s="71"/>
      <c r="H25" s="72"/>
      <c r="I25" s="73"/>
      <c r="J25" s="2"/>
    </row>
    <row r="26" spans="5:10" ht="49.5" customHeight="1">
      <c r="E26" s="14" t="s">
        <v>26</v>
      </c>
      <c r="F26" s="70" t="s">
        <v>57</v>
      </c>
      <c r="G26" s="71"/>
      <c r="H26" s="72"/>
      <c r="I26" s="73"/>
      <c r="J26" s="2"/>
    </row>
    <row r="27" spans="5:10" ht="49.5" customHeight="1">
      <c r="E27" s="14" t="s">
        <v>27</v>
      </c>
      <c r="F27" s="70"/>
      <c r="G27" s="71"/>
      <c r="H27" s="72"/>
      <c r="I27" s="73"/>
      <c r="J27" s="2"/>
    </row>
    <row r="28" spans="5:10" ht="49.5" customHeight="1">
      <c r="E28" s="14" t="s">
        <v>28</v>
      </c>
      <c r="F28" s="70"/>
      <c r="G28" s="71"/>
      <c r="H28" s="72"/>
      <c r="I28" s="73"/>
      <c r="J28" s="2"/>
    </row>
    <row r="29" spans="5:10" ht="72" customHeight="1">
      <c r="E29" s="14" t="s">
        <v>29</v>
      </c>
      <c r="F29" s="70"/>
      <c r="G29" s="71"/>
      <c r="H29" s="72" t="s">
        <v>61</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4" t="s">
        <v>24</v>
      </c>
      <c r="D33" s="14" t="s">
        <v>25</v>
      </c>
      <c r="E33" s="14" t="s">
        <v>26</v>
      </c>
      <c r="F33" s="14" t="s">
        <v>27</v>
      </c>
      <c r="G33" s="14" t="s">
        <v>28</v>
      </c>
      <c r="H33" s="14" t="s">
        <v>29</v>
      </c>
      <c r="I33" s="4"/>
      <c r="J33" s="1"/>
      <c r="K33" s="1"/>
      <c r="L33" s="1"/>
      <c r="M33" s="1"/>
    </row>
    <row r="34" spans="1:9" ht="42" customHeight="1">
      <c r="A34" s="70" t="s">
        <v>59</v>
      </c>
      <c r="B34" s="71"/>
      <c r="C34" s="13"/>
      <c r="D34" s="13" t="s">
        <v>39</v>
      </c>
      <c r="E34" s="13"/>
      <c r="F34" s="13"/>
      <c r="G34" s="13"/>
      <c r="H34" s="13"/>
      <c r="I34" s="2"/>
    </row>
    <row r="35" spans="1:9" ht="58.5" customHeight="1">
      <c r="A35" s="70" t="s">
        <v>60</v>
      </c>
      <c r="B35" s="71"/>
      <c r="C35" s="13"/>
      <c r="D35" s="13"/>
      <c r="E35" s="13" t="s">
        <v>39</v>
      </c>
      <c r="F35" s="13"/>
      <c r="G35" s="13"/>
      <c r="H35" s="13"/>
      <c r="I35" s="2"/>
    </row>
    <row r="36" spans="1:9" ht="30" customHeight="1">
      <c r="A36" s="70"/>
      <c r="B36" s="71"/>
      <c r="C36" s="13"/>
      <c r="D36" s="13"/>
      <c r="E36" s="13"/>
      <c r="F36" s="13"/>
      <c r="G36" s="13"/>
      <c r="H36" s="13"/>
      <c r="I36" s="2"/>
    </row>
    <row r="37" spans="1:9" ht="30" customHeight="1">
      <c r="A37" s="70"/>
      <c r="B37" s="71"/>
      <c r="C37" s="13"/>
      <c r="D37" s="13"/>
      <c r="E37" s="13"/>
      <c r="F37" s="13"/>
      <c r="G37" s="13"/>
      <c r="H37" s="13"/>
      <c r="I37" s="2"/>
    </row>
    <row r="38" spans="1:9" ht="30" customHeight="1">
      <c r="A38" s="70"/>
      <c r="B38" s="71"/>
      <c r="C38" s="13"/>
      <c r="D38" s="13"/>
      <c r="E38" s="13"/>
      <c r="F38" s="13"/>
      <c r="G38" s="13"/>
      <c r="H38" s="13"/>
      <c r="I38" s="2"/>
    </row>
    <row r="39" spans="1:9" ht="30" customHeight="1">
      <c r="A39" s="70"/>
      <c r="B39" s="71"/>
      <c r="C39" s="13"/>
      <c r="D39" s="13"/>
      <c r="E39" s="13"/>
      <c r="F39" s="13"/>
      <c r="G39" s="13"/>
      <c r="H39" s="13"/>
      <c r="I39" s="2"/>
    </row>
    <row r="40" spans="1:9" ht="30" customHeight="1">
      <c r="A40" s="70"/>
      <c r="B40" s="71"/>
      <c r="C40" s="13"/>
      <c r="D40" s="13"/>
      <c r="E40" s="13"/>
      <c r="F40" s="13"/>
      <c r="G40" s="13"/>
      <c r="H40" s="13"/>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6">
      <selection activeCell="G41" sqref="G4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164</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165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167</v>
      </c>
      <c r="B11" s="58"/>
      <c r="C11" s="5"/>
      <c r="D11" s="58" t="s">
        <v>176</v>
      </c>
      <c r="E11" s="58"/>
      <c r="F11" s="21">
        <v>100</v>
      </c>
      <c r="G11" s="18" t="s">
        <v>177</v>
      </c>
      <c r="H11" s="18" t="s">
        <v>166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166</v>
      </c>
      <c r="B16" s="71"/>
      <c r="C16" s="16">
        <f>100/6</f>
        <v>16.666666666666668</v>
      </c>
      <c r="D16" s="16">
        <f>100/6</f>
        <v>16.666666666666668</v>
      </c>
      <c r="E16" s="16">
        <f>100/6</f>
        <v>16.666666666666668</v>
      </c>
      <c r="F16" s="16">
        <f>100/6</f>
        <v>16.666666666666668</v>
      </c>
      <c r="G16" s="16">
        <f>100/6</f>
        <v>16.666666666666668</v>
      </c>
      <c r="H16" s="16">
        <f>100/6</f>
        <v>16.666666666666668</v>
      </c>
      <c r="I16" s="2"/>
      <c r="J16" s="2"/>
    </row>
    <row r="17" spans="1:10" ht="99.75" customHeight="1">
      <c r="A17" s="70" t="s">
        <v>178</v>
      </c>
      <c r="B17" s="71"/>
      <c r="C17" s="8">
        <f>F11</f>
        <v>100</v>
      </c>
      <c r="D17" s="8">
        <f>$F$11</f>
        <v>100</v>
      </c>
      <c r="E17" s="8">
        <f>$F$11</f>
        <v>100</v>
      </c>
      <c r="F17" s="8">
        <f>$F$11</f>
        <v>100</v>
      </c>
      <c r="G17" s="8">
        <f>$F$11</f>
        <v>100</v>
      </c>
      <c r="H17" s="8">
        <f>$F$11</f>
        <v>100</v>
      </c>
      <c r="I17" s="2"/>
      <c r="J17" s="2"/>
    </row>
    <row r="18" spans="1:10" ht="15">
      <c r="A18" s="55" t="s">
        <v>30</v>
      </c>
      <c r="B18" s="56"/>
      <c r="C18" s="9">
        <f>IF((C16/C17)&gt;1,1,(C16/C17))</f>
        <v>0.16666666666666669</v>
      </c>
      <c r="D18" s="9">
        <f>IF(((D16/D17)+C18)&gt;1,1,((D16/D17)+C18))</f>
        <v>0.33333333333333337</v>
      </c>
      <c r="E18" s="9">
        <f>IF(((E16/E17)+D18)&gt;1,1,((E16/E17)+D18))</f>
        <v>0.5</v>
      </c>
      <c r="F18" s="9">
        <f>IF(((F16/F17)+E18)&gt;1,1,((F16/F17)+E18))</f>
        <v>0.6666666666666667</v>
      </c>
      <c r="G18" s="9">
        <f>IF(((G16/G17)+F18)&gt;1,1,((G16/G17)+F18))</f>
        <v>0.8333333333333335</v>
      </c>
      <c r="H18" s="9">
        <f>IF(((H16/H17)+G18)&gt;1,1,((H16/H17)+G18))</f>
        <v>1.0000000000000002</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94.5" customHeight="1">
      <c r="E27" s="17" t="s">
        <v>27</v>
      </c>
      <c r="F27" s="70"/>
      <c r="G27" s="71"/>
      <c r="H27" s="72"/>
      <c r="I27" s="73"/>
      <c r="J27" s="2"/>
    </row>
    <row r="28" spans="5:10" ht="49.5" customHeight="1">
      <c r="E28" s="17" t="s">
        <v>28</v>
      </c>
      <c r="F28" s="70" t="s">
        <v>173</v>
      </c>
      <c r="G28" s="71"/>
      <c r="H28" s="72"/>
      <c r="I28" s="73"/>
      <c r="J28" s="2"/>
    </row>
    <row r="29" spans="5:10" ht="115.5" customHeight="1">
      <c r="E29" s="17" t="s">
        <v>29</v>
      </c>
      <c r="F29" s="70" t="s">
        <v>174</v>
      </c>
      <c r="G29" s="71"/>
      <c r="H29" s="72" t="s">
        <v>175</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168</v>
      </c>
      <c r="B34" s="71"/>
      <c r="C34" s="18" t="s">
        <v>40</v>
      </c>
      <c r="D34" s="18" t="s">
        <v>40</v>
      </c>
      <c r="E34" s="18" t="s">
        <v>40</v>
      </c>
      <c r="F34" s="18" t="s">
        <v>40</v>
      </c>
      <c r="G34" s="18" t="s">
        <v>40</v>
      </c>
      <c r="H34" s="18" t="s">
        <v>40</v>
      </c>
      <c r="I34" s="2"/>
    </row>
    <row r="35" spans="1:9" ht="62.25" customHeight="1">
      <c r="A35" s="70" t="s">
        <v>169</v>
      </c>
      <c r="B35" s="71"/>
      <c r="C35" s="18" t="s">
        <v>40</v>
      </c>
      <c r="D35" s="18" t="s">
        <v>40</v>
      </c>
      <c r="E35" s="18" t="s">
        <v>40</v>
      </c>
      <c r="F35" s="18" t="s">
        <v>40</v>
      </c>
      <c r="G35" s="18" t="s">
        <v>40</v>
      </c>
      <c r="H35" s="18" t="s">
        <v>40</v>
      </c>
      <c r="I35" s="2"/>
    </row>
    <row r="36" spans="1:9" ht="40.5" customHeight="1">
      <c r="A36" s="70" t="s">
        <v>170</v>
      </c>
      <c r="B36" s="71"/>
      <c r="C36" s="18" t="s">
        <v>40</v>
      </c>
      <c r="D36" s="18" t="s">
        <v>40</v>
      </c>
      <c r="E36" s="18" t="s">
        <v>40</v>
      </c>
      <c r="F36" s="18" t="s">
        <v>40</v>
      </c>
      <c r="G36" s="18" t="s">
        <v>40</v>
      </c>
      <c r="H36" s="18" t="s">
        <v>40</v>
      </c>
      <c r="I36" s="2"/>
    </row>
    <row r="37" spans="1:9" ht="30" customHeight="1">
      <c r="A37" s="70" t="s">
        <v>171</v>
      </c>
      <c r="B37" s="71"/>
      <c r="C37" s="18" t="s">
        <v>40</v>
      </c>
      <c r="D37" s="18" t="s">
        <v>40</v>
      </c>
      <c r="E37" s="18" t="s">
        <v>40</v>
      </c>
      <c r="F37" s="18" t="s">
        <v>40</v>
      </c>
      <c r="G37" s="18" t="s">
        <v>40</v>
      </c>
      <c r="H37" s="18" t="s">
        <v>40</v>
      </c>
      <c r="I37" s="2"/>
    </row>
    <row r="38" spans="1:9" ht="78" customHeight="1">
      <c r="A38" s="70" t="s">
        <v>172</v>
      </c>
      <c r="B38" s="71"/>
      <c r="C38" s="18" t="s">
        <v>40</v>
      </c>
      <c r="D38" s="18" t="s">
        <v>40</v>
      </c>
      <c r="E38" s="18" t="s">
        <v>40</v>
      </c>
      <c r="F38" s="18" t="s">
        <v>40</v>
      </c>
      <c r="G38" s="18" t="s">
        <v>40</v>
      </c>
      <c r="H38" s="18" t="s">
        <v>40</v>
      </c>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7">
      <selection activeCell="A32" sqref="A32:H3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200</v>
      </c>
      <c r="G2" s="58"/>
      <c r="H2" s="58"/>
      <c r="I2" s="58"/>
      <c r="J2" s="58"/>
    </row>
    <row r="3" spans="1:10" ht="42.75" customHeight="1">
      <c r="A3" s="59" t="s">
        <v>2</v>
      </c>
      <c r="B3" s="59"/>
      <c r="C3" s="25" t="s">
        <v>210</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18" t="s">
        <v>180</v>
      </c>
      <c r="D5" s="59" t="s">
        <v>9</v>
      </c>
      <c r="E5" s="59"/>
      <c r="F5" s="58" t="s">
        <v>181</v>
      </c>
      <c r="G5" s="58"/>
      <c r="H5" s="58"/>
      <c r="I5" s="58"/>
      <c r="J5" s="58"/>
    </row>
    <row r="6" spans="1:10" ht="114.75" customHeight="1">
      <c r="A6" s="59" t="s">
        <v>5</v>
      </c>
      <c r="B6" s="59"/>
      <c r="C6" s="18" t="s">
        <v>179</v>
      </c>
      <c r="D6" s="59"/>
      <c r="E6" s="59"/>
      <c r="F6" s="58"/>
      <c r="G6" s="58"/>
      <c r="H6" s="58"/>
      <c r="I6" s="58"/>
      <c r="J6" s="58"/>
    </row>
    <row r="7" spans="1:10" ht="53.25" customHeight="1">
      <c r="A7" s="59" t="s">
        <v>6</v>
      </c>
      <c r="B7" s="59"/>
      <c r="C7" s="18"/>
      <c r="D7" s="59" t="s">
        <v>10</v>
      </c>
      <c r="E7" s="59"/>
      <c r="F7" s="61" t="s">
        <v>182</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183</v>
      </c>
      <c r="B11" s="58"/>
      <c r="C11" s="5"/>
      <c r="D11" s="58" t="s">
        <v>184</v>
      </c>
      <c r="E11" s="58"/>
      <c r="F11" s="21">
        <v>2</v>
      </c>
      <c r="G11" s="18" t="s">
        <v>185</v>
      </c>
      <c r="H11" s="18" t="s">
        <v>186</v>
      </c>
      <c r="I11" s="22" t="s">
        <v>187</v>
      </c>
      <c r="J11" s="23">
        <f>20000000+5000000</f>
        <v>25000000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186</v>
      </c>
      <c r="B16" s="71"/>
      <c r="C16" s="16"/>
      <c r="D16" s="16"/>
      <c r="E16" s="16"/>
      <c r="F16" s="16"/>
      <c r="G16" s="16"/>
      <c r="H16" s="47">
        <v>2</v>
      </c>
      <c r="I16" s="2"/>
      <c r="J16" s="2"/>
    </row>
    <row r="17" spans="1:10" ht="99.75" customHeight="1">
      <c r="A17" s="70" t="s">
        <v>188</v>
      </c>
      <c r="B17" s="71"/>
      <c r="C17" s="48">
        <f>F11</f>
        <v>2</v>
      </c>
      <c r="D17" s="48">
        <f>F11</f>
        <v>2</v>
      </c>
      <c r="E17" s="48">
        <f>F11</f>
        <v>2</v>
      </c>
      <c r="F17" s="48">
        <f>F11</f>
        <v>2</v>
      </c>
      <c r="G17" s="48">
        <f>F11</f>
        <v>2</v>
      </c>
      <c r="H17" s="8">
        <v>2</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v>25000000</v>
      </c>
      <c r="I20" s="2"/>
      <c r="J20" s="2"/>
    </row>
    <row r="21" spans="1:10" ht="30" customHeight="1">
      <c r="A21" s="74" t="s">
        <v>33</v>
      </c>
      <c r="B21" s="75"/>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t="s">
        <v>189</v>
      </c>
      <c r="G26" s="71"/>
      <c r="H26" s="72"/>
      <c r="I26" s="73"/>
      <c r="J26" s="2"/>
    </row>
    <row r="27" spans="5:10" ht="94.5" customHeight="1">
      <c r="E27" s="17" t="s">
        <v>27</v>
      </c>
      <c r="F27" s="70" t="s">
        <v>193</v>
      </c>
      <c r="G27" s="71"/>
      <c r="H27" s="72"/>
      <c r="I27" s="73"/>
      <c r="J27" s="2"/>
    </row>
    <row r="28" spans="5:10" ht="49.5" customHeight="1">
      <c r="E28" s="17" t="s">
        <v>28</v>
      </c>
      <c r="F28" s="70"/>
      <c r="G28" s="71"/>
      <c r="H28" s="72"/>
      <c r="I28" s="73"/>
      <c r="J28" s="2"/>
    </row>
    <row r="29" spans="5:10" ht="115.5" customHeight="1">
      <c r="E29" s="17" t="s">
        <v>29</v>
      </c>
      <c r="F29" s="70" t="s">
        <v>190</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191</v>
      </c>
      <c r="B34" s="71"/>
      <c r="C34" s="25" t="s">
        <v>39</v>
      </c>
      <c r="D34" s="18"/>
      <c r="E34" s="25" t="s">
        <v>39</v>
      </c>
      <c r="F34" s="18"/>
      <c r="G34" s="18"/>
      <c r="H34" s="18"/>
      <c r="I34" s="2"/>
    </row>
    <row r="35" spans="1:9" ht="62.25" customHeight="1">
      <c r="A35" s="70" t="s">
        <v>192</v>
      </c>
      <c r="B35" s="71"/>
      <c r="C35" s="18"/>
      <c r="D35" s="25" t="s">
        <v>39</v>
      </c>
      <c r="E35" s="25"/>
      <c r="F35" s="25" t="s">
        <v>39</v>
      </c>
      <c r="G35" s="18"/>
      <c r="H35" s="18"/>
      <c r="I35" s="2"/>
    </row>
    <row r="36" spans="1:9" ht="40.5" customHeight="1">
      <c r="A36" s="70" t="s">
        <v>196</v>
      </c>
      <c r="B36" s="71"/>
      <c r="C36" s="18"/>
      <c r="D36" s="18"/>
      <c r="E36" s="25" t="s">
        <v>39</v>
      </c>
      <c r="F36" s="18"/>
      <c r="G36" s="25" t="s">
        <v>39</v>
      </c>
      <c r="H36" s="18"/>
      <c r="I36" s="2"/>
    </row>
    <row r="37" spans="1:9" ht="51.75" customHeight="1">
      <c r="A37" s="70" t="s">
        <v>197</v>
      </c>
      <c r="B37" s="71"/>
      <c r="C37" s="18"/>
      <c r="D37" s="18"/>
      <c r="E37" s="25" t="s">
        <v>39</v>
      </c>
      <c r="F37" s="18"/>
      <c r="G37" s="25" t="s">
        <v>39</v>
      </c>
      <c r="H37" s="18"/>
      <c r="I37" s="2"/>
    </row>
    <row r="38" spans="1:9" ht="78" customHeight="1">
      <c r="A38" s="70" t="s">
        <v>198</v>
      </c>
      <c r="B38" s="71"/>
      <c r="C38" s="18"/>
      <c r="D38" s="18"/>
      <c r="E38" s="18"/>
      <c r="F38" s="25" t="s">
        <v>39</v>
      </c>
      <c r="G38" s="18"/>
      <c r="H38" s="25" t="s">
        <v>39</v>
      </c>
      <c r="I38" s="2"/>
    </row>
    <row r="39" spans="1:9" ht="59.25" customHeight="1">
      <c r="A39" s="70" t="s">
        <v>199</v>
      </c>
      <c r="B39" s="71"/>
      <c r="C39" s="18"/>
      <c r="D39" s="18"/>
      <c r="E39" s="18"/>
      <c r="F39" s="18"/>
      <c r="G39" s="18"/>
      <c r="H39" s="25" t="s">
        <v>39</v>
      </c>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9">
      <selection activeCell="H38" sqref="H38"/>
    </sheetView>
  </sheetViews>
  <sheetFormatPr defaultColWidth="11.421875" defaultRowHeight="15"/>
  <cols>
    <col min="2" max="2" width="13.57421875" style="0" customWidth="1"/>
    <col min="3" max="5" width="20.7109375" style="0" customWidth="1"/>
    <col min="6" max="6" width="26.28125" style="0" customWidth="1"/>
    <col min="7" max="7" width="24.57421875" style="0" customWidth="1"/>
    <col min="8"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8">
        <v>2012</v>
      </c>
      <c r="D2" s="57" t="s">
        <v>7</v>
      </c>
      <c r="E2" s="57"/>
      <c r="F2" s="58" t="s">
        <v>200</v>
      </c>
      <c r="G2" s="58"/>
      <c r="H2" s="58"/>
      <c r="I2" s="58"/>
      <c r="J2" s="58"/>
    </row>
    <row r="3" spans="1:10" ht="42.75" customHeight="1">
      <c r="A3" s="59" t="s">
        <v>2</v>
      </c>
      <c r="B3" s="59"/>
      <c r="C3" s="38" t="s">
        <v>210</v>
      </c>
      <c r="D3" s="59" t="s">
        <v>8</v>
      </c>
      <c r="E3" s="59"/>
      <c r="F3" s="58" t="s">
        <v>201</v>
      </c>
      <c r="G3" s="58"/>
      <c r="H3" s="58"/>
      <c r="I3" s="58"/>
      <c r="J3" s="58"/>
    </row>
    <row r="4" spans="1:10" ht="58.5" customHeight="1">
      <c r="A4" s="59" t="s">
        <v>3</v>
      </c>
      <c r="B4" s="59"/>
      <c r="C4" s="38" t="s">
        <v>203</v>
      </c>
      <c r="D4" s="59" t="s">
        <v>11</v>
      </c>
      <c r="E4" s="59"/>
      <c r="F4" s="58" t="s">
        <v>202</v>
      </c>
      <c r="G4" s="58"/>
      <c r="H4" s="58"/>
      <c r="I4" s="58"/>
      <c r="J4" s="58"/>
    </row>
    <row r="5" spans="1:10" ht="70.5" customHeight="1">
      <c r="A5" s="59" t="s">
        <v>4</v>
      </c>
      <c r="B5" s="59"/>
      <c r="C5" s="38" t="s">
        <v>180</v>
      </c>
      <c r="D5" s="59" t="s">
        <v>9</v>
      </c>
      <c r="E5" s="59"/>
      <c r="F5" s="58" t="s">
        <v>259</v>
      </c>
      <c r="G5" s="58"/>
      <c r="H5" s="58"/>
      <c r="I5" s="58"/>
      <c r="J5" s="58"/>
    </row>
    <row r="6" spans="1:10" ht="114.75" customHeight="1">
      <c r="A6" s="59" t="s">
        <v>5</v>
      </c>
      <c r="B6" s="59"/>
      <c r="C6" s="38" t="s">
        <v>179</v>
      </c>
      <c r="D6" s="59"/>
      <c r="E6" s="59"/>
      <c r="F6" s="58"/>
      <c r="G6" s="58"/>
      <c r="H6" s="58"/>
      <c r="I6" s="58"/>
      <c r="J6" s="58"/>
    </row>
    <row r="7" spans="1:10" ht="53.25" customHeight="1">
      <c r="A7" s="59" t="s">
        <v>6</v>
      </c>
      <c r="B7" s="59"/>
      <c r="C7" s="38"/>
      <c r="D7" s="59" t="s">
        <v>10</v>
      </c>
      <c r="E7" s="59"/>
      <c r="F7" s="61" t="s">
        <v>260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6" t="s">
        <v>15</v>
      </c>
      <c r="G10" s="39" t="s">
        <v>16</v>
      </c>
      <c r="H10" s="39" t="s">
        <v>17</v>
      </c>
      <c r="I10" s="7" t="s">
        <v>18</v>
      </c>
      <c r="J10" s="39" t="s">
        <v>19</v>
      </c>
    </row>
    <row r="11" spans="1:10" ht="137.25" customHeight="1">
      <c r="A11" s="58" t="s">
        <v>261</v>
      </c>
      <c r="B11" s="58"/>
      <c r="C11" s="37"/>
      <c r="D11" s="58" t="s">
        <v>262</v>
      </c>
      <c r="E11" s="58"/>
      <c r="F11" s="21">
        <v>2</v>
      </c>
      <c r="G11" s="38" t="s">
        <v>263</v>
      </c>
      <c r="H11" s="43" t="s">
        <v>293</v>
      </c>
      <c r="I11" s="22" t="s">
        <v>313</v>
      </c>
      <c r="J11" s="23">
        <f>10000000+20000000</f>
        <v>30000000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5" t="s">
        <v>24</v>
      </c>
      <c r="D15" s="35" t="s">
        <v>25</v>
      </c>
      <c r="E15" s="35" t="s">
        <v>26</v>
      </c>
      <c r="F15" s="35" t="s">
        <v>27</v>
      </c>
      <c r="G15" s="35" t="s">
        <v>28</v>
      </c>
      <c r="H15" s="35" t="s">
        <v>29</v>
      </c>
      <c r="I15" s="2"/>
      <c r="J15" s="2"/>
    </row>
    <row r="16" spans="1:10" ht="99.75" customHeight="1">
      <c r="A16" s="70" t="s">
        <v>294</v>
      </c>
      <c r="B16" s="71"/>
      <c r="C16" s="16"/>
      <c r="D16" s="16"/>
      <c r="E16" s="16"/>
      <c r="F16" s="16"/>
      <c r="G16" s="47">
        <v>1</v>
      </c>
      <c r="H16" s="47">
        <v>1</v>
      </c>
      <c r="I16" s="2"/>
      <c r="J16" s="2"/>
    </row>
    <row r="17" spans="1:10" ht="99.75" customHeight="1">
      <c r="A17" s="70" t="s">
        <v>295</v>
      </c>
      <c r="B17" s="71"/>
      <c r="C17" s="48">
        <f>F11</f>
        <v>2</v>
      </c>
      <c r="D17" s="48">
        <f>$F$11</f>
        <v>2</v>
      </c>
      <c r="E17" s="48">
        <f>$F$11</f>
        <v>2</v>
      </c>
      <c r="F17" s="48">
        <f>$F$11</f>
        <v>2</v>
      </c>
      <c r="G17" s="48">
        <f>$F$11</f>
        <v>2</v>
      </c>
      <c r="H17" s="48">
        <f>$F$11</f>
        <v>2</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0.5</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v>20000000</v>
      </c>
      <c r="H20" s="6">
        <v>10000000</v>
      </c>
      <c r="I20" s="2"/>
      <c r="J20" s="2"/>
    </row>
    <row r="21" spans="1:10" ht="30" customHeight="1">
      <c r="A21" s="74" t="s">
        <v>33</v>
      </c>
      <c r="B21" s="75"/>
      <c r="C21" s="10">
        <f>(C20/$J$11)</f>
        <v>0</v>
      </c>
      <c r="D21" s="11">
        <f>(D20/$J$11)+C21</f>
        <v>0</v>
      </c>
      <c r="E21" s="11">
        <f>(E20/$J$11)+D21</f>
        <v>0</v>
      </c>
      <c r="F21" s="11">
        <f>(F20/$J$11)+E21</f>
        <v>0</v>
      </c>
      <c r="G21" s="11">
        <f>(G20/$J$11)+F21</f>
        <v>0.6666666666666666</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8.25" customHeight="1">
      <c r="E24" s="36" t="s">
        <v>24</v>
      </c>
      <c r="F24" s="70" t="s">
        <v>271</v>
      </c>
      <c r="G24" s="71"/>
      <c r="H24" s="70"/>
      <c r="I24" s="71"/>
      <c r="J24" s="2"/>
    </row>
    <row r="25" spans="5:10" ht="49.5" customHeight="1">
      <c r="E25" s="36" t="s">
        <v>25</v>
      </c>
      <c r="F25" s="70"/>
      <c r="G25" s="71"/>
      <c r="H25" s="72"/>
      <c r="I25" s="73"/>
      <c r="J25" s="2"/>
    </row>
    <row r="26" spans="5:10" ht="63.75" customHeight="1">
      <c r="E26" s="36" t="s">
        <v>26</v>
      </c>
      <c r="F26" s="70"/>
      <c r="G26" s="71"/>
      <c r="H26" s="72"/>
      <c r="I26" s="73"/>
      <c r="J26" s="2"/>
    </row>
    <row r="27" spans="5:10" ht="71.25" customHeight="1">
      <c r="E27" s="36" t="s">
        <v>27</v>
      </c>
      <c r="F27" s="70"/>
      <c r="G27" s="71"/>
      <c r="H27" s="72"/>
      <c r="I27" s="73"/>
      <c r="J27" s="2"/>
    </row>
    <row r="28" spans="5:10" ht="150.75" customHeight="1">
      <c r="E28" s="36" t="s">
        <v>28</v>
      </c>
      <c r="F28" s="70" t="s">
        <v>314</v>
      </c>
      <c r="G28" s="71"/>
      <c r="H28" s="72"/>
      <c r="I28" s="73"/>
      <c r="J28" s="2"/>
    </row>
    <row r="29" spans="5:10" ht="307.5" customHeight="1">
      <c r="E29" s="36" t="s">
        <v>29</v>
      </c>
      <c r="F29" s="70" t="s">
        <v>296</v>
      </c>
      <c r="G29" s="71"/>
      <c r="H29" s="70" t="s">
        <v>297</v>
      </c>
      <c r="I29" s="71"/>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6" t="s">
        <v>24</v>
      </c>
      <c r="D33" s="36" t="s">
        <v>25</v>
      </c>
      <c r="E33" s="36" t="s">
        <v>26</v>
      </c>
      <c r="F33" s="36" t="s">
        <v>27</v>
      </c>
      <c r="G33" s="36" t="s">
        <v>28</v>
      </c>
      <c r="H33" s="36" t="s">
        <v>29</v>
      </c>
      <c r="I33" s="4"/>
      <c r="J33" s="1"/>
      <c r="K33" s="1"/>
      <c r="L33" s="1"/>
      <c r="M33" s="1"/>
    </row>
    <row r="34" spans="1:9" ht="84" customHeight="1">
      <c r="A34" s="70" t="s">
        <v>264</v>
      </c>
      <c r="B34" s="71"/>
      <c r="C34" s="40" t="s">
        <v>39</v>
      </c>
      <c r="D34" s="38"/>
      <c r="E34" s="38"/>
      <c r="F34" s="38"/>
      <c r="G34" s="38"/>
      <c r="H34" s="38"/>
      <c r="I34" s="2"/>
    </row>
    <row r="35" spans="1:9" ht="62.25" customHeight="1">
      <c r="A35" s="70" t="s">
        <v>265</v>
      </c>
      <c r="B35" s="71"/>
      <c r="C35" s="40" t="s">
        <v>39</v>
      </c>
      <c r="D35" s="38"/>
      <c r="E35" s="38"/>
      <c r="F35" s="38"/>
      <c r="G35" s="38"/>
      <c r="H35" s="38"/>
      <c r="I35" s="2"/>
    </row>
    <row r="36" spans="1:9" ht="48.75" customHeight="1">
      <c r="A36" s="70" t="s">
        <v>266</v>
      </c>
      <c r="B36" s="71"/>
      <c r="C36" s="38"/>
      <c r="D36" s="40" t="s">
        <v>39</v>
      </c>
      <c r="E36" s="38"/>
      <c r="F36" s="38"/>
      <c r="G36" s="38"/>
      <c r="H36" s="38"/>
      <c r="I36" s="2"/>
    </row>
    <row r="37" spans="1:9" ht="51.75" customHeight="1">
      <c r="A37" s="70" t="s">
        <v>267</v>
      </c>
      <c r="B37" s="71"/>
      <c r="C37" s="38"/>
      <c r="D37" s="38"/>
      <c r="E37" s="40" t="s">
        <v>39</v>
      </c>
      <c r="F37" s="38"/>
      <c r="G37" s="38"/>
      <c r="H37" s="38"/>
      <c r="I37" s="2"/>
    </row>
    <row r="38" spans="1:9" ht="78" customHeight="1">
      <c r="A38" s="70" t="s">
        <v>268</v>
      </c>
      <c r="B38" s="71"/>
      <c r="C38" s="38"/>
      <c r="D38" s="38"/>
      <c r="E38" s="38"/>
      <c r="F38" s="40" t="s">
        <v>39</v>
      </c>
      <c r="G38" s="38"/>
      <c r="H38" s="38"/>
      <c r="I38" s="2"/>
    </row>
    <row r="39" spans="1:9" ht="59.25" customHeight="1">
      <c r="A39" s="70" t="s">
        <v>269</v>
      </c>
      <c r="B39" s="71"/>
      <c r="C39" s="38"/>
      <c r="D39" s="38"/>
      <c r="E39" s="38"/>
      <c r="F39" s="38"/>
      <c r="G39" s="40" t="s">
        <v>39</v>
      </c>
      <c r="H39" s="40" t="s">
        <v>39</v>
      </c>
      <c r="I39" s="2"/>
    </row>
    <row r="40" spans="1:9" ht="30" customHeight="1">
      <c r="A40" s="70"/>
      <c r="B40" s="71"/>
      <c r="C40" s="38"/>
      <c r="D40" s="38"/>
      <c r="E40" s="38"/>
      <c r="F40" s="38"/>
      <c r="G40" s="38"/>
      <c r="H40" s="38"/>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A1" sqref="A1:J1"/>
    </sheetView>
  </sheetViews>
  <sheetFormatPr defaultColWidth="11.421875" defaultRowHeight="15"/>
  <cols>
    <col min="1" max="1" width="17.28125" style="0" customWidth="1"/>
    <col min="2" max="2" width="34.00390625" style="0" customWidth="1"/>
    <col min="3" max="5" width="20.7109375" style="0" customWidth="1"/>
    <col min="6" max="6" width="26.28125" style="0" customWidth="1"/>
    <col min="7" max="7" width="24.57421875" style="0" customWidth="1"/>
    <col min="8"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298</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270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69.5" customHeight="1">
      <c r="A11" s="58" t="s">
        <v>301</v>
      </c>
      <c r="B11" s="58"/>
      <c r="C11" s="46"/>
      <c r="D11" s="58"/>
      <c r="E11" s="58"/>
      <c r="F11" s="21">
        <v>4</v>
      </c>
      <c r="G11" s="43" t="s">
        <v>300</v>
      </c>
      <c r="H11" s="43" t="s">
        <v>299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299</v>
      </c>
      <c r="B16" s="71"/>
      <c r="C16" s="16"/>
      <c r="D16" s="16"/>
      <c r="E16" s="16"/>
      <c r="F16" s="16"/>
      <c r="G16" s="16"/>
      <c r="H16" s="47">
        <v>0</v>
      </c>
      <c r="I16" s="2"/>
      <c r="J16" s="2"/>
    </row>
    <row r="17" spans="1:10" ht="99.75" customHeight="1">
      <c r="A17" s="70" t="s">
        <v>308</v>
      </c>
      <c r="B17" s="71"/>
      <c r="C17" s="48">
        <f>F11</f>
        <v>4</v>
      </c>
      <c r="D17" s="48">
        <f>$F$11</f>
        <v>4</v>
      </c>
      <c r="E17" s="48">
        <f>$F$11</f>
        <v>4</v>
      </c>
      <c r="F17" s="48">
        <f>$F$11</f>
        <v>4</v>
      </c>
      <c r="G17" s="48">
        <f>$F$11</f>
        <v>4</v>
      </c>
      <c r="H17" s="48">
        <f>$F$11</f>
        <v>4</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8.25" customHeight="1">
      <c r="E24" s="44" t="s">
        <v>24</v>
      </c>
      <c r="F24" s="70"/>
      <c r="G24" s="71"/>
      <c r="H24" s="70"/>
      <c r="I24" s="71"/>
      <c r="J24" s="2"/>
    </row>
    <row r="25" spans="5:10" ht="49.5" customHeight="1">
      <c r="E25" s="44" t="s">
        <v>25</v>
      </c>
      <c r="F25" s="70"/>
      <c r="G25" s="71"/>
      <c r="H25" s="72"/>
      <c r="I25" s="73"/>
      <c r="J25" s="2"/>
    </row>
    <row r="26" spans="5:10" ht="63.75" customHeight="1">
      <c r="E26" s="44" t="s">
        <v>26</v>
      </c>
      <c r="F26" s="70" t="s">
        <v>302</v>
      </c>
      <c r="G26" s="71"/>
      <c r="H26" s="72"/>
      <c r="I26" s="73"/>
      <c r="J26" s="2"/>
    </row>
    <row r="27" spans="5:10" ht="71.25" customHeight="1">
      <c r="E27" s="44" t="s">
        <v>27</v>
      </c>
      <c r="F27" s="70" t="s">
        <v>303</v>
      </c>
      <c r="G27" s="71"/>
      <c r="H27" s="72"/>
      <c r="I27" s="73"/>
      <c r="J27" s="2"/>
    </row>
    <row r="28" spans="5:10" ht="60" customHeight="1">
      <c r="E28" s="44" t="s">
        <v>28</v>
      </c>
      <c r="F28" s="70" t="s">
        <v>303</v>
      </c>
      <c r="G28" s="71"/>
      <c r="H28" s="72"/>
      <c r="I28" s="73"/>
      <c r="J28" s="2"/>
    </row>
    <row r="29" spans="5:10" ht="90" customHeight="1">
      <c r="E29" s="44" t="s">
        <v>29</v>
      </c>
      <c r="F29" s="70" t="s">
        <v>304</v>
      </c>
      <c r="G29" s="71"/>
      <c r="H29" s="70"/>
      <c r="I29" s="71"/>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48" customHeight="1">
      <c r="A34" s="70" t="s">
        <v>305</v>
      </c>
      <c r="B34" s="71"/>
      <c r="C34" s="43"/>
      <c r="D34" s="43"/>
      <c r="E34" s="43" t="s">
        <v>39</v>
      </c>
      <c r="F34" s="43"/>
      <c r="G34" s="43"/>
      <c r="H34" s="43"/>
      <c r="I34" s="2"/>
    </row>
    <row r="35" spans="1:9" ht="62.25" customHeight="1">
      <c r="A35" s="70" t="s">
        <v>306</v>
      </c>
      <c r="B35" s="71"/>
      <c r="C35" s="43"/>
      <c r="D35" s="43"/>
      <c r="E35" s="43"/>
      <c r="F35" s="43" t="s">
        <v>39</v>
      </c>
      <c r="G35" s="43" t="s">
        <v>39</v>
      </c>
      <c r="H35" s="43" t="s">
        <v>39</v>
      </c>
      <c r="I35" s="2"/>
    </row>
    <row r="36" spans="1:9" ht="48.75" customHeight="1">
      <c r="A36" s="70" t="s">
        <v>307</v>
      </c>
      <c r="B36" s="71"/>
      <c r="C36" s="43"/>
      <c r="D36" s="43"/>
      <c r="E36" s="43"/>
      <c r="F36" s="43"/>
      <c r="G36" s="43"/>
      <c r="H36" s="43" t="s">
        <v>39</v>
      </c>
      <c r="I36" s="2"/>
    </row>
    <row r="37" spans="1:9" ht="51.75" customHeight="1">
      <c r="A37" s="70"/>
      <c r="B37" s="71"/>
      <c r="C37" s="43"/>
      <c r="D37" s="43"/>
      <c r="E37" s="43"/>
      <c r="F37" s="43"/>
      <c r="G37" s="43"/>
      <c r="H37" s="43"/>
      <c r="I37" s="2"/>
    </row>
    <row r="38" spans="1:9" ht="78" customHeight="1">
      <c r="A38" s="70"/>
      <c r="B38" s="71"/>
      <c r="C38" s="43"/>
      <c r="D38" s="43"/>
      <c r="E38" s="43"/>
      <c r="F38" s="43"/>
      <c r="G38" s="43"/>
      <c r="H38" s="43"/>
      <c r="I38" s="2"/>
    </row>
    <row r="39" spans="1:9" ht="59.25" customHeight="1">
      <c r="A39" s="70"/>
      <c r="B39" s="71"/>
      <c r="C39" s="43"/>
      <c r="D39" s="43"/>
      <c r="E39" s="43"/>
      <c r="F39" s="43"/>
      <c r="G39" s="43"/>
      <c r="H39" s="43"/>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4">
      <selection activeCell="H21" sqref="H2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280</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281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37.25" customHeight="1">
      <c r="A11" s="58" t="s">
        <v>183</v>
      </c>
      <c r="B11" s="58"/>
      <c r="C11" s="46"/>
      <c r="D11" s="58" t="s">
        <v>184</v>
      </c>
      <c r="E11" s="58"/>
      <c r="F11" s="21">
        <v>5</v>
      </c>
      <c r="G11" s="43" t="s">
        <v>282</v>
      </c>
      <c r="H11" s="43" t="s">
        <v>284</v>
      </c>
      <c r="I11" s="22" t="s">
        <v>312</v>
      </c>
      <c r="J11" s="49">
        <f>14895918+7903550</f>
        <v>22799468</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283</v>
      </c>
      <c r="B16" s="71"/>
      <c r="C16" s="16"/>
      <c r="D16" s="16"/>
      <c r="E16" s="16"/>
      <c r="F16" s="16"/>
      <c r="G16" s="16"/>
      <c r="H16" s="47">
        <v>5</v>
      </c>
      <c r="I16" s="2"/>
      <c r="J16" s="2"/>
    </row>
    <row r="17" spans="1:10" ht="99.75" customHeight="1">
      <c r="A17" s="70" t="s">
        <v>285</v>
      </c>
      <c r="B17" s="71"/>
      <c r="C17" s="48">
        <f>F11</f>
        <v>5</v>
      </c>
      <c r="D17" s="48">
        <f>F11</f>
        <v>5</v>
      </c>
      <c r="E17" s="48">
        <f>F11</f>
        <v>5</v>
      </c>
      <c r="F17" s="48">
        <f>F11</f>
        <v>5</v>
      </c>
      <c r="G17" s="48">
        <f>F11</f>
        <v>5</v>
      </c>
      <c r="H17" s="48">
        <f>F11</f>
        <v>5</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v>22799468</v>
      </c>
      <c r="I20" s="2"/>
      <c r="J20" s="2"/>
    </row>
    <row r="21" spans="1:10" ht="30" customHeight="1">
      <c r="A21" s="74" t="s">
        <v>33</v>
      </c>
      <c r="B21" s="75"/>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44" t="s">
        <v>24</v>
      </c>
      <c r="F24" s="70"/>
      <c r="G24" s="71"/>
      <c r="H24" s="70"/>
      <c r="I24" s="71"/>
      <c r="J24" s="2"/>
    </row>
    <row r="25" spans="5:10" ht="49.5" customHeight="1">
      <c r="E25" s="44" t="s">
        <v>25</v>
      </c>
      <c r="F25" s="70"/>
      <c r="G25" s="71"/>
      <c r="H25" s="72"/>
      <c r="I25" s="73"/>
      <c r="J25" s="2"/>
    </row>
    <row r="26" spans="5:10" ht="102" customHeight="1">
      <c r="E26" s="44" t="s">
        <v>26</v>
      </c>
      <c r="F26" s="70" t="s">
        <v>309</v>
      </c>
      <c r="G26" s="71"/>
      <c r="H26" s="72"/>
      <c r="I26" s="73"/>
      <c r="J26" s="2"/>
    </row>
    <row r="27" spans="5:10" ht="107.25" customHeight="1">
      <c r="E27" s="44" t="s">
        <v>27</v>
      </c>
      <c r="F27" s="70" t="s">
        <v>286</v>
      </c>
      <c r="G27" s="71"/>
      <c r="H27" s="72"/>
      <c r="I27" s="73"/>
      <c r="J27" s="2"/>
    </row>
    <row r="28" spans="5:10" ht="49.5" customHeight="1">
      <c r="E28" s="44" t="s">
        <v>28</v>
      </c>
      <c r="F28" s="70" t="s">
        <v>310</v>
      </c>
      <c r="G28" s="71"/>
      <c r="H28" s="72"/>
      <c r="I28" s="73"/>
      <c r="J28" s="2"/>
    </row>
    <row r="29" spans="5:10" ht="186" customHeight="1">
      <c r="E29" s="44" t="s">
        <v>29</v>
      </c>
      <c r="F29" s="70" t="s">
        <v>311</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84" customHeight="1">
      <c r="A34" s="70" t="s">
        <v>191</v>
      </c>
      <c r="B34" s="71"/>
      <c r="C34" s="43" t="s">
        <v>39</v>
      </c>
      <c r="D34" s="43"/>
      <c r="E34" s="43" t="s">
        <v>39</v>
      </c>
      <c r="F34" s="43"/>
      <c r="G34" s="43"/>
      <c r="H34" s="43"/>
      <c r="I34" s="2"/>
    </row>
    <row r="35" spans="1:9" ht="62.25" customHeight="1">
      <c r="A35" s="70" t="s">
        <v>192</v>
      </c>
      <c r="B35" s="71"/>
      <c r="C35" s="43"/>
      <c r="D35" s="43" t="s">
        <v>39</v>
      </c>
      <c r="E35" s="43"/>
      <c r="F35" s="43" t="s">
        <v>39</v>
      </c>
      <c r="G35" s="43"/>
      <c r="H35" s="43"/>
      <c r="I35" s="2"/>
    </row>
    <row r="36" spans="1:9" ht="40.5" customHeight="1">
      <c r="A36" s="70" t="s">
        <v>196</v>
      </c>
      <c r="B36" s="71"/>
      <c r="C36" s="43"/>
      <c r="D36" s="43"/>
      <c r="E36" s="43" t="s">
        <v>39</v>
      </c>
      <c r="F36" s="43"/>
      <c r="G36" s="43" t="s">
        <v>39</v>
      </c>
      <c r="H36" s="43"/>
      <c r="I36" s="2"/>
    </row>
    <row r="37" spans="1:9" ht="51.75" customHeight="1">
      <c r="A37" s="70" t="s">
        <v>197</v>
      </c>
      <c r="B37" s="71"/>
      <c r="C37" s="43"/>
      <c r="D37" s="43"/>
      <c r="E37" s="43" t="s">
        <v>39</v>
      </c>
      <c r="F37" s="43"/>
      <c r="G37" s="43" t="s">
        <v>39</v>
      </c>
      <c r="H37" s="43"/>
      <c r="I37" s="2"/>
    </row>
    <row r="38" spans="1:9" ht="78" customHeight="1">
      <c r="A38" s="70" t="s">
        <v>198</v>
      </c>
      <c r="B38" s="71"/>
      <c r="C38" s="43"/>
      <c r="D38" s="43"/>
      <c r="E38" s="43"/>
      <c r="F38" s="43" t="s">
        <v>39</v>
      </c>
      <c r="G38" s="43"/>
      <c r="H38" s="43" t="s">
        <v>39</v>
      </c>
      <c r="I38" s="2"/>
    </row>
    <row r="39" spans="1:9" ht="59.25" customHeight="1">
      <c r="A39" s="70" t="s">
        <v>199</v>
      </c>
      <c r="B39" s="71"/>
      <c r="C39" s="43"/>
      <c r="D39" s="43"/>
      <c r="E39" s="43"/>
      <c r="F39" s="43"/>
      <c r="G39" s="43"/>
      <c r="H39" s="43" t="s">
        <v>39</v>
      </c>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A1" sqref="A1:J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180</v>
      </c>
      <c r="D4" s="59" t="s">
        <v>11</v>
      </c>
      <c r="E4" s="59"/>
      <c r="F4" s="58" t="s">
        <v>202</v>
      </c>
      <c r="G4" s="58"/>
      <c r="H4" s="58"/>
      <c r="I4" s="58"/>
      <c r="J4" s="58"/>
    </row>
    <row r="5" spans="1:10" ht="70.5" customHeight="1">
      <c r="A5" s="59" t="s">
        <v>4</v>
      </c>
      <c r="B5" s="59"/>
      <c r="C5" s="25" t="s">
        <v>180</v>
      </c>
      <c r="D5" s="59" t="s">
        <v>9</v>
      </c>
      <c r="E5" s="59"/>
      <c r="F5" s="58" t="s">
        <v>208</v>
      </c>
      <c r="G5" s="58"/>
      <c r="H5" s="58"/>
      <c r="I5" s="58"/>
      <c r="J5" s="58"/>
    </row>
    <row r="6" spans="1:10" ht="114.75" customHeight="1">
      <c r="A6" s="59" t="s">
        <v>5</v>
      </c>
      <c r="B6" s="59"/>
      <c r="C6" s="25" t="s">
        <v>204</v>
      </c>
      <c r="D6" s="59"/>
      <c r="E6" s="59"/>
      <c r="F6" s="58"/>
      <c r="G6" s="58"/>
      <c r="H6" s="58"/>
      <c r="I6" s="58"/>
      <c r="J6" s="58"/>
    </row>
    <row r="7" spans="1:10" ht="53.25" customHeight="1">
      <c r="A7" s="59" t="s">
        <v>6</v>
      </c>
      <c r="B7" s="59"/>
      <c r="C7" s="25"/>
      <c r="D7" s="59" t="s">
        <v>10</v>
      </c>
      <c r="E7" s="59"/>
      <c r="F7" s="61" t="s">
        <v>207</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137.25" customHeight="1">
      <c r="A11" s="58" t="s">
        <v>205</v>
      </c>
      <c r="B11" s="58"/>
      <c r="C11" s="28"/>
      <c r="D11" s="58" t="s">
        <v>206</v>
      </c>
      <c r="E11" s="58"/>
      <c r="F11" s="21">
        <v>200</v>
      </c>
      <c r="G11" s="43" t="s">
        <v>278</v>
      </c>
      <c r="H11" s="43" t="s">
        <v>209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209</v>
      </c>
      <c r="B16" s="71"/>
      <c r="C16" s="16"/>
      <c r="D16" s="16"/>
      <c r="E16" s="16"/>
      <c r="F16" s="16"/>
      <c r="G16" s="16"/>
      <c r="H16" s="16"/>
      <c r="I16" s="2"/>
      <c r="J16" s="2"/>
    </row>
    <row r="17" spans="1:10" ht="99.75" customHeight="1">
      <c r="A17" s="70" t="s">
        <v>279</v>
      </c>
      <c r="B17" s="71"/>
      <c r="C17" s="8">
        <f>F11</f>
        <v>200</v>
      </c>
      <c r="D17" s="8">
        <f>$F$11</f>
        <v>200</v>
      </c>
      <c r="E17" s="8">
        <f>$F$11</f>
        <v>200</v>
      </c>
      <c r="F17" s="8">
        <f>$F$11</f>
        <v>200</v>
      </c>
      <c r="G17" s="8">
        <f>$F$11</f>
        <v>200</v>
      </c>
      <c r="H17" s="8">
        <f>$F$11</f>
        <v>200</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3" customHeight="1">
      <c r="E24" s="26" t="s">
        <v>24</v>
      </c>
      <c r="F24" s="70" t="s">
        <v>287</v>
      </c>
      <c r="G24" s="71"/>
      <c r="H24" s="70"/>
      <c r="I24" s="71"/>
      <c r="J24" s="2"/>
    </row>
    <row r="25" spans="5:10" ht="49.5" customHeight="1">
      <c r="E25" s="26" t="s">
        <v>25</v>
      </c>
      <c r="F25" s="70" t="s">
        <v>288</v>
      </c>
      <c r="G25" s="71"/>
      <c r="H25" s="72"/>
      <c r="I25" s="73"/>
      <c r="J25" s="2"/>
    </row>
    <row r="26" spans="5:10" ht="102" customHeight="1">
      <c r="E26" s="26" t="s">
        <v>26</v>
      </c>
      <c r="F26" s="70" t="s">
        <v>288</v>
      </c>
      <c r="G26" s="71"/>
      <c r="H26" s="72"/>
      <c r="I26" s="73"/>
      <c r="J26" s="2"/>
    </row>
    <row r="27" spans="5:10" ht="94.5" customHeight="1">
      <c r="E27" s="26" t="s">
        <v>27</v>
      </c>
      <c r="F27" s="70" t="s">
        <v>288</v>
      </c>
      <c r="G27" s="71"/>
      <c r="H27" s="72"/>
      <c r="I27" s="73"/>
      <c r="J27" s="2"/>
    </row>
    <row r="28" spans="5:10" ht="49.5" customHeight="1">
      <c r="E28" s="26" t="s">
        <v>28</v>
      </c>
      <c r="F28" s="70" t="s">
        <v>288</v>
      </c>
      <c r="G28" s="71"/>
      <c r="H28" s="72"/>
      <c r="I28" s="73"/>
      <c r="J28" s="2"/>
    </row>
    <row r="29" spans="5:10" ht="115.5" customHeight="1">
      <c r="E29" s="26" t="s">
        <v>29</v>
      </c>
      <c r="F29" s="70" t="s">
        <v>292</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84" customHeight="1">
      <c r="A34" s="70" t="s">
        <v>289</v>
      </c>
      <c r="B34" s="71"/>
      <c r="C34" s="43" t="s">
        <v>39</v>
      </c>
      <c r="D34" s="25"/>
      <c r="E34" s="25"/>
      <c r="F34" s="25"/>
      <c r="G34" s="25"/>
      <c r="H34" s="25"/>
      <c r="I34" s="2"/>
    </row>
    <row r="35" spans="1:9" ht="62.25" customHeight="1">
      <c r="A35" s="70" t="s">
        <v>290</v>
      </c>
      <c r="B35" s="71"/>
      <c r="C35" s="43" t="s">
        <v>39</v>
      </c>
      <c r="D35" s="43" t="s">
        <v>39</v>
      </c>
      <c r="E35" s="43" t="s">
        <v>39</v>
      </c>
      <c r="F35" s="43" t="s">
        <v>39</v>
      </c>
      <c r="G35" s="43" t="s">
        <v>39</v>
      </c>
      <c r="H35" s="43" t="s">
        <v>39</v>
      </c>
      <c r="I35" s="2"/>
    </row>
    <row r="36" spans="1:9" ht="40.5" customHeight="1">
      <c r="A36" s="70" t="s">
        <v>291</v>
      </c>
      <c r="B36" s="71"/>
      <c r="C36" s="25"/>
      <c r="D36" s="25"/>
      <c r="E36" s="25"/>
      <c r="F36" s="25"/>
      <c r="G36" s="25"/>
      <c r="H36" s="43" t="s">
        <v>39</v>
      </c>
      <c r="I36" s="2"/>
    </row>
    <row r="37" spans="1:9" ht="51.75" customHeight="1">
      <c r="A37" s="70"/>
      <c r="B37" s="71"/>
      <c r="C37" s="25"/>
      <c r="D37" s="25"/>
      <c r="E37" s="25"/>
      <c r="F37" s="25"/>
      <c r="G37" s="25"/>
      <c r="H37" s="25"/>
      <c r="I37" s="2"/>
    </row>
    <row r="38" spans="1:9" ht="78" customHeight="1">
      <c r="A38" s="70"/>
      <c r="B38" s="71"/>
      <c r="C38" s="25"/>
      <c r="D38" s="25"/>
      <c r="E38" s="25"/>
      <c r="F38" s="25"/>
      <c r="G38" s="25"/>
      <c r="H38" s="25"/>
      <c r="I38" s="2"/>
    </row>
    <row r="39" spans="1:9" ht="59.2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2">
      <selection activeCell="F42" sqref="F4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318</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319</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81.5" customHeight="1">
      <c r="A11" s="58" t="s">
        <v>322</v>
      </c>
      <c r="B11" s="58"/>
      <c r="C11" s="46"/>
      <c r="D11" s="58" t="s">
        <v>323</v>
      </c>
      <c r="E11" s="58"/>
      <c r="F11" s="21">
        <v>1</v>
      </c>
      <c r="G11" s="43" t="s">
        <v>320</v>
      </c>
      <c r="H11" s="43" t="s">
        <v>321</v>
      </c>
      <c r="I11" s="22" t="s">
        <v>324</v>
      </c>
      <c r="J11" s="49">
        <v>8000000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283</v>
      </c>
      <c r="B16" s="71"/>
      <c r="C16" s="16"/>
      <c r="D16" s="16"/>
      <c r="E16" s="16"/>
      <c r="F16" s="47">
        <v>1</v>
      </c>
      <c r="G16" s="16"/>
      <c r="H16" s="47"/>
      <c r="I16" s="2"/>
      <c r="J16" s="2"/>
    </row>
    <row r="17" spans="1:10" ht="99.75" customHeight="1">
      <c r="A17" s="70" t="s">
        <v>285</v>
      </c>
      <c r="B17" s="71"/>
      <c r="C17" s="48">
        <f>F11</f>
        <v>1</v>
      </c>
      <c r="D17" s="48">
        <f>F11</f>
        <v>1</v>
      </c>
      <c r="E17" s="48">
        <f>F11</f>
        <v>1</v>
      </c>
      <c r="F17" s="48">
        <f>F11</f>
        <v>1</v>
      </c>
      <c r="G17" s="48">
        <f>F11</f>
        <v>1</v>
      </c>
      <c r="H17" s="48">
        <f>F11</f>
        <v>1</v>
      </c>
      <c r="I17" s="2"/>
      <c r="J17" s="2"/>
    </row>
    <row r="18" spans="1:10" ht="15">
      <c r="A18" s="55" t="s">
        <v>30</v>
      </c>
      <c r="B18" s="56"/>
      <c r="C18" s="9">
        <f>IF((C16/C17)&gt;1,1,(C16/C17))</f>
        <v>0</v>
      </c>
      <c r="D18" s="9">
        <f>IF(((D16/D17)+C18)&gt;1,1,((D16/D17)+C18))</f>
        <v>0</v>
      </c>
      <c r="E18" s="9">
        <f>IF(((E16/E17)+D18)&gt;1,1,((E16/E17)+D18))</f>
        <v>0</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v>4000000</v>
      </c>
      <c r="G20" s="6"/>
      <c r="H20" s="6"/>
      <c r="I20" s="2"/>
      <c r="J20" s="2"/>
    </row>
    <row r="21" spans="1:10" ht="30" customHeight="1">
      <c r="A21" s="74" t="s">
        <v>33</v>
      </c>
      <c r="B21" s="75"/>
      <c r="C21" s="10">
        <f>(C20/$J$11)</f>
        <v>0</v>
      </c>
      <c r="D21" s="11">
        <f>(D20/$J$11)+C21</f>
        <v>0</v>
      </c>
      <c r="E21" s="11">
        <f>(E20/$J$11)+D21</f>
        <v>0</v>
      </c>
      <c r="F21" s="11">
        <f>(F20/$J$11)+E21</f>
        <v>0.5</v>
      </c>
      <c r="G21" s="11">
        <f>(G20/$J$11)+F21</f>
        <v>0.5</v>
      </c>
      <c r="H21" s="11">
        <f>(H20/$J$11)+G21</f>
        <v>0.5</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44" t="s">
        <v>24</v>
      </c>
      <c r="F24" s="70"/>
      <c r="G24" s="71"/>
      <c r="H24" s="70"/>
      <c r="I24" s="71"/>
      <c r="J24" s="2"/>
    </row>
    <row r="25" spans="5:10" ht="49.5" customHeight="1">
      <c r="E25" s="44" t="s">
        <v>25</v>
      </c>
      <c r="F25" s="70"/>
      <c r="G25" s="71"/>
      <c r="H25" s="72"/>
      <c r="I25" s="73"/>
      <c r="J25" s="2"/>
    </row>
    <row r="26" spans="5:10" ht="102" customHeight="1">
      <c r="E26" s="44" t="s">
        <v>26</v>
      </c>
      <c r="F26" s="70" t="s">
        <v>325</v>
      </c>
      <c r="G26" s="71"/>
      <c r="H26" s="72"/>
      <c r="I26" s="73"/>
      <c r="J26" s="2"/>
    </row>
    <row r="27" spans="5:10" ht="107.25" customHeight="1">
      <c r="E27" s="44" t="s">
        <v>27</v>
      </c>
      <c r="F27" s="70" t="s">
        <v>326</v>
      </c>
      <c r="G27" s="71"/>
      <c r="H27" s="70" t="s">
        <v>327</v>
      </c>
      <c r="I27" s="71"/>
      <c r="J27" s="2"/>
    </row>
    <row r="28" spans="5:10" ht="49.5" customHeight="1">
      <c r="E28" s="44" t="s">
        <v>28</v>
      </c>
      <c r="F28" s="70"/>
      <c r="G28" s="71"/>
      <c r="H28" s="72"/>
      <c r="I28" s="73"/>
      <c r="J28" s="2"/>
    </row>
    <row r="29" spans="5:10" ht="101.25" customHeight="1">
      <c r="E29" s="44"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84" customHeight="1">
      <c r="A34" s="70" t="s">
        <v>328</v>
      </c>
      <c r="B34" s="71"/>
      <c r="C34" s="43"/>
      <c r="D34" s="43"/>
      <c r="E34" s="43" t="s">
        <v>39</v>
      </c>
      <c r="F34" s="43"/>
      <c r="G34" s="43"/>
      <c r="H34" s="43"/>
      <c r="I34" s="2"/>
    </row>
    <row r="35" spans="1:9" ht="62.25" customHeight="1">
      <c r="A35" s="70" t="s">
        <v>329</v>
      </c>
      <c r="B35" s="71"/>
      <c r="C35" s="43"/>
      <c r="D35" s="43"/>
      <c r="E35" s="43" t="s">
        <v>39</v>
      </c>
      <c r="F35" s="43" t="s">
        <v>39</v>
      </c>
      <c r="G35" s="43"/>
      <c r="H35" s="43"/>
      <c r="I35" s="2"/>
    </row>
    <row r="36" spans="1:9" ht="40.5" customHeight="1">
      <c r="A36" s="70" t="s">
        <v>330</v>
      </c>
      <c r="B36" s="71"/>
      <c r="C36" s="43"/>
      <c r="D36" s="43"/>
      <c r="E36" s="43"/>
      <c r="F36" s="43" t="s">
        <v>39</v>
      </c>
      <c r="G36" s="43"/>
      <c r="H36" s="43"/>
      <c r="I36" s="2"/>
    </row>
    <row r="37" spans="1:9" ht="51.75" customHeight="1">
      <c r="A37" s="70"/>
      <c r="B37" s="71"/>
      <c r="C37" s="43"/>
      <c r="D37" s="43"/>
      <c r="E37" s="43"/>
      <c r="F37" s="43"/>
      <c r="G37" s="43"/>
      <c r="H37" s="43"/>
      <c r="I37" s="2"/>
    </row>
    <row r="38" spans="1:9" ht="78" customHeight="1">
      <c r="A38" s="70"/>
      <c r="B38" s="71"/>
      <c r="C38" s="43"/>
      <c r="D38" s="43"/>
      <c r="E38" s="43"/>
      <c r="F38" s="43"/>
      <c r="G38" s="43"/>
      <c r="H38" s="43"/>
      <c r="I38" s="2"/>
    </row>
    <row r="39" spans="1:9" ht="59.25" customHeight="1">
      <c r="A39" s="70"/>
      <c r="B39" s="71"/>
      <c r="C39" s="43"/>
      <c r="D39" s="43"/>
      <c r="E39" s="43"/>
      <c r="F39" s="43"/>
      <c r="G39" s="43"/>
      <c r="H39" s="43"/>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6">
      <selection activeCell="F29" sqref="F29:G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25" t="s">
        <v>211</v>
      </c>
      <c r="D5" s="59" t="s">
        <v>9</v>
      </c>
      <c r="E5" s="59"/>
      <c r="F5" s="58" t="s">
        <v>213</v>
      </c>
      <c r="G5" s="58"/>
      <c r="H5" s="58"/>
      <c r="I5" s="58"/>
      <c r="J5" s="58"/>
    </row>
    <row r="6" spans="1:10" ht="114.75" customHeight="1">
      <c r="A6" s="59" t="s">
        <v>5</v>
      </c>
      <c r="B6" s="59"/>
      <c r="C6" s="25" t="s">
        <v>212</v>
      </c>
      <c r="D6" s="59"/>
      <c r="E6" s="59"/>
      <c r="F6" s="58"/>
      <c r="G6" s="58"/>
      <c r="H6" s="58"/>
      <c r="I6" s="58"/>
      <c r="J6" s="58"/>
    </row>
    <row r="7" spans="1:10" ht="53.25" customHeight="1">
      <c r="A7" s="59" t="s">
        <v>6</v>
      </c>
      <c r="B7" s="59"/>
      <c r="C7" s="25"/>
      <c r="D7" s="59" t="s">
        <v>10</v>
      </c>
      <c r="E7" s="59"/>
      <c r="F7" s="61" t="s">
        <v>214</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171" customHeight="1">
      <c r="A11" s="58" t="s">
        <v>218</v>
      </c>
      <c r="B11" s="58"/>
      <c r="C11" s="28"/>
      <c r="D11" s="58" t="s">
        <v>215</v>
      </c>
      <c r="E11" s="58"/>
      <c r="F11" s="21">
        <v>27</v>
      </c>
      <c r="G11" s="43" t="s">
        <v>125</v>
      </c>
      <c r="H11" s="43" t="s">
        <v>276</v>
      </c>
      <c r="I11" s="22" t="s">
        <v>317</v>
      </c>
      <c r="J11" s="49">
        <f>8004840+3879916+10300000</f>
        <v>22184756</v>
      </c>
    </row>
    <row r="12" spans="1:10" ht="15">
      <c r="A12" s="67"/>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216</v>
      </c>
      <c r="B16" s="71"/>
      <c r="C16" s="16">
        <v>10</v>
      </c>
      <c r="D16" s="16">
        <v>10</v>
      </c>
      <c r="E16" s="16">
        <v>7</v>
      </c>
      <c r="F16" s="16"/>
      <c r="G16" s="16"/>
      <c r="H16" s="16"/>
      <c r="I16" s="2"/>
      <c r="J16" s="2"/>
    </row>
    <row r="17" spans="1:10" ht="99.75" customHeight="1">
      <c r="A17" s="70" t="s">
        <v>217</v>
      </c>
      <c r="B17" s="71"/>
      <c r="C17" s="16">
        <f>F11</f>
        <v>27</v>
      </c>
      <c r="D17" s="16">
        <f>C17</f>
        <v>27</v>
      </c>
      <c r="E17" s="16">
        <f>D17</f>
        <v>27</v>
      </c>
      <c r="F17" s="16">
        <f>E17</f>
        <v>27</v>
      </c>
      <c r="G17" s="16">
        <f>F11</f>
        <v>27</v>
      </c>
      <c r="H17" s="16">
        <f>F11</f>
        <v>27</v>
      </c>
      <c r="I17" s="2"/>
      <c r="J17" s="2"/>
    </row>
    <row r="18" spans="1:10" ht="15">
      <c r="A18" s="55" t="s">
        <v>30</v>
      </c>
      <c r="B18" s="56"/>
      <c r="C18" s="9">
        <f>IF((C16/C17)&gt;1,1,(C16/C17))</f>
        <v>0.37037037037037035</v>
      </c>
      <c r="D18" s="9">
        <f>IF(((D16/D17)+C18)&gt;1,1,((D16/D17)+C18))</f>
        <v>0.7407407407407407</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f>J11</f>
        <v>22184756</v>
      </c>
      <c r="D20" s="6"/>
      <c r="E20" s="6"/>
      <c r="F20" s="6"/>
      <c r="G20" s="6"/>
      <c r="H20" s="6"/>
      <c r="I20" s="2"/>
      <c r="J20" s="2"/>
    </row>
    <row r="21" spans="1:10" ht="30" customHeight="1">
      <c r="A21" s="74" t="s">
        <v>33</v>
      </c>
      <c r="B21" s="75"/>
      <c r="C21" s="10">
        <f>(C20/$J$11)</f>
        <v>1</v>
      </c>
      <c r="D21" s="11">
        <f>(D20/$J$11)+C21</f>
        <v>1</v>
      </c>
      <c r="E21" s="11">
        <f>(E20/$J$11)+D21</f>
        <v>1</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174.75" customHeight="1">
      <c r="E24" s="26" t="s">
        <v>24</v>
      </c>
      <c r="F24" s="70" t="s">
        <v>277</v>
      </c>
      <c r="G24" s="71"/>
      <c r="H24" s="70"/>
      <c r="I24" s="71"/>
      <c r="J24" s="2"/>
    </row>
    <row r="25" spans="5:10" ht="56.25" customHeight="1">
      <c r="E25" s="26" t="s">
        <v>25</v>
      </c>
      <c r="F25" s="70"/>
      <c r="G25" s="71"/>
      <c r="H25" s="72"/>
      <c r="I25" s="73"/>
      <c r="J25" s="2"/>
    </row>
    <row r="26" spans="5:10" ht="63" customHeight="1">
      <c r="E26" s="26" t="s">
        <v>26</v>
      </c>
      <c r="F26" s="70"/>
      <c r="G26" s="71"/>
      <c r="H26" s="72"/>
      <c r="I26" s="73"/>
      <c r="J26" s="2"/>
    </row>
    <row r="27" spans="5:10" ht="59.25" customHeight="1">
      <c r="E27" s="26" t="s">
        <v>27</v>
      </c>
      <c r="F27" s="70"/>
      <c r="G27" s="71"/>
      <c r="H27" s="72"/>
      <c r="I27" s="73"/>
      <c r="J27" s="2"/>
    </row>
    <row r="28" spans="5:10" ht="49.5" customHeight="1">
      <c r="E28" s="26" t="s">
        <v>28</v>
      </c>
      <c r="F28" s="70"/>
      <c r="G28" s="71"/>
      <c r="H28" s="72"/>
      <c r="I28" s="73"/>
      <c r="J28" s="2"/>
    </row>
    <row r="29" spans="5:10" ht="144" customHeight="1">
      <c r="E29" s="26" t="s">
        <v>29</v>
      </c>
      <c r="F29" s="70" t="s">
        <v>316</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66.75" customHeight="1">
      <c r="A34" s="70"/>
      <c r="B34" s="71"/>
      <c r="C34" s="25"/>
      <c r="D34" s="25"/>
      <c r="E34" s="25"/>
      <c r="F34" s="25"/>
      <c r="G34" s="25"/>
      <c r="H34" s="25"/>
      <c r="I34" s="2"/>
    </row>
    <row r="35" spans="1:9" ht="50.25" customHeight="1">
      <c r="A35" s="70"/>
      <c r="B35" s="71"/>
      <c r="C35" s="25"/>
      <c r="D35" s="25"/>
      <c r="E35" s="25"/>
      <c r="F35" s="25"/>
      <c r="G35" s="25"/>
      <c r="H35" s="25"/>
      <c r="I35" s="2"/>
    </row>
    <row r="36" spans="1:9" ht="40.5" customHeight="1">
      <c r="A36" s="70"/>
      <c r="B36" s="71"/>
      <c r="C36" s="25"/>
      <c r="D36" s="25"/>
      <c r="E36" s="25"/>
      <c r="F36" s="25"/>
      <c r="G36" s="25"/>
      <c r="H36" s="25"/>
      <c r="I36" s="2"/>
    </row>
    <row r="37" spans="1:9" ht="51.75" customHeight="1">
      <c r="A37" s="70"/>
      <c r="B37" s="71"/>
      <c r="C37" s="25"/>
      <c r="D37" s="25"/>
      <c r="E37" s="25"/>
      <c r="F37" s="25"/>
      <c r="G37" s="25"/>
      <c r="H37" s="25"/>
      <c r="I37" s="2"/>
    </row>
    <row r="38" spans="1:9" ht="56.25" customHeight="1">
      <c r="A38" s="70"/>
      <c r="B38" s="71"/>
      <c r="C38" s="25"/>
      <c r="D38" s="25"/>
      <c r="E38" s="25"/>
      <c r="F38" s="25"/>
      <c r="G38" s="25"/>
      <c r="H38" s="25"/>
      <c r="I38" s="2"/>
    </row>
    <row r="39" spans="1:9" ht="49.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9:B39"/>
    <mergeCell ref="A40:B40"/>
    <mergeCell ref="F25:G25"/>
    <mergeCell ref="H25:I25"/>
    <mergeCell ref="A36:B36"/>
    <mergeCell ref="A37:B37"/>
    <mergeCell ref="A38:B38"/>
    <mergeCell ref="A34:B34"/>
    <mergeCell ref="A35:B35"/>
    <mergeCell ref="F26:G26"/>
    <mergeCell ref="H26:I26"/>
    <mergeCell ref="F27:G27"/>
    <mergeCell ref="H27:I27"/>
    <mergeCell ref="F28:G28"/>
    <mergeCell ref="H28:I28"/>
    <mergeCell ref="F29:G29"/>
    <mergeCell ref="H29:I29"/>
    <mergeCell ref="A32:H32"/>
    <mergeCell ref="A33:B33"/>
    <mergeCell ref="A16:B16"/>
    <mergeCell ref="A18:B18"/>
    <mergeCell ref="A19:J19"/>
    <mergeCell ref="A20:B20"/>
    <mergeCell ref="A21:B21"/>
    <mergeCell ref="A17:B17"/>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2">
      <selection activeCell="G11" sqref="G11"/>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25" t="s">
        <v>211</v>
      </c>
      <c r="D5" s="59" t="s">
        <v>9</v>
      </c>
      <c r="E5" s="59"/>
      <c r="F5" s="58" t="s">
        <v>219</v>
      </c>
      <c r="G5" s="58"/>
      <c r="H5" s="58"/>
      <c r="I5" s="58"/>
      <c r="J5" s="58"/>
    </row>
    <row r="6" spans="1:10" ht="114.75" customHeight="1">
      <c r="A6" s="59" t="s">
        <v>5</v>
      </c>
      <c r="B6" s="59"/>
      <c r="C6" s="25" t="s">
        <v>212</v>
      </c>
      <c r="D6" s="59"/>
      <c r="E6" s="59"/>
      <c r="F6" s="58"/>
      <c r="G6" s="58"/>
      <c r="H6" s="58"/>
      <c r="I6" s="58"/>
      <c r="J6" s="58"/>
    </row>
    <row r="7" spans="1:10" ht="53.25" customHeight="1">
      <c r="A7" s="59" t="s">
        <v>6</v>
      </c>
      <c r="B7" s="59"/>
      <c r="C7" s="25"/>
      <c r="D7" s="59" t="s">
        <v>10</v>
      </c>
      <c r="E7" s="59"/>
      <c r="F7" s="61" t="s">
        <v>220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408.75" customHeight="1">
      <c r="A11" s="58" t="s">
        <v>223</v>
      </c>
      <c r="B11" s="58"/>
      <c r="C11" s="28"/>
      <c r="D11" s="58"/>
      <c r="E11" s="58"/>
      <c r="F11" s="21">
        <f>135+4</f>
        <v>139</v>
      </c>
      <c r="G11" s="25" t="s">
        <v>339</v>
      </c>
      <c r="H11" s="25" t="s">
        <v>340</v>
      </c>
      <c r="I11" s="34" t="s">
        <v>315</v>
      </c>
      <c r="J11" s="50">
        <f>9578048+3228000</f>
        <v>12806048</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221</v>
      </c>
      <c r="B16" s="71"/>
      <c r="C16" s="16"/>
      <c r="D16" s="16">
        <v>135</v>
      </c>
      <c r="E16" s="16"/>
      <c r="F16" s="16">
        <v>4</v>
      </c>
      <c r="G16" s="16"/>
      <c r="H16" s="16"/>
      <c r="I16" s="2"/>
      <c r="J16" s="2"/>
    </row>
    <row r="17" spans="1:10" ht="99.75" customHeight="1">
      <c r="A17" s="70" t="s">
        <v>222</v>
      </c>
      <c r="B17" s="71"/>
      <c r="C17" s="16">
        <f>F11</f>
        <v>139</v>
      </c>
      <c r="D17" s="16">
        <f>C17</f>
        <v>139</v>
      </c>
      <c r="E17" s="16">
        <f>D17</f>
        <v>139</v>
      </c>
      <c r="F17" s="16">
        <f>E17</f>
        <v>139</v>
      </c>
      <c r="G17" s="16">
        <f>F17</f>
        <v>139</v>
      </c>
      <c r="H17" s="16">
        <f>G17</f>
        <v>139</v>
      </c>
      <c r="I17" s="2"/>
      <c r="J17" s="2"/>
    </row>
    <row r="18" spans="1:10" ht="15">
      <c r="A18" s="55" t="s">
        <v>30</v>
      </c>
      <c r="B18" s="56"/>
      <c r="C18" s="9">
        <f>IF((C16/C17)&gt;1,1,(C16/C17))</f>
        <v>0</v>
      </c>
      <c r="D18" s="9">
        <f>IF(((D16/D17)+C18)&gt;1,1,((D16/D17)+C18))</f>
        <v>0.9712230215827338</v>
      </c>
      <c r="E18" s="9">
        <f>IF(((E16/E17)+D18)&gt;1,1,((E16/E17)+D18))</f>
        <v>0.9712230215827338</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v>9578048</v>
      </c>
      <c r="E20" s="6"/>
      <c r="F20" s="6">
        <v>3228000</v>
      </c>
      <c r="G20" s="6"/>
      <c r="H20" s="6"/>
      <c r="I20" s="2"/>
      <c r="J20" s="2"/>
    </row>
    <row r="21" spans="1:10" ht="30" customHeight="1">
      <c r="A21" s="74" t="s">
        <v>33</v>
      </c>
      <c r="B21" s="75"/>
      <c r="C21" s="10">
        <f>(C20/$J$11)</f>
        <v>0</v>
      </c>
      <c r="D21" s="11">
        <f>(D20/$J$11)+C21</f>
        <v>0.7479316023179048</v>
      </c>
      <c r="E21" s="11">
        <f>(E20/$J$11)+D21</f>
        <v>0.7479316023179048</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26" t="s">
        <v>24</v>
      </c>
      <c r="F24" s="70" t="s">
        <v>224</v>
      </c>
      <c r="G24" s="71"/>
      <c r="H24" s="70"/>
      <c r="I24" s="71"/>
      <c r="J24" s="2"/>
    </row>
    <row r="25" spans="5:10" ht="56.25" customHeight="1">
      <c r="E25" s="26" t="s">
        <v>25</v>
      </c>
      <c r="F25" s="70" t="s">
        <v>225</v>
      </c>
      <c r="G25" s="71"/>
      <c r="H25" s="72"/>
      <c r="I25" s="73"/>
      <c r="J25" s="2"/>
    </row>
    <row r="26" spans="5:10" ht="63" customHeight="1">
      <c r="E26" s="26" t="s">
        <v>26</v>
      </c>
      <c r="F26" s="70"/>
      <c r="G26" s="71"/>
      <c r="H26" s="72"/>
      <c r="I26" s="73"/>
      <c r="J26" s="2"/>
    </row>
    <row r="27" spans="5:10" ht="59.25" customHeight="1">
      <c r="E27" s="26" t="s">
        <v>27</v>
      </c>
      <c r="F27" s="70"/>
      <c r="G27" s="71"/>
      <c r="H27" s="72"/>
      <c r="I27" s="73"/>
      <c r="J27" s="2"/>
    </row>
    <row r="28" spans="5:10" ht="49.5" customHeight="1">
      <c r="E28" s="26" t="s">
        <v>28</v>
      </c>
      <c r="F28" s="70"/>
      <c r="G28" s="71"/>
      <c r="H28" s="72"/>
      <c r="I28" s="73"/>
      <c r="J28" s="2"/>
    </row>
    <row r="29" spans="5:10" ht="57" customHeight="1">
      <c r="E29" s="26"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66.75" customHeight="1">
      <c r="A34" s="70" t="s">
        <v>226</v>
      </c>
      <c r="B34" s="71"/>
      <c r="C34" s="25"/>
      <c r="D34" s="43" t="s">
        <v>39</v>
      </c>
      <c r="E34" s="25"/>
      <c r="F34" s="43" t="s">
        <v>39</v>
      </c>
      <c r="G34" s="25"/>
      <c r="H34" s="25"/>
      <c r="I34" s="2"/>
    </row>
    <row r="35" spans="1:9" ht="80.25" customHeight="1">
      <c r="A35" s="70" t="s">
        <v>227</v>
      </c>
      <c r="B35" s="71"/>
      <c r="C35" s="25"/>
      <c r="D35" s="43" t="s">
        <v>39</v>
      </c>
      <c r="E35" s="25"/>
      <c r="F35" s="43" t="s">
        <v>39</v>
      </c>
      <c r="G35" s="25"/>
      <c r="H35" s="25"/>
      <c r="I35" s="2"/>
    </row>
    <row r="36" spans="1:9" ht="62.25" customHeight="1">
      <c r="A36" s="70" t="s">
        <v>228</v>
      </c>
      <c r="B36" s="71"/>
      <c r="C36" s="25"/>
      <c r="D36" s="43" t="s">
        <v>39</v>
      </c>
      <c r="E36" s="25"/>
      <c r="F36" s="43" t="s">
        <v>39</v>
      </c>
      <c r="G36" s="25"/>
      <c r="H36" s="25"/>
      <c r="I36" s="2"/>
    </row>
    <row r="37" spans="1:9" ht="51.75" customHeight="1">
      <c r="A37" s="70"/>
      <c r="B37" s="71"/>
      <c r="C37" s="25"/>
      <c r="D37" s="25"/>
      <c r="E37" s="25"/>
      <c r="F37" s="25"/>
      <c r="G37" s="25"/>
      <c r="H37" s="25"/>
      <c r="I37" s="2"/>
    </row>
    <row r="38" spans="1:9" ht="56.25" customHeight="1">
      <c r="A38" s="70"/>
      <c r="B38" s="71"/>
      <c r="C38" s="25"/>
      <c r="D38" s="25"/>
      <c r="E38" s="25"/>
      <c r="F38" s="25"/>
      <c r="G38" s="25"/>
      <c r="H38" s="25"/>
      <c r="I38" s="2"/>
    </row>
    <row r="39" spans="1:9" ht="49.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D11" sqref="D11:E11"/>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203</v>
      </c>
      <c r="D4" s="59" t="s">
        <v>11</v>
      </c>
      <c r="E4" s="59"/>
      <c r="F4" s="58" t="s">
        <v>202</v>
      </c>
      <c r="G4" s="58"/>
      <c r="H4" s="58"/>
      <c r="I4" s="58"/>
      <c r="J4" s="58"/>
    </row>
    <row r="5" spans="1:10" ht="70.5" customHeight="1">
      <c r="A5" s="59" t="s">
        <v>4</v>
      </c>
      <c r="B5" s="59"/>
      <c r="C5" s="30" t="s">
        <v>229</v>
      </c>
      <c r="D5" s="59" t="s">
        <v>9</v>
      </c>
      <c r="E5" s="59"/>
      <c r="F5" s="58" t="s">
        <v>232</v>
      </c>
      <c r="G5" s="58"/>
      <c r="H5" s="58"/>
      <c r="I5" s="58"/>
      <c r="J5" s="58"/>
    </row>
    <row r="6" spans="1:10" ht="114.75" customHeight="1">
      <c r="A6" s="59" t="s">
        <v>5</v>
      </c>
      <c r="B6" s="59"/>
      <c r="C6" s="30" t="s">
        <v>230</v>
      </c>
      <c r="D6" s="59"/>
      <c r="E6" s="59"/>
      <c r="F6" s="58"/>
      <c r="G6" s="58"/>
      <c r="H6" s="58"/>
      <c r="I6" s="58"/>
      <c r="J6" s="58"/>
    </row>
    <row r="7" spans="1:10" ht="53.25" customHeight="1">
      <c r="A7" s="59" t="s">
        <v>6</v>
      </c>
      <c r="B7" s="59"/>
      <c r="C7" s="30"/>
      <c r="D7" s="59" t="s">
        <v>10</v>
      </c>
      <c r="E7" s="59"/>
      <c r="F7" s="61" t="s">
        <v>233</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341</v>
      </c>
      <c r="B11" s="58"/>
      <c r="C11" s="33"/>
      <c r="D11" s="58"/>
      <c r="E11" s="58"/>
      <c r="F11" s="21">
        <v>2</v>
      </c>
      <c r="G11" s="43" t="s">
        <v>331</v>
      </c>
      <c r="H11" s="43" t="s">
        <v>332</v>
      </c>
      <c r="I11" s="34"/>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231</v>
      </c>
      <c r="B16" s="71"/>
      <c r="C16" s="16"/>
      <c r="D16" s="16"/>
      <c r="E16" s="47">
        <v>1</v>
      </c>
      <c r="F16" s="16"/>
      <c r="G16" s="16"/>
      <c r="H16" s="16"/>
      <c r="I16" s="2"/>
      <c r="J16" s="2"/>
    </row>
    <row r="17" spans="1:10" ht="99.75" customHeight="1">
      <c r="A17" s="70" t="s">
        <v>234</v>
      </c>
      <c r="B17" s="71"/>
      <c r="C17" s="16">
        <f>F11</f>
        <v>2</v>
      </c>
      <c r="D17" s="16">
        <f>$C$17</f>
        <v>2</v>
      </c>
      <c r="E17" s="16">
        <f>$C$17</f>
        <v>2</v>
      </c>
      <c r="F17" s="16">
        <f>$C$17</f>
        <v>2</v>
      </c>
      <c r="G17" s="16">
        <f>$C$17</f>
        <v>2</v>
      </c>
      <c r="H17" s="16">
        <f>$C$17</f>
        <v>2</v>
      </c>
      <c r="I17" s="2"/>
      <c r="J17" s="2"/>
    </row>
    <row r="18" spans="1:10" ht="15">
      <c r="A18" s="55" t="s">
        <v>30</v>
      </c>
      <c r="B18" s="56"/>
      <c r="C18" s="9">
        <f>IF((C16/C17)&gt;1,1,(C16/C17))</f>
        <v>0</v>
      </c>
      <c r="D18" s="9">
        <f>IF(((D16/D17)+C18)&gt;1,1,((D16/D17)+C18))</f>
        <v>0</v>
      </c>
      <c r="E18" s="9">
        <f>IF(((E16/E17)+D18)&gt;1,1,((E16/E17)+D18))</f>
        <v>0.5</v>
      </c>
      <c r="F18" s="9">
        <f>IF(((F16/F17)+E18)&gt;1,1,((F16/F17)+E18))</f>
        <v>0.5</v>
      </c>
      <c r="G18" s="9">
        <f>IF(((G16/G17)+F18)&gt;1,1,((G16/G17)+F18))</f>
        <v>0.5</v>
      </c>
      <c r="H18" s="9">
        <f>IF(((H16/H17)+G18)&gt;1,1,((H16/H17)+G18))</f>
        <v>0.5</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t="s">
        <v>240</v>
      </c>
      <c r="G24" s="71"/>
      <c r="H24" s="70"/>
      <c r="I24" s="71"/>
      <c r="J24" s="2"/>
    </row>
    <row r="25" spans="5:10" ht="56.25" customHeight="1">
      <c r="E25" s="31" t="s">
        <v>25</v>
      </c>
      <c r="F25" s="70"/>
      <c r="G25" s="71"/>
      <c r="H25" s="72"/>
      <c r="I25" s="73"/>
      <c r="J25" s="2"/>
    </row>
    <row r="26" spans="5:10" ht="63" customHeight="1">
      <c r="E26" s="31" t="s">
        <v>26</v>
      </c>
      <c r="F26" s="70"/>
      <c r="G26" s="71"/>
      <c r="H26" s="72"/>
      <c r="I26" s="73"/>
      <c r="J26" s="2"/>
    </row>
    <row r="27" spans="5:10" ht="59.25" customHeight="1">
      <c r="E27" s="31" t="s">
        <v>27</v>
      </c>
      <c r="F27" s="70"/>
      <c r="G27" s="71"/>
      <c r="H27" s="72"/>
      <c r="I27" s="73"/>
      <c r="J27" s="2"/>
    </row>
    <row r="28" spans="5:10" ht="49.5" customHeight="1">
      <c r="E28" s="31" t="s">
        <v>28</v>
      </c>
      <c r="F28" s="70"/>
      <c r="G28" s="71"/>
      <c r="H28" s="72"/>
      <c r="I28" s="73"/>
      <c r="J28" s="2"/>
    </row>
    <row r="29" spans="5:10" ht="57" customHeight="1">
      <c r="E29" s="31"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236</v>
      </c>
      <c r="B34" s="71"/>
      <c r="C34" s="30" t="s">
        <v>39</v>
      </c>
      <c r="D34" s="30"/>
      <c r="E34" s="30"/>
      <c r="F34" s="30"/>
      <c r="G34" s="30"/>
      <c r="H34" s="30"/>
      <c r="I34" s="2"/>
    </row>
    <row r="35" spans="1:9" ht="80.25" customHeight="1">
      <c r="A35" s="70" t="s">
        <v>237</v>
      </c>
      <c r="B35" s="71"/>
      <c r="C35" s="30" t="s">
        <v>39</v>
      </c>
      <c r="D35" s="30"/>
      <c r="E35" s="30"/>
      <c r="F35" s="30"/>
      <c r="G35" s="30"/>
      <c r="H35" s="30"/>
      <c r="I35" s="2"/>
    </row>
    <row r="36" spans="1:9" ht="62.25" customHeight="1">
      <c r="A36" s="70" t="s">
        <v>238</v>
      </c>
      <c r="B36" s="71"/>
      <c r="C36" s="30"/>
      <c r="D36" s="30" t="s">
        <v>39</v>
      </c>
      <c r="E36" s="30"/>
      <c r="F36" s="30"/>
      <c r="G36" s="30"/>
      <c r="H36" s="30"/>
      <c r="I36" s="2"/>
    </row>
    <row r="37" spans="1:9" ht="51.75" customHeight="1">
      <c r="A37" s="70" t="s">
        <v>239</v>
      </c>
      <c r="B37" s="71"/>
      <c r="C37" s="30"/>
      <c r="D37" s="30" t="s">
        <v>39</v>
      </c>
      <c r="E37" s="30"/>
      <c r="F37" s="30"/>
      <c r="G37" s="30"/>
      <c r="H37" s="30"/>
      <c r="I37" s="2"/>
    </row>
    <row r="38" spans="1:9" ht="56.25" customHeight="1">
      <c r="A38" s="70"/>
      <c r="B38" s="71"/>
      <c r="C38" s="30"/>
      <c r="D38" s="30"/>
      <c r="E38" s="30"/>
      <c r="F38" s="30"/>
      <c r="G38" s="30"/>
      <c r="H38" s="30"/>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H17" sqref="H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42.75" customHeight="1">
      <c r="A5" s="59" t="s">
        <v>4</v>
      </c>
      <c r="B5" s="59"/>
      <c r="C5" s="18" t="s">
        <v>47</v>
      </c>
      <c r="D5" s="59" t="s">
        <v>9</v>
      </c>
      <c r="E5" s="59"/>
      <c r="F5" s="58" t="s">
        <v>63</v>
      </c>
      <c r="G5" s="58"/>
      <c r="H5" s="58"/>
      <c r="I5" s="58"/>
      <c r="J5" s="58"/>
    </row>
    <row r="6" spans="1:10" ht="60" customHeight="1">
      <c r="A6" s="59" t="s">
        <v>5</v>
      </c>
      <c r="B6" s="59"/>
      <c r="C6" s="18" t="s">
        <v>62</v>
      </c>
      <c r="D6" s="59"/>
      <c r="E6" s="59"/>
      <c r="F6" s="58"/>
      <c r="G6" s="58"/>
      <c r="H6" s="58"/>
      <c r="I6" s="58"/>
      <c r="J6" s="58"/>
    </row>
    <row r="7" spans="1:10" ht="32.25" customHeight="1">
      <c r="A7" s="59" t="s">
        <v>6</v>
      </c>
      <c r="B7" s="59"/>
      <c r="C7" s="18"/>
      <c r="D7" s="59" t="s">
        <v>10</v>
      </c>
      <c r="E7" s="59"/>
      <c r="F7" s="61" t="s">
        <v>70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64</v>
      </c>
      <c r="B11" s="58"/>
      <c r="C11" s="5"/>
      <c r="D11" s="58" t="s">
        <v>65</v>
      </c>
      <c r="E11" s="58"/>
      <c r="F11" s="21">
        <v>1</v>
      </c>
      <c r="G11" s="18" t="s">
        <v>66</v>
      </c>
      <c r="H11" s="18" t="s">
        <v>67</v>
      </c>
      <c r="I11" s="22" t="s">
        <v>54</v>
      </c>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68</v>
      </c>
      <c r="B16" s="71"/>
      <c r="C16" s="16"/>
      <c r="D16" s="16"/>
      <c r="E16" s="16">
        <v>1</v>
      </c>
      <c r="F16" s="16"/>
      <c r="G16" s="16"/>
      <c r="H16" s="16"/>
      <c r="I16" s="2"/>
      <c r="J16" s="2"/>
    </row>
    <row r="17" spans="1:10" ht="99.75" customHeight="1">
      <c r="A17" s="70" t="s">
        <v>69</v>
      </c>
      <c r="B17" s="71"/>
      <c r="C17" s="8">
        <f>F11</f>
        <v>1</v>
      </c>
      <c r="D17" s="8">
        <f>$F$11</f>
        <v>1</v>
      </c>
      <c r="E17" s="8">
        <f>$F$11</f>
        <v>1</v>
      </c>
      <c r="F17" s="8">
        <f>$F$11</f>
        <v>1</v>
      </c>
      <c r="G17" s="8">
        <f>$F$11</f>
        <v>1</v>
      </c>
      <c r="H17" s="8">
        <f>$F$11</f>
        <v>1</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t="s">
        <v>72</v>
      </c>
      <c r="G24" s="71"/>
      <c r="H24" s="70"/>
      <c r="I24" s="71"/>
      <c r="J24" s="2"/>
    </row>
    <row r="25" spans="5:10" ht="49.5" customHeight="1">
      <c r="E25" s="17" t="s">
        <v>25</v>
      </c>
      <c r="F25" s="70"/>
      <c r="G25" s="71"/>
      <c r="H25" s="72"/>
      <c r="I25" s="73"/>
      <c r="J25" s="2"/>
    </row>
    <row r="26" spans="5:10" ht="102" customHeight="1">
      <c r="E26" s="17" t="s">
        <v>26</v>
      </c>
      <c r="F26" s="70" t="s">
        <v>71</v>
      </c>
      <c r="G26" s="71"/>
      <c r="H26" s="72"/>
      <c r="I26" s="73"/>
      <c r="J26" s="2"/>
    </row>
    <row r="27" spans="5:10" ht="49.5" customHeight="1">
      <c r="E27" s="17" t="s">
        <v>27</v>
      </c>
      <c r="F27" s="70"/>
      <c r="G27" s="71"/>
      <c r="H27" s="72"/>
      <c r="I27" s="73"/>
      <c r="J27" s="2"/>
    </row>
    <row r="28" spans="5:10" ht="49.5" customHeight="1">
      <c r="E28" s="17" t="s">
        <v>28</v>
      </c>
      <c r="F28" s="70"/>
      <c r="G28" s="71"/>
      <c r="H28" s="72"/>
      <c r="I28" s="73"/>
      <c r="J28" s="2"/>
    </row>
    <row r="29" spans="5:10" ht="72"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42" customHeight="1">
      <c r="A34" s="70" t="s">
        <v>73</v>
      </c>
      <c r="B34" s="71"/>
      <c r="C34" s="18"/>
      <c r="D34" s="18"/>
      <c r="E34" s="18" t="s">
        <v>39</v>
      </c>
      <c r="F34" s="18"/>
      <c r="G34" s="18"/>
      <c r="H34" s="18"/>
      <c r="I34" s="2"/>
    </row>
    <row r="35" spans="1:9" ht="58.5" customHeight="1">
      <c r="A35" s="70" t="s">
        <v>74</v>
      </c>
      <c r="B35" s="71"/>
      <c r="C35" s="18" t="s">
        <v>39</v>
      </c>
      <c r="D35" s="18"/>
      <c r="E35" s="18"/>
      <c r="F35" s="18"/>
      <c r="G35" s="18"/>
      <c r="H35" s="18"/>
      <c r="I35" s="2"/>
    </row>
    <row r="36" spans="1:9" ht="30"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A13" sqref="A13:J13"/>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241</v>
      </c>
      <c r="D4" s="59" t="s">
        <v>11</v>
      </c>
      <c r="E4" s="59"/>
      <c r="F4" s="58" t="s">
        <v>245</v>
      </c>
      <c r="G4" s="58"/>
      <c r="H4" s="58"/>
      <c r="I4" s="58"/>
      <c r="J4" s="58"/>
    </row>
    <row r="5" spans="1:10" ht="70.5" customHeight="1">
      <c r="A5" s="59" t="s">
        <v>4</v>
      </c>
      <c r="B5" s="59"/>
      <c r="C5" s="30" t="s">
        <v>229</v>
      </c>
      <c r="D5" s="59" t="s">
        <v>9</v>
      </c>
      <c r="E5" s="59"/>
      <c r="F5" s="58" t="s">
        <v>250</v>
      </c>
      <c r="G5" s="58"/>
      <c r="H5" s="58"/>
      <c r="I5" s="58"/>
      <c r="J5" s="58"/>
    </row>
    <row r="6" spans="1:10" ht="114.75" customHeight="1">
      <c r="A6" s="59" t="s">
        <v>5</v>
      </c>
      <c r="B6" s="59"/>
      <c r="C6" s="30" t="s">
        <v>230</v>
      </c>
      <c r="D6" s="59"/>
      <c r="E6" s="59"/>
      <c r="F6" s="58"/>
      <c r="G6" s="58"/>
      <c r="H6" s="58"/>
      <c r="I6" s="58"/>
      <c r="J6" s="58"/>
    </row>
    <row r="7" spans="1:10" ht="53.25" customHeight="1">
      <c r="A7" s="59" t="s">
        <v>6</v>
      </c>
      <c r="B7" s="59"/>
      <c r="C7" s="30"/>
      <c r="D7" s="59" t="s">
        <v>10</v>
      </c>
      <c r="E7" s="59"/>
      <c r="F7" s="61" t="s">
        <v>251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342</v>
      </c>
      <c r="B11" s="58"/>
      <c r="C11" s="33"/>
      <c r="D11" s="58" t="s">
        <v>253</v>
      </c>
      <c r="E11" s="58"/>
      <c r="F11" s="21">
        <v>10</v>
      </c>
      <c r="G11" s="30" t="s">
        <v>254</v>
      </c>
      <c r="H11" s="30" t="s">
        <v>252</v>
      </c>
      <c r="I11" s="34"/>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254</v>
      </c>
      <c r="B16" s="71"/>
      <c r="C16" s="16"/>
      <c r="D16" s="16"/>
      <c r="E16" s="16"/>
      <c r="F16" s="16"/>
      <c r="G16" s="16"/>
      <c r="H16" s="16">
        <v>10</v>
      </c>
      <c r="I16" s="2"/>
      <c r="J16" s="2"/>
    </row>
    <row r="17" spans="1:10" ht="99.75" customHeight="1">
      <c r="A17" s="70" t="s">
        <v>258</v>
      </c>
      <c r="B17" s="71"/>
      <c r="C17" s="16">
        <f>$F$11</f>
        <v>10</v>
      </c>
      <c r="D17" s="16">
        <f>$F$11</f>
        <v>10</v>
      </c>
      <c r="E17" s="16">
        <f>$F$11</f>
        <v>10</v>
      </c>
      <c r="F17" s="16">
        <f>$F$11</f>
        <v>10</v>
      </c>
      <c r="G17" s="16">
        <f>$F$11</f>
        <v>10</v>
      </c>
      <c r="H17" s="16">
        <f>$F$11</f>
        <v>10</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c r="G24" s="71"/>
      <c r="H24" s="70"/>
      <c r="I24" s="71"/>
      <c r="J24" s="2"/>
    </row>
    <row r="25" spans="5:10" ht="56.25" customHeight="1">
      <c r="E25" s="31" t="s">
        <v>25</v>
      </c>
      <c r="F25" s="70"/>
      <c r="G25" s="71"/>
      <c r="H25" s="72"/>
      <c r="I25" s="73"/>
      <c r="J25" s="2"/>
    </row>
    <row r="26" spans="5:10" ht="63" customHeight="1">
      <c r="E26" s="31" t="s">
        <v>26</v>
      </c>
      <c r="F26" s="70" t="s">
        <v>273</v>
      </c>
      <c r="G26" s="71"/>
      <c r="H26" s="72"/>
      <c r="I26" s="73"/>
      <c r="J26" s="2"/>
    </row>
    <row r="27" spans="5:10" ht="59.25" customHeight="1">
      <c r="E27" s="31" t="s">
        <v>27</v>
      </c>
      <c r="F27" s="70"/>
      <c r="G27" s="71"/>
      <c r="H27" s="72"/>
      <c r="I27" s="73"/>
      <c r="J27" s="2"/>
    </row>
    <row r="28" spans="5:10" ht="49.5" customHeight="1">
      <c r="E28" s="31" t="s">
        <v>28</v>
      </c>
      <c r="F28" s="70" t="s">
        <v>274</v>
      </c>
      <c r="G28" s="71"/>
      <c r="H28" s="72"/>
      <c r="I28" s="73"/>
      <c r="J28" s="2"/>
    </row>
    <row r="29" spans="5:10" ht="174.75" customHeight="1">
      <c r="E29" s="31" t="s">
        <v>29</v>
      </c>
      <c r="F29" s="70" t="s">
        <v>333</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272</v>
      </c>
      <c r="B34" s="71"/>
      <c r="C34" s="30"/>
      <c r="D34" s="30"/>
      <c r="E34" s="30"/>
      <c r="F34" s="30" t="s">
        <v>39</v>
      </c>
      <c r="G34" s="30"/>
      <c r="H34" s="30"/>
      <c r="I34" s="2"/>
    </row>
    <row r="35" spans="1:9" ht="80.25" customHeight="1">
      <c r="A35" s="70" t="s">
        <v>255</v>
      </c>
      <c r="B35" s="71"/>
      <c r="C35" s="30"/>
      <c r="D35" s="30"/>
      <c r="E35" s="30"/>
      <c r="F35" s="30" t="s">
        <v>39</v>
      </c>
      <c r="G35" s="30"/>
      <c r="H35" s="30"/>
      <c r="I35" s="2"/>
    </row>
    <row r="36" spans="1:9" ht="80.25" customHeight="1">
      <c r="A36" s="70" t="s">
        <v>256</v>
      </c>
      <c r="B36" s="71"/>
      <c r="C36" s="30"/>
      <c r="D36" s="30"/>
      <c r="E36" s="30"/>
      <c r="F36" s="30"/>
      <c r="G36" s="30" t="s">
        <v>39</v>
      </c>
      <c r="H36" s="30"/>
      <c r="I36" s="2"/>
    </row>
    <row r="37" spans="1:9" ht="73.5" customHeight="1">
      <c r="A37" s="70" t="s">
        <v>257</v>
      </c>
      <c r="B37" s="71"/>
      <c r="C37" s="30"/>
      <c r="D37" s="30"/>
      <c r="E37" s="30"/>
      <c r="F37" s="30"/>
      <c r="G37" s="41" t="s">
        <v>39</v>
      </c>
      <c r="H37" s="30"/>
      <c r="I37" s="2"/>
    </row>
    <row r="38" spans="1:9" ht="56.25" customHeight="1">
      <c r="A38" s="70" t="s">
        <v>275</v>
      </c>
      <c r="B38" s="71"/>
      <c r="C38" s="30"/>
      <c r="D38" s="30"/>
      <c r="E38" s="30"/>
      <c r="F38" s="30"/>
      <c r="G38" s="30"/>
      <c r="H38" s="41" t="s">
        <v>39</v>
      </c>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1.xml><?xml version="1.0" encoding="utf-8"?>
<worksheet xmlns="http://schemas.openxmlformats.org/spreadsheetml/2006/main" xmlns:r="http://schemas.openxmlformats.org/officeDocument/2006/relationships">
  <dimension ref="A1:M40"/>
  <sheetViews>
    <sheetView tabSelected="1" zoomScale="70" zoomScaleNormal="70" zoomScalePageLayoutView="0" workbookViewId="0" topLeftCell="A4">
      <selection activeCell="I16" sqref="I16"/>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241</v>
      </c>
      <c r="D4" s="59" t="s">
        <v>11</v>
      </c>
      <c r="E4" s="59"/>
      <c r="F4" s="58" t="s">
        <v>245</v>
      </c>
      <c r="G4" s="58"/>
      <c r="H4" s="58"/>
      <c r="I4" s="58"/>
      <c r="J4" s="58"/>
    </row>
    <row r="5" spans="1:10" ht="70.5" customHeight="1">
      <c r="A5" s="59" t="s">
        <v>4</v>
      </c>
      <c r="B5" s="59"/>
      <c r="C5" s="30" t="s">
        <v>242</v>
      </c>
      <c r="D5" s="59" t="s">
        <v>9</v>
      </c>
      <c r="E5" s="59"/>
      <c r="F5" s="58" t="s">
        <v>232</v>
      </c>
      <c r="G5" s="58"/>
      <c r="H5" s="58"/>
      <c r="I5" s="58"/>
      <c r="J5" s="58"/>
    </row>
    <row r="6" spans="1:10" ht="114.75" customHeight="1">
      <c r="A6" s="59" t="s">
        <v>5</v>
      </c>
      <c r="B6" s="59"/>
      <c r="C6" s="30" t="s">
        <v>243</v>
      </c>
      <c r="D6" s="59"/>
      <c r="E6" s="59"/>
      <c r="F6" s="58"/>
      <c r="G6" s="58"/>
      <c r="H6" s="58"/>
      <c r="I6" s="58"/>
      <c r="J6" s="58"/>
    </row>
    <row r="7" spans="1:10" ht="53.25" customHeight="1">
      <c r="A7" s="59" t="s">
        <v>6</v>
      </c>
      <c r="B7" s="59"/>
      <c r="C7" s="30"/>
      <c r="D7" s="59" t="s">
        <v>10</v>
      </c>
      <c r="E7" s="59"/>
      <c r="F7" s="61" t="s">
        <v>244</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343</v>
      </c>
      <c r="B11" s="58"/>
      <c r="C11" s="33"/>
      <c r="D11" s="58" t="s">
        <v>246</v>
      </c>
      <c r="E11" s="58"/>
      <c r="F11" s="21">
        <v>1</v>
      </c>
      <c r="G11" s="43" t="s">
        <v>334</v>
      </c>
      <c r="H11" s="43" t="s">
        <v>244</v>
      </c>
      <c r="I11" s="34" t="s">
        <v>336</v>
      </c>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244</v>
      </c>
      <c r="B16" s="71"/>
      <c r="C16" s="16"/>
      <c r="D16" s="16"/>
      <c r="E16" s="16">
        <v>1</v>
      </c>
      <c r="F16" s="16"/>
      <c r="G16" s="16"/>
      <c r="H16" s="16"/>
      <c r="I16" s="2"/>
      <c r="J16" s="2"/>
    </row>
    <row r="17" spans="1:10" ht="99.75" customHeight="1">
      <c r="A17" s="70" t="s">
        <v>337</v>
      </c>
      <c r="B17" s="71"/>
      <c r="C17" s="16">
        <f>F11</f>
        <v>1</v>
      </c>
      <c r="D17" s="16">
        <f>$C$17</f>
        <v>1</v>
      </c>
      <c r="E17" s="16">
        <f>$C$17</f>
        <v>1</v>
      </c>
      <c r="F17" s="16">
        <f>$C$17</f>
        <v>1</v>
      </c>
      <c r="G17" s="16">
        <f>$C$17</f>
        <v>1</v>
      </c>
      <c r="H17" s="16">
        <f>$C$17</f>
        <v>1</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c r="G24" s="71"/>
      <c r="H24" s="70"/>
      <c r="I24" s="71"/>
      <c r="J24" s="2"/>
    </row>
    <row r="25" spans="5:10" ht="56.25" customHeight="1">
      <c r="E25" s="31" t="s">
        <v>25</v>
      </c>
      <c r="F25" s="70"/>
      <c r="G25" s="71"/>
      <c r="H25" s="72"/>
      <c r="I25" s="73"/>
      <c r="J25" s="2"/>
    </row>
    <row r="26" spans="5:10" ht="85.5" customHeight="1">
      <c r="E26" s="31" t="s">
        <v>26</v>
      </c>
      <c r="F26" s="70" t="s">
        <v>335</v>
      </c>
      <c r="G26" s="71"/>
      <c r="H26" s="72"/>
      <c r="I26" s="73"/>
      <c r="J26" s="2"/>
    </row>
    <row r="27" spans="5:10" ht="59.25" customHeight="1">
      <c r="E27" s="31" t="s">
        <v>27</v>
      </c>
      <c r="F27" s="70"/>
      <c r="G27" s="71"/>
      <c r="H27" s="72"/>
      <c r="I27" s="73"/>
      <c r="J27" s="2"/>
    </row>
    <row r="28" spans="5:10" ht="49.5" customHeight="1">
      <c r="E28" s="31" t="s">
        <v>28</v>
      </c>
      <c r="F28" s="70"/>
      <c r="G28" s="71"/>
      <c r="H28" s="72"/>
      <c r="I28" s="73"/>
      <c r="J28" s="2"/>
    </row>
    <row r="29" spans="5:10" ht="57" customHeight="1">
      <c r="E29" s="31"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247</v>
      </c>
      <c r="B34" s="71"/>
      <c r="C34" s="30"/>
      <c r="D34" s="30" t="s">
        <v>39</v>
      </c>
      <c r="E34" s="30"/>
      <c r="F34" s="30"/>
      <c r="G34" s="30"/>
      <c r="H34" s="30"/>
      <c r="I34" s="2"/>
    </row>
    <row r="35" spans="1:9" ht="80.25" customHeight="1">
      <c r="A35" s="70" t="s">
        <v>248</v>
      </c>
      <c r="B35" s="71"/>
      <c r="C35" s="30"/>
      <c r="D35" s="30" t="s">
        <v>39</v>
      </c>
      <c r="E35" s="30"/>
      <c r="F35" s="30"/>
      <c r="G35" s="30"/>
      <c r="H35" s="30"/>
      <c r="I35" s="2"/>
    </row>
    <row r="36" spans="1:9" ht="62.25" customHeight="1">
      <c r="A36" s="70" t="s">
        <v>235</v>
      </c>
      <c r="B36" s="71"/>
      <c r="C36" s="30"/>
      <c r="D36" s="30"/>
      <c r="E36" s="30" t="s">
        <v>39</v>
      </c>
      <c r="F36" s="30"/>
      <c r="G36" s="30"/>
      <c r="H36" s="30"/>
      <c r="I36" s="2"/>
    </row>
    <row r="37" spans="1:9" ht="73.5" customHeight="1">
      <c r="A37" s="70" t="s">
        <v>249</v>
      </c>
      <c r="B37" s="71"/>
      <c r="C37" s="30"/>
      <c r="D37" s="30"/>
      <c r="E37" s="30" t="s">
        <v>39</v>
      </c>
      <c r="F37" s="30"/>
      <c r="G37" s="30"/>
      <c r="H37" s="30"/>
      <c r="I37" s="2"/>
    </row>
    <row r="38" spans="1:9" ht="56.25" customHeight="1">
      <c r="A38" s="70"/>
      <c r="B38" s="71"/>
      <c r="C38" s="30"/>
      <c r="D38" s="30"/>
      <c r="E38" s="30"/>
      <c r="F38" s="30"/>
      <c r="G38" s="30"/>
      <c r="H38" s="30"/>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9">
      <selection activeCell="H29" sqref="H29:I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77</v>
      </c>
      <c r="G5" s="58"/>
      <c r="H5" s="58"/>
      <c r="I5" s="58"/>
      <c r="J5" s="58"/>
    </row>
    <row r="6" spans="1:10" ht="60" customHeight="1">
      <c r="A6" s="59" t="s">
        <v>5</v>
      </c>
      <c r="B6" s="59"/>
      <c r="C6" s="18" t="s">
        <v>76</v>
      </c>
      <c r="D6" s="59"/>
      <c r="E6" s="59"/>
      <c r="F6" s="58"/>
      <c r="G6" s="58"/>
      <c r="H6" s="58"/>
      <c r="I6" s="58"/>
      <c r="J6" s="58"/>
    </row>
    <row r="7" spans="1:10" ht="32.25" customHeight="1">
      <c r="A7" s="59" t="s">
        <v>6</v>
      </c>
      <c r="B7" s="59"/>
      <c r="C7" s="18" t="s">
        <v>78</v>
      </c>
      <c r="D7" s="59" t="s">
        <v>10</v>
      </c>
      <c r="E7" s="59"/>
      <c r="F7" s="61" t="s">
        <v>79</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84</v>
      </c>
      <c r="B11" s="58"/>
      <c r="C11" s="5"/>
      <c r="D11" s="58" t="s">
        <v>85</v>
      </c>
      <c r="E11" s="58"/>
      <c r="F11" s="21">
        <v>5.33</v>
      </c>
      <c r="G11" s="18" t="s">
        <v>83</v>
      </c>
      <c r="H11" s="18" t="s">
        <v>80</v>
      </c>
      <c r="I11" s="22"/>
      <c r="J11" s="23">
        <v>10660000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81</v>
      </c>
      <c r="B16" s="71"/>
      <c r="C16" s="16"/>
      <c r="D16" s="16"/>
      <c r="E16" s="16"/>
      <c r="F16" s="16"/>
      <c r="G16" s="16"/>
      <c r="H16" s="16"/>
      <c r="I16" s="2"/>
      <c r="J16" s="2"/>
    </row>
    <row r="17" spans="1:10" ht="99.75" customHeight="1">
      <c r="A17" s="70" t="s">
        <v>82</v>
      </c>
      <c r="B17" s="71"/>
      <c r="C17" s="8">
        <f>F11</f>
        <v>5.33</v>
      </c>
      <c r="D17" s="8">
        <f>$F$11</f>
        <v>5.33</v>
      </c>
      <c r="E17" s="8">
        <f>$F$11</f>
        <v>5.33</v>
      </c>
      <c r="F17" s="8">
        <f>$F$11</f>
        <v>5.33</v>
      </c>
      <c r="G17" s="8">
        <f>$F$11</f>
        <v>5.33</v>
      </c>
      <c r="H17" s="8">
        <f>$F$11</f>
        <v>5.33</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f>(C20/$J$11)</f>
        <v>0</v>
      </c>
      <c r="D21" s="11">
        <f>(D20/$J$11)+C21</f>
        <v>0</v>
      </c>
      <c r="E21" s="11">
        <f>(E20/$J$11)+D21</f>
        <v>0</v>
      </c>
      <c r="F21" s="11">
        <f>(F20/$J$11)+E21</f>
        <v>0</v>
      </c>
      <c r="G21" s="11">
        <f>(G20/$J$11)+F21</f>
        <v>0</v>
      </c>
      <c r="H21" s="11">
        <f>(H20/$J$11)+G21</f>
        <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49.5" customHeight="1">
      <c r="E27" s="17" t="s">
        <v>27</v>
      </c>
      <c r="F27" s="70" t="s">
        <v>86</v>
      </c>
      <c r="G27" s="71"/>
      <c r="H27" s="72"/>
      <c r="I27" s="73"/>
      <c r="J27" s="2"/>
    </row>
    <row r="28" spans="5:10" ht="49.5" customHeight="1">
      <c r="E28" s="17" t="s">
        <v>28</v>
      </c>
      <c r="F28" s="70"/>
      <c r="G28" s="71"/>
      <c r="H28" s="72"/>
      <c r="I28" s="73"/>
      <c r="J28" s="2"/>
    </row>
    <row r="29" spans="5:10" ht="72" customHeight="1">
      <c r="E29" s="17" t="s">
        <v>29</v>
      </c>
      <c r="F29" s="70" t="s">
        <v>87</v>
      </c>
      <c r="G29" s="71"/>
      <c r="H29" s="72" t="s">
        <v>88</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89</v>
      </c>
      <c r="B34" s="71"/>
      <c r="C34" s="18"/>
      <c r="D34" s="18"/>
      <c r="E34" s="18"/>
      <c r="F34" s="18" t="s">
        <v>39</v>
      </c>
      <c r="G34" s="18"/>
      <c r="H34" s="18"/>
      <c r="I34" s="2"/>
    </row>
    <row r="35" spans="1:9" ht="58.5" customHeight="1">
      <c r="A35" s="70" t="s">
        <v>90</v>
      </c>
      <c r="B35" s="71"/>
      <c r="C35" s="18"/>
      <c r="D35" s="18"/>
      <c r="E35" s="18"/>
      <c r="F35" s="18" t="s">
        <v>39</v>
      </c>
      <c r="G35" s="18"/>
      <c r="H35" s="18"/>
      <c r="I35" s="2"/>
    </row>
    <row r="36" spans="1:9" ht="30" customHeight="1">
      <c r="A36" s="70" t="s">
        <v>91</v>
      </c>
      <c r="B36" s="71"/>
      <c r="C36" s="18"/>
      <c r="D36" s="18"/>
      <c r="E36" s="18"/>
      <c r="F36" s="18"/>
      <c r="G36" s="18"/>
      <c r="H36" s="18" t="s">
        <v>39</v>
      </c>
      <c r="I36" s="2"/>
    </row>
    <row r="37" spans="1:9" ht="30" customHeight="1">
      <c r="A37" s="70" t="s">
        <v>92</v>
      </c>
      <c r="B37" s="71"/>
      <c r="C37" s="18"/>
      <c r="D37" s="18"/>
      <c r="E37" s="18"/>
      <c r="F37" s="18"/>
      <c r="G37" s="18"/>
      <c r="H37" s="18" t="s">
        <v>39</v>
      </c>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H40" sqref="H4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94</v>
      </c>
      <c r="G5" s="58"/>
      <c r="H5" s="58"/>
      <c r="I5" s="58"/>
      <c r="J5" s="58"/>
    </row>
    <row r="6" spans="1:10" ht="127.5" customHeight="1">
      <c r="A6" s="59" t="s">
        <v>5</v>
      </c>
      <c r="B6" s="59"/>
      <c r="C6" s="18" t="s">
        <v>93</v>
      </c>
      <c r="D6" s="59"/>
      <c r="E6" s="59"/>
      <c r="F6" s="58"/>
      <c r="G6" s="58"/>
      <c r="H6" s="58"/>
      <c r="I6" s="58"/>
      <c r="J6" s="58"/>
    </row>
    <row r="7" spans="1:10" ht="32.25" customHeight="1">
      <c r="A7" s="59" t="s">
        <v>6</v>
      </c>
      <c r="B7" s="59"/>
      <c r="C7" s="18"/>
      <c r="D7" s="59" t="s">
        <v>10</v>
      </c>
      <c r="E7" s="59"/>
      <c r="F7" s="61" t="s">
        <v>95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338</v>
      </c>
      <c r="H10" s="19" t="s">
        <v>17</v>
      </c>
      <c r="I10" s="7" t="s">
        <v>18</v>
      </c>
      <c r="J10" s="19" t="s">
        <v>19</v>
      </c>
    </row>
    <row r="11" spans="1:10" ht="105" customHeight="1">
      <c r="A11" s="58" t="s">
        <v>98</v>
      </c>
      <c r="B11" s="58"/>
      <c r="C11" s="5"/>
      <c r="D11" s="58" t="s">
        <v>99</v>
      </c>
      <c r="E11" s="58"/>
      <c r="F11" s="21">
        <v>2</v>
      </c>
      <c r="G11" s="18" t="s">
        <v>96</v>
      </c>
      <c r="H11" s="18" t="s">
        <v>97</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81</v>
      </c>
      <c r="B16" s="71"/>
      <c r="C16" s="16"/>
      <c r="D16" s="16">
        <v>1</v>
      </c>
      <c r="E16" s="16">
        <v>1</v>
      </c>
      <c r="F16" s="16"/>
      <c r="G16" s="16"/>
      <c r="H16" s="16"/>
      <c r="I16" s="2"/>
      <c r="J16" s="2"/>
    </row>
    <row r="17" spans="1:10" ht="99.75" customHeight="1">
      <c r="A17" s="70" t="s">
        <v>82</v>
      </c>
      <c r="B17" s="71"/>
      <c r="C17" s="8">
        <f>F11</f>
        <v>2</v>
      </c>
      <c r="D17" s="8">
        <f>$F$11</f>
        <v>2</v>
      </c>
      <c r="E17" s="8">
        <f>$F$11</f>
        <v>2</v>
      </c>
      <c r="F17" s="8">
        <f>$F$11</f>
        <v>2</v>
      </c>
      <c r="G17" s="8">
        <f>$F$11</f>
        <v>2</v>
      </c>
      <c r="H17" s="8">
        <f>$F$11</f>
        <v>2</v>
      </c>
      <c r="I17" s="2"/>
      <c r="J17" s="2"/>
    </row>
    <row r="18" spans="1:10" ht="15">
      <c r="A18" s="55" t="s">
        <v>30</v>
      </c>
      <c r="B18" s="56"/>
      <c r="C18" s="9">
        <f>IF((C16/C17)&gt;1,1,(C16/C17))</f>
        <v>0</v>
      </c>
      <c r="D18" s="9">
        <f>IF(((D16/D17)+C18)&gt;1,1,((D16/D17)+C18))</f>
        <v>0.5</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100</v>
      </c>
      <c r="G25" s="71"/>
      <c r="H25" s="72"/>
      <c r="I25" s="73"/>
      <c r="J25" s="2"/>
    </row>
    <row r="26" spans="5:10" ht="102" customHeight="1">
      <c r="E26" s="17" t="s">
        <v>26</v>
      </c>
      <c r="F26" s="70" t="s">
        <v>101</v>
      </c>
      <c r="G26" s="71"/>
      <c r="H26" s="72"/>
      <c r="I26" s="73"/>
      <c r="J26" s="2"/>
    </row>
    <row r="27" spans="5:10" ht="49.5" customHeight="1">
      <c r="E27" s="17" t="s">
        <v>27</v>
      </c>
      <c r="F27" s="70"/>
      <c r="G27" s="71"/>
      <c r="H27" s="72"/>
      <c r="I27" s="73"/>
      <c r="J27" s="2"/>
    </row>
    <row r="28" spans="5:10" ht="49.5" customHeight="1">
      <c r="E28" s="17" t="s">
        <v>28</v>
      </c>
      <c r="F28" s="70"/>
      <c r="G28" s="71"/>
      <c r="H28" s="72"/>
      <c r="I28" s="73"/>
      <c r="J28" s="2"/>
    </row>
    <row r="29" spans="5:10" ht="115.5" customHeight="1">
      <c r="E29" s="17" t="s">
        <v>29</v>
      </c>
      <c r="F29" s="70" t="s">
        <v>104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102</v>
      </c>
      <c r="B34" s="71"/>
      <c r="C34" s="18"/>
      <c r="D34" s="18" t="s">
        <v>39</v>
      </c>
      <c r="E34" s="18"/>
      <c r="F34" s="18"/>
      <c r="G34" s="18"/>
      <c r="H34" s="18"/>
      <c r="I34" s="2"/>
    </row>
    <row r="35" spans="1:9" ht="58.5" customHeight="1">
      <c r="A35" s="70" t="s">
        <v>103</v>
      </c>
      <c r="B35" s="71"/>
      <c r="C35" s="18"/>
      <c r="D35" s="18"/>
      <c r="E35" s="18" t="s">
        <v>39</v>
      </c>
      <c r="F35" s="18"/>
      <c r="G35" s="18"/>
      <c r="H35" s="18"/>
      <c r="I35" s="2"/>
    </row>
    <row r="36" spans="1:9" ht="84" customHeight="1">
      <c r="A36" s="70" t="s">
        <v>105</v>
      </c>
      <c r="B36" s="71"/>
      <c r="C36" s="18"/>
      <c r="D36" s="18"/>
      <c r="E36" s="18"/>
      <c r="F36" s="18"/>
      <c r="G36" s="18"/>
      <c r="H36" s="18" t="s">
        <v>39</v>
      </c>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0">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106</v>
      </c>
      <c r="G5" s="58"/>
      <c r="H5" s="58"/>
      <c r="I5" s="58"/>
      <c r="J5" s="58"/>
    </row>
    <row r="6" spans="1:10" ht="127.5" customHeight="1">
      <c r="A6" s="59" t="s">
        <v>5</v>
      </c>
      <c r="B6" s="59"/>
      <c r="C6" s="18" t="s">
        <v>93</v>
      </c>
      <c r="D6" s="59"/>
      <c r="E6" s="59"/>
      <c r="F6" s="58"/>
      <c r="G6" s="58"/>
      <c r="H6" s="58"/>
      <c r="I6" s="58"/>
      <c r="J6" s="58"/>
    </row>
    <row r="7" spans="1:10" ht="53.25" customHeight="1">
      <c r="A7" s="59" t="s">
        <v>6</v>
      </c>
      <c r="B7" s="59"/>
      <c r="C7" s="18" t="s">
        <v>107</v>
      </c>
      <c r="D7" s="59" t="s">
        <v>10</v>
      </c>
      <c r="E7" s="59"/>
      <c r="F7" s="61" t="s">
        <v>108</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111</v>
      </c>
      <c r="B11" s="58"/>
      <c r="C11" s="5"/>
      <c r="D11" s="58" t="s">
        <v>112</v>
      </c>
      <c r="E11" s="58"/>
      <c r="F11" s="21">
        <v>0.02</v>
      </c>
      <c r="G11" s="18" t="s">
        <v>110</v>
      </c>
      <c r="H11" s="18" t="s">
        <v>109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113</v>
      </c>
      <c r="B16" s="71"/>
      <c r="C16" s="16"/>
      <c r="D16" s="16">
        <v>0.002</v>
      </c>
      <c r="E16" s="16"/>
      <c r="F16" s="16">
        <v>0.01</v>
      </c>
      <c r="G16" s="16"/>
      <c r="H16" s="16">
        <v>0.002</v>
      </c>
      <c r="I16" s="2"/>
      <c r="J16" s="2"/>
    </row>
    <row r="17" spans="1:10" ht="99.75" customHeight="1">
      <c r="A17" s="70" t="s">
        <v>113</v>
      </c>
      <c r="B17" s="71"/>
      <c r="C17" s="8">
        <f>F11</f>
        <v>0.02</v>
      </c>
      <c r="D17" s="8">
        <f>$F$11</f>
        <v>0.02</v>
      </c>
      <c r="E17" s="8">
        <f>$F$11</f>
        <v>0.02</v>
      </c>
      <c r="F17" s="8">
        <f>$F$11</f>
        <v>0.02</v>
      </c>
      <c r="G17" s="8">
        <f>$F$11</f>
        <v>0.02</v>
      </c>
      <c r="H17" s="8">
        <f>$F$11</f>
        <v>0.02</v>
      </c>
      <c r="I17" s="2"/>
      <c r="J17" s="2"/>
    </row>
    <row r="18" spans="1:10" ht="15">
      <c r="A18" s="55" t="s">
        <v>30</v>
      </c>
      <c r="B18" s="56"/>
      <c r="C18" s="9">
        <f>IF((C16/C17)&gt;1,1,(C16/C17))</f>
        <v>0</v>
      </c>
      <c r="D18" s="9">
        <f>IF(((D16/D17)+C18)&gt;1,1,((D16/D17)+C18))</f>
        <v>0.1</v>
      </c>
      <c r="E18" s="9">
        <f>IF(((E16/E17)+D18)&gt;1,1,((E16/E17)+D18))</f>
        <v>0.1</v>
      </c>
      <c r="F18" s="9">
        <f>IF(((F16/F17)+E18)&gt;1,1,((F16/F17)+E18))</f>
        <v>0.6</v>
      </c>
      <c r="G18" s="9">
        <f>IF(((G16/G17)+F18)&gt;1,1,((G16/G17)+F18))</f>
        <v>0.6</v>
      </c>
      <c r="H18" s="9">
        <f>IF(((H16/H17)+G18)&gt;1,1,((H16/H17)+G18))</f>
        <v>0.7</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114</v>
      </c>
      <c r="G25" s="71"/>
      <c r="H25" s="72"/>
      <c r="I25" s="73"/>
      <c r="J25" s="2"/>
    </row>
    <row r="26" spans="5:10" ht="102" customHeight="1">
      <c r="E26" s="17" t="s">
        <v>26</v>
      </c>
      <c r="F26" s="70"/>
      <c r="G26" s="71"/>
      <c r="H26" s="72"/>
      <c r="I26" s="73"/>
      <c r="J26" s="2"/>
    </row>
    <row r="27" spans="5:10" ht="94.5" customHeight="1">
      <c r="E27" s="17" t="s">
        <v>27</v>
      </c>
      <c r="F27" s="70" t="s">
        <v>115</v>
      </c>
      <c r="G27" s="71"/>
      <c r="H27" s="72"/>
      <c r="I27" s="73"/>
      <c r="J27" s="2"/>
    </row>
    <row r="28" spans="5:10" ht="49.5" customHeight="1">
      <c r="E28" s="17" t="s">
        <v>28</v>
      </c>
      <c r="F28" s="70"/>
      <c r="G28" s="71"/>
      <c r="H28" s="72"/>
      <c r="I28" s="73"/>
      <c r="J28" s="2"/>
    </row>
    <row r="29" spans="5:10" ht="115.5" customHeight="1">
      <c r="E29" s="17" t="s">
        <v>29</v>
      </c>
      <c r="F29" s="70" t="s">
        <v>116</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117</v>
      </c>
      <c r="B34" s="71"/>
      <c r="C34" s="18"/>
      <c r="D34" s="18" t="s">
        <v>39</v>
      </c>
      <c r="E34" s="18"/>
      <c r="F34" s="18"/>
      <c r="G34" s="18"/>
      <c r="H34" s="18" t="s">
        <v>39</v>
      </c>
      <c r="I34" s="2"/>
    </row>
    <row r="35" spans="1:9" ht="58.5" customHeight="1">
      <c r="A35" s="70" t="s">
        <v>118</v>
      </c>
      <c r="B35" s="71"/>
      <c r="C35" s="18"/>
      <c r="D35" s="18"/>
      <c r="E35" s="18"/>
      <c r="F35" s="18" t="s">
        <v>39</v>
      </c>
      <c r="G35" s="18"/>
      <c r="H35" s="18"/>
      <c r="I35" s="2"/>
    </row>
    <row r="36" spans="1:9" ht="84"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1">
      <selection activeCell="H18" sqref="H1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120</v>
      </c>
      <c r="D5" s="59" t="s">
        <v>9</v>
      </c>
      <c r="E5" s="59"/>
      <c r="F5" s="58" t="s">
        <v>122</v>
      </c>
      <c r="G5" s="58"/>
      <c r="H5" s="58"/>
      <c r="I5" s="58"/>
      <c r="J5" s="58"/>
    </row>
    <row r="6" spans="1:10" ht="96.75" customHeight="1">
      <c r="A6" s="59" t="s">
        <v>5</v>
      </c>
      <c r="B6" s="59"/>
      <c r="C6" s="18" t="s">
        <v>119</v>
      </c>
      <c r="D6" s="59"/>
      <c r="E6" s="59"/>
      <c r="F6" s="58"/>
      <c r="G6" s="58"/>
      <c r="H6" s="58"/>
      <c r="I6" s="58"/>
      <c r="J6" s="58"/>
    </row>
    <row r="7" spans="1:10" ht="53.25" customHeight="1">
      <c r="A7" s="59" t="s">
        <v>6</v>
      </c>
      <c r="B7" s="59"/>
      <c r="C7" s="18"/>
      <c r="D7" s="59" t="s">
        <v>10</v>
      </c>
      <c r="E7" s="59"/>
      <c r="F7" s="61" t="s">
        <v>121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123</v>
      </c>
      <c r="B11" s="58"/>
      <c r="C11" s="5"/>
      <c r="D11" s="58" t="s">
        <v>124</v>
      </c>
      <c r="E11" s="58"/>
      <c r="F11" s="21">
        <v>14</v>
      </c>
      <c r="G11" s="18" t="s">
        <v>125</v>
      </c>
      <c r="H11" s="18" t="s">
        <v>126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127</v>
      </c>
      <c r="B16" s="71"/>
      <c r="C16" s="16"/>
      <c r="D16" s="16">
        <v>1</v>
      </c>
      <c r="E16" s="16">
        <v>2</v>
      </c>
      <c r="F16" s="16"/>
      <c r="G16" s="16">
        <v>2</v>
      </c>
      <c r="H16" s="16">
        <v>1</v>
      </c>
      <c r="I16" s="2"/>
      <c r="J16" s="2"/>
    </row>
    <row r="17" spans="1:10" ht="99.75" customHeight="1">
      <c r="A17" s="70" t="s">
        <v>128</v>
      </c>
      <c r="B17" s="71"/>
      <c r="C17" s="8">
        <f>F11</f>
        <v>14</v>
      </c>
      <c r="D17" s="8">
        <f>$F$11</f>
        <v>14</v>
      </c>
      <c r="E17" s="8">
        <f>$F$11</f>
        <v>14</v>
      </c>
      <c r="F17" s="8">
        <f>$F$11</f>
        <v>14</v>
      </c>
      <c r="G17" s="8">
        <f>$F$11</f>
        <v>14</v>
      </c>
      <c r="H17" s="8">
        <f>$F$11</f>
        <v>14</v>
      </c>
      <c r="I17" s="2"/>
      <c r="J17" s="2"/>
    </row>
    <row r="18" spans="1:10" ht="15">
      <c r="A18" s="55" t="s">
        <v>30</v>
      </c>
      <c r="B18" s="56"/>
      <c r="C18" s="9">
        <f>IF((C16/C17)&gt;1,1,(C16/C17))</f>
        <v>0</v>
      </c>
      <c r="D18" s="9">
        <f>IF(((D16/D17)+C18)&gt;1,1,((D16/D17)+C18))</f>
        <v>0.07142857142857142</v>
      </c>
      <c r="E18" s="9">
        <f>IF(((E16/E17)+D18)&gt;1,1,((E16/E17)+D18))</f>
        <v>0.21428571428571427</v>
      </c>
      <c r="F18" s="9">
        <f>IF(((F16/F17)+E18)&gt;1,1,((F16/F17)+E18))</f>
        <v>0.21428571428571427</v>
      </c>
      <c r="G18" s="9">
        <f>IF(((G16/G17)+F18)&gt;1,1,((G16/G17)+F18))</f>
        <v>0.3571428571428571</v>
      </c>
      <c r="H18" s="9">
        <f>IF(((H16/H17)+G18)&gt;1,1,((H16/H17)+G18))</f>
        <v>0.4285714285714285</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195</v>
      </c>
      <c r="G25" s="71"/>
      <c r="H25" s="72"/>
      <c r="I25" s="73"/>
      <c r="J25" s="2"/>
    </row>
    <row r="26" spans="5:10" ht="102" customHeight="1">
      <c r="E26" s="17" t="s">
        <v>26</v>
      </c>
      <c r="F26" s="70" t="s">
        <v>129</v>
      </c>
      <c r="G26" s="71"/>
      <c r="H26" s="72"/>
      <c r="I26" s="73"/>
      <c r="J26" s="2"/>
    </row>
    <row r="27" spans="5:10" ht="94.5" customHeight="1">
      <c r="E27" s="17" t="s">
        <v>27</v>
      </c>
      <c r="F27" s="70"/>
      <c r="G27" s="71"/>
      <c r="H27" s="72"/>
      <c r="I27" s="73"/>
      <c r="J27" s="2"/>
    </row>
    <row r="28" spans="5:10" ht="49.5" customHeight="1">
      <c r="E28" s="17" t="s">
        <v>28</v>
      </c>
      <c r="F28" s="70" t="s">
        <v>130</v>
      </c>
      <c r="G28" s="71"/>
      <c r="H28" s="72"/>
      <c r="I28" s="73"/>
      <c r="J28" s="2"/>
    </row>
    <row r="29" spans="5:10" ht="115.5" customHeight="1">
      <c r="E29" s="17" t="s">
        <v>29</v>
      </c>
      <c r="F29" s="70" t="s">
        <v>194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37.5" customHeight="1">
      <c r="A34" s="70" t="s">
        <v>131</v>
      </c>
      <c r="B34" s="71"/>
      <c r="C34" s="18"/>
      <c r="D34" s="18"/>
      <c r="E34" s="18" t="s">
        <v>40</v>
      </c>
      <c r="F34" s="18"/>
      <c r="G34" s="18"/>
      <c r="H34" s="18"/>
      <c r="I34" s="2"/>
    </row>
    <row r="35" spans="1:9" ht="42.75" customHeight="1">
      <c r="A35" s="70" t="s">
        <v>132</v>
      </c>
      <c r="B35" s="71"/>
      <c r="C35" s="18"/>
      <c r="D35" s="18"/>
      <c r="E35" s="18" t="s">
        <v>40</v>
      </c>
      <c r="F35" s="18"/>
      <c r="G35" s="18" t="s">
        <v>40</v>
      </c>
      <c r="H35" s="18" t="s">
        <v>40</v>
      </c>
      <c r="I35" s="2"/>
    </row>
    <row r="36" spans="1:9" ht="40.5" customHeight="1">
      <c r="A36" s="70" t="s">
        <v>133</v>
      </c>
      <c r="B36" s="71"/>
      <c r="C36" s="18"/>
      <c r="D36" s="18"/>
      <c r="E36" s="18" t="s">
        <v>40</v>
      </c>
      <c r="F36" s="18"/>
      <c r="G36" s="18" t="s">
        <v>40</v>
      </c>
      <c r="H36" s="18" t="s">
        <v>40</v>
      </c>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
      <selection activeCell="F39" sqref="F3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120</v>
      </c>
      <c r="D5" s="59" t="s">
        <v>9</v>
      </c>
      <c r="E5" s="59"/>
      <c r="F5" s="58" t="s">
        <v>134</v>
      </c>
      <c r="G5" s="58"/>
      <c r="H5" s="58"/>
      <c r="I5" s="58"/>
      <c r="J5" s="58"/>
    </row>
    <row r="6" spans="1:10" ht="96.75" customHeight="1">
      <c r="A6" s="59" t="s">
        <v>5</v>
      </c>
      <c r="B6" s="59"/>
      <c r="C6" s="18" t="s">
        <v>119</v>
      </c>
      <c r="D6" s="59"/>
      <c r="E6" s="59"/>
      <c r="F6" s="58"/>
      <c r="G6" s="58"/>
      <c r="H6" s="58"/>
      <c r="I6" s="58"/>
      <c r="J6" s="58"/>
    </row>
    <row r="7" spans="1:10" ht="53.25" customHeight="1">
      <c r="A7" s="59" t="s">
        <v>6</v>
      </c>
      <c r="B7" s="59"/>
      <c r="C7" s="18"/>
      <c r="D7" s="59" t="s">
        <v>10</v>
      </c>
      <c r="E7" s="59"/>
      <c r="F7" s="61" t="s">
        <v>135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123</v>
      </c>
      <c r="B11" s="58"/>
      <c r="C11" s="5"/>
      <c r="D11" s="58" t="s">
        <v>124</v>
      </c>
      <c r="E11" s="58"/>
      <c r="F11" s="21">
        <v>2</v>
      </c>
      <c r="G11" s="18" t="s">
        <v>143</v>
      </c>
      <c r="H11" s="18" t="s">
        <v>136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137</v>
      </c>
      <c r="B16" s="71"/>
      <c r="C16" s="16"/>
      <c r="D16" s="16">
        <v>1</v>
      </c>
      <c r="E16" s="16"/>
      <c r="F16" s="16">
        <v>1</v>
      </c>
      <c r="G16" s="16"/>
      <c r="H16" s="16"/>
      <c r="I16" s="2"/>
      <c r="J16" s="2"/>
    </row>
    <row r="17" spans="1:10" ht="99.75" customHeight="1">
      <c r="A17" s="70" t="s">
        <v>138</v>
      </c>
      <c r="B17" s="71"/>
      <c r="C17" s="8">
        <f>F11</f>
        <v>2</v>
      </c>
      <c r="D17" s="8">
        <f>$F$11</f>
        <v>2</v>
      </c>
      <c r="E17" s="8">
        <f>$F$11</f>
        <v>2</v>
      </c>
      <c r="F17" s="8">
        <f>$F$11</f>
        <v>2</v>
      </c>
      <c r="G17" s="8">
        <f>$F$11</f>
        <v>2</v>
      </c>
      <c r="H17" s="8">
        <f>$F$11</f>
        <v>2</v>
      </c>
      <c r="I17" s="2"/>
      <c r="J17" s="2"/>
    </row>
    <row r="18" spans="1:10" ht="15">
      <c r="A18" s="55" t="s">
        <v>30</v>
      </c>
      <c r="B18" s="56"/>
      <c r="C18" s="9">
        <f>IF((C16/C17)&gt;1,1,(C16/C17))</f>
        <v>0</v>
      </c>
      <c r="D18" s="9">
        <f>IF(((D16/D17)+C18)&gt;1,1,((D16/D17)+C18))</f>
        <v>0.5</v>
      </c>
      <c r="E18" s="9">
        <f>IF(((E16/E17)+D18)&gt;1,1,((E16/E17)+D18))</f>
        <v>0.5</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139</v>
      </c>
      <c r="G25" s="71"/>
      <c r="H25" s="72"/>
      <c r="I25" s="73"/>
      <c r="J25" s="2"/>
    </row>
    <row r="26" spans="5:10" ht="102" customHeight="1">
      <c r="E26" s="17" t="s">
        <v>26</v>
      </c>
      <c r="F26" s="70"/>
      <c r="G26" s="71"/>
      <c r="H26" s="72"/>
      <c r="I26" s="73"/>
      <c r="J26" s="2"/>
    </row>
    <row r="27" spans="5:10" ht="94.5" customHeight="1">
      <c r="E27" s="17" t="s">
        <v>27</v>
      </c>
      <c r="F27" s="70" t="s">
        <v>140</v>
      </c>
      <c r="G27" s="71"/>
      <c r="H27" s="72"/>
      <c r="I27" s="73"/>
      <c r="J27" s="2"/>
    </row>
    <row r="28" spans="5:10" ht="49.5" customHeight="1">
      <c r="E28" s="17" t="s">
        <v>28</v>
      </c>
      <c r="F28" s="70"/>
      <c r="G28" s="71"/>
      <c r="H28" s="72"/>
      <c r="I28" s="73"/>
      <c r="J28" s="2"/>
    </row>
    <row r="29" spans="5:10" ht="115.5"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64.5" customHeight="1">
      <c r="A34" s="70" t="s">
        <v>141</v>
      </c>
      <c r="B34" s="71"/>
      <c r="C34" s="18"/>
      <c r="D34" s="18" t="s">
        <v>39</v>
      </c>
      <c r="E34" s="18"/>
      <c r="F34" s="18"/>
      <c r="G34" s="18"/>
      <c r="H34" s="18"/>
      <c r="I34" s="2"/>
    </row>
    <row r="35" spans="1:9" ht="62.25" customHeight="1">
      <c r="A35" s="70" t="s">
        <v>142</v>
      </c>
      <c r="B35" s="71"/>
      <c r="C35" s="18"/>
      <c r="D35" s="18"/>
      <c r="E35" s="18"/>
      <c r="F35" s="18" t="s">
        <v>39</v>
      </c>
      <c r="G35" s="18"/>
      <c r="H35" s="18"/>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0">
      <selection activeCell="F38" sqref="F3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146</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147</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148</v>
      </c>
      <c r="B11" s="58"/>
      <c r="C11" s="5"/>
      <c r="D11" s="58" t="s">
        <v>150</v>
      </c>
      <c r="E11" s="58"/>
      <c r="F11" s="21">
        <v>0.25</v>
      </c>
      <c r="G11" s="18" t="s">
        <v>41</v>
      </c>
      <c r="H11" s="18" t="s">
        <v>151</v>
      </c>
      <c r="I11" s="22" t="s">
        <v>149</v>
      </c>
      <c r="J11" s="23">
        <v>40000000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151</v>
      </c>
      <c r="B16" s="71"/>
      <c r="C16" s="16"/>
      <c r="D16" s="16"/>
      <c r="E16" s="16"/>
      <c r="F16" s="16"/>
      <c r="G16" s="16"/>
      <c r="H16" s="16">
        <v>0.25</v>
      </c>
      <c r="I16" s="2"/>
      <c r="J16" s="2"/>
    </row>
    <row r="17" spans="1:10" ht="99.75" customHeight="1">
      <c r="A17" s="70" t="s">
        <v>152</v>
      </c>
      <c r="B17" s="71"/>
      <c r="C17" s="8">
        <f>F11</f>
        <v>0.25</v>
      </c>
      <c r="D17" s="8">
        <f>$F$11</f>
        <v>0.25</v>
      </c>
      <c r="E17" s="8">
        <f>$F$11</f>
        <v>0.25</v>
      </c>
      <c r="F17" s="8">
        <f>$F$11</f>
        <v>0.25</v>
      </c>
      <c r="G17" s="8">
        <f>$F$11</f>
        <v>0.25</v>
      </c>
      <c r="H17" s="8">
        <f>$F$11</f>
        <v>0.25</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v>20000000</v>
      </c>
      <c r="H20" s="6">
        <v>20000000</v>
      </c>
      <c r="I20" s="2"/>
      <c r="J20" s="2"/>
    </row>
    <row r="21" spans="1:10" ht="30" customHeight="1">
      <c r="A21" s="74" t="s">
        <v>33</v>
      </c>
      <c r="B21" s="75"/>
      <c r="C21" s="10">
        <f>(C20/$J$11)</f>
        <v>0</v>
      </c>
      <c r="D21" s="11">
        <f>(D20/$J$11)+C21</f>
        <v>0</v>
      </c>
      <c r="E21" s="11">
        <f>(E20/$J$11)+D21</f>
        <v>0</v>
      </c>
      <c r="F21" s="11">
        <f>(F20/$J$11)+E21</f>
        <v>0</v>
      </c>
      <c r="G21" s="11">
        <f>(G20/$J$11)+F21</f>
        <v>0.5</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94.5" customHeight="1">
      <c r="E27" s="17" t="s">
        <v>27</v>
      </c>
      <c r="F27" s="70"/>
      <c r="G27" s="71"/>
      <c r="H27" s="72"/>
      <c r="I27" s="73"/>
      <c r="J27" s="2"/>
    </row>
    <row r="28" spans="5:10" ht="49.5" customHeight="1">
      <c r="E28" s="17" t="s">
        <v>28</v>
      </c>
      <c r="F28" s="70" t="s">
        <v>153</v>
      </c>
      <c r="G28" s="71"/>
      <c r="H28" s="72"/>
      <c r="I28" s="73"/>
      <c r="J28" s="2"/>
    </row>
    <row r="29" spans="5:10" ht="115.5" customHeight="1">
      <c r="E29" s="17" t="s">
        <v>29</v>
      </c>
      <c r="F29" s="70" t="s">
        <v>154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64.5" customHeight="1">
      <c r="A34" s="70" t="s">
        <v>155</v>
      </c>
      <c r="B34" s="71"/>
      <c r="C34" s="18"/>
      <c r="D34" s="18"/>
      <c r="E34" s="18"/>
      <c r="F34" s="18"/>
      <c r="G34" s="18" t="s">
        <v>39</v>
      </c>
      <c r="H34" s="18"/>
      <c r="I34" s="2"/>
    </row>
    <row r="35" spans="1:9" ht="62.25" customHeight="1">
      <c r="A35" s="70" t="s">
        <v>156</v>
      </c>
      <c r="B35" s="71"/>
      <c r="C35" s="18"/>
      <c r="D35" s="18"/>
      <c r="E35" s="18"/>
      <c r="F35" s="18"/>
      <c r="G35" s="18"/>
      <c r="H35" s="18" t="s">
        <v>39</v>
      </c>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M10" sqref="M1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157</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158</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c r="B11" s="58"/>
      <c r="C11" s="5"/>
      <c r="D11" s="58"/>
      <c r="E11" s="58"/>
      <c r="F11" s="21">
        <v>20</v>
      </c>
      <c r="G11" s="18"/>
      <c r="H11" s="18" t="s">
        <v>159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151</v>
      </c>
      <c r="B16" s="71"/>
      <c r="C16" s="16"/>
      <c r="D16" s="16"/>
      <c r="E16" s="16">
        <v>29</v>
      </c>
      <c r="F16" s="16"/>
      <c r="G16" s="16"/>
      <c r="H16" s="16"/>
      <c r="I16" s="2"/>
      <c r="J16" s="2"/>
    </row>
    <row r="17" spans="1:10" ht="99.75" customHeight="1">
      <c r="A17" s="70" t="s">
        <v>152</v>
      </c>
      <c r="B17" s="71"/>
      <c r="C17" s="8">
        <f>F11</f>
        <v>20</v>
      </c>
      <c r="D17" s="8">
        <f>$F$11</f>
        <v>20</v>
      </c>
      <c r="E17" s="8">
        <f>$F$11</f>
        <v>20</v>
      </c>
      <c r="F17" s="8">
        <f>$F$11</f>
        <v>20</v>
      </c>
      <c r="G17" s="8">
        <f>$F$11</f>
        <v>20</v>
      </c>
      <c r="H17" s="8">
        <f>$F$11</f>
        <v>20</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t="s">
        <v>160</v>
      </c>
      <c r="G24" s="71"/>
      <c r="H24" s="70"/>
      <c r="I24" s="71"/>
      <c r="J24" s="2"/>
    </row>
    <row r="25" spans="5:10" ht="49.5" customHeight="1">
      <c r="E25" s="17" t="s">
        <v>25</v>
      </c>
      <c r="F25" s="70"/>
      <c r="G25" s="71"/>
      <c r="H25" s="72"/>
      <c r="I25" s="73"/>
      <c r="J25" s="2"/>
    </row>
    <row r="26" spans="5:10" ht="102" customHeight="1">
      <c r="E26" s="17" t="s">
        <v>26</v>
      </c>
      <c r="F26" s="70" t="s">
        <v>161</v>
      </c>
      <c r="G26" s="71"/>
      <c r="H26" s="72"/>
      <c r="I26" s="73"/>
      <c r="J26" s="2"/>
    </row>
    <row r="27" spans="5:10" ht="94.5" customHeight="1">
      <c r="E27" s="17" t="s">
        <v>27</v>
      </c>
      <c r="F27" s="70"/>
      <c r="G27" s="71"/>
      <c r="H27" s="72"/>
      <c r="I27" s="73"/>
      <c r="J27" s="2"/>
    </row>
    <row r="28" spans="5:10" ht="49.5" customHeight="1">
      <c r="E28" s="17" t="s">
        <v>28</v>
      </c>
      <c r="F28" s="70"/>
      <c r="G28" s="71"/>
      <c r="H28" s="72"/>
      <c r="I28" s="73"/>
      <c r="J28" s="2"/>
    </row>
    <row r="29" spans="5:10" ht="115.5"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163</v>
      </c>
      <c r="B34" s="71"/>
      <c r="C34" s="18" t="s">
        <v>39</v>
      </c>
      <c r="D34" s="18"/>
      <c r="E34" s="18"/>
      <c r="F34" s="18"/>
      <c r="G34" s="18"/>
      <c r="H34" s="18"/>
      <c r="I34" s="2"/>
    </row>
    <row r="35" spans="1:9" ht="62.25" customHeight="1">
      <c r="A35" s="70" t="s">
        <v>162</v>
      </c>
      <c r="B35" s="71"/>
      <c r="C35" s="18"/>
      <c r="D35" s="18"/>
      <c r="E35" s="18" t="s">
        <v>39</v>
      </c>
      <c r="F35" s="18"/>
      <c r="G35" s="18"/>
      <c r="H35" s="18"/>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2013-11-07T16:48:21Z</dcterms:modified>
  <cp:category/>
  <cp:version/>
  <cp:contentType/>
  <cp:contentStatus/>
</cp:coreProperties>
</file>