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585" windowWidth="9810" windowHeight="5355" tabRatio="757" firstSheet="2" activeTab="2"/>
  </bookViews>
  <sheets>
    <sheet name="PROGRAMA DE AMBIE. NATURAL" sheetId="8" r:id="rId1"/>
    <sheet name="PROGRAMA DE AMBIENTE CONSTRUIDO" sheetId="9" r:id="rId2"/>
    <sheet name="PROGRAMA SOCIOCULTURAL" sheetId="10" r:id="rId3"/>
    <sheet name="ECONOMIA" sheetId="11" r:id="rId4"/>
    <sheet name="INSTITUCIONAL" sheetId="12" r:id="rId5"/>
    <sheet name="RESUMEN" sheetId="13" r:id="rId6"/>
    <sheet name="ESTRUCTURA 1" sheetId="14" r:id="rId7"/>
  </sheets>
  <definedNames>
    <definedName name="_xlnm.Print_Area" localSheetId="2">'PROGRAMA SOCIOCULTURAL'!$A$1:$S$117</definedName>
  </definedNames>
  <calcPr calcId="125725"/>
</workbook>
</file>

<file path=xl/calcChain.xml><?xml version="1.0" encoding="utf-8"?>
<calcChain xmlns="http://schemas.openxmlformats.org/spreadsheetml/2006/main">
  <c r="L70" i="9"/>
  <c r="D60" l="1"/>
  <c r="K89" i="10" l="1"/>
  <c r="J89"/>
  <c r="I89"/>
  <c r="I80"/>
  <c r="M80" s="1"/>
  <c r="Q80" s="1"/>
  <c r="E73" i="9"/>
  <c r="D70"/>
  <c r="H70"/>
  <c r="M106" i="10"/>
  <c r="Q106" s="1"/>
  <c r="M91"/>
  <c r="Q91" s="1"/>
  <c r="M12" i="12"/>
  <c r="Q10" i="8"/>
  <c r="M10"/>
  <c r="I13" i="12"/>
  <c r="M13" s="1"/>
  <c r="I14"/>
  <c r="M14" s="1"/>
  <c r="Q14" s="1"/>
  <c r="I107" i="10"/>
  <c r="M107" s="1"/>
  <c r="Q107" s="1"/>
  <c r="I108"/>
  <c r="M108" s="1"/>
  <c r="Q108" s="1"/>
  <c r="I109"/>
  <c r="M109" s="1"/>
  <c r="Q109" s="1"/>
  <c r="I104"/>
  <c r="M104" s="1"/>
  <c r="Q104" s="1"/>
  <c r="I94"/>
  <c r="M94" s="1"/>
  <c r="Q94" s="1"/>
  <c r="I95"/>
  <c r="M95" s="1"/>
  <c r="Q95" s="1"/>
  <c r="I96"/>
  <c r="M96" s="1"/>
  <c r="Q96" s="1"/>
  <c r="I97"/>
  <c r="M97" s="1"/>
  <c r="Q97" s="1"/>
  <c r="I98"/>
  <c r="M98" s="1"/>
  <c r="Q98" s="1"/>
  <c r="I99"/>
  <c r="M99" s="1"/>
  <c r="Q99" s="1"/>
  <c r="I100"/>
  <c r="M100" s="1"/>
  <c r="Q100" s="1"/>
  <c r="I101"/>
  <c r="M101" s="1"/>
  <c r="Q101" s="1"/>
  <c r="I102"/>
  <c r="M102" s="1"/>
  <c r="Q102" s="1"/>
  <c r="I103"/>
  <c r="M103" s="1"/>
  <c r="Q103" s="1"/>
  <c r="I93"/>
  <c r="M93" s="1"/>
  <c r="Q93" s="1"/>
  <c r="I79"/>
  <c r="M79" s="1"/>
  <c r="Q79" s="1"/>
  <c r="I81"/>
  <c r="M81" s="1"/>
  <c r="Q81" s="1"/>
  <c r="I82"/>
  <c r="M82" s="1"/>
  <c r="Q82" s="1"/>
  <c r="I83"/>
  <c r="M83" s="1"/>
  <c r="Q83" s="1"/>
  <c r="I75"/>
  <c r="M75" s="1"/>
  <c r="Q75" s="1"/>
  <c r="I76"/>
  <c r="M76" s="1"/>
  <c r="Q76" s="1"/>
  <c r="I77"/>
  <c r="M77" s="1"/>
  <c r="Q77" s="1"/>
  <c r="I78"/>
  <c r="M78" s="1"/>
  <c r="Q78" s="1"/>
  <c r="I72"/>
  <c r="M72" s="1"/>
  <c r="Q72" s="1"/>
  <c r="I73"/>
  <c r="M73" s="1"/>
  <c r="Q73" s="1"/>
  <c r="I74"/>
  <c r="M74" s="1"/>
  <c r="Q74" s="1"/>
  <c r="I71"/>
  <c r="M71" s="1"/>
  <c r="Q71" s="1"/>
  <c r="P23" i="11" l="1"/>
  <c r="L23"/>
  <c r="H23"/>
  <c r="D23"/>
  <c r="G22" i="12" l="1"/>
  <c r="E22"/>
  <c r="D19"/>
  <c r="H19"/>
  <c r="P19"/>
  <c r="L19"/>
  <c r="N22"/>
  <c r="O22"/>
  <c r="P22"/>
  <c r="Q22"/>
  <c r="R22"/>
  <c r="S22"/>
  <c r="F22"/>
  <c r="H22"/>
  <c r="I22"/>
  <c r="J22"/>
  <c r="K22"/>
  <c r="L22"/>
  <c r="M22"/>
  <c r="D22"/>
  <c r="E113" i="10"/>
  <c r="P110"/>
  <c r="L110"/>
  <c r="H110"/>
  <c r="D110"/>
  <c r="L113"/>
  <c r="M113"/>
  <c r="N113"/>
  <c r="O113"/>
  <c r="O114" s="1"/>
  <c r="O116" s="1"/>
  <c r="H11" i="13" s="1"/>
  <c r="P113" i="10"/>
  <c r="Q113"/>
  <c r="R113"/>
  <c r="S113"/>
  <c r="S114" s="1"/>
  <c r="S116" s="1"/>
  <c r="J11" i="13" s="1"/>
  <c r="J113" i="10"/>
  <c r="K113"/>
  <c r="K114" s="1"/>
  <c r="K116" s="1"/>
  <c r="F11" i="13" s="1"/>
  <c r="I113" i="10"/>
  <c r="H113"/>
  <c r="F113"/>
  <c r="G113"/>
  <c r="G114" s="1"/>
  <c r="G116" s="1"/>
  <c r="D11" i="13" s="1"/>
  <c r="D113" i="10"/>
  <c r="D54"/>
  <c r="P114" l="1"/>
  <c r="Q116" s="1"/>
  <c r="I11" i="13" s="1"/>
  <c r="L114" i="10"/>
  <c r="M116" s="1"/>
  <c r="G11" i="13" s="1"/>
  <c r="H114" i="10"/>
  <c r="I116" s="1"/>
  <c r="E11" i="13" s="1"/>
  <c r="D114" i="10"/>
  <c r="E116" s="1"/>
  <c r="C11" i="13" s="1"/>
  <c r="K11" l="1"/>
  <c r="I9" i="8"/>
  <c r="H20" i="14"/>
  <c r="H21"/>
  <c r="H24"/>
  <c r="H19"/>
  <c r="H14"/>
  <c r="H15"/>
  <c r="H12"/>
  <c r="H11"/>
  <c r="H7"/>
  <c r="J7" s="1"/>
  <c r="H6"/>
  <c r="J6" s="1"/>
  <c r="F26"/>
  <c r="H22" s="1"/>
  <c r="H8" l="1"/>
  <c r="J8" s="1"/>
  <c r="H17"/>
  <c r="H13"/>
  <c r="H23"/>
  <c r="H10"/>
  <c r="H16"/>
  <c r="H18"/>
  <c r="J11"/>
  <c r="J9" s="1"/>
  <c r="P23" i="12" l="1"/>
  <c r="Q25" s="1"/>
  <c r="I13" i="13" s="1"/>
  <c r="H23" i="12"/>
  <c r="I25" s="1"/>
  <c r="E13" i="13" s="1"/>
  <c r="S23" i="12"/>
  <c r="S25" s="1"/>
  <c r="J13" i="13" s="1"/>
  <c r="O23" i="12"/>
  <c r="O25" s="1"/>
  <c r="H13" i="13" s="1"/>
  <c r="L23" i="12"/>
  <c r="M25" s="1"/>
  <c r="G13" i="13" s="1"/>
  <c r="K23" i="12"/>
  <c r="K25" s="1"/>
  <c r="F13" i="13" s="1"/>
  <c r="G23" i="12"/>
  <c r="G25" s="1"/>
  <c r="D13" i="13" s="1"/>
  <c r="D23" i="12"/>
  <c r="E25" s="1"/>
  <c r="C13" i="13" s="1"/>
  <c r="N28" i="8"/>
  <c r="O28"/>
  <c r="O29" s="1"/>
  <c r="O31" s="1"/>
  <c r="H9" i="13" s="1"/>
  <c r="P28" i="8"/>
  <c r="Q28"/>
  <c r="R28"/>
  <c r="S28"/>
  <c r="S29" s="1"/>
  <c r="S31" s="1"/>
  <c r="J9" i="13" s="1"/>
  <c r="H28" i="8"/>
  <c r="I28"/>
  <c r="J28"/>
  <c r="K28"/>
  <c r="L28"/>
  <c r="M28"/>
  <c r="G28"/>
  <c r="F28"/>
  <c r="E28"/>
  <c r="D28"/>
  <c r="G29"/>
  <c r="G31" s="1"/>
  <c r="D9" i="13" s="1"/>
  <c r="K29" i="8"/>
  <c r="K31" s="1"/>
  <c r="F9" i="13" s="1"/>
  <c r="P25" i="8"/>
  <c r="L25"/>
  <c r="H25"/>
  <c r="D25"/>
  <c r="K5"/>
  <c r="J5"/>
  <c r="I5"/>
  <c r="P26" i="11"/>
  <c r="Q26"/>
  <c r="R26"/>
  <c r="S26"/>
  <c r="S27" s="1"/>
  <c r="S30" s="1"/>
  <c r="J12" i="13" s="1"/>
  <c r="L26" i="11"/>
  <c r="M26"/>
  <c r="N26"/>
  <c r="O26"/>
  <c r="O27" s="1"/>
  <c r="O30" s="1"/>
  <c r="H12" i="13" s="1"/>
  <c r="I26" i="11"/>
  <c r="J26"/>
  <c r="K26"/>
  <c r="K27" s="1"/>
  <c r="K30" s="1"/>
  <c r="F12" i="13" s="1"/>
  <c r="H26" i="11"/>
  <c r="E26"/>
  <c r="F26"/>
  <c r="G26"/>
  <c r="G27" s="1"/>
  <c r="G30" s="1"/>
  <c r="D12" i="13" s="1"/>
  <c r="D26" i="11"/>
  <c r="K5"/>
  <c r="J5"/>
  <c r="I5"/>
  <c r="K13" i="13" l="1"/>
  <c r="L29" i="8"/>
  <c r="M31" s="1"/>
  <c r="G9" i="13" s="1"/>
  <c r="D29" i="8"/>
  <c r="E31" s="1"/>
  <c r="C9" i="13" s="1"/>
  <c r="P29" i="8"/>
  <c r="Q31" s="1"/>
  <c r="I9" i="13" s="1"/>
  <c r="H29" i="8"/>
  <c r="I31" s="1"/>
  <c r="E9" i="13" s="1"/>
  <c r="D27" i="11"/>
  <c r="E30" s="1"/>
  <c r="C12" i="13" s="1"/>
  <c r="P27" i="11"/>
  <c r="Q30" s="1"/>
  <c r="I12" i="13" s="1"/>
  <c r="L27" i="11"/>
  <c r="M30" s="1"/>
  <c r="G12" i="13" s="1"/>
  <c r="H27" i="11"/>
  <c r="I30" s="1"/>
  <c r="E12" i="13" s="1"/>
  <c r="K9" l="1"/>
  <c r="K12"/>
  <c r="Q73" i="9"/>
  <c r="M73"/>
  <c r="I73"/>
  <c r="D73"/>
  <c r="G73"/>
  <c r="G74" s="1"/>
  <c r="G76" s="1"/>
  <c r="D10" i="13" s="1"/>
  <c r="D15" s="1"/>
  <c r="L34" i="9"/>
  <c r="S73"/>
  <c r="S74" s="1"/>
  <c r="S76" s="1"/>
  <c r="J10" i="13" s="1"/>
  <c r="J15" s="1"/>
  <c r="R73" i="9"/>
  <c r="P73"/>
  <c r="O73"/>
  <c r="O74" s="1"/>
  <c r="O76" s="1"/>
  <c r="H10" i="13" s="1"/>
  <c r="H15" s="1"/>
  <c r="N73" i="9"/>
  <c r="L73"/>
  <c r="J73"/>
  <c r="H73"/>
  <c r="F73"/>
  <c r="P70"/>
  <c r="K65"/>
  <c r="J65"/>
  <c r="I65"/>
  <c r="P60"/>
  <c r="L60"/>
  <c r="H60"/>
  <c r="K40"/>
  <c r="J40"/>
  <c r="I40"/>
  <c r="P34"/>
  <c r="D34"/>
  <c r="K14"/>
  <c r="H34" s="1"/>
  <c r="K5"/>
  <c r="J5"/>
  <c r="I5"/>
  <c r="H74" l="1"/>
  <c r="I76" s="1"/>
  <c r="E10" i="13" s="1"/>
  <c r="P74" i="9"/>
  <c r="Q76" s="1"/>
  <c r="I10" i="13" s="1"/>
  <c r="D74" i="9"/>
  <c r="E76" s="1"/>
  <c r="C10" i="13" s="1"/>
  <c r="L74" i="9"/>
  <c r="M76" s="1"/>
  <c r="G10" i="13" s="1"/>
  <c r="K73" i="9"/>
  <c r="K74" s="1"/>
  <c r="K76" s="1"/>
  <c r="F10" i="13" s="1"/>
  <c r="F15" s="1"/>
  <c r="K15" s="1"/>
  <c r="K10" l="1"/>
  <c r="L54" i="10"/>
  <c r="P54"/>
  <c r="H54"/>
  <c r="L29"/>
  <c r="P29"/>
  <c r="H29"/>
  <c r="D29"/>
  <c r="K60"/>
  <c r="J60"/>
  <c r="I60"/>
  <c r="K34"/>
  <c r="J34"/>
  <c r="I34"/>
  <c r="E16" i="13" l="1"/>
  <c r="G16"/>
  <c r="I16"/>
  <c r="C16"/>
  <c r="K5" i="12"/>
  <c r="J5"/>
  <c r="I5"/>
  <c r="K16" i="13" l="1"/>
  <c r="K5" i="10"/>
  <c r="J5"/>
  <c r="I5"/>
</calcChain>
</file>

<file path=xl/sharedStrings.xml><?xml version="1.0" encoding="utf-8"?>
<sst xmlns="http://schemas.openxmlformats.org/spreadsheetml/2006/main" count="549" uniqueCount="277">
  <si>
    <t>SGP</t>
  </si>
  <si>
    <t>REGALIAS</t>
  </si>
  <si>
    <t>OTROS</t>
  </si>
  <si>
    <t>OBJETIVO ESTRATEGICO 1.</t>
  </si>
  <si>
    <t>Consolidar procesos de cambio de actitudes, comportamientos y valores comunitarios e Institucionales, en torno al uso, manejo y aprovechamiento sostenible de los recursos naturales y la gestión social y ambiental del municipio de los Andes</t>
  </si>
  <si>
    <t>METAS DE RESULTADO</t>
  </si>
  <si>
    <t>SUBPROGRAMA DE APROVECHAMIENTO Y USO EFICIENTE DEL RECURSO HIDRICO</t>
  </si>
  <si>
    <t>OBJETIVO ESTRATEGICO 2.</t>
  </si>
  <si>
    <t>Analizar  las relaciones urbano regionales y urbano rurales del municipio de los Andes con base en  la disposición de los asentamientos, las relaciones  que existen entre ellos, el uso y ocupación del suelo, los patrones de asentamiento poblacional, y en general las funciones de los   elementos que conforman el  territorio</t>
  </si>
  <si>
    <t>OBJETIVO ESTRATEGICO 3</t>
  </si>
  <si>
    <t>OBJETIVO ESTRATEGICO 4.</t>
  </si>
  <si>
    <t>OBJETIVO ESTRATEGICO 5.</t>
  </si>
  <si>
    <t xml:space="preserve">Fortalecer la capacidad institucional de la administración Municipal con el fin de integrar y fortalecer la participación  de las comunidades, el sector productivo y la sociedad en el desarrollo del municipio y  pueda asumir los compromisos adquiridos con la comunidad que se encuentran plasmados en el presente plan de desarrollo </t>
  </si>
  <si>
    <t xml:space="preserve">Para el año 2015 la Alcaldía del municipio de los Andes está fortalecida financieramente, con recursos para funcionamiento, inversión y ingresos propios y cuenta con un sistema de información geográfico SIG y bases de datos, que le permitieron cumplir con las metas y objetivos trazados en el Plan de desarrollo </t>
  </si>
  <si>
    <t>Aplicación de alternativas de producción sostenible, con el uso de prácticas de conservación y recuperación de suelos en el municipio de los andes</t>
  </si>
  <si>
    <t>Presentación de proyectos priorizados de acueductos y alcantarillados a través de convocatorias dentro del Plan de aguas para la prosperidad (anterior plan Departamental de aguas)</t>
  </si>
  <si>
    <t>Implementar proyectos de rehabilitación protección y capacitación para discapacitados en el municipio de los Andes</t>
  </si>
  <si>
    <t>Transferencia de tecnología sostenible agrícola, pecuaria y forestal  en el municipio de los Andes</t>
  </si>
  <si>
    <t>Formular e implementar  un nuevo proyecto de riego y fortalecer a las organizaciones  administradoras de  distritos de riego, en el municipio de los Andes</t>
  </si>
  <si>
    <t>Implementar programas de capacitación técnica y ambiental al sector minero del municipio de los Andes</t>
  </si>
  <si>
    <t xml:space="preserve">Formulación del plan de ordenamiento Minero del municipio de los Andes. </t>
  </si>
  <si>
    <t>RECUR. PROP.</t>
  </si>
  <si>
    <t>META DE PRODUCTO (Mp#)</t>
  </si>
  <si>
    <t xml:space="preserve">Fortalecer todos aquellos procesos que involucran a la población del municipio de los Andes en aspectos relacionados con organización y el fortalecimiento para el desarrollo, la salud, la educación, la seguridad social, la cultura, el deporte, la recreación, y la calidad de vida. </t>
  </si>
  <si>
    <t>Espacio publico para el disfrute del paisaje natural en el municipio de Los Andes</t>
  </si>
  <si>
    <t>Pavimentación de vías urbanas del municipio de Los Andes</t>
  </si>
  <si>
    <t>Mantenimiento y mejoramiento de la s instalaciones Deportivas, Plaza de Mercado, Cementerio, entre otras, de propiedad del municipio de Los Andes</t>
  </si>
  <si>
    <t>Infraestructura Agro turística en el municipio de Los Andes</t>
  </si>
  <si>
    <t>Apoyo a la construcción de infraestructura comunitaria</t>
  </si>
  <si>
    <t>Construcción, mejoramiento y mantenimiento de restaurantes escolares en el municipio de Los Andes</t>
  </si>
  <si>
    <t>Construcción, mejoramiento y mantenimiento de baterías sanitarias escolares en el municipio de Los Andes</t>
  </si>
  <si>
    <t>Construcción de un centro para la atención de la primer infancia del municipio de Los Andes en la cabecera municipal</t>
  </si>
  <si>
    <t>Servicio de alumbrado publico</t>
  </si>
  <si>
    <t>TOTAL  PROGRAMA AMBIENTE CONSTRUIDO</t>
  </si>
  <si>
    <t xml:space="preserve">Implementar el proyecto de alfabetización en el municipio de los Andes  </t>
  </si>
  <si>
    <t xml:space="preserve">Creación y fortalecimiento de escuelas de formación artística y cultural en el municipio de Los Andes  </t>
  </si>
  <si>
    <t>Fortalecer y apoyar el carnaval de mitos y leyendas del municipio de Los Andes, como un proceso de riqueza cultural y de conservación del patrimonio cultural del municipio</t>
  </si>
  <si>
    <t>Fortalecimiento de escuelas deportivas en el municipio de Los Andes</t>
  </si>
  <si>
    <t>Fortalecimiento de la diversidad deportiva en el municipio de Los Andes</t>
  </si>
  <si>
    <t>Fortalecer e implementar los programas para mantener, estimular y mejorar la actividad deportiva en los establecimientos educativos del municipio de Los Andes</t>
  </si>
  <si>
    <t>Estimular y apoyar las practicas deportivas en el sector rural del municipio de Los Andes</t>
  </si>
  <si>
    <t>Implementar programas de protección  de desplazados con suficiente inclusión en el municipio de Los Andes</t>
  </si>
  <si>
    <t>Implementar proyectos de rehabilitación protección y capacitación para discapacitados en el municipio de Los Andes</t>
  </si>
  <si>
    <t xml:space="preserve">Atención estratégica a la mujer para incentivar su posicionamiento y productividad económica en el municipio de Los Andes </t>
  </si>
  <si>
    <t xml:space="preserve">Atención integral en el régimen subsidiado a la  población desplazada y no desplazada en el municipio de Los Andes  </t>
  </si>
  <si>
    <t xml:space="preserve">Adelantar campañas en salud publica y prevención para la población desplazada y no desplazada, en el municipio de Los Andes  </t>
  </si>
  <si>
    <t>Implementación de campañas de atención integral a la primer infancia del municipio de Los Andes, basadas en la estrategia de "Cero a Siempre"</t>
  </si>
  <si>
    <t>Implementación de campañas de atención integral en salud sexual y reproductiva orientadas a toda la población joven menor de 30 años, del municipio de Los Andes</t>
  </si>
  <si>
    <t>Implementación de campañas de atención integral a madres gestantes del municipio de Los Andes</t>
  </si>
  <si>
    <t xml:space="preserve">Implementar el proyectos de educación ambiental y ecológica en las escuelas  del municipio de Los Andes  </t>
  </si>
  <si>
    <t xml:space="preserve">Implementar el proyecto de capacitación en TICS  a docentes, estudiantes y comunidad en general del municipio de Los Andes  </t>
  </si>
  <si>
    <t>Dotar a los centros educativos de material didáctico y pedagógico, de acuerdo a un estudio de necesidades</t>
  </si>
  <si>
    <t>Participar y fomentar el programa de "Lectura y Escritura", en la biblioteca municipal mediante la gestión y cofinanciación de su dotación e implementación de la conectividad a la red de bibliotecas publicas de la nación.</t>
  </si>
  <si>
    <t xml:space="preserve">Fomentar el uso de la biblioteca municipal como instrumento de formación en la innovación y la productividad  de toda la población del municipio de Los Andes </t>
  </si>
  <si>
    <t>Implementar procesos educativos que permitan educar para la generación y fomento del emprendimiento</t>
  </si>
  <si>
    <t>Fomentar, mantener y gestionar la constitución de la Banda Salvador Marro como institución de formación musical  en el ámbito municipal y regional</t>
  </si>
  <si>
    <t>Fomentar los procesos culturales de la población de Los Andes, en especial la tradición cultural rural, mediante la capacitación y creación de festivales de danzas, música y arte campesino</t>
  </si>
  <si>
    <t>Implementar y gestionar la realización de la "Feria Agrominera de Los Andes", como festividad que promocione y resalte la vocación agrícola y minera del municipio, en los ámbitos regional, departamental y nacional</t>
  </si>
  <si>
    <t>Fomento, desarrollo y practicas deportivas para la población del municipio de Los Andes, acordes con cada segmento de la población</t>
  </si>
  <si>
    <t>Creación, fomento y apoyo a practicas deportivas eco turísticas que proyecten al municipio como referente turístico en los ámbitos regionales y departamental</t>
  </si>
  <si>
    <t>Implementación del campeonato deportivo municipal</t>
  </si>
  <si>
    <r>
      <t xml:space="preserve">Apoyar con  dotación de implementos  deportivos  a polideportivos, canchas múltiples y  parques infantiles </t>
    </r>
    <r>
      <rPr>
        <sz val="10"/>
        <color theme="1"/>
        <rFont val="Arial"/>
        <family val="2"/>
      </rPr>
      <t>en el municipio de los Andes</t>
    </r>
  </si>
  <si>
    <t>Implementar proyectos de capacitación, prevención y acompañamiento a las familias vulnerables de los sectores urbano y rural, por parte de la comisaria de familia del municipio de Los Andes</t>
  </si>
  <si>
    <t>Apoyo y fortalecimiento, a la constitución del Concejo Juvenil Municipal como herramienta de los jóvenes para la participación ciudadana y política activa en el municipio de Los Andes</t>
  </si>
  <si>
    <t>Fomentar y apoyar la asociatividad de productores agropecuarios en el municipio de Los Andes</t>
  </si>
  <si>
    <t>Gestionar e Implementar, todos los procesos necesarios para la restitución de cultivos ilícitos por cultivos tradicionales del municipio, que permitan generar una fortaleza productiva en torno a ellos: café, plátano y cacao</t>
  </si>
  <si>
    <t>Asistencia técnica integral agropecuaria enfocada al desarrollo de proyectos productivos en el municipio de Los Andes</t>
  </si>
  <si>
    <t>Capacitar a los productores agropecuarios del municipio de Los Andes, en técnicas de comercialización y mercadeo de sus productos</t>
  </si>
  <si>
    <t xml:space="preserve">Mantener  una actividad económica competitiva y sostenible que proteja el patrimonio natural existente de una forma ecológicamente sostenible, para la satisfacción de las necesidades y mejoramiento de la calidad de vida de los habitantes del municipio de los Andes sobre una base social equitativa, en términos de dignidad, participación y democracia y facilite el acceso a los Mercados Nacionales e Internacionales, con orientación a la producción limpia agrícola, pecuaria, agroindustrial y minera. </t>
  </si>
  <si>
    <t>Fortalecimiento e implementación de  la cadena productiva del oro en el municipio de Los Andes</t>
  </si>
  <si>
    <t>TOTAL  PROGRAMA AMBIENTE NATURAL</t>
  </si>
  <si>
    <t>TOTALES</t>
  </si>
  <si>
    <t xml:space="preserve">Fortalecimiento de la Administración Municipal del municipio de Los Andes con recursos humanos, financieros  logísticos y tecnológicos </t>
  </si>
  <si>
    <t>Apoyo y Fortalecimiento a la estrategia de la Red para la superación de la pobreza  extrema  " Red UNIDOS" en el municipio de Los Andes</t>
  </si>
  <si>
    <t>Construcción y mantenimiento de la infraestructura de salud del Municipio de los Andes</t>
  </si>
  <si>
    <t>Apertura, mantenimiento y seguridad vial de vías secundarias y terciarias del Municipio de los Andes</t>
  </si>
  <si>
    <t>Construcción del parque recreacional en la cabecera municipal  de Los Andes - Sotomayor</t>
  </si>
  <si>
    <t>Construcción de parques infantiles en el municipio de Los Andes</t>
  </si>
  <si>
    <t>Construcción de escenarios deportivos para la diversidad</t>
  </si>
  <si>
    <t>Construcción de la plaza de ferias de animales del municipio de Los Andes</t>
  </si>
  <si>
    <t>Compra de lote y diseños para infraestructura educativa</t>
  </si>
  <si>
    <t>Mejoramiento de la infraestructura Administrativa y cofinanciación para el diseño y construcción de la sede Administrativa del municipio de Los Andes</t>
  </si>
  <si>
    <t>Construcción, mejoramiento y mantenimiento de acueductos veredales en el Municipio de los Andes</t>
  </si>
  <si>
    <r>
      <t>Construcción y mejoramiento de polideportivos y canchas múltiples e</t>
    </r>
    <r>
      <rPr>
        <sz val="10"/>
        <color theme="1"/>
        <rFont val="Arial"/>
        <family val="2"/>
      </rPr>
      <t>n el municipio de Los Andes</t>
    </r>
  </si>
  <si>
    <t>TOTAL INVERTIDO ANUAL</t>
  </si>
  <si>
    <t>TOTAL INVERTIDO ANUAL CON SITUACION DE FONDOS Y SIN SITUACION DE FONDOS</t>
  </si>
  <si>
    <t>Establecimiento de la línea base agropecuaria para el municipio</t>
  </si>
  <si>
    <t>Fortalecimiento e implementación de  cadenas productivas, con énfasis en plátano, café, cacao y frutales en el municipio de Los Andes</t>
  </si>
  <si>
    <t xml:space="preserve">Establecer a la finca  El Alto como un centro agro turístico y agropecuaria para el municipio de Los Andes </t>
  </si>
  <si>
    <t>Apoyo a la ejecución del plan de ordenamiento y  manejo de las cuencas hidrográficas del rio Guáitara y del plan de acción de lucha contra la desertificación y la sequia del enclave subxerofítico del Patía</t>
  </si>
  <si>
    <t>Aprovechamiento de residuos orgánicos para la producción de abono orgánico.</t>
  </si>
  <si>
    <t>Cofinanciación de legalización de predios baldíos</t>
  </si>
  <si>
    <t xml:space="preserve">Reformulación e implementación del EOT del municipio de Los Andes.  </t>
  </si>
  <si>
    <t xml:space="preserve">Constitución de áreas protegidas, con planes de manejo y declaradas  para la conservación  de la biodiversidad y de los ecosistemas estratégicos representativos en el municipio de Los Andes </t>
  </si>
  <si>
    <t>DIFERENCIA</t>
  </si>
  <si>
    <t>TOTAL SALUD</t>
  </si>
  <si>
    <t>2. Un 24.5% corresponderá a la participación para salud.</t>
  </si>
  <si>
    <t>TOTAL EDUCACION</t>
  </si>
  <si>
    <t>1. Un 58.5% corresponderá a la participación para educación.</t>
  </si>
  <si>
    <t>TOTAL AGUA POTABLE</t>
  </si>
  <si>
    <t>3. Un 5.4% corresponderá a la participación para agua potable y saneamiento básico.</t>
  </si>
  <si>
    <t>4. Un 11.6% corresponderá a la participación de propósito general.</t>
  </si>
  <si>
    <t>TOTAL CULTURA</t>
  </si>
  <si>
    <t>TOTAL AGRO MINERIA</t>
  </si>
  <si>
    <t>PROPOSITO GENERAL</t>
  </si>
  <si>
    <t>TOTAL TRANSPORTE</t>
  </si>
  <si>
    <t>TOTAL RECREACION Y DEPORTE</t>
  </si>
  <si>
    <t>TOTAL VIVIENDA</t>
  </si>
  <si>
    <t>TOTAL VULNERABLES</t>
  </si>
  <si>
    <t>TOTAL JUSTICIA</t>
  </si>
  <si>
    <t>TOTAL ELECTRICO</t>
  </si>
  <si>
    <t>TOTAL MEDIO AMBIENTE</t>
  </si>
  <si>
    <t>TOTAL PREV. DES.</t>
  </si>
  <si>
    <t>TOTAL EQUIPAMIENTO</t>
  </si>
  <si>
    <t>TOTAL DESARROLLO COM.</t>
  </si>
  <si>
    <t>TOTAL INSTITUCIONAL</t>
  </si>
  <si>
    <t>TOTAL FONDO DE SEG.</t>
  </si>
  <si>
    <t>AJUSTE</t>
  </si>
  <si>
    <t>PROGRAMA PARA LA PREVENCION DE DESASTRES</t>
  </si>
  <si>
    <t>SECTOR GESTION INTEGRAL DEL RIESGO</t>
  </si>
  <si>
    <t>PROGRAMA PLANIFICACIÓN DE USO DEL SUELO  CON VISION DE DESARROLLO SOSTENIBLE A LARGO PLAZO</t>
  </si>
  <si>
    <t>DIMENSION AMBIENTE NATURAL</t>
  </si>
  <si>
    <t>PROGRAMA  CONSERVACION Y UTILIZACION SOSTENIBLE DE LA BIODIVERSIDAD MEDIANTE EL ORDENAMIENTO AMBIENTAL CON VISION DE DESARROLLO</t>
  </si>
  <si>
    <t>SECTOR AGUA POTABLE Y SANEAMIENTO BASICO</t>
  </si>
  <si>
    <t>Implementar acciones de protección contra el cambio climático en el municipio de Los Andes</t>
  </si>
  <si>
    <t>Acciones de restauración ecológica participativa en torno a la recuperación de la biodiversidad, de los ecosistemas estratégicos representativos y de la estructura ecológica principal en el municipio de Los Andes</t>
  </si>
  <si>
    <t>Acciones de manejo contra la sequía y desertificación en el área sub xerofítica del municipio de Los  Andes</t>
  </si>
  <si>
    <t>SECTOR AMEDIO AMBIENTE</t>
  </si>
  <si>
    <t>SECTOR AROPECUARIO</t>
  </si>
  <si>
    <t xml:space="preserve">1. Al año 2015 un 30%,  de  representatividad  de los ecosistemas estratégicos del   territorio del municipio   declarados como áreas protegidas, con su correspondientes planes de ordenación y manejo aprobados, en    ejecución en las   cuencas de orden 3.   2. Usuarios de la cuenca con   educación y capacitación   ambiental sobre  conocimiento, ordenación y manejo integral de la   biodiversidad en el marco de   la cuenca como unidad  fundamental de planificación y regionalización. 3. Al año 2015 un 5% , de las acciones de restauración ecológica   participativa en torno a la recuperación   de la biodiversidad, de los ecosistemas   estratégicos representativos y de la   estructura ecológica principal de la  cuenca, implementadas. 4. Informes de avances sobre el    número de hectáreas con prácticas de restauración ecológica participativa  implementadas en torno a la  recuperación de la   biodiversidad, de los  ecosistemas estratégicos  representativos y de la  estructura ecológica principal   de la cuenca.  5. 100% de participación y grado de   compromiso hacia la ejecución de acciones de restauración ecológica participativa  implementadas en torno a la recuperación  de la biodiversidad, de los ecosistemas   estratégicos representativos y de la estructura ecológica principal de la cuenca,   en el marco del escenario apuesta  concertado y que reúne los intereses   colectivos y las prioridades locales y   regionales. 6. Al año 2015 un 30%,   de los proyectos   en educación y capacitación ambiental   sobre conocimiento, ordenación y manejo   integral de la biodiversidad  apoyados en el marco del plan de ordenamiento y manejo de  la cuenca  Guáitara y Telembí  como unidad fundamental de  planificación y regionalización ejecutados. 
</t>
  </si>
  <si>
    <t>PROGRAMA DE INFRAESRUCTURA BASICA</t>
  </si>
  <si>
    <t>PROGRAMA DE INFRAESRUCTURA PARA LA RECREACION</t>
  </si>
  <si>
    <t>PROGRAMA DE INFRAESTRUCTURA PARA LA EDUCACION</t>
  </si>
  <si>
    <t>PROGRAMA DE INFRAESTRUCTURA PARA EL DESARROLLO LOCAL Y REGIONAL</t>
  </si>
  <si>
    <t>PROGRAMA DE INFRAESTRUCTURA PARA EL DESARROLLO COMUNITARIO</t>
  </si>
  <si>
    <t>PROGRAMA DE INFRAESTRUCTURA PARA LA CULTURA</t>
  </si>
  <si>
    <t>PROGRAMA DE INFRAESTRUCTURA PARA CALIDAD ADMINISTRATIVA</t>
  </si>
  <si>
    <t>PROGRAMA DE VIVIENDA</t>
  </si>
  <si>
    <t>PROGRAMA DE SANEAMIENTO BÁSICO DEL AREA RURAL</t>
  </si>
  <si>
    <t>PROGRAMA PARA EL DESARROLLO DEL AMBIENTE CONSTRUIDO CON VISION A LARGO PLAZO</t>
  </si>
  <si>
    <t>PROGRAMA PARA EL SISTEMA ELECTRICO</t>
  </si>
  <si>
    <t>SECTOR TRANSPORTE</t>
  </si>
  <si>
    <t>Diseños de la planta de aguas residuales e instalación de  plantas de tratamiento de aguas residuales  en los proyectos mineros del municipio de Los Andes</t>
  </si>
  <si>
    <t>Compra de maquinaria para el mantenimiento de vías</t>
  </si>
  <si>
    <t xml:space="preserve">SECTOR EQUIPAMIENTO </t>
  </si>
  <si>
    <t>DIMENSION AMBIENTE CONSTRUIDO</t>
  </si>
  <si>
    <t xml:space="preserve">PROYECTOS REGIONALES </t>
  </si>
  <si>
    <t>SECTOR DESARROLLO COMUNITARIO</t>
  </si>
  <si>
    <t>SECTOR EQUIPAMIENTO</t>
  </si>
  <si>
    <t>SECTOR VIVIENDA</t>
  </si>
  <si>
    <t>SECTOR INSTITUCIONAL</t>
  </si>
  <si>
    <t>SECTOR OTROS SERVICIOS</t>
  </si>
  <si>
    <t>Gestionar recursos en el ámbito nacional para apoyar los procesos de investigación e implementación de la "Cátedra Panga", en la educación formal del municipio de Los Andes</t>
  </si>
  <si>
    <t>DIMENSION SOCIOCULTURAL</t>
  </si>
  <si>
    <t xml:space="preserve">PROGRAMA DE PROMOCION DE LA CULTURA ANDENSE </t>
  </si>
  <si>
    <t>Implementar la articulación de la educación media con la educación superior para los jóvenes del municipio de Los Andes</t>
  </si>
  <si>
    <t>Implementar convenios con el SENA, Institutos Tecnológicos, la ESAP y Universidades, para implementar programas de educación técnica, tecnológica y profesional en el municipio de Los Andes</t>
  </si>
  <si>
    <t xml:space="preserve">Fomentar y fortalecer la educación para la innovación tecnológica aplicada al fortalecimiento de las cadenas productivas agrícolas y mineras del municipio de Los Andes </t>
  </si>
  <si>
    <t xml:space="preserve">Fomentar y fortalecer la educación técnica, tecnológica y profesional en áreas agrícolas y mineras  en el municipio de Los Andes, para constituir en el futuro, al municipio como nodo educativo regional  </t>
  </si>
  <si>
    <t xml:space="preserve">Implementación del proyecto de educación para la infancia enmarcado en la estrategia de "Cero a Siempre", en el municipio de Los Andes  </t>
  </si>
  <si>
    <t>TOTAL  DIMENSION SOCIOCULTURAL</t>
  </si>
  <si>
    <t>TOTAL DIMENSION AMBIENTE CONSTRUIDO</t>
  </si>
  <si>
    <t>TOTAL  DIMENSION ECONOMIA</t>
  </si>
  <si>
    <t>Promover y fomentar la cultura y el deporte a nivel veredal en el municipio</t>
  </si>
  <si>
    <t>TOTAL  DIMENSION INSTITUCIONAL</t>
  </si>
  <si>
    <t>Implementación del sistema de información geográfico SIG,  de un banco de proyectos, y de bases de datos actualizadas como instrumentos de planificación y decisión  en el municipio de los Andes</t>
  </si>
  <si>
    <t>DIMENSION ECONOMICA</t>
  </si>
  <si>
    <t>PROGRAMA TRANCISION A CULTIVOS TRADICIONALES</t>
  </si>
  <si>
    <t>PROGRAMA DE TRANSFERENCIA DE TECNOLOGIA AGROPECUARIA</t>
  </si>
  <si>
    <t>SECTOR AGROPECUARIO</t>
  </si>
  <si>
    <t>SECTOR AGROPECUARIO Y TURISMO</t>
  </si>
  <si>
    <t>PROGRAMA DE COMERCIALIZACION AGROPECURIA</t>
  </si>
  <si>
    <t>PROGRAMA MINERO</t>
  </si>
  <si>
    <t>SECTOR MINERIA</t>
  </si>
  <si>
    <t>PROGRAMA DE EDUCACION Y DESARROLLO DE COMPETENCIAS</t>
  </si>
  <si>
    <t>DIMENSION INSTITUCIONAL</t>
  </si>
  <si>
    <t>PROGRAMA  DE FORTALECIMENTO INSTITUCIONAL</t>
  </si>
  <si>
    <t>SECTOR  DE TECNOLOGIAS DE LA INFORMACION Y LAS COMUNICACIONES (TIC´s)</t>
  </si>
  <si>
    <t>PROGRAMA DE  INFORMACION, Y TRANSFERENCIA TECNOLOGICA</t>
  </si>
  <si>
    <t>SECTOR EDUCACION</t>
  </si>
  <si>
    <t>Conectividad educativa</t>
  </si>
  <si>
    <t>Apoyo a las escuelas rurales que se encuentren en mal estado de  acondicionamiento locativo  en el municipio de Los Andes</t>
  </si>
  <si>
    <t>Implementación en el municipio de Los Andes del Plan Nacional de Seguridad Alimentaria y Nutricional</t>
  </si>
  <si>
    <t>Proyecto de salud oral e higiene oral para Los Andes</t>
  </si>
  <si>
    <t>Subsidios agua potable acueducto urbano</t>
  </si>
  <si>
    <t>Subsidios servicio de aseo urbano</t>
  </si>
  <si>
    <t>Transferencia plan de aguas para la prosperidad (anterior plan Departamental de aguas)</t>
  </si>
  <si>
    <t>Subsidios servicio de alcantarillado</t>
  </si>
  <si>
    <t>RED UNIDOS</t>
  </si>
  <si>
    <t>PROGRAMA POLITICA DE INFANCIA Y ADOLECENCIA</t>
  </si>
  <si>
    <t>PROGRAMA POLITICA DE VICTIMAS</t>
  </si>
  <si>
    <t>PROGRAMA DE BIENESTAR, PROTECCION Y JUSTICIA</t>
  </si>
  <si>
    <t>Proyecto de apoyo a victimas del conflicto mediante la coordinación de medidas complementarias de reparación</t>
  </si>
  <si>
    <t>Todos vivos</t>
  </si>
  <si>
    <t>Todos con familia</t>
  </si>
  <si>
    <t>Todos bien nutridos</t>
  </si>
  <si>
    <t>Todos saludables</t>
  </si>
  <si>
    <t>Todos con educación</t>
  </si>
  <si>
    <t>Todos jugando</t>
  </si>
  <si>
    <t>Todos afectivamente estables</t>
  </si>
  <si>
    <t>Todos registrados</t>
  </si>
  <si>
    <t>Todos participando</t>
  </si>
  <si>
    <t>Ninguno en actividad perjudicial</t>
  </si>
  <si>
    <t>Ninguno victima de violencia personal</t>
  </si>
  <si>
    <t>Ninguno víctima de violencia organizada</t>
  </si>
  <si>
    <t>SECTOR VICTIMAS</t>
  </si>
  <si>
    <t>SECTOR VULNERABLES</t>
  </si>
  <si>
    <t>PROGRAMA DE RECREACION Y DERPOTE</t>
  </si>
  <si>
    <t>SECTOR CULTURA</t>
  </si>
  <si>
    <t>PROGRAMA DE EDUCACION PARA LA FORMACION DE CAPITAL HUMANO</t>
  </si>
  <si>
    <t>INVERSION POR DIMENCION CUATRENIO</t>
  </si>
  <si>
    <t>INVERSION CON RECURSOS DEL PRESUPUESTO</t>
  </si>
  <si>
    <t>INVERSION CON RECURSOS  ADICIONALES</t>
  </si>
  <si>
    <t>“TRABAJANDO UNIDOS POR EL DESARROLLO INTEGRAL DE LOS ANDES“</t>
  </si>
  <si>
    <t>Plan de  Desarrollo Municipio de Los Andes 2012 - 2015</t>
  </si>
  <si>
    <t>DIMENSION DE DESARROLLO</t>
  </si>
  <si>
    <t>TOTAL  DIMENSION AMBIENTE NATURAL</t>
  </si>
  <si>
    <t xml:space="preserve">Atención estratégica al adulto mayor en el municipio de Los Andes </t>
  </si>
  <si>
    <t>Apoyo al desarrollo comunitario del municipio de los andes para el fortalecimiento participativo</t>
  </si>
  <si>
    <t>Apoyo a grupos asociativos encaminados al fomento de la productividad</t>
  </si>
  <si>
    <t>Apoyo convenio Cuerpo de Bomberos Voluntarios del Municipio de Los Andes</t>
  </si>
  <si>
    <t>PROGRAMA DE SALUD</t>
  </si>
  <si>
    <t>SECTOR JUSTICIA</t>
  </si>
  <si>
    <t>SECTOR INFANCIA Y ADOLESCENCIA</t>
  </si>
  <si>
    <t>SECTOR SALUD</t>
  </si>
  <si>
    <t>SECTOR DEPORTE Y RECREACION</t>
  </si>
  <si>
    <t>Implementar proyectos de prevención de consumo de alcohol y drogadicción  para jóvenes  en el municipio de los Andes</t>
  </si>
  <si>
    <t>Contratación con la red publica ESE</t>
  </si>
  <si>
    <t>Proyecto de promoción de seguridad en el trabajo</t>
  </si>
  <si>
    <t>Atención en salud a población pobre y vulnerable</t>
  </si>
  <si>
    <t>Facilitar el acceso a la educación mediante el subsidio de transporte escolar</t>
  </si>
  <si>
    <t xml:space="preserve">Educación para todos </t>
  </si>
  <si>
    <t>Alimentación escolar para aprender</t>
  </si>
  <si>
    <t>Avalar al Concejo de Cultura Municipal como un organismo asesor en el ámbito cultural Ándense</t>
  </si>
  <si>
    <t>Financiación del carnaval de negros y blancos en el municipio de Los Andes.</t>
  </si>
  <si>
    <t>Financiación escuela de danzas del municipio de los Andes y sus veredas.</t>
  </si>
  <si>
    <t>Implementar proyectos de fomento de participación para grupos de población desplazados en el municipio de Los Andes</t>
  </si>
  <si>
    <t>Implementar proyectos de protección y garantía de derechos a la  primera infancia, niñez, adolescencia, mujer, y la tercera edad  en el municipio de Los Andes</t>
  </si>
  <si>
    <t>Proyectos de prevención adelantados por la inspección de policía para la convivencia ciudadana</t>
  </si>
  <si>
    <t>Proyectos de prevención adelantados por la comisaria de familia para mejorar la calidad de vida</t>
  </si>
  <si>
    <t>Apoyo a comités, veedurías y concejo de planeación territorial del municipio de Los Andes</t>
  </si>
  <si>
    <t>Asistencia inmediata a victimas, con atención en salud, educación, auxilio funerario y ayuda humanitaria</t>
  </si>
  <si>
    <t>Restablecimiento socioeconómico de la población desplazada mediante capacitación para el trabajo en convenio con el SENA</t>
  </si>
  <si>
    <t>Prevención y protección de victimas mediante la coordinación de programas nacionales</t>
  </si>
  <si>
    <t xml:space="preserve">1.Al año  2015  el 50% de los productores poseen eficientes sistemas de mercadeo y comercialización.2.En el año 2015 se ha evitado en un  40% la intervención de los intermediarios en los diferentes productos agrícolas y pecuarios del municipio ..Para el 2015 se tiene un  70% de los productores agropecuarios con asesoría  y transferencia de tecnología en sistemas de mercadeo y comercialización.4.Para el 2015  la  infraestructura  vial del municipio ha mejorado en un 30% debido a la construcción del puente de Guambuyaco el cual está permitiendo  mejorar  la  comercialización de los diferentes productos.5.Al año 2015 se cuenta con el centro de acopio que sirve para contrarrestar fluctuaciones estacionales de precios .6.Para el año 2015 el 50% de los productores disponen de una eficiente asesoría y asistencia técnica permanente que les permite una buena producción en las diferentes actividades agropecuarias especialmente en los cultivos del municipio.7.Al año 2015 un 40 %  de los pequeños productores hacen uso de sus documentos legales de propiedad de a tierra para respaldar sus créditos agropecuarios.8.Para el año 2015 la mayor parte de los productores agropecuarios  en un 80% cuentan con la asignación de créditos agropecuarios.9.Para el 2015  el municipio cuenta  con otro  distrito de riego teniendo en cuenta la gran cantidad de solicitudes de los pequeños productores.10.Para el 2015 el municipio cuenta con paquetes turísticos para todas las regiones del departamento.  </t>
  </si>
  <si>
    <t>Fortalecimiento educativo y atención población vulnerable en el municipio de Los Andes</t>
  </si>
  <si>
    <t>Formulación de proyectos para el desarrollo municipal de Los Andes</t>
  </si>
  <si>
    <t>Fortalecimiento institucional en atención a grupos vulnerables de la población del municipio de Los Andes</t>
  </si>
  <si>
    <t>Fortalecimiento de la seguridad democrática en el municipio de Los Andes</t>
  </si>
  <si>
    <t>Capacitación a todo el personal de la administración municipal de Los Andes en TIC´s</t>
  </si>
  <si>
    <t>Implementación de los procesos de Gobierno en Línea como instrumentos de participación ciudadana en el municipio de Los Andes</t>
  </si>
  <si>
    <t>Ampliación del sistema de electrificación sector rural</t>
  </si>
  <si>
    <t>Construcción, mejoramiento, mantenimiento y adquisición cofinanciar  infraestructura eléctrica del municipio de Los Andes</t>
  </si>
  <si>
    <t>Diseño, construcción y optimización de sistemas de acueducto</t>
  </si>
  <si>
    <t>Cofinanciación para el diseño y la construcción de la planta de residuos solidos</t>
  </si>
  <si>
    <t>Construcción y/o adecuación de centros de acopios del Municipio de Los Andes</t>
  </si>
  <si>
    <t>Construcción de aulas y/o aulas tecnológicas en centros educativos del municipio de Los Andes</t>
  </si>
  <si>
    <t>Proyecto de cofinanciación y/o financiación para la adecuación y construcción del centro cultural municipal de Los Andes en la cabecera municipal</t>
  </si>
  <si>
    <t>Implementación de acciones de control físico en los sectores rural y urbano en el municipio de Los Andes</t>
  </si>
  <si>
    <r>
      <rPr>
        <sz val="10"/>
        <rFont val="Arial"/>
        <family val="2"/>
      </rPr>
      <t>1.    Para el año 2015 el municipio logro incrementar la  vivienda en un  15% con lo cual se logró que el 86,4% de la población cu</t>
    </r>
    <r>
      <rPr>
        <sz val="10"/>
        <color rgb="FF000000"/>
        <rFont val="Arial"/>
        <family val="2"/>
      </rPr>
      <t xml:space="preserve">ente con este beneficio y ya se cuenta con el estudio catastral actualizado,2. En cuanto a infraestructura de salud en 2015  el centro hospital nivel 1 en la cabecera del municipio sigue en buen funcionamiento y  se cuenta con un puesto de salud en la vereda San Francisco corregimiento de la Planada, que se encuentra en funcionamiento.3. AL año 2015 en cuanto a infraestructura deportiva, se cuenta con el  parque recreacional en la cabecera municipal con excelentes instalaciones, iluminación y cierre, De otra parte la tenencia del predio donde tiene asiento el parque recreacional se encuentra debidamente, legalizado. 4. Para el año 2015 en cuanto a la cobertura de los servicios públicos en el área rural el servicio de alcantarillado  tiene un  cubrimiento del 30% y el de acueducto  un 90%,y de  otra parte  el municipio en el área rural cuenta, con una mediana cobertura de pozos sépticos 5. En el año 2015 en cuanto a infraestructura para la disposición de residuos sólidos  se cuenta con el nuevo  relleno  sanitario  en el sitio adecuado y cumple con todos los requerimientos técnicos y legales para su funcionamiento.6. Para 2015 en  servicio de electrificación  el municipio cuenta con redes y  postes en buen estado, sin embargo el consumo de energía se mantiene con un cubrimiento del 13.2%Kw. 7. Para 2015 las vías secundarías y terciarias cuentan con un buen mantenimiento por parte del municipio.8. Para el año 2015 se cuenta con un centro de acopio que está cumpliendo con acciones relacionadas con la comercialización de los productos agropecuarios como son: funciones de almacenamiento, regulación de precios,  reducción de los intermediarios, comercio agropecuario más organizado etc.   9. Al año 2015 el municipio cuenta con una central de sacrificio para ganado que cumple con las condiciones técnicas y legales  requeridas por el I.C.A. y EL Ministerio de Agricultura y se encuentra en pleno funcionamiento.  </t>
    </r>
  </si>
  <si>
    <t>Adquisición de predios de reserva hídrica y zonas de reserva natural en el municipio de Los Andes</t>
  </si>
  <si>
    <t>SECTOR MEDIO AMBIENTE</t>
  </si>
  <si>
    <t>Fortalecimiento del concejo municipal de Riesgo(CLOPAT)</t>
  </si>
  <si>
    <t xml:space="preserve">Estudio de amenazas de riesgo geológico del municipio de Los Andes </t>
  </si>
  <si>
    <t>Implementar el Plan de manejo del riesgo en el municipio de Los Andes</t>
  </si>
  <si>
    <t>Educación y capacitación ambiental sobre conocimiento, ordenación y manejo integral de los recursos naturales en el municipio de Los Andes</t>
  </si>
  <si>
    <t>Apoyo al Diseño e Implementación del relleno sanitario regional, en coordinación con los municipios  de Los Andes, La Llanada, El Peñol, El Tambo.</t>
  </si>
  <si>
    <t>Apoyo al Diseño e Implementación de la Central de Sacrificio Regional en  Los Andes, en coordinación con  La Llanada, El Peñol, Cumbitara.</t>
  </si>
  <si>
    <t>Apoyo al Diseño e Implementación de la vía salida a la panamericana y puente guambuyaco, en coordinación subregión guambuyaco.</t>
  </si>
  <si>
    <t>Cofinanciación y/o financiacion para la construccion de vivienda de interes social en el sector urbano del municipio de Los Andes, en coordinación con entidades gubernamentales y no gubernamentales</t>
  </si>
  <si>
    <t>Cofinanciacion y/o financiacion para la construccion de vivienda de interes social en el sector rural del municipio de Los Andes en coordinación con entidades gubernamentales y no gubernamentales</t>
  </si>
  <si>
    <t>Cofinanciacion y/o financiacion para el mejoramiento de vivienda en los sectores rural y urbano del municipio de Los Andes en coordinación con entidades gubernamentales y no gubernamentales</t>
  </si>
  <si>
    <t>Asistencia a la legalidad de las minas de oro que carecen de este reconocimiento en el municipio de Los Andes</t>
  </si>
  <si>
    <t>Fortalecimiento de los servicios de salud en el municipio de los Andes con recursos logísticos y técnologicos</t>
  </si>
  <si>
    <t>1.Al 2015 la cobertura en salud del régimen subsidiado fue del 100% para que su mejoramiento sea eficiente y genere bienestar a la comunidad. 2.Para el año 2015 la mortalidad infantil fue de 0%, con lo cual disminuiremos las consecuencias que la causan  asesorando a la comunidad de cómo prevenirla. 3.Para el año 2015 el sistema de vacunación  tiene una cobertura del 100% , con lo cual disminuiremos las causas de mortalidad y morbilidad en el municipio. 4.Para el año 2015 la reducción de mortalidad en cuello uterino fue de 3% lo cual se disminuirán la enfermedad en la comunidad femenina. 5.Para el año 2015 la cobertura de la educación en el municipio de los andes fue del 45% lo cual permite el desarrollo intelectual y profesional de la población en general.6.Para el año 2015 la deserción se redujo el 2% para que la comunidad infantil y adolecente tenga el acceso a la educación.7.Para el año 2015 la calidad de educación fue alta para que en las pruebas ICFES  sobresalga el municipio.8.Para el año 2015 la tecnología fue alta para que las instituciones sean novedosas y formulen proyectos para el beneficio de la comunidad.9.Para el 2015 se realizó un campeonato intermunicipal anual que integro todas las modalidades del deporte que se realizan en el municipio.10.Para el 2015 se realizaron eventos deportivos y culturales que integraron la comunidad del casco urbano con la comunidad rural.11.Para el 2015 se incentivó la cultura  en un 50%  lo cual permitió resaltar el patrimonio del municipio.</t>
  </si>
  <si>
    <t>1.Al 2015 la cobertura en salud del régimen subsidiado fue del 100 % para que su mejoramiento sea eficiente y genere bienestar a la comunidad. 2.Para el año 2015 la mortalidad infantil fue de 0%, con lo cual disminuiremos las consecuencias que la causan  asesorando a la comunidad de cómo prevenirla. 3.Para el año 2015 el sistema de vacunación  tiene una cobertura del 100% , con lo cual disminuiremos las causas de mortalidad y morbilidad en el municipio. 4.Para el año 2015 la reducción de mortalidad en cuello uterino fue de 3% lo cual se disminuirán la enfermedad en la comunidad femenina. 5.Para el año 2015 la cobertura de la educación en el municipio de los andes fue del 45% lo cual permite el desarrollo intelectual y profesional de la población en general.6.Para el año 2015 la deserción se redujo el 2% para que la comunidad infantil y adolecente tenga el acceso a la educación.7.Para el año 2015 la calidad de educación fue alta para que en las pruebas ICFES  sobresalga el municipio.8.Para el año 2015 la tecnología fue alta para que las instituciones sean novedosas y formulen proyectos para el beneficio de la comunidad.9.Para el 2015 se realizó un campeonato intermunicipal anual que integro todas las modalidades del deporte que se realizan en el municipio.10.Para el 2015 se realizaron eventos deportivos y culturales que integraron la comunidad del casco urbano con la comunidad rural.11.Para el 2015 se incentivó la cultura  en un 50%  lo cual permitió resaltar el patrimonio del municipio.</t>
  </si>
  <si>
    <t>Financiación de fiestas patronales y de fin de año del municipio de los Andes</t>
  </si>
</sst>
</file>

<file path=xl/styles.xml><?xml version="1.0" encoding="utf-8"?>
<styleSheet xmlns="http://schemas.openxmlformats.org/spreadsheetml/2006/main">
  <numFmts count="4">
    <numFmt numFmtId="44" formatCode="_(&quot;$&quot;\ * #,##0.00_);_(&quot;$&quot;\ * \(#,##0.00\);_(&quot;$&quot;\ * &quot;-&quot;??_);_(@_)"/>
    <numFmt numFmtId="164" formatCode="[$$-240A]\ #,##0"/>
    <numFmt numFmtId="165" formatCode="[$$-240A]\ #,##0_);\([$$-240A]\ #,##0\)"/>
    <numFmt numFmtId="166" formatCode="0.0%"/>
  </numFmts>
  <fonts count="49">
    <font>
      <sz val="11"/>
      <color theme="1"/>
      <name val="Calibri"/>
      <family val="2"/>
      <scheme val="minor"/>
    </font>
    <font>
      <sz val="11"/>
      <color theme="1"/>
      <name val="Arial"/>
      <family val="2"/>
    </font>
    <font>
      <b/>
      <sz val="11"/>
      <color theme="1"/>
      <name val="Arial"/>
      <family val="2"/>
    </font>
    <font>
      <sz val="12"/>
      <color rgb="FF000000"/>
      <name val="Arial"/>
      <family val="2"/>
    </font>
    <font>
      <sz val="10"/>
      <color theme="1"/>
      <name val="Arial"/>
      <family val="2"/>
    </font>
    <font>
      <sz val="9"/>
      <color theme="1"/>
      <name val="Calibri"/>
      <family val="2"/>
      <scheme val="minor"/>
    </font>
    <font>
      <sz val="10"/>
      <color rgb="FF000000"/>
      <name val="Arial"/>
      <family val="2"/>
    </font>
    <font>
      <b/>
      <sz val="10"/>
      <color theme="1"/>
      <name val="Arial"/>
      <family val="2"/>
    </font>
    <font>
      <sz val="12"/>
      <color theme="1"/>
      <name val="Arial"/>
      <family val="2"/>
    </font>
    <font>
      <b/>
      <sz val="10"/>
      <color theme="0"/>
      <name val="Arial"/>
      <family val="2"/>
    </font>
    <font>
      <b/>
      <sz val="8"/>
      <color theme="1"/>
      <name val="Arial"/>
      <family val="2"/>
    </font>
    <font>
      <b/>
      <sz val="12"/>
      <color theme="1"/>
      <name val="Arial"/>
      <family val="2"/>
    </font>
    <font>
      <sz val="8"/>
      <color theme="1"/>
      <name val="Arial"/>
      <family val="2"/>
    </font>
    <font>
      <sz val="8"/>
      <color theme="1"/>
      <name val="Calibri"/>
      <family val="2"/>
      <scheme val="minor"/>
    </font>
    <font>
      <sz val="9"/>
      <color theme="1"/>
      <name val="Arial"/>
      <family val="2"/>
    </font>
    <font>
      <b/>
      <sz val="12"/>
      <color theme="1"/>
      <name val="Calibri"/>
      <family val="2"/>
      <scheme val="minor"/>
    </font>
    <font>
      <b/>
      <sz val="12"/>
      <color rgb="FF000000"/>
      <name val="Arial"/>
      <family val="2"/>
    </font>
    <font>
      <sz val="11"/>
      <color theme="0"/>
      <name val="Arial"/>
      <family val="2"/>
    </font>
    <font>
      <b/>
      <sz val="16"/>
      <color theme="0"/>
      <name val="Arial"/>
      <family val="2"/>
    </font>
    <font>
      <b/>
      <sz val="11"/>
      <color theme="0"/>
      <name val="Arial"/>
      <family val="2"/>
    </font>
    <font>
      <sz val="11"/>
      <color theme="0"/>
      <name val="Calibri"/>
      <family val="2"/>
      <scheme val="minor"/>
    </font>
    <font>
      <b/>
      <sz val="16"/>
      <color theme="3" tint="-0.249977111117893"/>
      <name val="Arial"/>
      <family val="2"/>
    </font>
    <font>
      <b/>
      <sz val="11"/>
      <color theme="0"/>
      <name val="Calibri"/>
      <family val="2"/>
      <scheme val="minor"/>
    </font>
    <font>
      <sz val="10"/>
      <name val="Arial"/>
      <family val="2"/>
    </font>
    <font>
      <b/>
      <sz val="11"/>
      <color theme="1"/>
      <name val="Calibri"/>
      <family val="2"/>
      <scheme val="minor"/>
    </font>
    <font>
      <sz val="11"/>
      <color theme="1"/>
      <name val="Calibri"/>
      <family val="2"/>
      <scheme val="minor"/>
    </font>
    <font>
      <b/>
      <sz val="8"/>
      <color theme="0"/>
      <name val="Arial"/>
      <family val="2"/>
    </font>
    <font>
      <sz val="10"/>
      <color theme="1"/>
      <name val="Calibri"/>
      <family val="2"/>
      <scheme val="minor"/>
    </font>
    <font>
      <b/>
      <sz val="10"/>
      <color theme="1"/>
      <name val="Calibri"/>
      <family val="2"/>
      <scheme val="minor"/>
    </font>
    <font>
      <b/>
      <sz val="16"/>
      <name val="Arial"/>
      <family val="2"/>
    </font>
    <font>
      <sz val="11"/>
      <name val="Arial"/>
      <family val="2"/>
    </font>
    <font>
      <sz val="11"/>
      <name val="Calibri"/>
      <family val="2"/>
      <scheme val="minor"/>
    </font>
    <font>
      <b/>
      <sz val="16"/>
      <color rgb="FFFFC000"/>
      <name val="Arial"/>
      <family val="2"/>
    </font>
    <font>
      <b/>
      <sz val="16"/>
      <color theme="6" tint="-0.499984740745262"/>
      <name val="Arial"/>
      <family val="2"/>
    </font>
    <font>
      <sz val="8"/>
      <color theme="0"/>
      <name val="Arial"/>
      <family val="2"/>
    </font>
    <font>
      <sz val="8"/>
      <color indexed="8"/>
      <name val="Arial"/>
      <family val="2"/>
    </font>
    <font>
      <sz val="8"/>
      <name val="Arial"/>
      <family val="2"/>
    </font>
    <font>
      <b/>
      <sz val="10"/>
      <name val="Arial"/>
      <family val="2"/>
    </font>
    <font>
      <b/>
      <sz val="14"/>
      <color theme="1"/>
      <name val="Arial"/>
      <family val="2"/>
    </font>
    <font>
      <b/>
      <sz val="14"/>
      <color rgb="FF000000"/>
      <name val="Arial"/>
      <family val="2"/>
    </font>
    <font>
      <b/>
      <sz val="10"/>
      <color rgb="FF000000"/>
      <name val="Arial"/>
      <family val="2"/>
    </font>
    <font>
      <b/>
      <sz val="16"/>
      <color theme="7" tint="-0.499984740745262"/>
      <name val="Arial"/>
      <family val="2"/>
    </font>
    <font>
      <b/>
      <sz val="11"/>
      <name val="Arial"/>
      <family val="2"/>
    </font>
    <font>
      <b/>
      <sz val="12"/>
      <color theme="0"/>
      <name val="Arial"/>
      <family val="2"/>
    </font>
    <font>
      <b/>
      <sz val="12"/>
      <color theme="6" tint="-0.499984740745262"/>
      <name val="Arial"/>
      <family val="2"/>
    </font>
    <font>
      <b/>
      <sz val="9"/>
      <color theme="0"/>
      <name val="Arial"/>
      <family val="2"/>
    </font>
    <font>
      <b/>
      <sz val="9"/>
      <color theme="6" tint="-0.499984740745262"/>
      <name val="Arial"/>
      <family val="2"/>
    </font>
    <font>
      <b/>
      <sz val="10"/>
      <color theme="6" tint="-0.499984740745262"/>
      <name val="Arial"/>
      <family val="2"/>
    </font>
    <font>
      <b/>
      <sz val="14"/>
      <color theme="6" tint="-0.499984740745262"/>
      <name val="Arial"/>
      <family val="2"/>
    </font>
  </fonts>
  <fills count="3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C00"/>
        <bgColor indexed="64"/>
      </patternFill>
    </fill>
    <fill>
      <patternFill patternType="solid">
        <fgColor rgb="FFFFE781"/>
        <bgColor indexed="64"/>
      </patternFill>
    </fill>
    <fill>
      <patternFill patternType="solid">
        <fgColor rgb="FFFFF4C5"/>
        <bgColor indexed="64"/>
      </patternFill>
    </fill>
    <fill>
      <patternFill patternType="solid">
        <fgColor rgb="FFFFFBEB"/>
        <bgColor indexed="64"/>
      </patternFill>
    </fill>
    <fill>
      <patternFill patternType="solid">
        <fgColor rgb="FFFFFFCC"/>
        <bgColor indexed="64"/>
      </patternFill>
    </fill>
    <fill>
      <patternFill patternType="solid">
        <fgColor rgb="FFF3E7FF"/>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xf numFmtId="44" fontId="25" fillId="0" borderId="0" applyFont="0" applyFill="0" applyBorder="0" applyAlignment="0" applyProtection="0"/>
    <xf numFmtId="9" fontId="25" fillId="0" borderId="0" applyFont="0" applyFill="0" applyBorder="0" applyAlignment="0" applyProtection="0"/>
  </cellStyleXfs>
  <cellXfs count="407">
    <xf numFmtId="0" fontId="0" fillId="0" borderId="0" xfId="0"/>
    <xf numFmtId="0" fontId="1" fillId="0" borderId="1" xfId="0" applyFont="1" applyBorder="1"/>
    <xf numFmtId="0" fontId="1" fillId="0" borderId="0" xfId="0" applyFont="1"/>
    <xf numFmtId="0" fontId="0" fillId="0" borderId="0" xfId="0" applyAlignment="1"/>
    <xf numFmtId="0" fontId="4"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xf>
    <xf numFmtId="0" fontId="4" fillId="0" borderId="1" xfId="0" applyFont="1" applyBorder="1" applyAlignment="1">
      <alignment horizontal="justify" vertical="center"/>
    </xf>
    <xf numFmtId="0" fontId="4" fillId="0" borderId="0" xfId="0" applyFont="1" applyAlignment="1">
      <alignment horizontal="justify"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justify" vertical="center"/>
    </xf>
    <xf numFmtId="0" fontId="4" fillId="0" borderId="1" xfId="0" applyFont="1" applyBorder="1" applyAlignment="1">
      <alignment vertical="center"/>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center" vertical="center"/>
    </xf>
    <xf numFmtId="0" fontId="4" fillId="0" borderId="0" xfId="0" applyFont="1"/>
    <xf numFmtId="0" fontId="4" fillId="0" borderId="0" xfId="0" applyFont="1" applyAlignment="1">
      <alignment vertical="center"/>
    </xf>
    <xf numFmtId="0" fontId="7" fillId="0" borderId="1" xfId="0" applyFont="1" applyBorder="1" applyAlignment="1">
      <alignment vertical="center"/>
    </xf>
    <xf numFmtId="0" fontId="12" fillId="0" borderId="1" xfId="0" applyFont="1" applyBorder="1" applyAlignment="1">
      <alignment horizontal="center" vertical="center"/>
    </xf>
    <xf numFmtId="0" fontId="13" fillId="0" borderId="0" xfId="0" applyFont="1" applyAlignment="1">
      <alignment horizontal="center" vertical="center"/>
    </xf>
    <xf numFmtId="0" fontId="11" fillId="0" borderId="1" xfId="0" applyFont="1" applyBorder="1" applyAlignment="1">
      <alignment horizontal="center"/>
    </xf>
    <xf numFmtId="0" fontId="15" fillId="0" borderId="0" xfId="0" applyFont="1"/>
    <xf numFmtId="0" fontId="11" fillId="0" borderId="1" xfId="0" applyFont="1" applyFill="1" applyBorder="1" applyAlignment="1">
      <alignment horizontal="center"/>
    </xf>
    <xf numFmtId="0" fontId="1" fillId="0" borderId="0" xfId="0" applyFont="1" applyFill="1" applyBorder="1"/>
    <xf numFmtId="0" fontId="0" fillId="0" borderId="0" xfId="0" applyFill="1" applyBorder="1"/>
    <xf numFmtId="0" fontId="11" fillId="0" borderId="1" xfId="0" applyFont="1" applyBorder="1" applyAlignment="1">
      <alignment horizontal="center"/>
    </xf>
    <xf numFmtId="0" fontId="4" fillId="0" borderId="0" xfId="0" applyFont="1" applyAlignment="1">
      <alignment vertical="center" wrapText="1"/>
    </xf>
    <xf numFmtId="0" fontId="4" fillId="0" borderId="1" xfId="0" applyFont="1" applyBorder="1" applyAlignment="1">
      <alignment vertical="center" wrapText="1"/>
    </xf>
    <xf numFmtId="0" fontId="0" fillId="0" borderId="0" xfId="0"/>
    <xf numFmtId="0" fontId="1" fillId="0" borderId="1" xfId="0" applyFont="1" applyBorder="1"/>
    <xf numFmtId="0" fontId="1" fillId="0" borderId="0" xfId="0" applyFont="1"/>
    <xf numFmtId="0" fontId="0" fillId="0" borderId="0" xfId="0" applyAlignment="1"/>
    <xf numFmtId="0" fontId="6" fillId="0" borderId="1" xfId="0" applyFont="1" applyFill="1" applyBorder="1" applyAlignment="1">
      <alignment horizontal="justify" vertical="center"/>
    </xf>
    <xf numFmtId="0" fontId="6" fillId="0" borderId="1" xfId="0" applyFont="1" applyFill="1" applyBorder="1" applyAlignment="1">
      <alignment horizontal="left" vertical="center" wrapText="1"/>
    </xf>
    <xf numFmtId="0" fontId="1"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Border="1"/>
    <xf numFmtId="0" fontId="1" fillId="0" borderId="0" xfId="0" applyFont="1" applyFill="1" applyBorder="1" applyAlignment="1">
      <alignment horizontal="center"/>
    </xf>
    <xf numFmtId="0" fontId="0" fillId="0" borderId="0" xfId="0" applyBorder="1"/>
    <xf numFmtId="0" fontId="18" fillId="0" borderId="0" xfId="0" applyFont="1" applyFill="1" applyBorder="1" applyAlignment="1">
      <alignment horizontal="center" vertical="center" textRotation="90"/>
    </xf>
    <xf numFmtId="0" fontId="1"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0" fillId="0" borderId="0" xfId="0"/>
    <xf numFmtId="0" fontId="0" fillId="0" borderId="0" xfId="0" applyFill="1"/>
    <xf numFmtId="0" fontId="1" fillId="0" borderId="1" xfId="0" applyFont="1" applyBorder="1"/>
    <xf numFmtId="0" fontId="1" fillId="0" borderId="0" xfId="0" applyFont="1"/>
    <xf numFmtId="0" fontId="1" fillId="0" borderId="2" xfId="0" applyFont="1" applyBorder="1" applyAlignment="1">
      <alignment horizontal="center" vertical="center" wrapText="1"/>
    </xf>
    <xf numFmtId="0" fontId="10"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xf numFmtId="0" fontId="18" fillId="0" borderId="0" xfId="0" applyFont="1" applyFill="1" applyBorder="1" applyAlignment="1">
      <alignment vertical="center" textRotation="90" wrapText="1"/>
    </xf>
    <xf numFmtId="0" fontId="1" fillId="0" borderId="0" xfId="0" applyFont="1" applyFill="1"/>
    <xf numFmtId="0" fontId="18" fillId="0" borderId="0" xfId="0" applyFont="1" applyFill="1" applyBorder="1" applyAlignment="1">
      <alignment horizontal="center" vertical="center" textRotation="90" wrapText="1"/>
    </xf>
    <xf numFmtId="0" fontId="4" fillId="0" borderId="1" xfId="0" applyFont="1" applyBorder="1" applyAlignment="1">
      <alignment vertical="center" wrapText="1"/>
    </xf>
    <xf numFmtId="0" fontId="18" fillId="0" borderId="0" xfId="0" applyFont="1" applyFill="1" applyBorder="1" applyAlignment="1">
      <alignment vertical="center" textRotation="90"/>
    </xf>
    <xf numFmtId="0" fontId="14" fillId="0" borderId="4" xfId="0" applyFont="1" applyBorder="1" applyAlignment="1">
      <alignment horizontal="justify" vertical="top"/>
    </xf>
    <xf numFmtId="0" fontId="1" fillId="0" borderId="4" xfId="0" applyFont="1" applyBorder="1" applyAlignment="1">
      <alignment horizontal="justify"/>
    </xf>
    <xf numFmtId="0" fontId="12" fillId="0" borderId="4" xfId="0" applyFont="1" applyBorder="1" applyAlignment="1">
      <alignment horizontal="center" vertical="center"/>
    </xf>
    <xf numFmtId="0" fontId="11" fillId="0" borderId="0" xfId="0" applyFont="1"/>
    <xf numFmtId="0" fontId="12" fillId="0" borderId="0" xfId="0" applyFont="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22" fillId="0" borderId="0" xfId="0" applyFont="1"/>
    <xf numFmtId="0" fontId="2" fillId="0" borderId="1" xfId="0" applyFont="1" applyBorder="1" applyAlignment="1">
      <alignment horizontal="justify" vertical="center"/>
    </xf>
    <xf numFmtId="0" fontId="24" fillId="0" borderId="0" xfId="0" applyFont="1"/>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1" xfId="0" applyFont="1" applyBorder="1" applyAlignment="1">
      <alignment horizontal="justify" vertical="center"/>
    </xf>
    <xf numFmtId="0" fontId="9" fillId="0" borderId="0" xfId="0" applyFont="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Fill="1" applyBorder="1" applyAlignment="1">
      <alignment vertical="center"/>
    </xf>
    <xf numFmtId="0" fontId="24" fillId="0" borderId="0" xfId="0" applyFont="1" applyFill="1" applyBorder="1" applyAlignment="1">
      <alignment vertical="center"/>
    </xf>
    <xf numFmtId="0" fontId="1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22" fillId="0" borderId="0" xfId="0" applyFont="1" applyFill="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4" xfId="0" applyFont="1" applyBorder="1" applyAlignment="1">
      <alignment horizontal="center"/>
    </xf>
    <xf numFmtId="0" fontId="6" fillId="0" borderId="1" xfId="0" applyFont="1" applyBorder="1" applyAlignment="1">
      <alignment horizontal="left" vertical="center" wrapText="1"/>
    </xf>
    <xf numFmtId="0" fontId="4" fillId="0" borderId="0" xfId="0" applyFont="1" applyAlignment="1">
      <alignment wrapText="1"/>
    </xf>
    <xf numFmtId="0" fontId="4" fillId="0" borderId="4" xfId="0" applyFont="1" applyBorder="1" applyAlignment="1">
      <alignment horizontal="justify" vertical="center"/>
    </xf>
    <xf numFmtId="0" fontId="6" fillId="0" borderId="4" xfId="0" applyFont="1" applyBorder="1" applyAlignment="1">
      <alignment horizontal="justify" vertical="center"/>
    </xf>
    <xf numFmtId="0" fontId="4" fillId="0" borderId="4" xfId="0" applyFont="1" applyBorder="1" applyAlignment="1">
      <alignment horizontal="left" vertical="center" wrapText="1"/>
    </xf>
    <xf numFmtId="0" fontId="9" fillId="0" borderId="0" xfId="0" applyFont="1" applyFill="1" applyBorder="1" applyAlignment="1">
      <alignment vertical="center" textRotation="90" wrapText="1"/>
    </xf>
    <xf numFmtId="0" fontId="4" fillId="0" borderId="0" xfId="0" applyFont="1" applyFill="1"/>
    <xf numFmtId="0" fontId="4" fillId="0" borderId="0" xfId="0" applyFont="1" applyFill="1" applyAlignment="1">
      <alignment horizontal="right"/>
    </xf>
    <xf numFmtId="0" fontId="27" fillId="0" borderId="0" xfId="0" applyFont="1" applyFill="1"/>
    <xf numFmtId="0" fontId="24" fillId="0" borderId="0" xfId="0" applyFont="1" applyFill="1" applyAlignment="1">
      <alignment horizontal="center" vertical="center"/>
    </xf>
    <xf numFmtId="0" fontId="21" fillId="0" borderId="0" xfId="0" applyFont="1" applyFill="1" applyBorder="1" applyAlignment="1">
      <alignment vertical="center" wrapText="1"/>
    </xf>
    <xf numFmtId="0" fontId="0" fillId="0" borderId="0" xfId="0" applyFill="1" applyAlignment="1">
      <alignment horizontal="center"/>
    </xf>
    <xf numFmtId="0" fontId="0" fillId="0" borderId="0" xfId="0" applyFill="1" applyAlignment="1">
      <alignment horizontal="center" vertical="center"/>
    </xf>
    <xf numFmtId="164" fontId="4" fillId="0" borderId="1"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0" fillId="0" borderId="0" xfId="0" applyFill="1" applyAlignment="1"/>
    <xf numFmtId="164" fontId="4" fillId="0" borderId="1" xfId="0" applyNumberFormat="1" applyFont="1" applyFill="1" applyBorder="1" applyAlignment="1">
      <alignment horizontal="center"/>
    </xf>
    <xf numFmtId="0" fontId="7" fillId="0" borderId="0" xfId="0" applyFont="1"/>
    <xf numFmtId="0" fontId="7" fillId="0" borderId="1" xfId="0" applyFont="1" applyBorder="1"/>
    <xf numFmtId="0" fontId="7" fillId="0" borderId="0" xfId="0" applyFont="1" applyBorder="1" applyAlignment="1">
      <alignment vertical="center" wrapText="1"/>
    </xf>
    <xf numFmtId="0" fontId="4" fillId="0" borderId="0" xfId="0" applyFont="1" applyFill="1" applyBorder="1" applyAlignment="1">
      <alignment wrapText="1"/>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0" xfId="0" applyFont="1" applyFill="1" applyAlignment="1">
      <alignment vertical="center" wrapText="1"/>
    </xf>
    <xf numFmtId="164" fontId="0" fillId="0" borderId="0" xfId="0" applyNumberFormat="1" applyFill="1"/>
    <xf numFmtId="3" fontId="29" fillId="0" borderId="0" xfId="0" applyNumberFormat="1" applyFont="1" applyFill="1" applyBorder="1" applyAlignment="1">
      <alignment vertical="center" textRotation="90"/>
    </xf>
    <xf numFmtId="3" fontId="30" fillId="0" borderId="0" xfId="0" applyNumberFormat="1" applyFont="1" applyFill="1" applyBorder="1" applyAlignment="1">
      <alignment horizontal="center" vertical="center" wrapText="1"/>
    </xf>
    <xf numFmtId="3" fontId="23" fillId="0" borderId="0" xfId="0" applyNumberFormat="1" applyFont="1" applyFill="1" applyBorder="1" applyAlignment="1">
      <alignment vertical="center" wrapText="1"/>
    </xf>
    <xf numFmtId="3" fontId="30" fillId="0" borderId="0" xfId="0" applyNumberFormat="1" applyFont="1" applyFill="1" applyBorder="1" applyAlignment="1">
      <alignment vertical="center"/>
    </xf>
    <xf numFmtId="3" fontId="31" fillId="0" borderId="0" xfId="0" applyNumberFormat="1" applyFont="1" applyFill="1" applyBorder="1" applyAlignment="1">
      <alignment vertical="center"/>
    </xf>
    <xf numFmtId="0" fontId="30" fillId="0" borderId="0" xfId="0" applyFont="1"/>
    <xf numFmtId="0" fontId="31" fillId="0" borderId="0" xfId="0" applyFont="1"/>
    <xf numFmtId="0" fontId="4" fillId="0" borderId="4" xfId="0" applyFont="1" applyBorder="1" applyAlignment="1">
      <alignment horizontal="left" vertical="top" wrapText="1"/>
    </xf>
    <xf numFmtId="0" fontId="4" fillId="0" borderId="4" xfId="0" applyFont="1" applyBorder="1" applyAlignment="1">
      <alignment vertical="center" wrapText="1"/>
    </xf>
    <xf numFmtId="0" fontId="4" fillId="0" borderId="1" xfId="0" applyFont="1" applyFill="1" applyBorder="1" applyAlignment="1">
      <alignment horizontal="left" wrapText="1"/>
    </xf>
    <xf numFmtId="0" fontId="10"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64" fontId="1" fillId="0" borderId="0" xfId="0" applyNumberFormat="1" applyFont="1"/>
    <xf numFmtId="3" fontId="18" fillId="0" borderId="0" xfId="0" applyNumberFormat="1" applyFont="1" applyFill="1" applyBorder="1" applyAlignment="1">
      <alignment horizontal="center" vertical="center" textRotation="90" wrapText="1"/>
    </xf>
    <xf numFmtId="3" fontId="1" fillId="0" borderId="0" xfId="0" applyNumberFormat="1" applyFont="1" applyBorder="1" applyAlignment="1">
      <alignment horizontal="center" vertical="center" wrapText="1"/>
    </xf>
    <xf numFmtId="3" fontId="1" fillId="0" borderId="0" xfId="0" applyNumberFormat="1" applyFont="1" applyBorder="1" applyAlignment="1">
      <alignment vertical="center" wrapText="1"/>
    </xf>
    <xf numFmtId="3" fontId="0" fillId="0" borderId="0" xfId="0" applyNumberFormat="1" applyAlignment="1">
      <alignment vertical="center"/>
    </xf>
    <xf numFmtId="3" fontId="4" fillId="0" borderId="0" xfId="0" applyNumberFormat="1" applyFont="1"/>
    <xf numFmtId="3" fontId="4" fillId="0" borderId="0" xfId="0" applyNumberFormat="1" applyFont="1" applyAlignment="1">
      <alignment vertical="center"/>
    </xf>
    <xf numFmtId="3" fontId="0" fillId="0" borderId="0" xfId="0" applyNumberFormat="1"/>
    <xf numFmtId="0" fontId="4" fillId="0" borderId="1" xfId="0" applyFont="1" applyFill="1" applyBorder="1" applyAlignment="1">
      <alignment horizontal="justify"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vertical="top" wrapText="1"/>
    </xf>
    <xf numFmtId="166" fontId="0" fillId="0" borderId="0" xfId="2" applyNumberFormat="1" applyFont="1"/>
    <xf numFmtId="0" fontId="22" fillId="30" borderId="0" xfId="0" applyFont="1" applyFill="1" applyAlignment="1"/>
    <xf numFmtId="0" fontId="22" fillId="30" borderId="0" xfId="0" applyFont="1" applyFill="1" applyAlignment="1">
      <alignment horizontal="right" vertical="center"/>
    </xf>
    <xf numFmtId="3" fontId="22" fillId="30" borderId="0" xfId="0" applyNumberFormat="1" applyFont="1" applyFill="1" applyAlignment="1"/>
    <xf numFmtId="10" fontId="26" fillId="30" borderId="0" xfId="2" applyNumberFormat="1" applyFont="1" applyFill="1" applyBorder="1" applyAlignment="1">
      <alignment horizontal="right"/>
    </xf>
    <xf numFmtId="166" fontId="22" fillId="30" borderId="0" xfId="2" applyNumberFormat="1" applyFont="1" applyFill="1"/>
    <xf numFmtId="0" fontId="20" fillId="7" borderId="0" xfId="0" applyFont="1" applyFill="1" applyAlignment="1"/>
    <xf numFmtId="0" fontId="20" fillId="7" borderId="0" xfId="0" applyFont="1" applyFill="1" applyAlignment="1">
      <alignment horizontal="right" vertical="center"/>
    </xf>
    <xf numFmtId="3" fontId="20" fillId="7" borderId="0" xfId="0" applyNumberFormat="1" applyFont="1" applyFill="1" applyAlignment="1"/>
    <xf numFmtId="10" fontId="34" fillId="7" borderId="0" xfId="2" applyNumberFormat="1" applyFont="1" applyFill="1" applyBorder="1" applyAlignment="1">
      <alignment horizontal="right"/>
    </xf>
    <xf numFmtId="166" fontId="20" fillId="7" borderId="0" xfId="2" applyNumberFormat="1" applyFont="1" applyFill="1"/>
    <xf numFmtId="0" fontId="20" fillId="15" borderId="0" xfId="0" applyFont="1" applyFill="1" applyAlignment="1"/>
    <xf numFmtId="0" fontId="20" fillId="15" borderId="0" xfId="0" applyFont="1" applyFill="1" applyAlignment="1">
      <alignment horizontal="right" vertical="center"/>
    </xf>
    <xf numFmtId="3" fontId="20" fillId="15" borderId="0" xfId="0" applyNumberFormat="1" applyFont="1" applyFill="1" applyAlignment="1"/>
    <xf numFmtId="10" fontId="34" fillId="15" borderId="0" xfId="2" applyNumberFormat="1" applyFont="1" applyFill="1" applyBorder="1" applyAlignment="1">
      <alignment horizontal="right"/>
    </xf>
    <xf numFmtId="166" fontId="20" fillId="15" borderId="0" xfId="2" applyNumberFormat="1" applyFont="1" applyFill="1"/>
    <xf numFmtId="0" fontId="20" fillId="0" borderId="0" xfId="0" applyFont="1" applyFill="1" applyAlignment="1"/>
    <xf numFmtId="0" fontId="20" fillId="0" borderId="0" xfId="0" applyFont="1" applyFill="1" applyAlignment="1">
      <alignment horizontal="right" vertical="center"/>
    </xf>
    <xf numFmtId="3" fontId="20" fillId="0" borderId="0" xfId="0" applyNumberFormat="1" applyFont="1" applyFill="1" applyAlignment="1"/>
    <xf numFmtId="10" fontId="34" fillId="0" borderId="0" xfId="2" applyNumberFormat="1" applyFont="1" applyFill="1" applyBorder="1" applyAlignment="1">
      <alignment horizontal="right"/>
    </xf>
    <xf numFmtId="0" fontId="23" fillId="0" borderId="0" xfId="0" applyFont="1" applyAlignment="1"/>
    <xf numFmtId="0" fontId="0" fillId="0" borderId="0" xfId="0" applyAlignment="1">
      <alignment horizontal="right" vertical="center"/>
    </xf>
    <xf numFmtId="3" fontId="0" fillId="0" borderId="0" xfId="0" applyNumberFormat="1" applyAlignment="1"/>
    <xf numFmtId="3" fontId="35" fillId="0" borderId="0" xfId="0" applyNumberFormat="1" applyFont="1" applyFill="1" applyBorder="1" applyAlignment="1">
      <alignment horizontal="right"/>
    </xf>
    <xf numFmtId="10" fontId="36" fillId="0" borderId="0" xfId="2" applyNumberFormat="1" applyFont="1" applyFill="1" applyBorder="1" applyAlignment="1">
      <alignment horizontal="right"/>
    </xf>
    <xf numFmtId="166" fontId="0" fillId="0" borderId="0" xfId="2" applyNumberFormat="1" applyFont="1" applyFill="1"/>
    <xf numFmtId="0" fontId="0" fillId="29" borderId="0" xfId="0" applyFill="1" applyAlignment="1"/>
    <xf numFmtId="0" fontId="20" fillId="29" borderId="0" xfId="0" applyFont="1" applyFill="1" applyAlignment="1"/>
    <xf numFmtId="0" fontId="0" fillId="29" borderId="0" xfId="0" applyFill="1" applyAlignment="1">
      <alignment horizontal="right" vertical="center"/>
    </xf>
    <xf numFmtId="3" fontId="0" fillId="29" borderId="0" xfId="0" applyNumberFormat="1" applyFill="1" applyAlignment="1"/>
    <xf numFmtId="10" fontId="36" fillId="29" borderId="0" xfId="2" applyNumberFormat="1" applyFont="1" applyFill="1" applyBorder="1" applyAlignment="1">
      <alignment horizontal="right"/>
    </xf>
    <xf numFmtId="10" fontId="0" fillId="29" borderId="0" xfId="0" applyNumberFormat="1" applyFill="1" applyAlignment="1"/>
    <xf numFmtId="0" fontId="0" fillId="29" borderId="0" xfId="0" applyFill="1" applyAlignment="1">
      <alignment horizontal="left" vertical="center"/>
    </xf>
    <xf numFmtId="166" fontId="23" fillId="29" borderId="0" xfId="2" applyNumberFormat="1" applyFont="1" applyFill="1"/>
    <xf numFmtId="0" fontId="20" fillId="29" borderId="0" xfId="0" applyFont="1" applyFill="1" applyAlignment="1">
      <alignment horizontal="right" vertical="center"/>
    </xf>
    <xf numFmtId="3" fontId="20" fillId="29" borderId="0" xfId="0" applyNumberFormat="1" applyFont="1" applyFill="1" applyAlignment="1"/>
    <xf numFmtId="10" fontId="34" fillId="29" borderId="0" xfId="2" applyNumberFormat="1" applyFont="1" applyFill="1" applyBorder="1" applyAlignment="1">
      <alignment horizontal="right"/>
    </xf>
    <xf numFmtId="0" fontId="0" fillId="29" borderId="0" xfId="0" applyFill="1" applyAlignment="1">
      <alignment vertical="top" wrapText="1"/>
    </xf>
    <xf numFmtId="166" fontId="0" fillId="29" borderId="0" xfId="2" applyNumberFormat="1" applyFont="1" applyFill="1"/>
    <xf numFmtId="166" fontId="0" fillId="0" borderId="0" xfId="0" applyNumberFormat="1" applyAlignment="1"/>
    <xf numFmtId="10" fontId="0" fillId="0" borderId="0" xfId="0" applyNumberFormat="1" applyAlignment="1"/>
    <xf numFmtId="3" fontId="0" fillId="0" borderId="0" xfId="0" applyNumberFormat="1" applyFill="1" applyAlignment="1"/>
    <xf numFmtId="10" fontId="0" fillId="0" borderId="0" xfId="2" applyNumberFormat="1" applyFont="1"/>
    <xf numFmtId="3" fontId="37" fillId="0" borderId="0" xfId="0" applyNumberFormat="1" applyFont="1" applyFill="1" applyAlignment="1"/>
    <xf numFmtId="0" fontId="0" fillId="0" borderId="0" xfId="0" applyFill="1" applyAlignment="1">
      <alignment horizontal="right" vertical="center"/>
    </xf>
    <xf numFmtId="0" fontId="6" fillId="0" borderId="1" xfId="0" applyFont="1" applyBorder="1" applyAlignment="1">
      <alignment horizontal="left" vertical="center" wrapText="1"/>
    </xf>
    <xf numFmtId="0" fontId="4" fillId="0" borderId="7" xfId="0" applyFont="1" applyBorder="1" applyAlignment="1">
      <alignment horizontal="justify" vertical="center"/>
    </xf>
    <xf numFmtId="164" fontId="4" fillId="0" borderId="7" xfId="0" applyNumberFormat="1" applyFont="1" applyFill="1" applyBorder="1" applyAlignment="1">
      <alignment horizontal="center" vertical="center"/>
    </xf>
    <xf numFmtId="0" fontId="4" fillId="0" borderId="7" xfId="0" applyFont="1" applyFill="1" applyBorder="1" applyAlignment="1">
      <alignment horizontal="justify" vertical="center"/>
    </xf>
    <xf numFmtId="0" fontId="40" fillId="3"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0" fillId="0" borderId="0" xfId="0" applyAlignment="1">
      <alignment vertical="center"/>
    </xf>
    <xf numFmtId="0" fontId="4" fillId="0" borderId="9" xfId="0" applyFont="1" applyBorder="1" applyAlignment="1">
      <alignment horizontal="left" vertical="center" wrapText="1"/>
    </xf>
    <xf numFmtId="0" fontId="4" fillId="0" borderId="9" xfId="0" applyFont="1" applyBorder="1" applyAlignment="1">
      <alignment horizontal="justify" vertical="center"/>
    </xf>
    <xf numFmtId="0" fontId="4" fillId="0" borderId="7" xfId="0" applyFont="1" applyBorder="1" applyAlignment="1">
      <alignment vertical="center" wrapText="1"/>
    </xf>
    <xf numFmtId="0" fontId="6" fillId="0" borderId="7" xfId="0" applyFont="1" applyBorder="1" applyAlignment="1">
      <alignment horizontal="justify" vertical="center"/>
    </xf>
    <xf numFmtId="0" fontId="4" fillId="0" borderId="7" xfId="0" applyFont="1" applyBorder="1" applyAlignment="1">
      <alignment horizontal="left" vertical="center" wrapText="1"/>
    </xf>
    <xf numFmtId="0" fontId="6" fillId="0" borderId="7" xfId="0" applyFont="1" applyBorder="1" applyAlignment="1">
      <alignment horizontal="left" vertical="center" wrapText="1"/>
    </xf>
    <xf numFmtId="0" fontId="7" fillId="15" borderId="7"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 fillId="14" borderId="7" xfId="0" applyFont="1" applyFill="1" applyBorder="1" applyAlignment="1">
      <alignment vertical="center" wrapText="1"/>
    </xf>
    <xf numFmtId="0" fontId="6" fillId="0" borderId="0" xfId="0" applyFont="1" applyBorder="1" applyAlignment="1">
      <alignment horizontal="left" vertical="center" wrapText="1"/>
    </xf>
    <xf numFmtId="0" fontId="4" fillId="0" borderId="7" xfId="0" applyFont="1" applyFill="1" applyBorder="1" applyAlignment="1">
      <alignment vertical="center" wrapText="1"/>
    </xf>
    <xf numFmtId="0" fontId="4" fillId="0" borderId="7" xfId="0" applyFont="1" applyFill="1" applyBorder="1" applyAlignment="1">
      <alignment wrapText="1"/>
    </xf>
    <xf numFmtId="0" fontId="7" fillId="23" borderId="7"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6" fillId="0" borderId="9" xfId="0" applyFont="1" applyBorder="1" applyAlignment="1">
      <alignment horizontal="left" vertical="center" wrapText="1"/>
    </xf>
    <xf numFmtId="0" fontId="29" fillId="0" borderId="0" xfId="0" applyFont="1" applyFill="1" applyBorder="1" applyAlignment="1">
      <alignment vertical="center" textRotation="90"/>
    </xf>
    <xf numFmtId="0" fontId="30"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30" fillId="0" borderId="0" xfId="0" applyFont="1" applyFill="1" applyBorder="1" applyAlignment="1">
      <alignment vertical="center"/>
    </xf>
    <xf numFmtId="0" fontId="31" fillId="0" borderId="0" xfId="0" applyFont="1" applyFill="1" applyBorder="1" applyAlignment="1">
      <alignment vertical="center"/>
    </xf>
    <xf numFmtId="0" fontId="7" fillId="1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xf>
    <xf numFmtId="0" fontId="6" fillId="0" borderId="0" xfId="0" applyFont="1" applyBorder="1" applyAlignment="1">
      <alignment horizontal="justify" vertical="center"/>
    </xf>
    <xf numFmtId="0" fontId="6" fillId="0" borderId="5" xfId="0" applyFont="1" applyBorder="1" applyAlignment="1">
      <alignment horizontal="justify" vertical="center"/>
    </xf>
    <xf numFmtId="0" fontId="0" fillId="0" borderId="0" xfId="0" applyFill="1" applyBorder="1" applyAlignment="1">
      <alignment vertical="center" wrapText="1"/>
    </xf>
    <xf numFmtId="0" fontId="7" fillId="25" borderId="6"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7" fillId="3"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4" fillId="0" borderId="0" xfId="0" applyNumberFormat="1" applyFont="1"/>
    <xf numFmtId="164" fontId="9" fillId="5" borderId="4" xfId="0" applyNumberFormat="1" applyFont="1" applyFill="1" applyBorder="1" applyAlignment="1">
      <alignment horizontal="center" vertical="center"/>
    </xf>
    <xf numFmtId="164" fontId="9" fillId="7" borderId="1" xfId="0" applyNumberFormat="1" applyFont="1" applyFill="1" applyBorder="1" applyAlignment="1">
      <alignment horizontal="center" vertical="center"/>
    </xf>
    <xf numFmtId="164" fontId="46" fillId="0" borderId="1" xfId="0" applyNumberFormat="1" applyFont="1" applyBorder="1" applyAlignment="1">
      <alignment horizontal="center" vertical="center" wrapText="1"/>
    </xf>
    <xf numFmtId="164" fontId="9" fillId="5"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4" fontId="4" fillId="0" borderId="6" xfId="0" applyNumberFormat="1" applyFont="1" applyFill="1" applyBorder="1" applyAlignment="1">
      <alignment horizontal="center" vertical="center"/>
    </xf>
    <xf numFmtId="0" fontId="6" fillId="0" borderId="0" xfId="0" applyFont="1" applyFill="1" applyBorder="1" applyAlignment="1">
      <alignment horizontal="justify" vertical="center"/>
    </xf>
    <xf numFmtId="164" fontId="42" fillId="4" borderId="1" xfId="0" applyNumberFormat="1" applyFont="1" applyFill="1" applyBorder="1" applyAlignment="1">
      <alignment horizontal="center" vertical="center" wrapText="1"/>
    </xf>
    <xf numFmtId="164" fontId="47" fillId="0" borderId="1" xfId="0" applyNumberFormat="1" applyFont="1" applyBorder="1" applyAlignment="1">
      <alignment horizontal="center" vertical="center"/>
    </xf>
    <xf numFmtId="0" fontId="7" fillId="13" borderId="7"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0" xfId="0" applyFont="1" applyFill="1" applyAlignment="1">
      <alignment wrapText="1"/>
    </xf>
    <xf numFmtId="0" fontId="1" fillId="0" borderId="1" xfId="0" applyFont="1" applyFill="1" applyBorder="1" applyAlignment="1">
      <alignment wrapText="1"/>
    </xf>
    <xf numFmtId="0" fontId="0" fillId="29" borderId="0" xfId="0" applyFill="1"/>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3" fontId="19" fillId="5" borderId="4" xfId="0" applyNumberFormat="1" applyFont="1" applyFill="1" applyBorder="1" applyAlignment="1">
      <alignment horizontal="center" vertical="center"/>
    </xf>
    <xf numFmtId="3" fontId="19" fillId="6" borderId="2" xfId="0" applyNumberFormat="1" applyFont="1" applyFill="1" applyBorder="1" applyAlignment="1">
      <alignment horizontal="center" vertical="center"/>
    </xf>
    <xf numFmtId="3" fontId="19" fillId="6" borderId="3" xfId="0" applyNumberFormat="1" applyFont="1" applyFill="1" applyBorder="1" applyAlignment="1">
      <alignment horizontal="center" vertical="center"/>
    </xf>
    <xf numFmtId="3" fontId="19" fillId="6" borderId="4" xfId="0" applyNumberFormat="1" applyFont="1" applyFill="1" applyBorder="1" applyAlignment="1">
      <alignment horizontal="center" vertical="center"/>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8" fillId="6" borderId="5" xfId="0" applyFont="1" applyFill="1" applyBorder="1" applyAlignment="1">
      <alignment horizontal="center" vertical="center" textRotation="90" wrapText="1"/>
    </xf>
    <xf numFmtId="0" fontId="18" fillId="6" borderId="6" xfId="0" applyFont="1" applyFill="1" applyBorder="1" applyAlignment="1">
      <alignment horizontal="center" vertical="center" textRotation="90" wrapText="1"/>
    </xf>
    <xf numFmtId="0" fontId="18" fillId="6" borderId="7" xfId="0" applyFont="1" applyFill="1" applyBorder="1" applyAlignment="1">
      <alignment horizontal="center" vertical="center" textRotation="90" wrapText="1"/>
    </xf>
    <xf numFmtId="0" fontId="38" fillId="7"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1" xfId="0" applyFont="1" applyBorder="1" applyAlignment="1">
      <alignment horizontal="center" vertical="center"/>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8" fillId="8" borderId="1" xfId="0" applyFont="1" applyFill="1" applyBorder="1" applyAlignment="1">
      <alignment horizontal="center" vertical="center" textRotation="90" wrapText="1"/>
    </xf>
    <xf numFmtId="0" fontId="11" fillId="0" borderId="2" xfId="0" applyFont="1" applyBorder="1" applyAlignment="1">
      <alignment horizontal="center"/>
    </xf>
    <xf numFmtId="0" fontId="11" fillId="0" borderId="3" xfId="0" applyFont="1" applyBorder="1" applyAlignment="1">
      <alignment horizontal="center"/>
    </xf>
    <xf numFmtId="0" fontId="19" fillId="8" borderId="2" xfId="0" applyFont="1" applyFill="1" applyBorder="1" applyAlignment="1">
      <alignment horizontal="center"/>
    </xf>
    <xf numFmtId="0" fontId="19" fillId="8" borderId="3" xfId="0" applyFont="1" applyFill="1" applyBorder="1" applyAlignment="1">
      <alignment horizontal="center"/>
    </xf>
    <xf numFmtId="0" fontId="19" fillId="8" borderId="4" xfId="0" applyFont="1" applyFill="1" applyBorder="1" applyAlignment="1">
      <alignment horizontal="center"/>
    </xf>
    <xf numFmtId="0" fontId="19" fillId="9" borderId="2" xfId="0" applyFont="1" applyFill="1" applyBorder="1" applyAlignment="1">
      <alignment horizontal="center"/>
    </xf>
    <xf numFmtId="0" fontId="19" fillId="9" borderId="3" xfId="0" applyFont="1" applyFill="1" applyBorder="1" applyAlignment="1">
      <alignment horizontal="center"/>
    </xf>
    <xf numFmtId="0" fontId="19" fillId="9" borderId="4" xfId="0" applyFont="1" applyFill="1" applyBorder="1" applyAlignment="1">
      <alignment horizontal="center"/>
    </xf>
    <xf numFmtId="0" fontId="19" fillId="8" borderId="3" xfId="0" applyFont="1" applyFill="1" applyBorder="1"/>
    <xf numFmtId="0" fontId="19" fillId="8" borderId="4" xfId="0" applyFont="1" applyFill="1" applyBorder="1"/>
    <xf numFmtId="0" fontId="19" fillId="9" borderId="1" xfId="0" applyFont="1" applyFill="1" applyBorder="1" applyAlignment="1">
      <alignment horizontal="center" wrapText="1"/>
    </xf>
    <xf numFmtId="0" fontId="19" fillId="9" borderId="1" xfId="0" applyFont="1" applyFill="1" applyBorder="1"/>
    <xf numFmtId="0" fontId="38"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7" xfId="0" applyFont="1" applyFill="1" applyBorder="1" applyAlignment="1">
      <alignment horizontal="center" vertical="center" wrapText="1"/>
    </xf>
    <xf numFmtId="165" fontId="19" fillId="8" borderId="2" xfId="1" applyNumberFormat="1" applyFont="1" applyFill="1" applyBorder="1" applyAlignment="1">
      <alignment horizontal="center" vertical="center"/>
    </xf>
    <xf numFmtId="165" fontId="19" fillId="8" borderId="3" xfId="1" applyNumberFormat="1" applyFont="1" applyFill="1" applyBorder="1" applyAlignment="1">
      <alignment horizontal="center" vertical="center"/>
    </xf>
    <xf numFmtId="165" fontId="19" fillId="8" borderId="4" xfId="1" applyNumberFormat="1" applyFont="1" applyFill="1" applyBorder="1" applyAlignment="1">
      <alignment horizontal="center" vertical="center"/>
    </xf>
    <xf numFmtId="164" fontId="19" fillId="9" borderId="1" xfId="0" applyNumberFormat="1" applyFont="1" applyFill="1" applyBorder="1" applyAlignment="1">
      <alignment horizontal="center" vertical="center"/>
    </xf>
    <xf numFmtId="0" fontId="18" fillId="8" borderId="8" xfId="0" applyFont="1" applyFill="1" applyBorder="1" applyAlignment="1">
      <alignment horizontal="center" vertical="center" textRotation="90" wrapText="1"/>
    </xf>
    <xf numFmtId="0" fontId="18" fillId="8" borderId="0" xfId="0" applyFont="1" applyFill="1" applyBorder="1" applyAlignment="1">
      <alignment horizontal="center" vertical="center" textRotation="90" wrapText="1"/>
    </xf>
    <xf numFmtId="0" fontId="38" fillId="16" borderId="1" xfId="0" applyFont="1" applyFill="1" applyBorder="1" applyAlignment="1">
      <alignment horizontal="center" vertical="center" wrapText="1"/>
    </xf>
    <xf numFmtId="0" fontId="38" fillId="15" borderId="1"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38" fillId="10"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38" fillId="11" borderId="1"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xf>
    <xf numFmtId="0" fontId="7" fillId="13" borderId="1"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2" fillId="0" borderId="0" xfId="0" applyFont="1" applyFill="1" applyBorder="1" applyAlignment="1">
      <alignment horizontal="justify" vertical="center" wrapText="1"/>
    </xf>
    <xf numFmtId="164" fontId="19" fillId="19" borderId="1" xfId="0" applyNumberFormat="1" applyFont="1" applyFill="1" applyBorder="1" applyAlignment="1">
      <alignment horizontal="center" vertical="center"/>
    </xf>
    <xf numFmtId="164" fontId="19" fillId="18" borderId="1" xfId="0" applyNumberFormat="1" applyFont="1" applyFill="1" applyBorder="1" applyAlignment="1">
      <alignment horizontal="center" vertical="center"/>
    </xf>
    <xf numFmtId="0" fontId="38" fillId="18"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19" fillId="18" borderId="2" xfId="0" applyFont="1" applyFill="1" applyBorder="1" applyAlignment="1">
      <alignment horizontal="center" wrapText="1"/>
    </xf>
    <xf numFmtId="0" fontId="19" fillId="18" borderId="3" xfId="0" applyFont="1" applyFill="1" applyBorder="1" applyAlignment="1">
      <alignment horizontal="center" wrapText="1"/>
    </xf>
    <xf numFmtId="0" fontId="19" fillId="18" borderId="4" xfId="0" applyFont="1" applyFill="1" applyBorder="1" applyAlignment="1">
      <alignment horizont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16" fillId="0" borderId="2" xfId="0" applyFont="1" applyBorder="1" applyAlignment="1">
      <alignment horizontal="center"/>
    </xf>
    <xf numFmtId="0" fontId="16" fillId="0" borderId="3" xfId="0" applyFont="1" applyBorder="1" applyAlignment="1">
      <alignment horizontal="center"/>
    </xf>
    <xf numFmtId="0" fontId="7" fillId="17" borderId="5" xfId="0" applyFont="1" applyFill="1" applyBorder="1" applyAlignment="1">
      <alignment horizontal="center" vertical="center" wrapText="1"/>
    </xf>
    <xf numFmtId="0" fontId="7" fillId="17" borderId="6"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18" fillId="19" borderId="5" xfId="0" applyFont="1" applyFill="1" applyBorder="1" applyAlignment="1">
      <alignment horizontal="center" vertical="center" textRotation="90"/>
    </xf>
    <xf numFmtId="0" fontId="18" fillId="19" borderId="6" xfId="0" applyFont="1" applyFill="1" applyBorder="1" applyAlignment="1">
      <alignment horizontal="center" vertical="center" textRotation="90"/>
    </xf>
    <xf numFmtId="0" fontId="38" fillId="14" borderId="1"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164" fontId="19" fillId="19" borderId="7" xfId="0" applyNumberFormat="1" applyFont="1" applyFill="1" applyBorder="1" applyAlignment="1">
      <alignment horizontal="center" vertical="center"/>
    </xf>
    <xf numFmtId="164" fontId="19" fillId="18" borderId="7"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9" fillId="19" borderId="1" xfId="0" applyFont="1" applyFill="1" applyBorder="1" applyAlignment="1">
      <alignment horizontal="center" wrapText="1"/>
    </xf>
    <xf numFmtId="0" fontId="19" fillId="18" borderId="1" xfId="0" applyFont="1" applyFill="1" applyBorder="1" applyAlignment="1">
      <alignment horizontal="center" wrapText="1"/>
    </xf>
    <xf numFmtId="0" fontId="38" fillId="25"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16" fillId="0" borderId="1" xfId="0" applyFont="1"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9" fillId="19" borderId="2" xfId="0" applyFont="1" applyFill="1" applyBorder="1" applyAlignment="1">
      <alignment horizontal="center" wrapText="1"/>
    </xf>
    <xf numFmtId="0" fontId="19" fillId="19" borderId="3" xfId="0" applyFont="1" applyFill="1" applyBorder="1" applyAlignment="1">
      <alignment horizontal="center" wrapText="1"/>
    </xf>
    <xf numFmtId="0" fontId="19" fillId="19" borderId="4" xfId="0" applyFont="1" applyFill="1" applyBorder="1" applyAlignment="1">
      <alignment horizontal="center" wrapText="1"/>
    </xf>
    <xf numFmtId="0" fontId="18" fillId="19" borderId="1" xfId="0" applyFont="1" applyFill="1" applyBorder="1" applyAlignment="1">
      <alignment horizontal="center" vertical="center" textRotation="90"/>
    </xf>
    <xf numFmtId="0" fontId="38" fillId="14" borderId="1" xfId="0" applyFont="1" applyFill="1" applyBorder="1" applyAlignment="1">
      <alignment horizontal="center" vertical="center"/>
    </xf>
    <xf numFmtId="0" fontId="7" fillId="14" borderId="1" xfId="0" applyFont="1" applyFill="1" applyBorder="1" applyAlignment="1">
      <alignment horizontal="center" vertical="center"/>
    </xf>
    <xf numFmtId="0" fontId="7" fillId="14" borderId="5"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7" xfId="0" applyFont="1" applyFill="1" applyBorder="1" applyAlignment="1">
      <alignment horizontal="center" vertical="center"/>
    </xf>
    <xf numFmtId="0" fontId="18" fillId="20" borderId="1" xfId="0" applyFont="1" applyFill="1" applyBorder="1" applyAlignment="1">
      <alignment horizontal="center" vertical="center" textRotation="90"/>
    </xf>
    <xf numFmtId="0" fontId="17" fillId="21" borderId="5" xfId="0" applyFont="1" applyFill="1" applyBorder="1" applyAlignment="1">
      <alignment horizontal="center" vertical="center"/>
    </xf>
    <xf numFmtId="164" fontId="30" fillId="21" borderId="2" xfId="0" applyNumberFormat="1" applyFont="1" applyFill="1" applyBorder="1" applyAlignment="1">
      <alignment horizontal="center" vertical="center"/>
    </xf>
    <xf numFmtId="164" fontId="30" fillId="21" borderId="3" xfId="0" applyNumberFormat="1" applyFont="1" applyFill="1" applyBorder="1" applyAlignment="1">
      <alignment horizontal="center" vertical="center"/>
    </xf>
    <xf numFmtId="164" fontId="30" fillId="21" borderId="4" xfId="0" applyNumberFormat="1" applyFont="1" applyFill="1" applyBorder="1" applyAlignment="1">
      <alignment horizontal="center" vertical="center"/>
    </xf>
    <xf numFmtId="0" fontId="11" fillId="0" borderId="4" xfId="0" applyFont="1" applyBorder="1" applyAlignment="1">
      <alignment horizontal="center"/>
    </xf>
    <xf numFmtId="0" fontId="17" fillId="20" borderId="5" xfId="0" applyFont="1" applyFill="1" applyBorder="1" applyAlignment="1">
      <alignment horizontal="center" vertical="center"/>
    </xf>
    <xf numFmtId="0" fontId="38" fillId="23" borderId="1"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6"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164" fontId="30" fillId="20" borderId="2" xfId="0" applyNumberFormat="1" applyFont="1" applyFill="1" applyBorder="1" applyAlignment="1">
      <alignment horizontal="center" vertical="center"/>
    </xf>
    <xf numFmtId="164" fontId="30" fillId="20" borderId="3" xfId="0" applyNumberFormat="1" applyFont="1" applyFill="1" applyBorder="1" applyAlignment="1">
      <alignment horizontal="center" vertical="center"/>
    </xf>
    <xf numFmtId="164" fontId="30" fillId="20" borderId="4" xfId="0" applyNumberFormat="1" applyFont="1" applyFill="1" applyBorder="1" applyAlignment="1">
      <alignment horizontal="center" vertical="center"/>
    </xf>
    <xf numFmtId="0" fontId="7" fillId="24" borderId="7" xfId="0" applyFont="1" applyFill="1" applyBorder="1" applyAlignment="1">
      <alignment horizontal="center" vertical="center" wrapText="1"/>
    </xf>
    <xf numFmtId="3" fontId="32" fillId="0" borderId="5" xfId="0"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3" fontId="32" fillId="0" borderId="7" xfId="0" applyNumberFormat="1" applyFont="1" applyFill="1" applyBorder="1" applyAlignment="1">
      <alignment horizontal="center" vertical="center" wrapText="1"/>
    </xf>
    <xf numFmtId="0" fontId="19" fillId="26" borderId="1" xfId="0" applyFont="1" applyFill="1" applyBorder="1" applyAlignment="1">
      <alignment horizontal="center" vertical="center" textRotation="90"/>
    </xf>
    <xf numFmtId="0" fontId="19" fillId="28" borderId="1" xfId="0" applyFont="1" applyFill="1" applyBorder="1" applyAlignment="1">
      <alignment horizontal="center" vertical="center" wrapText="1"/>
    </xf>
    <xf numFmtId="0" fontId="19" fillId="27"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27" borderId="1" xfId="0" applyFont="1" applyFill="1" applyBorder="1" applyAlignment="1">
      <alignment horizontal="center" vertical="center" wrapText="1"/>
    </xf>
    <xf numFmtId="164" fontId="42" fillId="28" borderId="1" xfId="0" applyNumberFormat="1" applyFont="1" applyFill="1" applyBorder="1" applyAlignment="1">
      <alignment horizontal="center" vertical="center" wrapText="1"/>
    </xf>
    <xf numFmtId="164" fontId="42" fillId="27"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27" borderId="1" xfId="0" applyFont="1" applyFill="1" applyBorder="1" applyAlignment="1">
      <alignment horizontal="center" vertical="center" wrapText="1"/>
    </xf>
    <xf numFmtId="0" fontId="48" fillId="0" borderId="0" xfId="0" applyFont="1" applyAlignment="1">
      <alignment horizontal="center" vertical="center"/>
    </xf>
    <xf numFmtId="0" fontId="33" fillId="0" borderId="0" xfId="0" applyFont="1" applyAlignment="1">
      <alignment horizontal="center" vertical="center"/>
    </xf>
    <xf numFmtId="164" fontId="19" fillId="4" borderId="2" xfId="0" applyNumberFormat="1" applyFont="1" applyFill="1" applyBorder="1" applyAlignment="1">
      <alignment horizontal="center" vertical="center" wrapText="1"/>
    </xf>
    <xf numFmtId="164" fontId="19" fillId="4" borderId="3" xfId="0" applyNumberFormat="1" applyFont="1" applyFill="1" applyBorder="1" applyAlignment="1">
      <alignment horizontal="center" vertical="center" wrapText="1"/>
    </xf>
    <xf numFmtId="164" fontId="19" fillId="4" borderId="4" xfId="0" applyNumberFormat="1" applyFont="1" applyFill="1" applyBorder="1" applyAlignment="1">
      <alignment horizontal="center" vertical="center" wrapText="1"/>
    </xf>
    <xf numFmtId="0" fontId="45" fillId="7" borderId="5"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19" fillId="5" borderId="1" xfId="0" applyFont="1" applyFill="1" applyBorder="1" applyAlignment="1">
      <alignment horizontal="center" vertical="center"/>
    </xf>
    <xf numFmtId="0" fontId="43" fillId="5" borderId="1" xfId="0" applyNumberFormat="1" applyFont="1" applyFill="1" applyBorder="1" applyAlignment="1">
      <alignment horizontal="center" vertical="center"/>
    </xf>
    <xf numFmtId="0" fontId="44" fillId="3" borderId="1" xfId="0" applyFont="1" applyFill="1" applyBorder="1" applyAlignment="1">
      <alignment horizontal="center" vertical="center"/>
    </xf>
  </cellXfs>
  <cellStyles count="3">
    <cellStyle name="Moneda" xfId="1" builtinId="4"/>
    <cellStyle name="Normal" xfId="0" builtinId="0"/>
    <cellStyle name="Porcentual" xfId="2" builtinId="5"/>
  </cellStyles>
  <dxfs count="0"/>
  <tableStyles count="0" defaultTableStyle="TableStyleMedium9" defaultPivotStyle="PivotStyleLight16"/>
  <colors>
    <mruColors>
      <color rgb="FFF3E7FF"/>
      <color rgb="FFFFF5CD"/>
      <color rgb="FFFFFFCC"/>
      <color rgb="FFFFFBEB"/>
      <color rgb="FFFFF4C5"/>
      <color rgb="FFFFE781"/>
      <color rgb="FFFFCC99"/>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6" tint="-0.499984740745262"/>
  </sheetPr>
  <dimension ref="A1:S31"/>
  <sheetViews>
    <sheetView view="pageBreakPreview" topLeftCell="A13" zoomScale="30" zoomScaleNormal="50" zoomScaleSheetLayoutView="30" workbookViewId="0">
      <selection activeCell="H11" sqref="H11"/>
    </sheetView>
  </sheetViews>
  <sheetFormatPr baseColWidth="10" defaultRowHeight="15"/>
  <cols>
    <col min="1" max="1" width="8.7109375" style="18" customWidth="1"/>
    <col min="2" max="2" width="47.7109375" style="18" customWidth="1"/>
    <col min="3" max="3" width="47.7109375" style="19" customWidth="1"/>
    <col min="4" max="19" width="14.7109375" style="18" customWidth="1"/>
    <col min="26" max="26" width="11.42578125" customWidth="1"/>
    <col min="36" max="36" width="11.42578125" customWidth="1"/>
  </cols>
  <sheetData>
    <row r="1" spans="1:19" s="46" customFormat="1">
      <c r="A1" s="18"/>
      <c r="B1" s="18"/>
      <c r="C1" s="19"/>
      <c r="D1" s="18"/>
      <c r="E1" s="18"/>
      <c r="F1" s="18"/>
      <c r="G1" s="18"/>
      <c r="H1" s="18"/>
      <c r="I1" s="18"/>
      <c r="J1" s="18"/>
      <c r="K1" s="18"/>
      <c r="L1" s="18"/>
      <c r="M1" s="18"/>
      <c r="N1" s="18"/>
      <c r="O1" s="18"/>
      <c r="P1" s="18"/>
      <c r="Q1" s="18"/>
      <c r="R1" s="18"/>
      <c r="S1" s="18"/>
    </row>
    <row r="2" spans="1:19" s="46" customFormat="1" ht="42.75" customHeight="1">
      <c r="A2" s="253" t="s">
        <v>121</v>
      </c>
      <c r="B2" s="79" t="s">
        <v>3</v>
      </c>
      <c r="C2" s="263" t="s">
        <v>5</v>
      </c>
      <c r="D2" s="263"/>
      <c r="E2" s="263"/>
      <c r="F2" s="263"/>
      <c r="G2" s="263"/>
      <c r="H2" s="263"/>
      <c r="I2" s="263"/>
      <c r="J2" s="263"/>
      <c r="K2" s="263"/>
      <c r="L2" s="263"/>
      <c r="M2" s="263"/>
      <c r="N2" s="263"/>
      <c r="O2" s="263"/>
      <c r="P2" s="263"/>
      <c r="Q2" s="263"/>
      <c r="R2" s="263"/>
      <c r="S2" s="263"/>
    </row>
    <row r="3" spans="1:19" s="186" customFormat="1" ht="103.5" customHeight="1">
      <c r="A3" s="254"/>
      <c r="B3" s="10" t="s">
        <v>4</v>
      </c>
      <c r="C3" s="247" t="s">
        <v>129</v>
      </c>
      <c r="D3" s="248"/>
      <c r="E3" s="248"/>
      <c r="F3" s="248"/>
      <c r="G3" s="248"/>
      <c r="H3" s="248"/>
      <c r="I3" s="248"/>
      <c r="J3" s="248"/>
      <c r="K3" s="248"/>
      <c r="L3" s="248"/>
      <c r="M3" s="248"/>
      <c r="N3" s="248"/>
      <c r="O3" s="248"/>
      <c r="P3" s="248"/>
      <c r="Q3" s="248"/>
      <c r="R3" s="248"/>
      <c r="S3" s="249"/>
    </row>
    <row r="4" spans="1:19" s="46" customFormat="1">
      <c r="A4" s="254"/>
      <c r="B4" s="7"/>
      <c r="C4" s="13"/>
      <c r="D4" s="264">
        <v>2012</v>
      </c>
      <c r="E4" s="265"/>
      <c r="F4" s="265"/>
      <c r="G4" s="266"/>
      <c r="H4" s="267">
        <v>2013</v>
      </c>
      <c r="I4" s="268"/>
      <c r="J4" s="268"/>
      <c r="K4" s="269"/>
      <c r="L4" s="264">
        <v>2014</v>
      </c>
      <c r="M4" s="265"/>
      <c r="N4" s="265"/>
      <c r="O4" s="266"/>
      <c r="P4" s="267">
        <v>2015</v>
      </c>
      <c r="Q4" s="268"/>
      <c r="R4" s="268"/>
      <c r="S4" s="268"/>
    </row>
    <row r="5" spans="1:19" s="5" customFormat="1" ht="12.75">
      <c r="A5" s="254"/>
      <c r="B5" s="4"/>
      <c r="C5" s="6" t="s">
        <v>22</v>
      </c>
      <c r="D5" s="51" t="s">
        <v>21</v>
      </c>
      <c r="E5" s="51" t="s">
        <v>0</v>
      </c>
      <c r="F5" s="51" t="s">
        <v>1</v>
      </c>
      <c r="G5" s="51" t="s">
        <v>2</v>
      </c>
      <c r="H5" s="51" t="s">
        <v>21</v>
      </c>
      <c r="I5" s="51" t="str">
        <f>+E5</f>
        <v>SGP</v>
      </c>
      <c r="J5" s="51" t="str">
        <f>+F5</f>
        <v>REGALIAS</v>
      </c>
      <c r="K5" s="51" t="str">
        <f>+G5</f>
        <v>OTROS</v>
      </c>
      <c r="L5" s="51" t="s">
        <v>21</v>
      </c>
      <c r="M5" s="51" t="s">
        <v>0</v>
      </c>
      <c r="N5" s="51" t="s">
        <v>1</v>
      </c>
      <c r="O5" s="51" t="s">
        <v>2</v>
      </c>
      <c r="P5" s="51" t="s">
        <v>21</v>
      </c>
      <c r="Q5" s="51" t="s">
        <v>0</v>
      </c>
      <c r="R5" s="51" t="s">
        <v>1</v>
      </c>
      <c r="S5" s="51" t="s">
        <v>2</v>
      </c>
    </row>
    <row r="6" spans="1:19" s="46" customFormat="1" ht="27" customHeight="1">
      <c r="A6" s="254"/>
      <c r="B6" s="259" t="s">
        <v>6</v>
      </c>
      <c r="C6" s="259"/>
      <c r="D6" s="259"/>
      <c r="E6" s="259"/>
      <c r="F6" s="259"/>
      <c r="G6" s="259"/>
      <c r="H6" s="259"/>
      <c r="I6" s="259"/>
      <c r="J6" s="259"/>
      <c r="K6" s="259"/>
      <c r="L6" s="259"/>
      <c r="M6" s="259"/>
      <c r="N6" s="259"/>
      <c r="O6" s="259"/>
      <c r="P6" s="259"/>
      <c r="Q6" s="259"/>
      <c r="R6" s="259"/>
      <c r="S6" s="259"/>
    </row>
    <row r="7" spans="1:19" s="46" customFormat="1" ht="46.5" customHeight="1">
      <c r="A7" s="254"/>
      <c r="B7" s="182" t="s">
        <v>123</v>
      </c>
      <c r="C7" s="181" t="s">
        <v>142</v>
      </c>
      <c r="D7" s="180">
        <v>0</v>
      </c>
      <c r="E7" s="180">
        <v>0</v>
      </c>
      <c r="F7" s="180">
        <v>0</v>
      </c>
      <c r="G7" s="180">
        <v>0</v>
      </c>
      <c r="H7" s="180">
        <v>0</v>
      </c>
      <c r="I7" s="180">
        <v>0</v>
      </c>
      <c r="J7" s="180">
        <v>0</v>
      </c>
      <c r="K7" s="180">
        <v>0</v>
      </c>
      <c r="L7" s="180">
        <v>0</v>
      </c>
      <c r="M7" s="180">
        <v>7000000</v>
      </c>
      <c r="N7" s="180">
        <v>0</v>
      </c>
      <c r="O7" s="180">
        <v>0</v>
      </c>
      <c r="P7" s="180">
        <v>0</v>
      </c>
      <c r="Q7" s="180">
        <v>7000000</v>
      </c>
      <c r="R7" s="180">
        <v>0</v>
      </c>
      <c r="S7" s="180">
        <v>0</v>
      </c>
    </row>
    <row r="8" spans="1:19" s="46" customFormat="1" ht="27" customHeight="1">
      <c r="A8" s="254"/>
      <c r="B8" s="258" t="s">
        <v>122</v>
      </c>
      <c r="C8" s="258"/>
      <c r="D8" s="258"/>
      <c r="E8" s="258"/>
      <c r="F8" s="258"/>
      <c r="G8" s="258"/>
      <c r="H8" s="258"/>
      <c r="I8" s="258"/>
      <c r="J8" s="258"/>
      <c r="K8" s="258"/>
      <c r="L8" s="258"/>
      <c r="M8" s="258"/>
      <c r="N8" s="258"/>
      <c r="O8" s="258"/>
      <c r="P8" s="258"/>
      <c r="Q8" s="258"/>
      <c r="R8" s="258"/>
      <c r="S8" s="258"/>
    </row>
    <row r="9" spans="1:19" s="46" customFormat="1" ht="56.25" customHeight="1">
      <c r="A9" s="254"/>
      <c r="B9" s="260" t="s">
        <v>261</v>
      </c>
      <c r="C9" s="181" t="s">
        <v>93</v>
      </c>
      <c r="D9" s="180">
        <v>0</v>
      </c>
      <c r="E9" s="180">
        <v>10000000</v>
      </c>
      <c r="F9" s="180">
        <v>0</v>
      </c>
      <c r="G9" s="180">
        <v>0</v>
      </c>
      <c r="H9" s="180">
        <v>0</v>
      </c>
      <c r="I9" s="180">
        <f>10000000</f>
        <v>10000000</v>
      </c>
      <c r="J9" s="180">
        <v>0</v>
      </c>
      <c r="K9" s="180">
        <v>0</v>
      </c>
      <c r="L9" s="180">
        <v>0</v>
      </c>
      <c r="M9" s="180">
        <v>5000000</v>
      </c>
      <c r="N9" s="180">
        <v>0</v>
      </c>
      <c r="O9" s="180">
        <v>0</v>
      </c>
      <c r="P9" s="180">
        <v>0</v>
      </c>
      <c r="Q9" s="180">
        <v>5000000</v>
      </c>
      <c r="R9" s="180">
        <v>0</v>
      </c>
      <c r="S9" s="180">
        <v>0</v>
      </c>
    </row>
    <row r="10" spans="1:19" s="46" customFormat="1" ht="36.75" customHeight="1">
      <c r="A10" s="254"/>
      <c r="B10" s="261"/>
      <c r="C10" s="181" t="s">
        <v>260</v>
      </c>
      <c r="D10" s="180">
        <v>0</v>
      </c>
      <c r="E10" s="180">
        <v>20000000</v>
      </c>
      <c r="F10" s="180">
        <v>0</v>
      </c>
      <c r="G10" s="180">
        <v>0</v>
      </c>
      <c r="H10" s="180">
        <v>0</v>
      </c>
      <c r="I10" s="180">
        <v>20500000</v>
      </c>
      <c r="J10" s="180">
        <v>0</v>
      </c>
      <c r="K10" s="180">
        <v>0</v>
      </c>
      <c r="L10" s="180">
        <v>0</v>
      </c>
      <c r="M10" s="180">
        <f>+I10*1.03</f>
        <v>21115000</v>
      </c>
      <c r="N10" s="180">
        <v>0</v>
      </c>
      <c r="O10" s="180">
        <v>0</v>
      </c>
      <c r="P10" s="180">
        <v>0</v>
      </c>
      <c r="Q10" s="180">
        <f>+M10*1.03</f>
        <v>21748450</v>
      </c>
      <c r="R10" s="180">
        <v>0</v>
      </c>
      <c r="S10" s="180">
        <v>0</v>
      </c>
    </row>
    <row r="11" spans="1:19" s="46" customFormat="1" ht="63.75">
      <c r="A11" s="254"/>
      <c r="B11" s="261"/>
      <c r="C11" s="128" t="s">
        <v>125</v>
      </c>
      <c r="D11" s="95">
        <v>0</v>
      </c>
      <c r="E11" s="95">
        <v>20000000</v>
      </c>
      <c r="F11" s="95">
        <v>0</v>
      </c>
      <c r="G11" s="95">
        <v>0</v>
      </c>
      <c r="H11" s="95">
        <v>0</v>
      </c>
      <c r="I11" s="95">
        <v>22000000</v>
      </c>
      <c r="J11" s="95">
        <v>0</v>
      </c>
      <c r="K11" s="95">
        <v>0</v>
      </c>
      <c r="L11" s="95">
        <v>0</v>
      </c>
      <c r="M11" s="95">
        <v>25000000</v>
      </c>
      <c r="N11" s="95">
        <v>0</v>
      </c>
      <c r="O11" s="95">
        <v>0</v>
      </c>
      <c r="P11" s="95">
        <v>0</v>
      </c>
      <c r="Q11" s="95">
        <v>30000000</v>
      </c>
      <c r="R11" s="95">
        <v>0</v>
      </c>
      <c r="S11" s="95">
        <v>0</v>
      </c>
    </row>
    <row r="12" spans="1:19" s="46" customFormat="1" ht="51" customHeight="1">
      <c r="A12" s="254"/>
      <c r="B12" s="261"/>
      <c r="C12" s="128" t="s">
        <v>265</v>
      </c>
      <c r="D12" s="95">
        <v>0</v>
      </c>
      <c r="E12" s="95">
        <v>5000000</v>
      </c>
      <c r="F12" s="95">
        <v>0</v>
      </c>
      <c r="G12" s="95">
        <v>0</v>
      </c>
      <c r="H12" s="95">
        <v>0</v>
      </c>
      <c r="I12" s="95">
        <v>10000000</v>
      </c>
      <c r="J12" s="95">
        <v>0</v>
      </c>
      <c r="K12" s="95">
        <v>0</v>
      </c>
      <c r="L12" s="95">
        <v>0</v>
      </c>
      <c r="M12" s="95">
        <v>10000000</v>
      </c>
      <c r="N12" s="95">
        <v>0</v>
      </c>
      <c r="O12" s="95">
        <v>0</v>
      </c>
      <c r="P12" s="95">
        <v>0</v>
      </c>
      <c r="Q12" s="95">
        <v>10000000</v>
      </c>
      <c r="R12" s="95">
        <v>0</v>
      </c>
      <c r="S12" s="95">
        <v>0</v>
      </c>
    </row>
    <row r="13" spans="1:19" s="46" customFormat="1" ht="51" customHeight="1">
      <c r="A13" s="254"/>
      <c r="B13" s="261"/>
      <c r="C13" s="119" t="s">
        <v>89</v>
      </c>
      <c r="D13" s="95">
        <v>0</v>
      </c>
      <c r="E13" s="95">
        <v>1000000</v>
      </c>
      <c r="F13" s="95">
        <v>0</v>
      </c>
      <c r="G13" s="95">
        <v>0</v>
      </c>
      <c r="H13" s="95">
        <v>0</v>
      </c>
      <c r="I13" s="95">
        <v>5000000</v>
      </c>
      <c r="J13" s="95">
        <v>0</v>
      </c>
      <c r="K13" s="95">
        <v>0</v>
      </c>
      <c r="L13" s="95">
        <v>0</v>
      </c>
      <c r="M13" s="95">
        <v>5000000</v>
      </c>
      <c r="N13" s="95">
        <v>0</v>
      </c>
      <c r="O13" s="95">
        <v>0</v>
      </c>
      <c r="P13" s="95">
        <v>0</v>
      </c>
      <c r="Q13" s="95">
        <v>5000000</v>
      </c>
      <c r="R13" s="95">
        <v>0</v>
      </c>
      <c r="S13" s="95">
        <v>0</v>
      </c>
    </row>
    <row r="14" spans="1:19" s="46" customFormat="1" ht="51" customHeight="1">
      <c r="A14" s="254"/>
      <c r="B14" s="261"/>
      <c r="C14" s="128" t="s">
        <v>126</v>
      </c>
      <c r="D14" s="95">
        <v>0</v>
      </c>
      <c r="E14" s="95">
        <v>1000000</v>
      </c>
      <c r="F14" s="95">
        <v>0</v>
      </c>
      <c r="G14" s="95">
        <v>0</v>
      </c>
      <c r="H14" s="95">
        <v>0</v>
      </c>
      <c r="I14" s="95">
        <v>1000000</v>
      </c>
      <c r="J14" s="95">
        <v>0</v>
      </c>
      <c r="K14" s="95">
        <v>0</v>
      </c>
      <c r="L14" s="95">
        <v>0</v>
      </c>
      <c r="M14" s="95">
        <v>1000000</v>
      </c>
      <c r="N14" s="95">
        <v>0</v>
      </c>
      <c r="O14" s="95">
        <v>0</v>
      </c>
      <c r="P14" s="95">
        <v>0</v>
      </c>
      <c r="Q14" s="95">
        <v>1000000</v>
      </c>
      <c r="R14" s="95">
        <v>0</v>
      </c>
      <c r="S14" s="95">
        <v>0</v>
      </c>
    </row>
    <row r="15" spans="1:19" s="46" customFormat="1" ht="33" customHeight="1">
      <c r="A15" s="254"/>
      <c r="B15" s="262"/>
      <c r="C15" s="128" t="s">
        <v>91</v>
      </c>
      <c r="D15" s="95">
        <v>0</v>
      </c>
      <c r="E15" s="95">
        <v>10000000</v>
      </c>
      <c r="F15" s="95">
        <v>0</v>
      </c>
      <c r="G15" s="95">
        <v>0</v>
      </c>
      <c r="H15" s="95">
        <v>0</v>
      </c>
      <c r="I15" s="95">
        <v>10000000</v>
      </c>
      <c r="J15" s="95">
        <v>0</v>
      </c>
      <c r="K15" s="95">
        <v>0</v>
      </c>
      <c r="L15" s="95">
        <v>0</v>
      </c>
      <c r="M15" s="95">
        <v>10000000</v>
      </c>
      <c r="N15" s="95">
        <v>0</v>
      </c>
      <c r="O15" s="95">
        <v>0</v>
      </c>
      <c r="P15" s="95">
        <v>0</v>
      </c>
      <c r="Q15" s="95">
        <v>10000000</v>
      </c>
      <c r="R15" s="95">
        <v>0</v>
      </c>
      <c r="S15" s="95">
        <v>0</v>
      </c>
    </row>
    <row r="16" spans="1:19" s="46" customFormat="1" ht="59.25" customHeight="1">
      <c r="A16" s="254"/>
      <c r="B16" s="183" t="s">
        <v>119</v>
      </c>
      <c r="C16" s="128" t="s">
        <v>124</v>
      </c>
      <c r="D16" s="95">
        <v>0</v>
      </c>
      <c r="E16" s="95">
        <v>1000000</v>
      </c>
      <c r="F16" s="95">
        <v>0</v>
      </c>
      <c r="G16" s="95">
        <v>0</v>
      </c>
      <c r="H16" s="95">
        <v>0</v>
      </c>
      <c r="I16" s="95">
        <v>3000000</v>
      </c>
      <c r="J16" s="95">
        <v>0</v>
      </c>
      <c r="K16" s="95">
        <v>0</v>
      </c>
      <c r="L16" s="95">
        <v>0</v>
      </c>
      <c r="M16" s="95">
        <v>1000000</v>
      </c>
      <c r="N16" s="95">
        <v>0</v>
      </c>
      <c r="O16" s="95">
        <v>0</v>
      </c>
      <c r="P16" s="95">
        <v>0</v>
      </c>
      <c r="Q16" s="95">
        <v>1000000</v>
      </c>
      <c r="R16" s="95">
        <v>0</v>
      </c>
      <c r="S16" s="95">
        <v>0</v>
      </c>
    </row>
    <row r="17" spans="1:19" s="46" customFormat="1" ht="31.5" customHeight="1">
      <c r="A17" s="254"/>
      <c r="B17" s="183" t="s">
        <v>128</v>
      </c>
      <c r="C17" s="128" t="s">
        <v>90</v>
      </c>
      <c r="D17" s="95">
        <v>0</v>
      </c>
      <c r="E17" s="95">
        <v>2000000</v>
      </c>
      <c r="F17" s="95">
        <v>0</v>
      </c>
      <c r="G17" s="95">
        <v>0</v>
      </c>
      <c r="H17" s="95">
        <v>0</v>
      </c>
      <c r="I17" s="95">
        <v>1000000</v>
      </c>
      <c r="J17" s="95">
        <v>0</v>
      </c>
      <c r="K17" s="95">
        <v>0</v>
      </c>
      <c r="L17" s="95">
        <v>0</v>
      </c>
      <c r="M17" s="95">
        <v>1000000</v>
      </c>
      <c r="N17" s="95">
        <v>0</v>
      </c>
      <c r="O17" s="95">
        <v>0</v>
      </c>
      <c r="P17" s="95">
        <v>0</v>
      </c>
      <c r="Q17" s="95">
        <v>1000000</v>
      </c>
      <c r="R17" s="95">
        <v>0</v>
      </c>
      <c r="S17" s="95">
        <v>0</v>
      </c>
    </row>
    <row r="18" spans="1:19" s="46" customFormat="1" ht="27" customHeight="1">
      <c r="A18" s="254"/>
      <c r="B18" s="257" t="s">
        <v>120</v>
      </c>
      <c r="C18" s="257"/>
      <c r="D18" s="257"/>
      <c r="E18" s="257"/>
      <c r="F18" s="257"/>
      <c r="G18" s="257"/>
      <c r="H18" s="257"/>
      <c r="I18" s="257"/>
      <c r="J18" s="257"/>
      <c r="K18" s="257"/>
      <c r="L18" s="257"/>
      <c r="M18" s="257"/>
      <c r="N18" s="257"/>
      <c r="O18" s="257"/>
      <c r="P18" s="257"/>
      <c r="Q18" s="257"/>
      <c r="R18" s="257"/>
      <c r="S18" s="257"/>
    </row>
    <row r="19" spans="1:19" s="46" customFormat="1" ht="36" customHeight="1">
      <c r="A19" s="254"/>
      <c r="B19" s="185" t="s">
        <v>150</v>
      </c>
      <c r="C19" s="179" t="s">
        <v>92</v>
      </c>
      <c r="D19" s="180">
        <v>0</v>
      </c>
      <c r="E19" s="180">
        <v>50000000</v>
      </c>
      <c r="F19" s="180">
        <v>0</v>
      </c>
      <c r="G19" s="180">
        <v>0</v>
      </c>
      <c r="H19" s="180">
        <v>0</v>
      </c>
      <c r="I19" s="180">
        <v>0</v>
      </c>
      <c r="J19" s="180">
        <v>0</v>
      </c>
      <c r="K19" s="180">
        <v>0</v>
      </c>
      <c r="L19" s="180">
        <v>0</v>
      </c>
      <c r="M19" s="180">
        <v>0</v>
      </c>
      <c r="N19" s="180">
        <v>0</v>
      </c>
      <c r="O19" s="180">
        <v>0</v>
      </c>
      <c r="P19" s="180">
        <v>0</v>
      </c>
      <c r="Q19" s="180">
        <v>0</v>
      </c>
      <c r="R19" s="180">
        <v>0</v>
      </c>
      <c r="S19" s="180">
        <v>0</v>
      </c>
    </row>
    <row r="20" spans="1:19" s="46" customFormat="1" ht="62.25" customHeight="1">
      <c r="A20" s="254"/>
      <c r="B20" s="184" t="s">
        <v>127</v>
      </c>
      <c r="C20" s="9" t="s">
        <v>14</v>
      </c>
      <c r="D20" s="95">
        <v>0</v>
      </c>
      <c r="E20" s="95">
        <v>10000000</v>
      </c>
      <c r="F20" s="95">
        <v>0</v>
      </c>
      <c r="G20" s="95">
        <v>0</v>
      </c>
      <c r="H20" s="95">
        <v>0</v>
      </c>
      <c r="I20" s="95">
        <v>10000000</v>
      </c>
      <c r="J20" s="95">
        <v>0</v>
      </c>
      <c r="K20" s="95">
        <v>0</v>
      </c>
      <c r="L20" s="95">
        <v>0</v>
      </c>
      <c r="M20" s="95">
        <v>10000000</v>
      </c>
      <c r="N20" s="95">
        <v>0</v>
      </c>
      <c r="O20" s="95">
        <v>0</v>
      </c>
      <c r="P20" s="95">
        <v>0</v>
      </c>
      <c r="Q20" s="95">
        <v>10000000</v>
      </c>
      <c r="R20" s="95">
        <v>0</v>
      </c>
      <c r="S20" s="95">
        <v>0</v>
      </c>
    </row>
    <row r="21" spans="1:19" s="46" customFormat="1" ht="27" customHeight="1">
      <c r="A21" s="254"/>
      <c r="B21" s="256" t="s">
        <v>118</v>
      </c>
      <c r="C21" s="256"/>
      <c r="D21" s="256"/>
      <c r="E21" s="256"/>
      <c r="F21" s="256"/>
      <c r="G21" s="256"/>
      <c r="H21" s="256"/>
      <c r="I21" s="256"/>
      <c r="J21" s="256"/>
      <c r="K21" s="256"/>
      <c r="L21" s="256"/>
      <c r="M21" s="256"/>
      <c r="N21" s="256"/>
      <c r="O21" s="256"/>
      <c r="P21" s="256"/>
      <c r="Q21" s="256"/>
      <c r="R21" s="256"/>
      <c r="S21" s="256"/>
    </row>
    <row r="22" spans="1:19" s="46" customFormat="1" ht="38.25" customHeight="1">
      <c r="A22" s="254"/>
      <c r="B22" s="250" t="s">
        <v>119</v>
      </c>
      <c r="C22" s="181" t="s">
        <v>262</v>
      </c>
      <c r="D22" s="180">
        <v>0</v>
      </c>
      <c r="E22" s="180">
        <v>5000000</v>
      </c>
      <c r="F22" s="180">
        <v>0</v>
      </c>
      <c r="G22" s="180">
        <v>0</v>
      </c>
      <c r="H22" s="180">
        <v>0</v>
      </c>
      <c r="I22" s="180">
        <v>5000000</v>
      </c>
      <c r="J22" s="180">
        <v>0</v>
      </c>
      <c r="K22" s="180">
        <v>0</v>
      </c>
      <c r="L22" s="180">
        <v>0</v>
      </c>
      <c r="M22" s="180">
        <v>5000000</v>
      </c>
      <c r="N22" s="180">
        <v>0</v>
      </c>
      <c r="O22" s="180">
        <v>0</v>
      </c>
      <c r="P22" s="180">
        <v>0</v>
      </c>
      <c r="Q22" s="180">
        <v>5000000</v>
      </c>
      <c r="R22" s="180">
        <v>0</v>
      </c>
      <c r="S22" s="180">
        <v>0</v>
      </c>
    </row>
    <row r="23" spans="1:19" s="46" customFormat="1" ht="38.25" customHeight="1">
      <c r="A23" s="254"/>
      <c r="B23" s="251"/>
      <c r="C23" s="231" t="s">
        <v>264</v>
      </c>
      <c r="D23" s="95">
        <v>0</v>
      </c>
      <c r="E23" s="95">
        <v>5000000</v>
      </c>
      <c r="F23" s="95">
        <v>0</v>
      </c>
      <c r="G23" s="95">
        <v>0</v>
      </c>
      <c r="H23" s="95">
        <v>0</v>
      </c>
      <c r="I23" s="95">
        <v>5000000</v>
      </c>
      <c r="J23" s="95">
        <v>0</v>
      </c>
      <c r="K23" s="95">
        <v>0</v>
      </c>
      <c r="L23" s="95">
        <v>0</v>
      </c>
      <c r="M23" s="95">
        <v>5000000</v>
      </c>
      <c r="N23" s="95">
        <v>0</v>
      </c>
      <c r="O23" s="95">
        <v>0</v>
      </c>
      <c r="P23" s="95">
        <v>0</v>
      </c>
      <c r="Q23" s="95">
        <v>5000000</v>
      </c>
      <c r="R23" s="95">
        <v>0</v>
      </c>
      <c r="S23" s="95">
        <v>0</v>
      </c>
    </row>
    <row r="24" spans="1:19" s="46" customFormat="1" ht="38.25" customHeight="1">
      <c r="A24" s="255"/>
      <c r="B24" s="252"/>
      <c r="C24" s="128" t="s">
        <v>263</v>
      </c>
      <c r="D24" s="95">
        <v>0</v>
      </c>
      <c r="E24" s="95">
        <v>5000000</v>
      </c>
      <c r="F24" s="95">
        <v>0</v>
      </c>
      <c r="G24" s="95">
        <v>0</v>
      </c>
      <c r="H24" s="95">
        <v>0</v>
      </c>
      <c r="I24" s="95">
        <v>5000000</v>
      </c>
      <c r="J24" s="95">
        <v>0</v>
      </c>
      <c r="K24" s="95">
        <v>0</v>
      </c>
      <c r="L24" s="95">
        <v>0</v>
      </c>
      <c r="M24" s="95">
        <v>5000000</v>
      </c>
      <c r="N24" s="95">
        <v>0</v>
      </c>
      <c r="O24" s="95">
        <v>0</v>
      </c>
      <c r="P24" s="95">
        <v>0</v>
      </c>
      <c r="Q24" s="95">
        <v>5000000</v>
      </c>
      <c r="R24" s="95">
        <v>0</v>
      </c>
      <c r="S24" s="95">
        <v>0</v>
      </c>
    </row>
    <row r="25" spans="1:19" s="124" customFormat="1" ht="30" customHeight="1">
      <c r="A25" s="121"/>
      <c r="B25" s="122"/>
      <c r="C25" s="123"/>
      <c r="D25" s="241">
        <f>SUM(D6:G24)</f>
        <v>145000000</v>
      </c>
      <c r="E25" s="242"/>
      <c r="F25" s="242"/>
      <c r="G25" s="243"/>
      <c r="H25" s="244">
        <f>SUM(H7:K24)</f>
        <v>107500000</v>
      </c>
      <c r="I25" s="245"/>
      <c r="J25" s="245"/>
      <c r="K25" s="246"/>
      <c r="L25" s="241">
        <f>SUM(L7:O24)</f>
        <v>111115000</v>
      </c>
      <c r="M25" s="242"/>
      <c r="N25" s="242"/>
      <c r="O25" s="243"/>
      <c r="P25" s="244">
        <f>SUM(P7:S24)</f>
        <v>116748450</v>
      </c>
      <c r="Q25" s="245"/>
      <c r="R25" s="245"/>
      <c r="S25" s="246"/>
    </row>
    <row r="26" spans="1:19" s="127" customFormat="1">
      <c r="A26" s="125"/>
      <c r="B26" s="125"/>
      <c r="C26" s="126"/>
      <c r="D26" s="125"/>
      <c r="E26" s="125"/>
      <c r="F26" s="125"/>
      <c r="G26" s="125"/>
      <c r="H26" s="125"/>
      <c r="I26" s="125"/>
      <c r="J26" s="125"/>
      <c r="K26" s="125"/>
      <c r="L26" s="125"/>
      <c r="M26" s="125"/>
      <c r="N26" s="125"/>
      <c r="O26" s="125"/>
      <c r="P26" s="125"/>
      <c r="Q26" s="125"/>
      <c r="R26" s="125"/>
      <c r="S26" s="125"/>
    </row>
    <row r="27" spans="1:19" s="91" customFormat="1" ht="22.5" customHeight="1">
      <c r="A27" s="56"/>
      <c r="B27" s="235" t="s">
        <v>70</v>
      </c>
      <c r="C27" s="103"/>
      <c r="D27" s="51" t="s">
        <v>21</v>
      </c>
      <c r="E27" s="51" t="s">
        <v>0</v>
      </c>
      <c r="F27" s="51" t="s">
        <v>1</v>
      </c>
      <c r="G27" s="51" t="s">
        <v>2</v>
      </c>
      <c r="H27" s="51" t="s">
        <v>21</v>
      </c>
      <c r="I27" s="51" t="s">
        <v>0</v>
      </c>
      <c r="J27" s="51" t="s">
        <v>1</v>
      </c>
      <c r="K27" s="51" t="s">
        <v>2</v>
      </c>
      <c r="L27" s="51" t="s">
        <v>21</v>
      </c>
      <c r="M27" s="51" t="s">
        <v>0</v>
      </c>
      <c r="N27" s="51" t="s">
        <v>1</v>
      </c>
      <c r="O27" s="51" t="s">
        <v>2</v>
      </c>
      <c r="P27" s="51" t="s">
        <v>21</v>
      </c>
      <c r="Q27" s="51" t="s">
        <v>0</v>
      </c>
      <c r="R27" s="51" t="s">
        <v>1</v>
      </c>
      <c r="S27" s="51" t="s">
        <v>2</v>
      </c>
    </row>
    <row r="28" spans="1:19" s="93" customFormat="1" ht="15" customHeight="1">
      <c r="A28" s="56"/>
      <c r="B28" s="236"/>
      <c r="C28" s="104" t="s">
        <v>84</v>
      </c>
      <c r="D28" s="98">
        <f>SUM(D22:D24)</f>
        <v>0</v>
      </c>
      <c r="E28" s="98">
        <f t="shared" ref="E28:S28" si="0">+SUM(E9:E17)+SUM(E19:E20)+SUM(E22:E24)+E7</f>
        <v>145000000</v>
      </c>
      <c r="F28" s="98">
        <f t="shared" si="0"/>
        <v>0</v>
      </c>
      <c r="G28" s="98">
        <f t="shared" si="0"/>
        <v>0</v>
      </c>
      <c r="H28" s="98">
        <f t="shared" si="0"/>
        <v>0</v>
      </c>
      <c r="I28" s="98">
        <f t="shared" si="0"/>
        <v>107500000</v>
      </c>
      <c r="J28" s="98">
        <f t="shared" si="0"/>
        <v>0</v>
      </c>
      <c r="K28" s="98">
        <f t="shared" si="0"/>
        <v>0</v>
      </c>
      <c r="L28" s="98">
        <f t="shared" si="0"/>
        <v>0</v>
      </c>
      <c r="M28" s="98">
        <f t="shared" si="0"/>
        <v>111115000</v>
      </c>
      <c r="N28" s="98">
        <f t="shared" si="0"/>
        <v>0</v>
      </c>
      <c r="O28" s="98">
        <f t="shared" si="0"/>
        <v>0</v>
      </c>
      <c r="P28" s="98">
        <f t="shared" si="0"/>
        <v>0</v>
      </c>
      <c r="Q28" s="98">
        <f t="shared" si="0"/>
        <v>116748450</v>
      </c>
      <c r="R28" s="98">
        <f t="shared" si="0"/>
        <v>0</v>
      </c>
      <c r="S28" s="98">
        <f t="shared" si="0"/>
        <v>0</v>
      </c>
    </row>
    <row r="29" spans="1:19" s="93" customFormat="1" ht="30.75" customHeight="1">
      <c r="A29" s="56"/>
      <c r="B29" s="237"/>
      <c r="C29" s="105" t="s">
        <v>85</v>
      </c>
      <c r="D29" s="238">
        <f>SUM(D28:F28)</f>
        <v>145000000</v>
      </c>
      <c r="E29" s="239"/>
      <c r="F29" s="240"/>
      <c r="G29" s="95">
        <f>+G28</f>
        <v>0</v>
      </c>
      <c r="H29" s="238">
        <f>SUM(H28:J28)</f>
        <v>107500000</v>
      </c>
      <c r="I29" s="239"/>
      <c r="J29" s="240"/>
      <c r="K29" s="95">
        <f>+K28</f>
        <v>0</v>
      </c>
      <c r="L29" s="238">
        <f>SUM(L28:N28)</f>
        <v>111115000</v>
      </c>
      <c r="M29" s="239"/>
      <c r="N29" s="240"/>
      <c r="O29" s="95">
        <f>+O28</f>
        <v>0</v>
      </c>
      <c r="P29" s="238">
        <f>SUM(P28:R28)</f>
        <v>116748450</v>
      </c>
      <c r="Q29" s="239"/>
      <c r="R29" s="240"/>
      <c r="S29" s="95">
        <f>+S28</f>
        <v>0</v>
      </c>
    </row>
    <row r="30" spans="1:19" s="47" customFormat="1" ht="15" customHeight="1">
      <c r="A30" s="54"/>
      <c r="B30" s="92"/>
      <c r="C30" s="106"/>
      <c r="D30" s="55"/>
      <c r="E30" s="55"/>
      <c r="F30" s="55"/>
      <c r="G30" s="55"/>
      <c r="H30" s="55"/>
      <c r="I30" s="55"/>
      <c r="J30" s="55"/>
      <c r="K30" s="55"/>
      <c r="L30" s="55"/>
      <c r="M30" s="55"/>
      <c r="N30" s="55"/>
      <c r="O30" s="55"/>
      <c r="P30" s="55"/>
      <c r="Q30" s="55"/>
      <c r="R30" s="55"/>
      <c r="S30" s="55"/>
    </row>
    <row r="31" spans="1:19" s="94" customFormat="1">
      <c r="A31" s="56"/>
      <c r="B31" s="129"/>
      <c r="C31" s="130"/>
      <c r="E31" s="131">
        <f>+D29</f>
        <v>145000000</v>
      </c>
      <c r="F31" s="131"/>
      <c r="G31" s="131">
        <f>+G29</f>
        <v>0</v>
      </c>
      <c r="I31" s="131">
        <f>+H29</f>
        <v>107500000</v>
      </c>
      <c r="K31" s="131">
        <f>+K29</f>
        <v>0</v>
      </c>
      <c r="M31" s="131">
        <f>+L29</f>
        <v>111115000</v>
      </c>
      <c r="O31" s="131">
        <f>+O29</f>
        <v>0</v>
      </c>
      <c r="Q31" s="131">
        <f>+P29</f>
        <v>116748450</v>
      </c>
      <c r="S31" s="131">
        <f>+S29</f>
        <v>0</v>
      </c>
    </row>
  </sheetData>
  <mergeCells count="22">
    <mergeCell ref="B22:B24"/>
    <mergeCell ref="A2:A24"/>
    <mergeCell ref="B21:S21"/>
    <mergeCell ref="B18:S18"/>
    <mergeCell ref="B8:S8"/>
    <mergeCell ref="B6:S6"/>
    <mergeCell ref="B9:B15"/>
    <mergeCell ref="C2:S2"/>
    <mergeCell ref="D4:G4"/>
    <mergeCell ref="H4:K4"/>
    <mergeCell ref="L4:O4"/>
    <mergeCell ref="P4:S4"/>
    <mergeCell ref="D25:G25"/>
    <mergeCell ref="H25:K25"/>
    <mergeCell ref="L25:O25"/>
    <mergeCell ref="P25:S25"/>
    <mergeCell ref="C3:S3"/>
    <mergeCell ref="B27:B29"/>
    <mergeCell ref="D29:F29"/>
    <mergeCell ref="H29:J29"/>
    <mergeCell ref="L29:N29"/>
    <mergeCell ref="P29:R29"/>
  </mergeCells>
  <pageMargins left="0.78740157480314965" right="0.39370078740157483" top="0" bottom="0" header="0.31496062992125984" footer="0.31496062992125984"/>
  <pageSetup paperSize="5" scale="48" orientation="landscape" horizontalDpi="4294967293" r:id="rId1"/>
</worksheet>
</file>

<file path=xl/worksheets/sheet2.xml><?xml version="1.0" encoding="utf-8"?>
<worksheet xmlns="http://schemas.openxmlformats.org/spreadsheetml/2006/main" xmlns:r="http://schemas.openxmlformats.org/officeDocument/2006/relationships">
  <sheetPr>
    <tabColor rgb="FF00B0F0"/>
  </sheetPr>
  <dimension ref="A1:T78"/>
  <sheetViews>
    <sheetView view="pageBreakPreview" topLeftCell="A61" zoomScale="30" zoomScaleNormal="20" zoomScaleSheetLayoutView="30" workbookViewId="0">
      <selection activeCell="I49" sqref="I49"/>
    </sheetView>
  </sheetViews>
  <sheetFormatPr baseColWidth="10" defaultRowHeight="15"/>
  <cols>
    <col min="1" max="1" width="8.7109375" style="2" customWidth="1"/>
    <col min="2" max="2" width="47.7109375" style="2" customWidth="1"/>
    <col min="3" max="3" width="47.7109375" style="18" customWidth="1"/>
    <col min="4" max="19" width="14.85546875" style="2" customWidth="1"/>
  </cols>
  <sheetData>
    <row r="1" spans="1:20" s="46" customFormat="1" ht="14.25" customHeight="1">
      <c r="A1" s="49"/>
      <c r="B1" s="49"/>
      <c r="C1" s="18"/>
      <c r="D1" s="49"/>
      <c r="E1" s="49"/>
      <c r="F1" s="49"/>
      <c r="G1" s="49"/>
      <c r="H1" s="49"/>
      <c r="I1" s="49"/>
      <c r="J1" s="49"/>
      <c r="K1" s="49"/>
      <c r="L1" s="49"/>
      <c r="M1" s="49"/>
      <c r="N1" s="49"/>
      <c r="O1" s="49"/>
      <c r="P1" s="49"/>
      <c r="Q1" s="49"/>
      <c r="R1" s="49"/>
      <c r="S1" s="49"/>
    </row>
    <row r="2" spans="1:20" s="53" customFormat="1" ht="15.75" customHeight="1">
      <c r="A2" s="273" t="s">
        <v>145</v>
      </c>
      <c r="B2" s="80" t="s">
        <v>7</v>
      </c>
      <c r="C2" s="316" t="s">
        <v>5</v>
      </c>
      <c r="D2" s="316"/>
      <c r="E2" s="316"/>
      <c r="F2" s="316"/>
      <c r="G2" s="316"/>
      <c r="H2" s="316"/>
      <c r="I2" s="316"/>
      <c r="J2" s="316"/>
      <c r="K2" s="316"/>
      <c r="L2" s="316"/>
      <c r="M2" s="316"/>
      <c r="N2" s="316"/>
      <c r="O2" s="316"/>
      <c r="P2" s="316"/>
      <c r="Q2" s="316"/>
      <c r="R2" s="316"/>
      <c r="S2" s="316"/>
    </row>
    <row r="3" spans="1:20" s="46" customFormat="1" ht="122.25" customHeight="1">
      <c r="A3" s="273"/>
      <c r="B3" s="11" t="s">
        <v>8</v>
      </c>
      <c r="C3" s="315" t="s">
        <v>259</v>
      </c>
      <c r="D3" s="315"/>
      <c r="E3" s="315"/>
      <c r="F3" s="315"/>
      <c r="G3" s="315"/>
      <c r="H3" s="315"/>
      <c r="I3" s="315"/>
      <c r="J3" s="315"/>
      <c r="K3" s="315"/>
      <c r="L3" s="315"/>
      <c r="M3" s="315"/>
      <c r="N3" s="315"/>
      <c r="O3" s="315"/>
      <c r="P3" s="315"/>
      <c r="Q3" s="315"/>
      <c r="R3" s="315"/>
      <c r="S3" s="315"/>
    </row>
    <row r="4" spans="1:20" s="68" customFormat="1">
      <c r="A4" s="273"/>
      <c r="B4" s="67"/>
      <c r="C4" s="99"/>
      <c r="D4" s="276">
        <v>2012</v>
      </c>
      <c r="E4" s="277"/>
      <c r="F4" s="277"/>
      <c r="G4" s="278"/>
      <c r="H4" s="279">
        <v>2013</v>
      </c>
      <c r="I4" s="280"/>
      <c r="J4" s="280"/>
      <c r="K4" s="281"/>
      <c r="L4" s="276">
        <v>2014</v>
      </c>
      <c r="M4" s="282"/>
      <c r="N4" s="282"/>
      <c r="O4" s="283"/>
      <c r="P4" s="284">
        <v>2015</v>
      </c>
      <c r="Q4" s="285"/>
      <c r="R4" s="285"/>
      <c r="S4" s="285"/>
    </row>
    <row r="5" spans="1:20" s="46" customFormat="1">
      <c r="A5" s="273"/>
      <c r="B5" s="48"/>
      <c r="C5" s="100" t="s">
        <v>22</v>
      </c>
      <c r="D5" s="51" t="s">
        <v>21</v>
      </c>
      <c r="E5" s="51" t="s">
        <v>0</v>
      </c>
      <c r="F5" s="51" t="s">
        <v>1</v>
      </c>
      <c r="G5" s="51" t="s">
        <v>2</v>
      </c>
      <c r="H5" s="51" t="s">
        <v>21</v>
      </c>
      <c r="I5" s="51" t="str">
        <f>+E5</f>
        <v>SGP</v>
      </c>
      <c r="J5" s="51" t="str">
        <f>+F5</f>
        <v>REGALIAS</v>
      </c>
      <c r="K5" s="51" t="str">
        <f>+G5</f>
        <v>OTROS</v>
      </c>
      <c r="L5" s="51" t="s">
        <v>21</v>
      </c>
      <c r="M5" s="51" t="s">
        <v>0</v>
      </c>
      <c r="N5" s="51" t="s">
        <v>1</v>
      </c>
      <c r="O5" s="51" t="s">
        <v>2</v>
      </c>
      <c r="P5" s="51" t="s">
        <v>21</v>
      </c>
      <c r="Q5" s="51" t="s">
        <v>0</v>
      </c>
      <c r="R5" s="51" t="s">
        <v>1</v>
      </c>
      <c r="S5" s="51" t="s">
        <v>2</v>
      </c>
    </row>
    <row r="6" spans="1:20" s="46" customFormat="1" ht="31.5" customHeight="1">
      <c r="A6" s="273"/>
      <c r="B6" s="300" t="s">
        <v>130</v>
      </c>
      <c r="C6" s="300"/>
      <c r="D6" s="300"/>
      <c r="E6" s="300"/>
      <c r="F6" s="300"/>
      <c r="G6" s="300"/>
      <c r="H6" s="300"/>
      <c r="I6" s="300"/>
      <c r="J6" s="300"/>
      <c r="K6" s="300"/>
      <c r="L6" s="300"/>
      <c r="M6" s="300"/>
      <c r="N6" s="300"/>
      <c r="O6" s="300"/>
      <c r="P6" s="300"/>
      <c r="Q6" s="300"/>
      <c r="R6" s="300"/>
      <c r="S6" s="300"/>
    </row>
    <row r="7" spans="1:20" s="46" customFormat="1" ht="63" customHeight="1">
      <c r="A7" s="273"/>
      <c r="B7" s="308" t="s">
        <v>123</v>
      </c>
      <c r="C7" s="187" t="s">
        <v>15</v>
      </c>
      <c r="D7" s="180">
        <v>0</v>
      </c>
      <c r="E7" s="180">
        <v>0</v>
      </c>
      <c r="F7" s="180">
        <v>0</v>
      </c>
      <c r="G7" s="180">
        <v>0</v>
      </c>
      <c r="H7" s="180">
        <v>0</v>
      </c>
      <c r="I7" s="180">
        <v>0</v>
      </c>
      <c r="J7" s="180">
        <v>0</v>
      </c>
      <c r="K7" s="180">
        <v>1300000000</v>
      </c>
      <c r="L7" s="180">
        <v>0</v>
      </c>
      <c r="M7" s="180">
        <v>0</v>
      </c>
      <c r="N7" s="180">
        <v>0</v>
      </c>
      <c r="O7" s="180">
        <v>1800000000</v>
      </c>
      <c r="P7" s="180">
        <v>0</v>
      </c>
      <c r="Q7" s="180">
        <v>0</v>
      </c>
      <c r="R7" s="180">
        <v>0</v>
      </c>
      <c r="S7" s="180">
        <v>600000000</v>
      </c>
      <c r="T7" s="96"/>
    </row>
    <row r="8" spans="1:20" s="46" customFormat="1" ht="37.5" customHeight="1">
      <c r="A8" s="273"/>
      <c r="B8" s="309"/>
      <c r="C8" s="187" t="s">
        <v>184</v>
      </c>
      <c r="D8" s="180">
        <v>0</v>
      </c>
      <c r="E8" s="180">
        <v>104500000</v>
      </c>
      <c r="F8" s="180">
        <v>0</v>
      </c>
      <c r="G8" s="180">
        <v>78272974</v>
      </c>
      <c r="H8" s="180">
        <v>0</v>
      </c>
      <c r="I8" s="180">
        <v>107635000</v>
      </c>
      <c r="J8" s="180">
        <v>0</v>
      </c>
      <c r="K8" s="180">
        <v>0</v>
      </c>
      <c r="L8" s="180">
        <v>0</v>
      </c>
      <c r="M8" s="180">
        <v>110864050</v>
      </c>
      <c r="N8" s="180">
        <v>0</v>
      </c>
      <c r="O8" s="180">
        <v>0</v>
      </c>
      <c r="P8" s="180">
        <v>0</v>
      </c>
      <c r="Q8" s="180">
        <v>114189971.5</v>
      </c>
      <c r="R8" s="180">
        <v>0</v>
      </c>
      <c r="S8" s="180">
        <v>0</v>
      </c>
      <c r="T8" s="96"/>
    </row>
    <row r="9" spans="1:20" s="46" customFormat="1" ht="37.5" customHeight="1">
      <c r="A9" s="273"/>
      <c r="B9" s="309"/>
      <c r="C9" s="187" t="s">
        <v>253</v>
      </c>
      <c r="D9" s="180">
        <v>0</v>
      </c>
      <c r="E9" s="180">
        <v>67500000</v>
      </c>
      <c r="F9" s="180">
        <v>0</v>
      </c>
      <c r="G9" s="180">
        <v>8500000</v>
      </c>
      <c r="H9" s="180">
        <v>0</v>
      </c>
      <c r="I9" s="180">
        <v>70000000</v>
      </c>
      <c r="J9" s="180">
        <v>0</v>
      </c>
      <c r="K9" s="180">
        <v>0</v>
      </c>
      <c r="L9" s="180">
        <v>0</v>
      </c>
      <c r="M9" s="180">
        <v>72100000</v>
      </c>
      <c r="N9" s="180">
        <v>0</v>
      </c>
      <c r="O9" s="180">
        <v>0</v>
      </c>
      <c r="P9" s="180">
        <v>0</v>
      </c>
      <c r="Q9" s="180">
        <v>74263000</v>
      </c>
      <c r="R9" s="180">
        <v>0</v>
      </c>
      <c r="S9" s="180">
        <v>0</v>
      </c>
      <c r="T9" s="96"/>
    </row>
    <row r="10" spans="1:20" s="46" customFormat="1" ht="37.5" customHeight="1">
      <c r="A10" s="273"/>
      <c r="B10" s="309"/>
      <c r="C10" s="187" t="s">
        <v>185</v>
      </c>
      <c r="D10" s="180">
        <v>0</v>
      </c>
      <c r="E10" s="180">
        <v>149375195</v>
      </c>
      <c r="F10" s="180">
        <v>0</v>
      </c>
      <c r="G10" s="180">
        <v>11624805</v>
      </c>
      <c r="H10" s="180">
        <v>0</v>
      </c>
      <c r="I10" s="180">
        <v>153900000</v>
      </c>
      <c r="J10" s="180">
        <v>0</v>
      </c>
      <c r="K10" s="180">
        <v>0</v>
      </c>
      <c r="L10" s="180">
        <v>0</v>
      </c>
      <c r="M10" s="180">
        <v>158517000</v>
      </c>
      <c r="N10" s="180">
        <v>0</v>
      </c>
      <c r="O10" s="180">
        <v>0</v>
      </c>
      <c r="P10" s="180">
        <v>0</v>
      </c>
      <c r="Q10" s="180">
        <v>163272510</v>
      </c>
      <c r="R10" s="180">
        <v>0</v>
      </c>
      <c r="S10" s="180">
        <v>0</v>
      </c>
      <c r="T10" s="96"/>
    </row>
    <row r="11" spans="1:20" s="46" customFormat="1" ht="37.5" customHeight="1">
      <c r="A11" s="273"/>
      <c r="B11" s="309"/>
      <c r="C11" s="187" t="s">
        <v>187</v>
      </c>
      <c r="D11" s="180">
        <v>0</v>
      </c>
      <c r="E11" s="180">
        <v>17486080</v>
      </c>
      <c r="F11" s="180">
        <v>0</v>
      </c>
      <c r="G11" s="180">
        <v>46513920</v>
      </c>
      <c r="H11" s="180">
        <v>0</v>
      </c>
      <c r="I11" s="180">
        <v>35000000</v>
      </c>
      <c r="J11" s="180">
        <v>0</v>
      </c>
      <c r="K11" s="180">
        <v>0</v>
      </c>
      <c r="L11" s="180">
        <v>0</v>
      </c>
      <c r="M11" s="180">
        <v>36050000</v>
      </c>
      <c r="N11" s="180">
        <v>0</v>
      </c>
      <c r="O11" s="180">
        <v>0</v>
      </c>
      <c r="P11" s="180">
        <v>0</v>
      </c>
      <c r="Q11" s="180">
        <v>37131500</v>
      </c>
      <c r="R11" s="180">
        <v>0</v>
      </c>
      <c r="S11" s="180">
        <v>0</v>
      </c>
      <c r="T11" s="96"/>
    </row>
    <row r="12" spans="1:20" s="46" customFormat="1" ht="37.5" customHeight="1">
      <c r="A12" s="273"/>
      <c r="B12" s="309"/>
      <c r="C12" s="187" t="s">
        <v>186</v>
      </c>
      <c r="D12" s="180">
        <v>0</v>
      </c>
      <c r="E12" s="180">
        <v>300974740</v>
      </c>
      <c r="F12" s="180">
        <v>0</v>
      </c>
      <c r="G12" s="180">
        <v>0</v>
      </c>
      <c r="H12" s="180">
        <v>0</v>
      </c>
      <c r="I12" s="180">
        <v>310000500</v>
      </c>
      <c r="J12" s="180">
        <v>0</v>
      </c>
      <c r="K12" s="180">
        <v>0</v>
      </c>
      <c r="L12" s="180">
        <v>0</v>
      </c>
      <c r="M12" s="180">
        <v>319300515</v>
      </c>
      <c r="N12" s="180">
        <v>0</v>
      </c>
      <c r="O12" s="180">
        <v>0</v>
      </c>
      <c r="P12" s="180">
        <v>0</v>
      </c>
      <c r="Q12" s="180">
        <v>328879530.44999999</v>
      </c>
      <c r="R12" s="180">
        <v>0</v>
      </c>
      <c r="S12" s="180">
        <v>0</v>
      </c>
      <c r="T12" s="96"/>
    </row>
    <row r="13" spans="1:20" s="46" customFormat="1" ht="37.5" customHeight="1">
      <c r="A13" s="273"/>
      <c r="B13" s="310"/>
      <c r="C13" s="187" t="s">
        <v>254</v>
      </c>
      <c r="D13" s="180">
        <v>0</v>
      </c>
      <c r="E13" s="180">
        <v>162000000</v>
      </c>
      <c r="F13" s="180">
        <v>0</v>
      </c>
      <c r="G13" s="180">
        <v>0</v>
      </c>
      <c r="H13" s="180">
        <v>0</v>
      </c>
      <c r="I13" s="180">
        <v>166860000</v>
      </c>
      <c r="J13" s="180">
        <v>0</v>
      </c>
      <c r="K13" s="180">
        <v>0</v>
      </c>
      <c r="L13" s="180">
        <v>0</v>
      </c>
      <c r="M13" s="180">
        <v>171865800</v>
      </c>
      <c r="N13" s="180">
        <v>0</v>
      </c>
      <c r="O13" s="180">
        <v>0</v>
      </c>
      <c r="P13" s="180">
        <v>0</v>
      </c>
      <c r="Q13" s="180">
        <v>177021774</v>
      </c>
      <c r="R13" s="180">
        <v>0</v>
      </c>
      <c r="S13" s="180">
        <v>0</v>
      </c>
      <c r="T13" s="96"/>
    </row>
    <row r="14" spans="1:20" s="46" customFormat="1" ht="35.25" customHeight="1">
      <c r="A14" s="273"/>
      <c r="B14" s="308" t="s">
        <v>144</v>
      </c>
      <c r="C14" s="84" t="s">
        <v>74</v>
      </c>
      <c r="D14" s="95">
        <v>0</v>
      </c>
      <c r="E14" s="95">
        <v>0</v>
      </c>
      <c r="F14" s="95">
        <v>0</v>
      </c>
      <c r="G14" s="95">
        <v>0</v>
      </c>
      <c r="H14" s="95">
        <v>0</v>
      </c>
      <c r="I14" s="95">
        <v>0</v>
      </c>
      <c r="J14" s="95">
        <v>0</v>
      </c>
      <c r="K14" s="95">
        <f>45*1000000</f>
        <v>45000000</v>
      </c>
      <c r="L14" s="95">
        <v>0</v>
      </c>
      <c r="M14" s="95">
        <v>0</v>
      </c>
      <c r="N14" s="95">
        <v>0</v>
      </c>
      <c r="O14" s="95">
        <v>500000000</v>
      </c>
      <c r="P14" s="95">
        <v>0</v>
      </c>
      <c r="Q14" s="95">
        <v>0</v>
      </c>
      <c r="R14" s="95">
        <v>0</v>
      </c>
      <c r="S14" s="95">
        <v>0</v>
      </c>
      <c r="T14" s="96"/>
    </row>
    <row r="15" spans="1:20" s="46" customFormat="1" ht="35.25" customHeight="1">
      <c r="A15" s="273"/>
      <c r="B15" s="309"/>
      <c r="C15" s="85" t="s">
        <v>25</v>
      </c>
      <c r="D15" s="95">
        <v>0</v>
      </c>
      <c r="E15" s="95">
        <v>0</v>
      </c>
      <c r="F15" s="95">
        <v>500000000</v>
      </c>
      <c r="G15" s="95">
        <v>0</v>
      </c>
      <c r="H15" s="95">
        <v>0</v>
      </c>
      <c r="I15" s="95">
        <v>80000000</v>
      </c>
      <c r="J15" s="95">
        <v>0</v>
      </c>
      <c r="K15" s="95">
        <v>100000000</v>
      </c>
      <c r="L15" s="95">
        <v>0</v>
      </c>
      <c r="M15" s="95">
        <v>20000000</v>
      </c>
      <c r="N15" s="95">
        <v>0</v>
      </c>
      <c r="O15" s="95">
        <v>200000000</v>
      </c>
      <c r="P15" s="95">
        <v>0</v>
      </c>
      <c r="Q15" s="95">
        <v>80000000</v>
      </c>
      <c r="R15" s="95">
        <v>0</v>
      </c>
      <c r="S15" s="95">
        <v>100000000</v>
      </c>
      <c r="T15" s="96"/>
    </row>
    <row r="16" spans="1:20" s="46" customFormat="1" ht="45" customHeight="1">
      <c r="A16" s="273"/>
      <c r="B16" s="310"/>
      <c r="C16" s="29" t="s">
        <v>26</v>
      </c>
      <c r="D16" s="95">
        <v>0</v>
      </c>
      <c r="E16" s="95">
        <v>20000000</v>
      </c>
      <c r="F16" s="95">
        <v>0</v>
      </c>
      <c r="G16" s="95">
        <v>0</v>
      </c>
      <c r="H16" s="95">
        <v>0</v>
      </c>
      <c r="I16" s="95">
        <v>20000000</v>
      </c>
      <c r="J16" s="95">
        <v>0</v>
      </c>
      <c r="K16" s="95">
        <v>0</v>
      </c>
      <c r="L16" s="95">
        <v>0</v>
      </c>
      <c r="M16" s="95">
        <v>20000000</v>
      </c>
      <c r="N16" s="95">
        <v>0</v>
      </c>
      <c r="O16" s="95">
        <v>0</v>
      </c>
      <c r="P16" s="95">
        <v>0</v>
      </c>
      <c r="Q16" s="95">
        <v>20000000</v>
      </c>
      <c r="R16" s="95">
        <v>0</v>
      </c>
      <c r="S16" s="95">
        <v>0</v>
      </c>
      <c r="T16" s="96"/>
    </row>
    <row r="17" spans="1:20" s="46" customFormat="1" ht="35.25" customHeight="1">
      <c r="A17" s="273"/>
      <c r="B17" s="317" t="s">
        <v>141</v>
      </c>
      <c r="C17" s="86" t="s">
        <v>75</v>
      </c>
      <c r="D17" s="95">
        <v>0</v>
      </c>
      <c r="E17" s="95">
        <v>60000000</v>
      </c>
      <c r="F17" s="95">
        <v>0</v>
      </c>
      <c r="G17" s="95">
        <v>0</v>
      </c>
      <c r="H17" s="95">
        <v>0</v>
      </c>
      <c r="I17" s="95">
        <v>45000000</v>
      </c>
      <c r="J17" s="95">
        <v>0</v>
      </c>
      <c r="K17" s="95">
        <v>300000000</v>
      </c>
      <c r="L17" s="95">
        <v>0</v>
      </c>
      <c r="M17" s="95">
        <v>45000000</v>
      </c>
      <c r="N17" s="95">
        <v>200000000</v>
      </c>
      <c r="O17" s="95">
        <v>300000000</v>
      </c>
      <c r="P17" s="95">
        <v>0</v>
      </c>
      <c r="Q17" s="95">
        <v>50000000</v>
      </c>
      <c r="R17" s="95">
        <v>0</v>
      </c>
      <c r="S17" s="95">
        <v>100000000</v>
      </c>
      <c r="T17" s="96"/>
    </row>
    <row r="18" spans="1:20" s="46" customFormat="1" ht="35.25" customHeight="1">
      <c r="A18" s="273"/>
      <c r="B18" s="317"/>
      <c r="C18" s="85" t="s">
        <v>143</v>
      </c>
      <c r="D18" s="95">
        <v>0</v>
      </c>
      <c r="E18" s="95">
        <v>0</v>
      </c>
      <c r="F18" s="95">
        <v>0</v>
      </c>
      <c r="G18" s="95">
        <v>0</v>
      </c>
      <c r="H18" s="95">
        <v>0</v>
      </c>
      <c r="I18" s="95">
        <v>0</v>
      </c>
      <c r="J18" s="95">
        <v>50000000</v>
      </c>
      <c r="K18" s="95">
        <v>0</v>
      </c>
      <c r="L18" s="95">
        <v>0</v>
      </c>
      <c r="M18" s="95">
        <v>0</v>
      </c>
      <c r="N18" s="95">
        <v>200000000</v>
      </c>
      <c r="O18" s="95">
        <v>0</v>
      </c>
      <c r="P18" s="95">
        <v>0</v>
      </c>
      <c r="Q18" s="95">
        <v>0</v>
      </c>
      <c r="R18" s="95">
        <v>100000000</v>
      </c>
      <c r="S18" s="95">
        <v>0</v>
      </c>
      <c r="T18" s="96"/>
    </row>
    <row r="19" spans="1:20" s="46" customFormat="1" ht="30" customHeight="1">
      <c r="A19" s="273"/>
      <c r="B19" s="307" t="s">
        <v>131</v>
      </c>
      <c r="C19" s="307"/>
      <c r="D19" s="307"/>
      <c r="E19" s="307"/>
      <c r="F19" s="307"/>
      <c r="G19" s="307"/>
      <c r="H19" s="307"/>
      <c r="I19" s="307"/>
      <c r="J19" s="307"/>
      <c r="K19" s="307"/>
      <c r="L19" s="307"/>
      <c r="M19" s="307"/>
      <c r="N19" s="307"/>
      <c r="O19" s="307"/>
      <c r="P19" s="307"/>
      <c r="Q19" s="307"/>
      <c r="R19" s="307"/>
      <c r="S19" s="307"/>
    </row>
    <row r="20" spans="1:20" s="46" customFormat="1" ht="35.25" customHeight="1">
      <c r="A20" s="273"/>
      <c r="B20" s="318" t="s">
        <v>144</v>
      </c>
      <c r="C20" s="188" t="s">
        <v>76</v>
      </c>
      <c r="D20" s="180">
        <v>0</v>
      </c>
      <c r="E20" s="180">
        <v>200000000</v>
      </c>
      <c r="F20" s="180">
        <v>0</v>
      </c>
      <c r="G20" s="180">
        <v>0</v>
      </c>
      <c r="H20" s="180">
        <v>0</v>
      </c>
      <c r="I20" s="180">
        <v>50000000</v>
      </c>
      <c r="J20" s="180">
        <v>200000000</v>
      </c>
      <c r="K20" s="180">
        <v>100000000</v>
      </c>
      <c r="L20" s="180">
        <v>0</v>
      </c>
      <c r="M20" s="180">
        <v>50000000</v>
      </c>
      <c r="N20" s="180">
        <v>100000000</v>
      </c>
      <c r="O20" s="180">
        <v>500000000</v>
      </c>
      <c r="P20" s="180">
        <v>0</v>
      </c>
      <c r="Q20" s="180">
        <v>100000000</v>
      </c>
      <c r="R20" s="180">
        <v>200000000</v>
      </c>
      <c r="S20" s="180">
        <v>300000000</v>
      </c>
    </row>
    <row r="21" spans="1:20" s="46" customFormat="1" ht="35.25" customHeight="1">
      <c r="A21" s="273"/>
      <c r="B21" s="319"/>
      <c r="C21" s="85" t="s">
        <v>83</v>
      </c>
      <c r="D21" s="95">
        <v>0</v>
      </c>
      <c r="E21" s="95">
        <v>35000000</v>
      </c>
      <c r="F21" s="95">
        <v>0</v>
      </c>
      <c r="G21" s="95">
        <v>0</v>
      </c>
      <c r="H21" s="95">
        <v>0</v>
      </c>
      <c r="I21" s="95">
        <v>50000000</v>
      </c>
      <c r="J21" s="95">
        <v>200000000</v>
      </c>
      <c r="K21" s="95">
        <v>100000000</v>
      </c>
      <c r="L21" s="95">
        <v>0</v>
      </c>
      <c r="M21" s="95">
        <v>50000000</v>
      </c>
      <c r="N21" s="95">
        <v>0</v>
      </c>
      <c r="O21" s="95">
        <v>100000000</v>
      </c>
      <c r="P21" s="95">
        <v>40000000</v>
      </c>
      <c r="Q21" s="95">
        <v>97000000</v>
      </c>
      <c r="R21" s="95">
        <v>0</v>
      </c>
      <c r="S21" s="95">
        <v>100000000</v>
      </c>
    </row>
    <row r="22" spans="1:20" s="46" customFormat="1" ht="35.25" customHeight="1">
      <c r="A22" s="273"/>
      <c r="B22" s="319"/>
      <c r="C22" s="85" t="s">
        <v>77</v>
      </c>
      <c r="D22" s="95">
        <v>0</v>
      </c>
      <c r="E22" s="95">
        <v>62000000</v>
      </c>
      <c r="F22" s="95">
        <v>0</v>
      </c>
      <c r="G22" s="95">
        <v>0</v>
      </c>
      <c r="H22" s="95">
        <v>0</v>
      </c>
      <c r="I22" s="95">
        <v>0</v>
      </c>
      <c r="J22" s="95">
        <v>50000000</v>
      </c>
      <c r="K22" s="95">
        <v>100000000</v>
      </c>
      <c r="L22" s="95">
        <v>0</v>
      </c>
      <c r="M22" s="95">
        <v>0</v>
      </c>
      <c r="N22" s="95">
        <v>0</v>
      </c>
      <c r="O22" s="95">
        <v>250000000</v>
      </c>
      <c r="P22" s="95">
        <v>0</v>
      </c>
      <c r="Q22" s="95">
        <v>0</v>
      </c>
      <c r="R22" s="95">
        <v>0</v>
      </c>
      <c r="S22" s="95">
        <v>0</v>
      </c>
    </row>
    <row r="23" spans="1:20" s="46" customFormat="1" ht="35.25" customHeight="1">
      <c r="A23" s="273"/>
      <c r="B23" s="319"/>
      <c r="C23" s="83" t="s">
        <v>78</v>
      </c>
      <c r="D23" s="95">
        <v>0</v>
      </c>
      <c r="E23" s="95">
        <v>0</v>
      </c>
      <c r="F23" s="95">
        <v>0</v>
      </c>
      <c r="G23" s="95">
        <v>0</v>
      </c>
      <c r="H23" s="95">
        <v>0</v>
      </c>
      <c r="I23" s="95">
        <v>0</v>
      </c>
      <c r="J23" s="95">
        <v>0</v>
      </c>
      <c r="K23" s="95">
        <v>100000000</v>
      </c>
      <c r="L23" s="95">
        <v>0</v>
      </c>
      <c r="M23" s="95">
        <v>0</v>
      </c>
      <c r="N23" s="95">
        <v>0</v>
      </c>
      <c r="O23" s="95">
        <v>0</v>
      </c>
      <c r="P23" s="95">
        <v>0</v>
      </c>
      <c r="Q23" s="95">
        <v>0</v>
      </c>
      <c r="R23" s="95">
        <v>0</v>
      </c>
      <c r="S23" s="95">
        <v>0</v>
      </c>
    </row>
    <row r="24" spans="1:20" s="46" customFormat="1" ht="35.25" customHeight="1">
      <c r="A24" s="273"/>
      <c r="B24" s="319"/>
      <c r="C24" s="85" t="s">
        <v>24</v>
      </c>
      <c r="D24" s="95">
        <v>0</v>
      </c>
      <c r="E24" s="95">
        <v>0</v>
      </c>
      <c r="F24" s="95">
        <v>0</v>
      </c>
      <c r="G24" s="95">
        <v>0</v>
      </c>
      <c r="H24" s="95">
        <v>0</v>
      </c>
      <c r="I24" s="95">
        <v>27000000</v>
      </c>
      <c r="J24" s="95">
        <v>0</v>
      </c>
      <c r="K24" s="95">
        <v>0</v>
      </c>
      <c r="L24" s="95">
        <v>0</v>
      </c>
      <c r="M24" s="95">
        <v>17000000</v>
      </c>
      <c r="N24" s="95">
        <v>0</v>
      </c>
      <c r="O24" s="95">
        <v>150000000</v>
      </c>
      <c r="P24" s="95">
        <v>0</v>
      </c>
      <c r="Q24" s="95">
        <v>30000000</v>
      </c>
      <c r="R24" s="95">
        <v>0</v>
      </c>
      <c r="S24" s="95">
        <v>0</v>
      </c>
    </row>
    <row r="25" spans="1:20" s="46" customFormat="1" ht="35.25" customHeight="1">
      <c r="A25" s="273"/>
      <c r="B25" s="320"/>
      <c r="C25" s="29" t="s">
        <v>27</v>
      </c>
      <c r="D25" s="95">
        <v>0</v>
      </c>
      <c r="E25" s="95">
        <v>0</v>
      </c>
      <c r="F25" s="95">
        <v>0</v>
      </c>
      <c r="G25" s="95">
        <v>0</v>
      </c>
      <c r="H25" s="95">
        <v>0</v>
      </c>
      <c r="I25" s="95">
        <v>0</v>
      </c>
      <c r="J25" s="95">
        <v>0</v>
      </c>
      <c r="K25" s="95">
        <v>0</v>
      </c>
      <c r="L25" s="95">
        <v>0</v>
      </c>
      <c r="M25" s="95">
        <v>0</v>
      </c>
      <c r="N25" s="95">
        <v>0</v>
      </c>
      <c r="O25" s="95">
        <v>0</v>
      </c>
      <c r="P25" s="95">
        <v>0</v>
      </c>
      <c r="Q25" s="95">
        <v>0</v>
      </c>
      <c r="R25" s="95">
        <v>0</v>
      </c>
      <c r="S25" s="95">
        <v>200000000</v>
      </c>
    </row>
    <row r="26" spans="1:20" s="46" customFormat="1" ht="30" customHeight="1">
      <c r="A26" s="273"/>
      <c r="B26" s="296" t="s">
        <v>133</v>
      </c>
      <c r="C26" s="296"/>
      <c r="D26" s="296"/>
      <c r="E26" s="296"/>
      <c r="F26" s="296"/>
      <c r="G26" s="296"/>
      <c r="H26" s="296"/>
      <c r="I26" s="296"/>
      <c r="J26" s="296"/>
      <c r="K26" s="296"/>
      <c r="L26" s="296"/>
      <c r="M26" s="296"/>
      <c r="N26" s="296"/>
      <c r="O26" s="296"/>
      <c r="P26" s="296"/>
      <c r="Q26" s="296"/>
      <c r="R26" s="296"/>
      <c r="S26" s="296"/>
    </row>
    <row r="27" spans="1:20" s="46" customFormat="1" ht="32.25" customHeight="1">
      <c r="A27" s="273"/>
      <c r="B27" s="311" t="s">
        <v>144</v>
      </c>
      <c r="C27" s="189" t="s">
        <v>255</v>
      </c>
      <c r="D27" s="180">
        <v>0</v>
      </c>
      <c r="E27" s="180">
        <v>0</v>
      </c>
      <c r="F27" s="180">
        <v>0</v>
      </c>
      <c r="G27" s="180">
        <v>0</v>
      </c>
      <c r="H27" s="180">
        <v>0</v>
      </c>
      <c r="I27" s="180">
        <v>0</v>
      </c>
      <c r="J27" s="180">
        <v>0</v>
      </c>
      <c r="K27" s="180">
        <v>0</v>
      </c>
      <c r="L27" s="180">
        <v>0</v>
      </c>
      <c r="M27" s="180">
        <v>0</v>
      </c>
      <c r="N27" s="180">
        <v>0</v>
      </c>
      <c r="O27" s="180">
        <v>100000000</v>
      </c>
      <c r="P27" s="180">
        <v>0</v>
      </c>
      <c r="Q27" s="180">
        <v>0</v>
      </c>
      <c r="R27" s="180">
        <v>0</v>
      </c>
      <c r="S27" s="180">
        <v>0</v>
      </c>
    </row>
    <row r="28" spans="1:20" s="46" customFormat="1" ht="32.25" customHeight="1">
      <c r="A28" s="273"/>
      <c r="B28" s="311"/>
      <c r="C28" s="29" t="s">
        <v>79</v>
      </c>
      <c r="D28" s="95">
        <v>0</v>
      </c>
      <c r="E28" s="95">
        <v>50000000</v>
      </c>
      <c r="F28" s="95">
        <v>0</v>
      </c>
      <c r="G28" s="95">
        <v>0</v>
      </c>
      <c r="H28" s="95">
        <v>0</v>
      </c>
      <c r="I28" s="95">
        <v>10000000</v>
      </c>
      <c r="J28" s="95">
        <v>0</v>
      </c>
      <c r="K28" s="95">
        <v>0</v>
      </c>
      <c r="L28" s="95">
        <v>0</v>
      </c>
      <c r="M28" s="95">
        <v>0</v>
      </c>
      <c r="N28" s="95">
        <v>0</v>
      </c>
      <c r="O28" s="95">
        <v>0</v>
      </c>
      <c r="P28" s="95">
        <v>0</v>
      </c>
      <c r="Q28" s="95">
        <v>0</v>
      </c>
      <c r="R28" s="95">
        <v>0</v>
      </c>
      <c r="S28" s="95">
        <v>0</v>
      </c>
    </row>
    <row r="29" spans="1:20" s="46" customFormat="1" ht="45" customHeight="1">
      <c r="A29" s="273"/>
      <c r="B29" s="302" t="s">
        <v>146</v>
      </c>
      <c r="C29" s="119" t="s">
        <v>266</v>
      </c>
      <c r="D29" s="95">
        <v>0</v>
      </c>
      <c r="E29" s="95">
        <v>0</v>
      </c>
      <c r="F29" s="95">
        <v>0</v>
      </c>
      <c r="G29" s="95">
        <v>0</v>
      </c>
      <c r="H29" s="95">
        <v>0</v>
      </c>
      <c r="I29" s="95">
        <v>0</v>
      </c>
      <c r="J29" s="95">
        <v>0</v>
      </c>
      <c r="K29" s="95">
        <v>0</v>
      </c>
      <c r="L29" s="95">
        <v>0</v>
      </c>
      <c r="M29" s="95">
        <v>0</v>
      </c>
      <c r="N29" s="95">
        <v>0</v>
      </c>
      <c r="O29" s="95">
        <v>0</v>
      </c>
      <c r="P29" s="95">
        <v>0</v>
      </c>
      <c r="Q29" s="95">
        <v>0</v>
      </c>
      <c r="R29" s="95">
        <v>0</v>
      </c>
      <c r="S29" s="95">
        <v>0</v>
      </c>
    </row>
    <row r="30" spans="1:20" s="46" customFormat="1" ht="45" customHeight="1">
      <c r="A30" s="273"/>
      <c r="B30" s="302"/>
      <c r="C30" s="119" t="s">
        <v>267</v>
      </c>
      <c r="D30" s="95">
        <v>0</v>
      </c>
      <c r="E30" s="95">
        <v>0</v>
      </c>
      <c r="F30" s="95">
        <v>0</v>
      </c>
      <c r="G30" s="95">
        <v>0</v>
      </c>
      <c r="H30" s="95">
        <v>0</v>
      </c>
      <c r="I30" s="95">
        <v>0</v>
      </c>
      <c r="J30" s="95">
        <v>0</v>
      </c>
      <c r="K30" s="95">
        <v>0</v>
      </c>
      <c r="L30" s="95">
        <v>0</v>
      </c>
      <c r="M30" s="95">
        <v>0</v>
      </c>
      <c r="N30" s="95">
        <v>0</v>
      </c>
      <c r="O30" s="95">
        <v>0</v>
      </c>
      <c r="P30" s="95">
        <v>0</v>
      </c>
      <c r="Q30" s="95">
        <v>0</v>
      </c>
      <c r="R30" s="95">
        <v>0</v>
      </c>
      <c r="S30" s="95">
        <v>0</v>
      </c>
    </row>
    <row r="31" spans="1:20" s="46" customFormat="1" ht="45" customHeight="1">
      <c r="A31" s="273"/>
      <c r="B31" s="303"/>
      <c r="C31" s="232" t="s">
        <v>268</v>
      </c>
      <c r="D31" s="95">
        <v>0</v>
      </c>
      <c r="E31" s="95">
        <v>0</v>
      </c>
      <c r="F31" s="95">
        <v>0</v>
      </c>
      <c r="G31" s="95">
        <v>0</v>
      </c>
      <c r="H31" s="95">
        <v>0</v>
      </c>
      <c r="I31" s="95">
        <v>0</v>
      </c>
      <c r="J31" s="95">
        <v>0</v>
      </c>
      <c r="K31" s="95">
        <v>0</v>
      </c>
      <c r="L31" s="95">
        <v>0</v>
      </c>
      <c r="M31" s="95">
        <v>0</v>
      </c>
      <c r="N31" s="95">
        <v>0</v>
      </c>
      <c r="O31" s="95">
        <v>0</v>
      </c>
      <c r="P31" s="95">
        <v>0</v>
      </c>
      <c r="Q31" s="95">
        <v>0</v>
      </c>
      <c r="R31" s="95">
        <v>0</v>
      </c>
      <c r="S31" s="95">
        <v>0</v>
      </c>
    </row>
    <row r="32" spans="1:20" s="46" customFormat="1" ht="30" customHeight="1">
      <c r="A32" s="273"/>
      <c r="B32" s="297" t="s">
        <v>134</v>
      </c>
      <c r="C32" s="297"/>
      <c r="D32" s="297"/>
      <c r="E32" s="297"/>
      <c r="F32" s="297"/>
      <c r="G32" s="297"/>
      <c r="H32" s="297"/>
      <c r="I32" s="297"/>
      <c r="J32" s="297"/>
      <c r="K32" s="297"/>
      <c r="L32" s="297"/>
      <c r="M32" s="297"/>
      <c r="N32" s="297"/>
      <c r="O32" s="297"/>
      <c r="P32" s="297"/>
      <c r="Q32" s="297"/>
      <c r="R32" s="297"/>
      <c r="S32" s="297"/>
    </row>
    <row r="33" spans="1:19" s="46" customFormat="1" ht="45" customHeight="1">
      <c r="A33" s="273"/>
      <c r="B33" s="193" t="s">
        <v>147</v>
      </c>
      <c r="C33" s="189" t="s">
        <v>28</v>
      </c>
      <c r="D33" s="180">
        <v>0</v>
      </c>
      <c r="E33" s="180">
        <v>0</v>
      </c>
      <c r="F33" s="180">
        <v>0</v>
      </c>
      <c r="G33" s="180">
        <v>0</v>
      </c>
      <c r="H33" s="180">
        <v>0</v>
      </c>
      <c r="I33" s="180">
        <v>0</v>
      </c>
      <c r="J33" s="180">
        <v>0</v>
      </c>
      <c r="K33" s="180">
        <v>0</v>
      </c>
      <c r="L33" s="180">
        <v>0</v>
      </c>
      <c r="M33" s="180">
        <v>0</v>
      </c>
      <c r="N33" s="180">
        <v>0</v>
      </c>
      <c r="O33" s="180">
        <v>100000000</v>
      </c>
      <c r="P33" s="180">
        <v>0</v>
      </c>
      <c r="Q33" s="180">
        <v>0</v>
      </c>
      <c r="R33" s="180">
        <v>0</v>
      </c>
      <c r="S33" s="180">
        <v>0</v>
      </c>
    </row>
    <row r="34" spans="1:19" s="68" customFormat="1" ht="30" customHeight="1">
      <c r="A34" s="56"/>
      <c r="B34" s="69"/>
      <c r="C34" s="101"/>
      <c r="D34" s="290">
        <f>SUM(D7:G33)</f>
        <v>1873747714</v>
      </c>
      <c r="E34" s="291"/>
      <c r="F34" s="291"/>
      <c r="G34" s="292"/>
      <c r="H34" s="293">
        <f>SUM(H7:K33)</f>
        <v>3770395500</v>
      </c>
      <c r="I34" s="293"/>
      <c r="J34" s="293"/>
      <c r="K34" s="293"/>
      <c r="L34" s="290">
        <f>SUM(L7:O33)</f>
        <v>5570697365</v>
      </c>
      <c r="M34" s="291"/>
      <c r="N34" s="291"/>
      <c r="O34" s="292"/>
      <c r="P34" s="293">
        <f>SUM(P7:S33)</f>
        <v>3011758285.9499998</v>
      </c>
      <c r="Q34" s="293"/>
      <c r="R34" s="293"/>
      <c r="S34" s="293"/>
    </row>
    <row r="35" spans="1:19" s="27" customFormat="1" ht="4.9000000000000004" customHeight="1">
      <c r="A35" s="54"/>
      <c r="C35" s="102"/>
      <c r="H35" s="26"/>
      <c r="I35" s="26"/>
      <c r="J35" s="26"/>
      <c r="K35" s="26"/>
      <c r="L35" s="26"/>
      <c r="M35" s="26"/>
      <c r="N35" s="26"/>
      <c r="O35" s="26"/>
      <c r="P35" s="26"/>
      <c r="Q35" s="26"/>
      <c r="R35" s="26"/>
      <c r="S35" s="26"/>
    </row>
    <row r="36" spans="1:19" s="27" customFormat="1" ht="1.1499999999999999" customHeight="1">
      <c r="A36" s="54"/>
      <c r="C36" s="102"/>
      <c r="H36" s="26"/>
      <c r="I36" s="26"/>
      <c r="J36" s="26"/>
      <c r="K36" s="26"/>
      <c r="L36" s="26"/>
      <c r="M36" s="26"/>
      <c r="N36" s="26"/>
      <c r="O36" s="26"/>
      <c r="P36" s="26"/>
      <c r="Q36" s="26"/>
      <c r="R36" s="26"/>
      <c r="S36" s="26"/>
    </row>
    <row r="37" spans="1:19" s="53" customFormat="1" ht="15.75" customHeight="1">
      <c r="A37" s="294" t="s">
        <v>145</v>
      </c>
      <c r="B37" s="80" t="s">
        <v>7</v>
      </c>
      <c r="C37" s="274" t="s">
        <v>5</v>
      </c>
      <c r="D37" s="275"/>
      <c r="E37" s="275"/>
      <c r="F37" s="275"/>
      <c r="G37" s="275"/>
      <c r="H37" s="275"/>
      <c r="I37" s="275"/>
      <c r="J37" s="275"/>
      <c r="K37" s="275"/>
      <c r="L37" s="275"/>
      <c r="M37" s="275"/>
      <c r="N37" s="275"/>
      <c r="O37" s="275"/>
      <c r="P37" s="275"/>
      <c r="Q37" s="275"/>
      <c r="R37" s="275"/>
      <c r="S37" s="275"/>
    </row>
    <row r="38" spans="1:19" s="46" customFormat="1" ht="122.25" customHeight="1">
      <c r="A38" s="295"/>
      <c r="B38" s="11" t="s">
        <v>8</v>
      </c>
      <c r="C38" s="312" t="s">
        <v>259</v>
      </c>
      <c r="D38" s="313"/>
      <c r="E38" s="313"/>
      <c r="F38" s="313"/>
      <c r="G38" s="313"/>
      <c r="H38" s="313"/>
      <c r="I38" s="313"/>
      <c r="J38" s="313"/>
      <c r="K38" s="313"/>
      <c r="L38" s="313"/>
      <c r="M38" s="313"/>
      <c r="N38" s="313"/>
      <c r="O38" s="313"/>
      <c r="P38" s="313"/>
      <c r="Q38" s="313"/>
      <c r="R38" s="313"/>
      <c r="S38" s="314"/>
    </row>
    <row r="39" spans="1:19" s="68" customFormat="1">
      <c r="A39" s="295"/>
      <c r="B39" s="67"/>
      <c r="C39" s="99"/>
      <c r="D39" s="276">
        <v>2012</v>
      </c>
      <c r="E39" s="277"/>
      <c r="F39" s="277"/>
      <c r="G39" s="278"/>
      <c r="H39" s="279">
        <v>2013</v>
      </c>
      <c r="I39" s="280"/>
      <c r="J39" s="280"/>
      <c r="K39" s="281"/>
      <c r="L39" s="276">
        <v>2014</v>
      </c>
      <c r="M39" s="282"/>
      <c r="N39" s="282"/>
      <c r="O39" s="283"/>
      <c r="P39" s="284">
        <v>2015</v>
      </c>
      <c r="Q39" s="285"/>
      <c r="R39" s="285"/>
      <c r="S39" s="285"/>
    </row>
    <row r="40" spans="1:19" s="46" customFormat="1">
      <c r="A40" s="295"/>
      <c r="B40" s="48"/>
      <c r="C40" s="100" t="s">
        <v>22</v>
      </c>
      <c r="D40" s="51" t="s">
        <v>21</v>
      </c>
      <c r="E40" s="51" t="s">
        <v>0</v>
      </c>
      <c r="F40" s="51" t="s">
        <v>1</v>
      </c>
      <c r="G40" s="51" t="s">
        <v>2</v>
      </c>
      <c r="H40" s="51" t="s">
        <v>21</v>
      </c>
      <c r="I40" s="51" t="str">
        <f>+E40</f>
        <v>SGP</v>
      </c>
      <c r="J40" s="51" t="str">
        <f>+F40</f>
        <v>REGALIAS</v>
      </c>
      <c r="K40" s="51" t="str">
        <f>+G40</f>
        <v>OTROS</v>
      </c>
      <c r="L40" s="51" t="s">
        <v>21</v>
      </c>
      <c r="M40" s="51" t="s">
        <v>0</v>
      </c>
      <c r="N40" s="51" t="s">
        <v>1</v>
      </c>
      <c r="O40" s="51" t="s">
        <v>2</v>
      </c>
      <c r="P40" s="51" t="s">
        <v>21</v>
      </c>
      <c r="Q40" s="51" t="s">
        <v>0</v>
      </c>
      <c r="R40" s="51" t="s">
        <v>1</v>
      </c>
      <c r="S40" s="51" t="s">
        <v>2</v>
      </c>
    </row>
    <row r="41" spans="1:19" s="46" customFormat="1" ht="30" customHeight="1">
      <c r="A41" s="295"/>
      <c r="B41" s="296" t="s">
        <v>132</v>
      </c>
      <c r="C41" s="296"/>
      <c r="D41" s="296"/>
      <c r="E41" s="296"/>
      <c r="F41" s="296"/>
      <c r="G41" s="296"/>
      <c r="H41" s="296"/>
      <c r="I41" s="296"/>
      <c r="J41" s="296"/>
      <c r="K41" s="296"/>
      <c r="L41" s="296"/>
      <c r="M41" s="296"/>
      <c r="N41" s="296"/>
      <c r="O41" s="296"/>
      <c r="P41" s="296"/>
      <c r="Q41" s="296"/>
      <c r="R41" s="296"/>
      <c r="S41" s="296"/>
    </row>
    <row r="42" spans="1:19" s="46" customFormat="1" ht="50.25" customHeight="1">
      <c r="A42" s="295"/>
      <c r="B42" s="301" t="s">
        <v>148</v>
      </c>
      <c r="C42" s="190" t="s">
        <v>181</v>
      </c>
      <c r="D42" s="180">
        <v>0</v>
      </c>
      <c r="E42" s="180">
        <v>150000000</v>
      </c>
      <c r="F42" s="180">
        <v>0</v>
      </c>
      <c r="G42" s="180">
        <v>0</v>
      </c>
      <c r="H42" s="180">
        <v>0</v>
      </c>
      <c r="I42" s="180">
        <v>15000000</v>
      </c>
      <c r="J42" s="180">
        <v>0</v>
      </c>
      <c r="K42" s="180">
        <v>100000000</v>
      </c>
      <c r="L42" s="180">
        <v>0</v>
      </c>
      <c r="M42" s="180">
        <v>15000000</v>
      </c>
      <c r="N42" s="180">
        <v>0</v>
      </c>
      <c r="O42" s="180">
        <v>0</v>
      </c>
      <c r="P42" s="180">
        <v>0</v>
      </c>
      <c r="Q42" s="180">
        <v>15000000</v>
      </c>
      <c r="R42" s="180">
        <v>0</v>
      </c>
      <c r="S42" s="180">
        <v>0</v>
      </c>
    </row>
    <row r="43" spans="1:19" s="46" customFormat="1" ht="34.5" customHeight="1">
      <c r="A43" s="295"/>
      <c r="B43" s="302"/>
      <c r="C43" s="57" t="s">
        <v>256</v>
      </c>
      <c r="D43" s="95">
        <v>0</v>
      </c>
      <c r="E43" s="95">
        <v>80000000</v>
      </c>
      <c r="F43" s="95">
        <v>0</v>
      </c>
      <c r="G43" s="95">
        <v>0</v>
      </c>
      <c r="H43" s="95">
        <v>0</v>
      </c>
      <c r="I43" s="95">
        <v>70000000</v>
      </c>
      <c r="J43" s="95">
        <v>0</v>
      </c>
      <c r="K43" s="95">
        <v>100000000</v>
      </c>
      <c r="L43" s="95">
        <v>0</v>
      </c>
      <c r="M43" s="95">
        <v>60000000</v>
      </c>
      <c r="N43" s="95">
        <v>0</v>
      </c>
      <c r="O43" s="95">
        <v>150000000</v>
      </c>
      <c r="P43" s="95">
        <v>0</v>
      </c>
      <c r="Q43" s="95">
        <v>150000000</v>
      </c>
      <c r="R43" s="95">
        <v>0</v>
      </c>
      <c r="S43" s="95">
        <v>100000000</v>
      </c>
    </row>
    <row r="44" spans="1:19" s="46" customFormat="1" ht="34.5" customHeight="1">
      <c r="A44" s="295"/>
      <c r="B44" s="302"/>
      <c r="C44" s="57" t="s">
        <v>29</v>
      </c>
      <c r="D44" s="95">
        <v>0</v>
      </c>
      <c r="E44" s="95">
        <v>55000000</v>
      </c>
      <c r="F44" s="95">
        <v>0</v>
      </c>
      <c r="G44" s="95">
        <v>0</v>
      </c>
      <c r="H44" s="95">
        <v>0</v>
      </c>
      <c r="I44" s="95">
        <v>55000000</v>
      </c>
      <c r="J44" s="95">
        <v>0</v>
      </c>
      <c r="K44" s="95">
        <v>0</v>
      </c>
      <c r="L44" s="95">
        <v>0</v>
      </c>
      <c r="M44" s="95">
        <v>55000000</v>
      </c>
      <c r="N44" s="95">
        <v>0</v>
      </c>
      <c r="O44" s="95">
        <v>0</v>
      </c>
      <c r="P44" s="95">
        <v>0</v>
      </c>
      <c r="Q44" s="95">
        <v>55000000</v>
      </c>
      <c r="R44" s="95">
        <v>0</v>
      </c>
      <c r="S44" s="95">
        <v>0</v>
      </c>
    </row>
    <row r="45" spans="1:19" s="46" customFormat="1" ht="48.75" customHeight="1">
      <c r="A45" s="295"/>
      <c r="B45" s="302"/>
      <c r="C45" s="57" t="s">
        <v>30</v>
      </c>
      <c r="D45" s="95">
        <v>0</v>
      </c>
      <c r="E45" s="95">
        <v>62000000</v>
      </c>
      <c r="F45" s="95">
        <v>0</v>
      </c>
      <c r="G45" s="95">
        <v>0</v>
      </c>
      <c r="H45" s="95">
        <v>0</v>
      </c>
      <c r="I45" s="95">
        <v>62000000</v>
      </c>
      <c r="J45" s="95">
        <v>0</v>
      </c>
      <c r="K45" s="95">
        <v>0</v>
      </c>
      <c r="L45" s="95">
        <v>0</v>
      </c>
      <c r="M45" s="95">
        <v>0</v>
      </c>
      <c r="N45" s="95">
        <v>0</v>
      </c>
      <c r="O45" s="95">
        <v>0</v>
      </c>
      <c r="P45" s="95">
        <v>0</v>
      </c>
      <c r="Q45" s="95">
        <v>0</v>
      </c>
      <c r="R45" s="95">
        <v>0</v>
      </c>
      <c r="S45" s="95">
        <v>0</v>
      </c>
    </row>
    <row r="46" spans="1:19" s="46" customFormat="1" ht="35.25" customHeight="1">
      <c r="A46" s="295"/>
      <c r="B46" s="302"/>
      <c r="C46" s="57" t="s">
        <v>80</v>
      </c>
      <c r="D46" s="95">
        <v>0</v>
      </c>
      <c r="E46" s="95">
        <v>0</v>
      </c>
      <c r="F46" s="95">
        <v>0</v>
      </c>
      <c r="G46" s="95">
        <v>0</v>
      </c>
      <c r="H46" s="95">
        <v>0</v>
      </c>
      <c r="I46" s="95">
        <v>44000000</v>
      </c>
      <c r="J46" s="95">
        <v>0</v>
      </c>
      <c r="K46" s="95">
        <v>0</v>
      </c>
      <c r="L46" s="95">
        <v>0</v>
      </c>
      <c r="M46" s="95">
        <v>22000000</v>
      </c>
      <c r="N46" s="95">
        <v>0</v>
      </c>
      <c r="O46" s="95">
        <v>0</v>
      </c>
      <c r="P46" s="95">
        <v>0</v>
      </c>
      <c r="Q46" s="95">
        <v>22000000</v>
      </c>
      <c r="R46" s="95">
        <v>0</v>
      </c>
      <c r="S46" s="95">
        <v>0</v>
      </c>
    </row>
    <row r="47" spans="1:19" s="46" customFormat="1" ht="48.75" customHeight="1">
      <c r="A47" s="295"/>
      <c r="B47" s="303"/>
      <c r="C47" s="57" t="s">
        <v>31</v>
      </c>
      <c r="D47" s="95">
        <v>0</v>
      </c>
      <c r="E47" s="95">
        <v>0</v>
      </c>
      <c r="F47" s="95">
        <v>0</v>
      </c>
      <c r="G47" s="95">
        <v>0</v>
      </c>
      <c r="H47" s="95">
        <v>0</v>
      </c>
      <c r="I47" s="95">
        <v>0</v>
      </c>
      <c r="J47" s="95">
        <v>0</v>
      </c>
      <c r="K47" s="95">
        <v>100000000</v>
      </c>
      <c r="L47" s="95">
        <v>0</v>
      </c>
      <c r="M47" s="95">
        <v>0</v>
      </c>
      <c r="N47" s="95">
        <v>0</v>
      </c>
      <c r="O47" s="95">
        <v>0</v>
      </c>
      <c r="P47" s="95">
        <v>0</v>
      </c>
      <c r="Q47" s="95">
        <v>0</v>
      </c>
      <c r="R47" s="95">
        <v>0</v>
      </c>
      <c r="S47" s="95">
        <v>0</v>
      </c>
    </row>
    <row r="48" spans="1:19" s="46" customFormat="1" ht="30" customHeight="1">
      <c r="A48" s="295"/>
      <c r="B48" s="297" t="s">
        <v>135</v>
      </c>
      <c r="C48" s="297"/>
      <c r="D48" s="297"/>
      <c r="E48" s="297"/>
      <c r="F48" s="297"/>
      <c r="G48" s="297"/>
      <c r="H48" s="297"/>
      <c r="I48" s="297"/>
      <c r="J48" s="297"/>
      <c r="K48" s="297"/>
      <c r="L48" s="297"/>
      <c r="M48" s="297"/>
      <c r="N48" s="297"/>
      <c r="O48" s="297"/>
      <c r="P48" s="297"/>
      <c r="Q48" s="297"/>
      <c r="R48" s="297"/>
      <c r="S48" s="297"/>
    </row>
    <row r="49" spans="1:19" s="46" customFormat="1" ht="38.25">
      <c r="A49" s="295"/>
      <c r="B49" s="193" t="s">
        <v>148</v>
      </c>
      <c r="C49" s="189" t="s">
        <v>257</v>
      </c>
      <c r="D49" s="180">
        <v>0</v>
      </c>
      <c r="E49" s="180">
        <v>0</v>
      </c>
      <c r="F49" s="180">
        <v>0</v>
      </c>
      <c r="G49" s="180">
        <v>0</v>
      </c>
      <c r="H49" s="180">
        <v>0</v>
      </c>
      <c r="I49" s="180">
        <v>0</v>
      </c>
      <c r="J49" s="180">
        <v>0</v>
      </c>
      <c r="K49" s="180">
        <v>0</v>
      </c>
      <c r="L49" s="180">
        <v>0</v>
      </c>
      <c r="M49" s="180">
        <v>21000000</v>
      </c>
      <c r="N49" s="180">
        <v>0</v>
      </c>
      <c r="O49" s="180">
        <v>100000000</v>
      </c>
      <c r="P49" s="180">
        <v>0</v>
      </c>
      <c r="Q49" s="180">
        <v>67000000</v>
      </c>
      <c r="R49" s="180">
        <v>0</v>
      </c>
      <c r="S49" s="180">
        <v>50000000</v>
      </c>
    </row>
    <row r="50" spans="1:19" s="46" customFormat="1" ht="30" customHeight="1">
      <c r="A50" s="295"/>
      <c r="B50" s="298" t="s">
        <v>136</v>
      </c>
      <c r="C50" s="298"/>
      <c r="D50" s="298"/>
      <c r="E50" s="298"/>
      <c r="F50" s="298"/>
      <c r="G50" s="298"/>
      <c r="H50" s="298"/>
      <c r="I50" s="298"/>
      <c r="J50" s="298"/>
      <c r="K50" s="298"/>
      <c r="L50" s="298"/>
      <c r="M50" s="298"/>
      <c r="N50" s="298"/>
      <c r="O50" s="298"/>
      <c r="P50" s="298"/>
      <c r="Q50" s="298"/>
      <c r="R50" s="298"/>
      <c r="S50" s="298"/>
    </row>
    <row r="51" spans="1:19" s="46" customFormat="1" ht="49.5" customHeight="1">
      <c r="A51" s="295"/>
      <c r="B51" s="194" t="s">
        <v>148</v>
      </c>
      <c r="C51" s="189" t="s">
        <v>81</v>
      </c>
      <c r="D51" s="180">
        <v>0</v>
      </c>
      <c r="E51" s="180">
        <v>10000000</v>
      </c>
      <c r="F51" s="180">
        <v>0</v>
      </c>
      <c r="G51" s="180">
        <v>0</v>
      </c>
      <c r="H51" s="180">
        <v>0</v>
      </c>
      <c r="I51" s="180">
        <v>10000000</v>
      </c>
      <c r="J51" s="180">
        <v>0</v>
      </c>
      <c r="K51" s="180">
        <v>0</v>
      </c>
      <c r="L51" s="180">
        <v>0</v>
      </c>
      <c r="M51" s="180">
        <v>10000000</v>
      </c>
      <c r="N51" s="180">
        <v>0</v>
      </c>
      <c r="O51" s="180">
        <v>0</v>
      </c>
      <c r="P51" s="180">
        <v>0</v>
      </c>
      <c r="Q51" s="180">
        <v>10000000</v>
      </c>
      <c r="R51" s="180">
        <v>0</v>
      </c>
      <c r="S51" s="180">
        <v>0</v>
      </c>
    </row>
    <row r="52" spans="1:19" s="46" customFormat="1" ht="30.75" customHeight="1">
      <c r="A52" s="295"/>
      <c r="B52" s="299" t="s">
        <v>137</v>
      </c>
      <c r="C52" s="299"/>
      <c r="D52" s="299"/>
      <c r="E52" s="299"/>
      <c r="F52" s="299"/>
      <c r="G52" s="299"/>
      <c r="H52" s="299"/>
      <c r="I52" s="299"/>
      <c r="J52" s="299"/>
      <c r="K52" s="299"/>
      <c r="L52" s="299"/>
      <c r="M52" s="299"/>
      <c r="N52" s="299"/>
      <c r="O52" s="299"/>
      <c r="P52" s="299"/>
      <c r="Q52" s="299"/>
      <c r="R52" s="299"/>
      <c r="S52" s="299"/>
    </row>
    <row r="53" spans="1:19" s="46" customFormat="1" ht="55.9" customHeight="1">
      <c r="A53" s="295"/>
      <c r="B53" s="304" t="s">
        <v>149</v>
      </c>
      <c r="C53" s="233" t="s">
        <v>269</v>
      </c>
      <c r="D53" s="180">
        <v>0</v>
      </c>
      <c r="E53" s="180">
        <v>175000000</v>
      </c>
      <c r="F53" s="180">
        <v>0</v>
      </c>
      <c r="G53" s="180">
        <v>0</v>
      </c>
      <c r="H53" s="180">
        <v>0</v>
      </c>
      <c r="I53" s="180">
        <v>0</v>
      </c>
      <c r="J53" s="180">
        <v>0</v>
      </c>
      <c r="K53" s="180">
        <v>0</v>
      </c>
      <c r="L53" s="180">
        <v>0</v>
      </c>
      <c r="M53" s="180">
        <v>140000000</v>
      </c>
      <c r="N53" s="180">
        <v>0</v>
      </c>
      <c r="O53" s="180">
        <v>500000000</v>
      </c>
      <c r="P53" s="180">
        <v>0</v>
      </c>
      <c r="Q53" s="180">
        <v>100000000</v>
      </c>
      <c r="R53" s="180">
        <v>0</v>
      </c>
      <c r="S53" s="180">
        <v>0</v>
      </c>
    </row>
    <row r="54" spans="1:19" s="46" customFormat="1" ht="61.9" customHeight="1">
      <c r="A54" s="295"/>
      <c r="B54" s="305"/>
      <c r="C54" s="233" t="s">
        <v>270</v>
      </c>
      <c r="D54" s="95">
        <v>0</v>
      </c>
      <c r="E54" s="95">
        <v>0</v>
      </c>
      <c r="F54" s="95">
        <v>0</v>
      </c>
      <c r="G54" s="95">
        <v>0</v>
      </c>
      <c r="H54" s="95">
        <v>0</v>
      </c>
      <c r="I54" s="95">
        <v>0</v>
      </c>
      <c r="J54" s="95">
        <v>0</v>
      </c>
      <c r="K54" s="95">
        <v>0</v>
      </c>
      <c r="L54" s="95">
        <v>0</v>
      </c>
      <c r="M54" s="95">
        <v>140000000</v>
      </c>
      <c r="N54" s="95">
        <v>0</v>
      </c>
      <c r="O54" s="95">
        <v>0</v>
      </c>
      <c r="P54" s="95">
        <v>0</v>
      </c>
      <c r="Q54" s="95">
        <v>100000000</v>
      </c>
      <c r="R54" s="95">
        <v>0</v>
      </c>
      <c r="S54" s="95">
        <v>0</v>
      </c>
    </row>
    <row r="55" spans="1:19" s="46" customFormat="1" ht="57.6" customHeight="1">
      <c r="A55" s="295"/>
      <c r="B55" s="306"/>
      <c r="C55" s="233" t="s">
        <v>271</v>
      </c>
      <c r="D55" s="95">
        <v>0</v>
      </c>
      <c r="E55" s="95">
        <v>60</v>
      </c>
      <c r="F55" s="95">
        <v>0</v>
      </c>
      <c r="G55" s="95">
        <v>0</v>
      </c>
      <c r="H55" s="95">
        <v>0</v>
      </c>
      <c r="I55" s="95">
        <v>210</v>
      </c>
      <c r="J55" s="95">
        <v>0</v>
      </c>
      <c r="K55" s="95">
        <v>500000000</v>
      </c>
      <c r="L55" s="95">
        <v>0</v>
      </c>
      <c r="M55" s="95">
        <v>60000000</v>
      </c>
      <c r="N55" s="95">
        <v>0</v>
      </c>
      <c r="O55" s="95">
        <v>0</v>
      </c>
      <c r="P55" s="95">
        <v>0</v>
      </c>
      <c r="Q55" s="95">
        <v>0</v>
      </c>
      <c r="R55" s="95">
        <v>0</v>
      </c>
      <c r="S55" s="95">
        <v>0</v>
      </c>
    </row>
    <row r="56" spans="1:19" s="46" customFormat="1" ht="30" customHeight="1">
      <c r="A56" s="295"/>
      <c r="B56" s="298" t="s">
        <v>138</v>
      </c>
      <c r="C56" s="298"/>
      <c r="D56" s="298"/>
      <c r="E56" s="298"/>
      <c r="F56" s="298"/>
      <c r="G56" s="298"/>
      <c r="H56" s="298"/>
      <c r="I56" s="298"/>
      <c r="J56" s="298"/>
      <c r="K56" s="298"/>
      <c r="L56" s="298"/>
      <c r="M56" s="298"/>
      <c r="N56" s="298"/>
      <c r="O56" s="298"/>
      <c r="P56" s="298"/>
      <c r="Q56" s="298"/>
      <c r="R56" s="298"/>
      <c r="S56" s="298"/>
    </row>
    <row r="57" spans="1:19" s="46" customFormat="1" ht="50.25" customHeight="1">
      <c r="A57" s="295"/>
      <c r="B57" s="194" t="s">
        <v>123</v>
      </c>
      <c r="C57" s="189" t="s">
        <v>82</v>
      </c>
      <c r="D57" s="180">
        <v>0</v>
      </c>
      <c r="E57" s="180">
        <v>0</v>
      </c>
      <c r="F57" s="180">
        <v>0</v>
      </c>
      <c r="G57" s="180">
        <v>0</v>
      </c>
      <c r="H57" s="180">
        <v>0</v>
      </c>
      <c r="I57" s="180">
        <v>0</v>
      </c>
      <c r="J57" s="180">
        <v>0</v>
      </c>
      <c r="K57" s="180">
        <v>100000000</v>
      </c>
      <c r="L57" s="180">
        <v>0</v>
      </c>
      <c r="M57" s="180">
        <v>62000000</v>
      </c>
      <c r="N57" s="180">
        <v>0</v>
      </c>
      <c r="O57" s="180">
        <v>0</v>
      </c>
      <c r="P57" s="180">
        <v>0</v>
      </c>
      <c r="Q57" s="180">
        <v>62000000</v>
      </c>
      <c r="R57" s="180">
        <v>0</v>
      </c>
      <c r="S57" s="180">
        <v>0</v>
      </c>
    </row>
    <row r="58" spans="1:19" s="46" customFormat="1" ht="30" customHeight="1">
      <c r="A58" s="295"/>
      <c r="B58" s="300" t="s">
        <v>139</v>
      </c>
      <c r="C58" s="300"/>
      <c r="D58" s="300"/>
      <c r="E58" s="300"/>
      <c r="F58" s="300"/>
      <c r="G58" s="300"/>
      <c r="H58" s="300"/>
      <c r="I58" s="300"/>
      <c r="J58" s="300"/>
      <c r="K58" s="300"/>
      <c r="L58" s="300"/>
      <c r="M58" s="300"/>
      <c r="N58" s="300"/>
      <c r="O58" s="300"/>
      <c r="P58" s="300"/>
      <c r="Q58" s="300"/>
      <c r="R58" s="300"/>
      <c r="S58" s="300"/>
    </row>
    <row r="59" spans="1:19" s="46" customFormat="1" ht="35.25" customHeight="1">
      <c r="A59" s="295"/>
      <c r="B59" s="230"/>
      <c r="C59" s="57" t="s">
        <v>258</v>
      </c>
      <c r="D59" s="95">
        <v>0</v>
      </c>
      <c r="E59" s="95">
        <v>2000000</v>
      </c>
      <c r="F59" s="95">
        <v>0</v>
      </c>
      <c r="G59" s="95">
        <v>0</v>
      </c>
      <c r="H59" s="95">
        <v>0</v>
      </c>
      <c r="I59" s="95">
        <v>2000000</v>
      </c>
      <c r="J59" s="95">
        <v>0</v>
      </c>
      <c r="K59" s="95">
        <v>0</v>
      </c>
      <c r="L59" s="95">
        <v>0</v>
      </c>
      <c r="M59" s="95">
        <v>2000000</v>
      </c>
      <c r="N59" s="95">
        <v>0</v>
      </c>
      <c r="O59" s="95">
        <v>0</v>
      </c>
      <c r="P59" s="95">
        <v>0</v>
      </c>
      <c r="Q59" s="95">
        <v>2000000</v>
      </c>
      <c r="R59" s="95">
        <v>0</v>
      </c>
      <c r="S59" s="95">
        <v>0</v>
      </c>
    </row>
    <row r="60" spans="1:19" s="47" customFormat="1" ht="30" customHeight="1">
      <c r="A60" s="54"/>
      <c r="B60" s="55"/>
      <c r="C60" s="88"/>
      <c r="D60" s="290">
        <f>SUM(D42:G59)</f>
        <v>534000060</v>
      </c>
      <c r="E60" s="291"/>
      <c r="F60" s="291"/>
      <c r="G60" s="292"/>
      <c r="H60" s="293">
        <f>SUM(H42:K59)</f>
        <v>1158000210</v>
      </c>
      <c r="I60" s="293"/>
      <c r="J60" s="293"/>
      <c r="K60" s="293"/>
      <c r="L60" s="290">
        <f>SUM(L42:O59)</f>
        <v>1337000000</v>
      </c>
      <c r="M60" s="291"/>
      <c r="N60" s="291"/>
      <c r="O60" s="292"/>
      <c r="P60" s="293">
        <f>SUM(P42:S59)</f>
        <v>733000000</v>
      </c>
      <c r="Q60" s="293"/>
      <c r="R60" s="293"/>
      <c r="S60" s="293"/>
    </row>
    <row r="61" spans="1:19" s="47" customFormat="1">
      <c r="A61" s="54"/>
      <c r="B61" s="55"/>
      <c r="C61" s="88"/>
      <c r="D61" s="55"/>
      <c r="E61" s="55"/>
      <c r="F61" s="55"/>
      <c r="G61" s="55"/>
      <c r="H61" s="55"/>
      <c r="I61" s="55"/>
      <c r="J61" s="55"/>
      <c r="K61" s="55"/>
      <c r="L61" s="55"/>
      <c r="M61" s="55"/>
      <c r="N61" s="55"/>
      <c r="O61" s="55"/>
      <c r="P61" s="55"/>
      <c r="Q61" s="55"/>
      <c r="R61" s="55"/>
      <c r="S61" s="55"/>
    </row>
    <row r="62" spans="1:19" s="53" customFormat="1" ht="15.75" customHeight="1">
      <c r="A62" s="273" t="s">
        <v>145</v>
      </c>
      <c r="B62" s="80" t="s">
        <v>7</v>
      </c>
      <c r="C62" s="274" t="s">
        <v>5</v>
      </c>
      <c r="D62" s="275"/>
      <c r="E62" s="275"/>
      <c r="F62" s="275"/>
      <c r="G62" s="275"/>
      <c r="H62" s="275"/>
      <c r="I62" s="275"/>
      <c r="J62" s="275"/>
      <c r="K62" s="275"/>
      <c r="L62" s="275"/>
      <c r="M62" s="275"/>
      <c r="N62" s="275"/>
      <c r="O62" s="275"/>
      <c r="P62" s="275"/>
      <c r="Q62" s="275"/>
      <c r="R62" s="275"/>
      <c r="S62" s="275"/>
    </row>
    <row r="63" spans="1:19" s="46" customFormat="1" ht="122.25" customHeight="1">
      <c r="A63" s="273"/>
      <c r="B63" s="11" t="s">
        <v>8</v>
      </c>
      <c r="C63" s="312" t="s">
        <v>259</v>
      </c>
      <c r="D63" s="313"/>
      <c r="E63" s="313"/>
      <c r="F63" s="313"/>
      <c r="G63" s="313"/>
      <c r="H63" s="313"/>
      <c r="I63" s="313"/>
      <c r="J63" s="313"/>
      <c r="K63" s="313"/>
      <c r="L63" s="313"/>
      <c r="M63" s="313"/>
      <c r="N63" s="313"/>
      <c r="O63" s="313"/>
      <c r="P63" s="313"/>
      <c r="Q63" s="313"/>
      <c r="R63" s="313"/>
      <c r="S63" s="314"/>
    </row>
    <row r="64" spans="1:19" s="68" customFormat="1">
      <c r="A64" s="273"/>
      <c r="B64" s="67"/>
      <c r="C64" s="99"/>
      <c r="D64" s="276">
        <v>2012</v>
      </c>
      <c r="E64" s="277"/>
      <c r="F64" s="277"/>
      <c r="G64" s="278"/>
      <c r="H64" s="279">
        <v>2013</v>
      </c>
      <c r="I64" s="280"/>
      <c r="J64" s="280"/>
      <c r="K64" s="281"/>
      <c r="L64" s="276">
        <v>2014</v>
      </c>
      <c r="M64" s="282"/>
      <c r="N64" s="282"/>
      <c r="O64" s="283"/>
      <c r="P64" s="284">
        <v>2015</v>
      </c>
      <c r="Q64" s="285"/>
      <c r="R64" s="285"/>
      <c r="S64" s="285"/>
    </row>
    <row r="65" spans="1:19" s="46" customFormat="1">
      <c r="A65" s="273"/>
      <c r="B65" s="48"/>
      <c r="C65" s="100" t="s">
        <v>22</v>
      </c>
      <c r="D65" s="51" t="s">
        <v>21</v>
      </c>
      <c r="E65" s="51" t="s">
        <v>0</v>
      </c>
      <c r="F65" s="51" t="s">
        <v>1</v>
      </c>
      <c r="G65" s="51" t="s">
        <v>2</v>
      </c>
      <c r="H65" s="51" t="s">
        <v>21</v>
      </c>
      <c r="I65" s="51" t="str">
        <f>+E65</f>
        <v>SGP</v>
      </c>
      <c r="J65" s="51" t="str">
        <f>+F65</f>
        <v>REGALIAS</v>
      </c>
      <c r="K65" s="51" t="str">
        <f>+G65</f>
        <v>OTROS</v>
      </c>
      <c r="L65" s="51" t="s">
        <v>21</v>
      </c>
      <c r="M65" s="51" t="s">
        <v>0</v>
      </c>
      <c r="N65" s="51" t="s">
        <v>1</v>
      </c>
      <c r="O65" s="51" t="s">
        <v>2</v>
      </c>
      <c r="P65" s="51" t="s">
        <v>21</v>
      </c>
      <c r="Q65" s="51" t="s">
        <v>0</v>
      </c>
      <c r="R65" s="51" t="s">
        <v>1</v>
      </c>
      <c r="S65" s="51" t="s">
        <v>2</v>
      </c>
    </row>
    <row r="66" spans="1:19" s="46" customFormat="1" ht="30" customHeight="1">
      <c r="A66" s="273"/>
      <c r="B66" s="286" t="s">
        <v>140</v>
      </c>
      <c r="C66" s="286"/>
      <c r="D66" s="286"/>
      <c r="E66" s="286"/>
      <c r="F66" s="286"/>
      <c r="G66" s="286"/>
      <c r="H66" s="286"/>
      <c r="I66" s="286"/>
      <c r="J66" s="286"/>
      <c r="K66" s="286"/>
      <c r="L66" s="286"/>
      <c r="M66" s="286"/>
      <c r="N66" s="286"/>
      <c r="O66" s="286"/>
      <c r="P66" s="286"/>
      <c r="Q66" s="286"/>
      <c r="R66" s="286"/>
      <c r="S66" s="286"/>
    </row>
    <row r="67" spans="1:19" s="47" customFormat="1" ht="51.75" customHeight="1">
      <c r="A67" s="273"/>
      <c r="B67" s="287" t="s">
        <v>151</v>
      </c>
      <c r="C67" s="191" t="s">
        <v>251</v>
      </c>
      <c r="D67" s="180">
        <v>0</v>
      </c>
      <c r="E67" s="180">
        <v>30000000</v>
      </c>
      <c r="F67" s="180">
        <v>0</v>
      </c>
      <c r="G67" s="180">
        <v>0</v>
      </c>
      <c r="H67" s="180">
        <v>0</v>
      </c>
      <c r="I67" s="180">
        <v>16000000</v>
      </c>
      <c r="J67" s="180">
        <v>0</v>
      </c>
      <c r="K67" s="180">
        <v>100000000</v>
      </c>
      <c r="L67" s="180">
        <v>0</v>
      </c>
      <c r="M67" s="180">
        <v>15000000</v>
      </c>
      <c r="N67" s="180">
        <v>0</v>
      </c>
      <c r="O67" s="180">
        <v>0</v>
      </c>
      <c r="P67" s="180">
        <v>0</v>
      </c>
      <c r="Q67" s="180">
        <v>30000000</v>
      </c>
      <c r="R67" s="180">
        <v>0</v>
      </c>
      <c r="S67" s="180">
        <v>100000000</v>
      </c>
    </row>
    <row r="68" spans="1:19" s="47" customFormat="1" ht="51.75" customHeight="1">
      <c r="A68" s="273"/>
      <c r="B68" s="288"/>
      <c r="C68" s="57" t="s">
        <v>32</v>
      </c>
      <c r="D68" s="95">
        <v>0</v>
      </c>
      <c r="E68" s="95">
        <v>52000000</v>
      </c>
      <c r="F68" s="95">
        <v>0</v>
      </c>
      <c r="G68" s="95">
        <v>0</v>
      </c>
      <c r="H68" s="95">
        <v>0</v>
      </c>
      <c r="I68" s="95">
        <v>52000000</v>
      </c>
      <c r="J68" s="95">
        <v>0</v>
      </c>
      <c r="K68" s="95">
        <v>50000000</v>
      </c>
      <c r="L68" s="95">
        <v>0</v>
      </c>
      <c r="M68" s="95">
        <v>52000000</v>
      </c>
      <c r="N68" s="95">
        <v>0</v>
      </c>
      <c r="O68" s="95">
        <v>50000000</v>
      </c>
      <c r="P68" s="95">
        <v>0</v>
      </c>
      <c r="Q68" s="95">
        <v>52000000</v>
      </c>
      <c r="R68" s="95">
        <v>0</v>
      </c>
      <c r="S68" s="95">
        <v>50000000</v>
      </c>
    </row>
    <row r="69" spans="1:19" s="47" customFormat="1" ht="51.75" customHeight="1">
      <c r="A69" s="273"/>
      <c r="B69" s="289"/>
      <c r="C69" s="57" t="s">
        <v>252</v>
      </c>
      <c r="D69" s="95">
        <v>0</v>
      </c>
      <c r="E69" s="95">
        <v>20000000</v>
      </c>
      <c r="F69" s="95">
        <v>0</v>
      </c>
      <c r="G69" s="95">
        <v>0</v>
      </c>
      <c r="H69" s="95">
        <v>0</v>
      </c>
      <c r="I69" s="95">
        <v>10000000</v>
      </c>
      <c r="J69" s="95">
        <v>0</v>
      </c>
      <c r="K69" s="95">
        <v>0</v>
      </c>
      <c r="L69" s="95">
        <v>0</v>
      </c>
      <c r="M69" s="95">
        <v>11000000</v>
      </c>
      <c r="N69" s="95">
        <v>0</v>
      </c>
      <c r="O69" s="95">
        <v>200000000</v>
      </c>
      <c r="P69" s="95">
        <v>0</v>
      </c>
      <c r="Q69" s="95">
        <v>20000000</v>
      </c>
      <c r="R69" s="95">
        <v>0</v>
      </c>
      <c r="S69" s="95">
        <v>0</v>
      </c>
    </row>
    <row r="70" spans="1:19" s="47" customFormat="1" ht="30" customHeight="1">
      <c r="A70" s="54"/>
      <c r="B70" s="55"/>
      <c r="C70" s="88"/>
      <c r="D70" s="290">
        <f>SUM(D67:G69)</f>
        <v>102000000</v>
      </c>
      <c r="E70" s="291"/>
      <c r="F70" s="291"/>
      <c r="G70" s="292"/>
      <c r="H70" s="293">
        <f>SUM(H67:K69)</f>
        <v>228000000</v>
      </c>
      <c r="I70" s="293"/>
      <c r="J70" s="293"/>
      <c r="K70" s="293"/>
      <c r="L70" s="290">
        <f>SUM(L66:O69)</f>
        <v>328000000</v>
      </c>
      <c r="M70" s="291"/>
      <c r="N70" s="291"/>
      <c r="O70" s="292"/>
      <c r="P70" s="293">
        <f>SUM(P67:S69)</f>
        <v>252000000</v>
      </c>
      <c r="Q70" s="293"/>
      <c r="R70" s="293"/>
      <c r="S70" s="293"/>
    </row>
    <row r="71" spans="1:19" s="47" customFormat="1">
      <c r="A71" s="54"/>
      <c r="B71" s="55"/>
      <c r="C71" s="88"/>
      <c r="D71" s="55"/>
      <c r="E71" s="55"/>
      <c r="F71" s="55"/>
      <c r="G71" s="55"/>
      <c r="H71" s="55"/>
      <c r="I71" s="55"/>
      <c r="J71" s="55"/>
      <c r="K71" s="55"/>
      <c r="L71" s="55"/>
      <c r="M71" s="55"/>
      <c r="N71" s="55"/>
      <c r="O71" s="55"/>
      <c r="P71" s="55"/>
      <c r="Q71" s="55"/>
      <c r="R71" s="55"/>
      <c r="S71" s="55"/>
    </row>
    <row r="72" spans="1:19" s="91" customFormat="1" ht="22.5" customHeight="1">
      <c r="A72" s="56"/>
      <c r="B72" s="270" t="s">
        <v>33</v>
      </c>
      <c r="C72" s="103"/>
      <c r="D72" s="51" t="s">
        <v>21</v>
      </c>
      <c r="E72" s="51" t="s">
        <v>0</v>
      </c>
      <c r="F72" s="51" t="s">
        <v>1</v>
      </c>
      <c r="G72" s="51" t="s">
        <v>2</v>
      </c>
      <c r="H72" s="51" t="s">
        <v>21</v>
      </c>
      <c r="I72" s="51" t="s">
        <v>0</v>
      </c>
      <c r="J72" s="51" t="s">
        <v>1</v>
      </c>
      <c r="K72" s="51" t="s">
        <v>2</v>
      </c>
      <c r="L72" s="51" t="s">
        <v>21</v>
      </c>
      <c r="M72" s="51" t="s">
        <v>0</v>
      </c>
      <c r="N72" s="51" t="s">
        <v>1</v>
      </c>
      <c r="O72" s="51" t="s">
        <v>2</v>
      </c>
      <c r="P72" s="51" t="s">
        <v>21</v>
      </c>
      <c r="Q72" s="51" t="s">
        <v>0</v>
      </c>
      <c r="R72" s="51" t="s">
        <v>1</v>
      </c>
      <c r="S72" s="51" t="s">
        <v>2</v>
      </c>
    </row>
    <row r="73" spans="1:19" s="93" customFormat="1" ht="15" customHeight="1">
      <c r="A73" s="56"/>
      <c r="B73" s="271"/>
      <c r="C73" s="104" t="s">
        <v>84</v>
      </c>
      <c r="D73" s="98">
        <f t="shared" ref="D73:S73" si="0">+SUM(D7:D33)+SUM(D42:D59)+SUM(D67:D69)</f>
        <v>0</v>
      </c>
      <c r="E73" s="98">
        <f t="shared" si="0"/>
        <v>1864836075</v>
      </c>
      <c r="F73" s="98">
        <f t="shared" si="0"/>
        <v>500000000</v>
      </c>
      <c r="G73" s="98">
        <f t="shared" si="0"/>
        <v>144911699</v>
      </c>
      <c r="H73" s="98">
        <f t="shared" si="0"/>
        <v>0</v>
      </c>
      <c r="I73" s="98">
        <f t="shared" si="0"/>
        <v>1461395710</v>
      </c>
      <c r="J73" s="98">
        <f t="shared" si="0"/>
        <v>500000000</v>
      </c>
      <c r="K73" s="98">
        <f t="shared" si="0"/>
        <v>3195000000</v>
      </c>
      <c r="L73" s="98">
        <f t="shared" si="0"/>
        <v>0</v>
      </c>
      <c r="M73" s="98">
        <f t="shared" si="0"/>
        <v>1735697365</v>
      </c>
      <c r="N73" s="98">
        <f t="shared" si="0"/>
        <v>500000000</v>
      </c>
      <c r="O73" s="98">
        <f t="shared" si="0"/>
        <v>5000000000</v>
      </c>
      <c r="P73" s="98">
        <f t="shared" si="0"/>
        <v>40000000</v>
      </c>
      <c r="Q73" s="98">
        <f t="shared" si="0"/>
        <v>1956758285.95</v>
      </c>
      <c r="R73" s="98">
        <f t="shared" si="0"/>
        <v>300000000</v>
      </c>
      <c r="S73" s="98">
        <f t="shared" si="0"/>
        <v>1700000000</v>
      </c>
    </row>
    <row r="74" spans="1:19" s="93" customFormat="1" ht="30.75" customHeight="1">
      <c r="A74" s="56"/>
      <c r="B74" s="272"/>
      <c r="C74" s="105" t="s">
        <v>85</v>
      </c>
      <c r="D74" s="238">
        <f>SUM(D73:F73)</f>
        <v>2364836075</v>
      </c>
      <c r="E74" s="239"/>
      <c r="F74" s="240"/>
      <c r="G74" s="95">
        <f>+G73</f>
        <v>144911699</v>
      </c>
      <c r="H74" s="238">
        <f>SUM(H73:J73)</f>
        <v>1961395710</v>
      </c>
      <c r="I74" s="239"/>
      <c r="J74" s="240"/>
      <c r="K74" s="95">
        <f>+K73</f>
        <v>3195000000</v>
      </c>
      <c r="L74" s="238">
        <f>SUM(L73:N73)</f>
        <v>2235697365</v>
      </c>
      <c r="M74" s="239"/>
      <c r="N74" s="240"/>
      <c r="O74" s="95">
        <f>+O73</f>
        <v>5000000000</v>
      </c>
      <c r="P74" s="238">
        <f>SUM(P73:R73)</f>
        <v>2296758285.9499998</v>
      </c>
      <c r="Q74" s="239"/>
      <c r="R74" s="240"/>
      <c r="S74" s="95">
        <f>+S73</f>
        <v>1700000000</v>
      </c>
    </row>
    <row r="75" spans="1:19" s="47" customFormat="1" ht="15" customHeight="1">
      <c r="A75" s="54"/>
      <c r="B75" s="92"/>
      <c r="C75" s="106"/>
      <c r="D75" s="55"/>
      <c r="E75" s="55"/>
      <c r="F75" s="55"/>
      <c r="G75" s="55"/>
      <c r="H75" s="55"/>
      <c r="I75" s="55"/>
      <c r="J75" s="55"/>
      <c r="K75" s="55"/>
      <c r="L75" s="55"/>
      <c r="M75" s="55"/>
      <c r="N75" s="55"/>
      <c r="O75" s="55"/>
      <c r="P75" s="55"/>
      <c r="Q75" s="55"/>
      <c r="R75" s="55"/>
      <c r="S75" s="55"/>
    </row>
    <row r="76" spans="1:19" s="47" customFormat="1">
      <c r="A76" s="54"/>
      <c r="B76" s="55"/>
      <c r="C76" s="88"/>
      <c r="E76" s="107">
        <f>+D74</f>
        <v>2364836075</v>
      </c>
      <c r="G76" s="107">
        <f>+G74</f>
        <v>144911699</v>
      </c>
      <c r="I76" s="107">
        <f>+H74</f>
        <v>1961395710</v>
      </c>
      <c r="K76" s="107">
        <f>+K74</f>
        <v>3195000000</v>
      </c>
      <c r="M76" s="107">
        <f>+L74</f>
        <v>2235697365</v>
      </c>
      <c r="O76" s="107">
        <f>+O74</f>
        <v>5000000000</v>
      </c>
      <c r="Q76" s="107">
        <f>+P74</f>
        <v>2296758285.9499998</v>
      </c>
      <c r="S76" s="107">
        <f>+S74</f>
        <v>1700000000</v>
      </c>
    </row>
    <row r="77" spans="1:19" s="90" customFormat="1" ht="12.75">
      <c r="A77" s="87"/>
      <c r="B77" s="88"/>
      <c r="C77" s="89"/>
    </row>
    <row r="78" spans="1:19" s="47" customFormat="1">
      <c r="A78" s="54"/>
      <c r="B78" s="55"/>
      <c r="C78" s="88"/>
      <c r="D78" s="55"/>
      <c r="E78" s="55"/>
      <c r="F78" s="55"/>
      <c r="G78" s="55"/>
      <c r="H78" s="55"/>
      <c r="I78" s="55"/>
      <c r="J78" s="55"/>
      <c r="K78" s="55"/>
      <c r="L78" s="55"/>
      <c r="M78" s="55"/>
      <c r="N78" s="55"/>
      <c r="O78" s="55"/>
      <c r="P78" s="55"/>
      <c r="Q78" s="55"/>
      <c r="R78" s="55"/>
      <c r="S78" s="55"/>
    </row>
  </sheetData>
  <mergeCells count="58">
    <mergeCell ref="A2:A33"/>
    <mergeCell ref="C63:S63"/>
    <mergeCell ref="D39:G39"/>
    <mergeCell ref="H39:K39"/>
    <mergeCell ref="L39:O39"/>
    <mergeCell ref="P39:S39"/>
    <mergeCell ref="C3:S3"/>
    <mergeCell ref="C2:S2"/>
    <mergeCell ref="D4:G4"/>
    <mergeCell ref="B17:B18"/>
    <mergeCell ref="B20:B25"/>
    <mergeCell ref="B29:B31"/>
    <mergeCell ref="C37:S37"/>
    <mergeCell ref="C38:S38"/>
    <mergeCell ref="H4:K4"/>
    <mergeCell ref="L4:O4"/>
    <mergeCell ref="P4:S4"/>
    <mergeCell ref="D34:G34"/>
    <mergeCell ref="H34:K34"/>
    <mergeCell ref="L34:O34"/>
    <mergeCell ref="P34:S34"/>
    <mergeCell ref="B6:S6"/>
    <mergeCell ref="B19:S19"/>
    <mergeCell ref="B26:S26"/>
    <mergeCell ref="B32:S32"/>
    <mergeCell ref="B14:B16"/>
    <mergeCell ref="B27:B28"/>
    <mergeCell ref="B7:B13"/>
    <mergeCell ref="P60:S60"/>
    <mergeCell ref="B41:S41"/>
    <mergeCell ref="B48:S48"/>
    <mergeCell ref="B50:S50"/>
    <mergeCell ref="B52:S52"/>
    <mergeCell ref="B56:S56"/>
    <mergeCell ref="B58:S58"/>
    <mergeCell ref="B42:B47"/>
    <mergeCell ref="B53:B55"/>
    <mergeCell ref="L74:N74"/>
    <mergeCell ref="A37:A59"/>
    <mergeCell ref="D60:G60"/>
    <mergeCell ref="H60:K60"/>
    <mergeCell ref="L60:O60"/>
    <mergeCell ref="P74:R74"/>
    <mergeCell ref="B72:B74"/>
    <mergeCell ref="A62:A69"/>
    <mergeCell ref="C62:S62"/>
    <mergeCell ref="D64:G64"/>
    <mergeCell ref="H64:K64"/>
    <mergeCell ref="L64:O64"/>
    <mergeCell ref="P64:S64"/>
    <mergeCell ref="B66:S66"/>
    <mergeCell ref="B67:B69"/>
    <mergeCell ref="D70:G70"/>
    <mergeCell ref="H70:K70"/>
    <mergeCell ref="L70:O70"/>
    <mergeCell ref="P70:S70"/>
    <mergeCell ref="D74:F74"/>
    <mergeCell ref="H74:J74"/>
  </mergeCells>
  <pageMargins left="0.78740157480314965" right="0.39370078740157483" top="0" bottom="0" header="0.31496062992125984" footer="0.31496062992125984"/>
  <pageSetup paperSize="5" scale="45" orientation="landscape" horizontalDpi="4294967293" r:id="rId1"/>
  <rowBreaks count="2" manualBreakCount="2">
    <brk id="35" max="16383" man="1"/>
    <brk id="60" max="16383" man="1"/>
  </rowBreaks>
</worksheet>
</file>

<file path=xl/worksheets/sheet3.xml><?xml version="1.0" encoding="utf-8"?>
<worksheet xmlns="http://schemas.openxmlformats.org/spreadsheetml/2006/main" xmlns:r="http://schemas.openxmlformats.org/officeDocument/2006/relationships">
  <sheetPr>
    <tabColor theme="5" tint="-0.249977111117893"/>
  </sheetPr>
  <dimension ref="A2:S135"/>
  <sheetViews>
    <sheetView tabSelected="1" view="pageBreakPreview" zoomScale="70" zoomScaleNormal="80" zoomScaleSheetLayoutView="70" workbookViewId="0">
      <selection activeCell="C82" sqref="C82"/>
    </sheetView>
  </sheetViews>
  <sheetFormatPr baseColWidth="10" defaultRowHeight="15"/>
  <cols>
    <col min="1" max="1" width="8.7109375" style="2" customWidth="1"/>
    <col min="2" max="2" width="41.7109375" style="2" customWidth="1"/>
    <col min="3" max="3" width="41.7109375" style="19" customWidth="1"/>
    <col min="4" max="19" width="15" style="2" customWidth="1"/>
  </cols>
  <sheetData>
    <row r="2" spans="1:19" s="24" customFormat="1" ht="15.75" customHeight="1">
      <c r="A2" s="359" t="s">
        <v>153</v>
      </c>
      <c r="B2" s="23" t="s">
        <v>9</v>
      </c>
      <c r="C2" s="334" t="s">
        <v>5</v>
      </c>
      <c r="D2" s="335"/>
      <c r="E2" s="335"/>
      <c r="F2" s="335"/>
      <c r="G2" s="335"/>
      <c r="H2" s="335"/>
      <c r="I2" s="335"/>
      <c r="J2" s="335"/>
      <c r="K2" s="335"/>
      <c r="L2" s="335"/>
      <c r="M2" s="335"/>
      <c r="N2" s="335"/>
      <c r="O2" s="335"/>
      <c r="P2" s="335"/>
      <c r="Q2" s="335"/>
      <c r="R2" s="335"/>
      <c r="S2" s="335"/>
    </row>
    <row r="3" spans="1:19" ht="123.75" customHeight="1">
      <c r="A3" s="359"/>
      <c r="B3" s="11" t="s">
        <v>23</v>
      </c>
      <c r="C3" s="353" t="s">
        <v>274</v>
      </c>
      <c r="D3" s="354"/>
      <c r="E3" s="354"/>
      <c r="F3" s="354"/>
      <c r="G3" s="354"/>
      <c r="H3" s="354"/>
      <c r="I3" s="354"/>
      <c r="J3" s="354"/>
      <c r="K3" s="354"/>
      <c r="L3" s="354"/>
      <c r="M3" s="354"/>
      <c r="N3" s="354"/>
      <c r="O3" s="354"/>
      <c r="P3" s="354"/>
      <c r="Q3" s="354"/>
      <c r="R3" s="354"/>
      <c r="S3" s="355"/>
    </row>
    <row r="4" spans="1:19" s="66" customFormat="1">
      <c r="A4" s="359"/>
      <c r="B4" s="71"/>
      <c r="C4" s="72"/>
      <c r="D4" s="348">
        <v>2012</v>
      </c>
      <c r="E4" s="348"/>
      <c r="F4" s="348"/>
      <c r="G4" s="348"/>
      <c r="H4" s="349">
        <v>2013</v>
      </c>
      <c r="I4" s="349"/>
      <c r="J4" s="349"/>
      <c r="K4" s="349"/>
      <c r="L4" s="348">
        <v>2014</v>
      </c>
      <c r="M4" s="348"/>
      <c r="N4" s="348"/>
      <c r="O4" s="348"/>
      <c r="P4" s="349">
        <v>2015</v>
      </c>
      <c r="Q4" s="349"/>
      <c r="R4" s="349"/>
      <c r="S4" s="349"/>
    </row>
    <row r="5" spans="1:19">
      <c r="A5" s="359"/>
      <c r="B5" s="1"/>
      <c r="C5" s="20" t="s">
        <v>22</v>
      </c>
      <c r="D5" s="17" t="s">
        <v>21</v>
      </c>
      <c r="E5" s="17" t="s">
        <v>0</v>
      </c>
      <c r="F5" s="17" t="s">
        <v>1</v>
      </c>
      <c r="G5" s="17" t="s">
        <v>2</v>
      </c>
      <c r="H5" s="17" t="s">
        <v>21</v>
      </c>
      <c r="I5" s="17" t="str">
        <f>+E5</f>
        <v>SGP</v>
      </c>
      <c r="J5" s="17" t="str">
        <f>+F5</f>
        <v>REGALIAS</v>
      </c>
      <c r="K5" s="17" t="str">
        <f>+G5</f>
        <v>OTROS</v>
      </c>
      <c r="L5" s="17" t="s">
        <v>21</v>
      </c>
      <c r="M5" s="17" t="s">
        <v>0</v>
      </c>
      <c r="N5" s="17" t="s">
        <v>1</v>
      </c>
      <c r="O5" s="17" t="s">
        <v>2</v>
      </c>
      <c r="P5" s="17" t="s">
        <v>21</v>
      </c>
      <c r="Q5" s="17" t="s">
        <v>0</v>
      </c>
      <c r="R5" s="17" t="s">
        <v>1</v>
      </c>
      <c r="S5" s="17" t="s">
        <v>2</v>
      </c>
    </row>
    <row r="6" spans="1:19" ht="30" customHeight="1">
      <c r="A6" s="359"/>
      <c r="B6" s="360" t="s">
        <v>221</v>
      </c>
      <c r="C6" s="360"/>
      <c r="D6" s="360"/>
      <c r="E6" s="360"/>
      <c r="F6" s="360"/>
      <c r="G6" s="360"/>
      <c r="H6" s="360"/>
      <c r="I6" s="360"/>
      <c r="J6" s="360"/>
      <c r="K6" s="360"/>
      <c r="L6" s="360"/>
      <c r="M6" s="360"/>
      <c r="N6" s="360"/>
      <c r="O6" s="360"/>
      <c r="P6" s="360"/>
      <c r="Q6" s="360"/>
      <c r="R6" s="360"/>
      <c r="S6" s="360"/>
    </row>
    <row r="7" spans="1:19" ht="49.5" customHeight="1">
      <c r="A7" s="359"/>
      <c r="B7" s="362" t="s">
        <v>224</v>
      </c>
      <c r="C7" s="29" t="s">
        <v>44</v>
      </c>
      <c r="D7" s="180">
        <v>0</v>
      </c>
      <c r="E7" s="180">
        <v>2628204010</v>
      </c>
      <c r="F7" s="180">
        <v>0</v>
      </c>
      <c r="G7" s="180">
        <v>1438499990</v>
      </c>
      <c r="H7" s="180">
        <v>0</v>
      </c>
      <c r="I7" s="180">
        <v>2707050120</v>
      </c>
      <c r="J7" s="180">
        <v>0</v>
      </c>
      <c r="K7" s="180">
        <v>0</v>
      </c>
      <c r="L7" s="180">
        <v>0</v>
      </c>
      <c r="M7" s="180">
        <v>2788261623.5999999</v>
      </c>
      <c r="N7" s="180">
        <v>0</v>
      </c>
      <c r="O7" s="180">
        <v>0</v>
      </c>
      <c r="P7" s="180">
        <v>0</v>
      </c>
      <c r="Q7" s="180">
        <v>2871909472.3080001</v>
      </c>
      <c r="R7" s="180">
        <v>0</v>
      </c>
      <c r="S7" s="180">
        <v>0</v>
      </c>
    </row>
    <row r="8" spans="1:19" ht="49.5" customHeight="1">
      <c r="A8" s="359"/>
      <c r="B8" s="363"/>
      <c r="C8" s="14" t="s">
        <v>45</v>
      </c>
      <c r="D8" s="180">
        <v>0</v>
      </c>
      <c r="E8" s="180">
        <v>82500000</v>
      </c>
      <c r="F8" s="180">
        <v>0</v>
      </c>
      <c r="G8" s="180">
        <v>0</v>
      </c>
      <c r="H8" s="180">
        <v>0</v>
      </c>
      <c r="I8" s="180">
        <v>85000000</v>
      </c>
      <c r="J8" s="180">
        <v>0</v>
      </c>
      <c r="K8" s="180">
        <v>40000000</v>
      </c>
      <c r="L8" s="180">
        <v>0</v>
      </c>
      <c r="M8" s="180">
        <v>87550000</v>
      </c>
      <c r="N8" s="180">
        <v>0</v>
      </c>
      <c r="O8" s="180">
        <v>0</v>
      </c>
      <c r="P8" s="180">
        <v>0</v>
      </c>
      <c r="Q8" s="180">
        <v>90176500</v>
      </c>
      <c r="R8" s="180">
        <v>0</v>
      </c>
      <c r="S8" s="180">
        <v>0</v>
      </c>
    </row>
    <row r="9" spans="1:19" ht="54.75" customHeight="1">
      <c r="A9" s="359"/>
      <c r="B9" s="363"/>
      <c r="C9" s="30" t="s">
        <v>46</v>
      </c>
      <c r="D9" s="180">
        <v>0</v>
      </c>
      <c r="E9" s="180">
        <v>44100000</v>
      </c>
      <c r="F9" s="180">
        <v>0</v>
      </c>
      <c r="G9" s="180">
        <v>7800000</v>
      </c>
      <c r="H9" s="180">
        <v>0</v>
      </c>
      <c r="I9" s="180">
        <v>60000000</v>
      </c>
      <c r="J9" s="180">
        <v>0</v>
      </c>
      <c r="K9" s="180">
        <v>100000000</v>
      </c>
      <c r="L9" s="180">
        <v>0</v>
      </c>
      <c r="M9" s="180">
        <v>61800000</v>
      </c>
      <c r="N9" s="180">
        <v>0</v>
      </c>
      <c r="O9" s="180">
        <v>120000000</v>
      </c>
      <c r="P9" s="180">
        <v>0</v>
      </c>
      <c r="Q9" s="180">
        <v>63654000</v>
      </c>
      <c r="R9" s="180">
        <v>0</v>
      </c>
      <c r="S9" s="180">
        <v>120000000</v>
      </c>
    </row>
    <row r="10" spans="1:19" ht="54.75" customHeight="1">
      <c r="A10" s="359"/>
      <c r="B10" s="363"/>
      <c r="C10" s="12" t="s">
        <v>47</v>
      </c>
      <c r="D10" s="180">
        <v>0</v>
      </c>
      <c r="E10" s="180">
        <v>29000000</v>
      </c>
      <c r="F10" s="180">
        <v>0</v>
      </c>
      <c r="G10" s="180">
        <v>0</v>
      </c>
      <c r="H10" s="180">
        <v>0</v>
      </c>
      <c r="I10" s="180">
        <v>30000000</v>
      </c>
      <c r="J10" s="180">
        <v>0</v>
      </c>
      <c r="K10" s="180">
        <v>0</v>
      </c>
      <c r="L10" s="180">
        <v>0</v>
      </c>
      <c r="M10" s="180">
        <v>30900000</v>
      </c>
      <c r="N10" s="180">
        <v>0</v>
      </c>
      <c r="O10" s="180">
        <v>0</v>
      </c>
      <c r="P10" s="180">
        <v>0</v>
      </c>
      <c r="Q10" s="180">
        <v>31827000</v>
      </c>
      <c r="R10" s="180">
        <v>0</v>
      </c>
      <c r="S10" s="180">
        <v>0</v>
      </c>
    </row>
    <row r="11" spans="1:19" ht="54.75" customHeight="1">
      <c r="A11" s="359"/>
      <c r="B11" s="363"/>
      <c r="C11" s="12" t="s">
        <v>48</v>
      </c>
      <c r="D11" s="180">
        <v>0</v>
      </c>
      <c r="E11" s="180">
        <v>24000000</v>
      </c>
      <c r="F11" s="180">
        <v>0</v>
      </c>
      <c r="G11" s="180">
        <v>0</v>
      </c>
      <c r="H11" s="180">
        <v>0</v>
      </c>
      <c r="I11" s="180">
        <v>28000000</v>
      </c>
      <c r="J11" s="180">
        <v>0</v>
      </c>
      <c r="K11" s="180">
        <v>24000000</v>
      </c>
      <c r="L11" s="180">
        <v>0</v>
      </c>
      <c r="M11" s="180">
        <v>28840000</v>
      </c>
      <c r="N11" s="180">
        <v>0</v>
      </c>
      <c r="O11" s="180">
        <v>0</v>
      </c>
      <c r="P11" s="180">
        <v>0</v>
      </c>
      <c r="Q11" s="180">
        <v>29705200</v>
      </c>
      <c r="R11" s="180">
        <v>0</v>
      </c>
      <c r="S11" s="180">
        <v>0</v>
      </c>
    </row>
    <row r="12" spans="1:19" ht="54.75" customHeight="1">
      <c r="A12" s="359"/>
      <c r="B12" s="363"/>
      <c r="C12" s="12" t="s">
        <v>226</v>
      </c>
      <c r="D12" s="180">
        <v>0</v>
      </c>
      <c r="E12" s="180">
        <v>12000000</v>
      </c>
      <c r="F12" s="180">
        <v>0</v>
      </c>
      <c r="G12" s="180">
        <v>0</v>
      </c>
      <c r="H12" s="180">
        <v>0</v>
      </c>
      <c r="I12" s="180">
        <v>12000000</v>
      </c>
      <c r="J12" s="180">
        <v>0</v>
      </c>
      <c r="K12" s="180">
        <v>0</v>
      </c>
      <c r="L12" s="180">
        <v>0</v>
      </c>
      <c r="M12" s="180">
        <v>12360000</v>
      </c>
      <c r="N12" s="180">
        <v>0</v>
      </c>
      <c r="O12" s="180">
        <v>0</v>
      </c>
      <c r="P12" s="180">
        <v>0</v>
      </c>
      <c r="Q12" s="180">
        <v>12730800</v>
      </c>
      <c r="R12" s="180">
        <v>0</v>
      </c>
      <c r="S12" s="180">
        <v>0</v>
      </c>
    </row>
    <row r="13" spans="1:19" ht="54.75" customHeight="1">
      <c r="A13" s="359"/>
      <c r="B13" s="363"/>
      <c r="C13" s="12" t="s">
        <v>182</v>
      </c>
      <c r="D13" s="180">
        <v>0</v>
      </c>
      <c r="E13" s="180">
        <v>16505000</v>
      </c>
      <c r="F13" s="180">
        <v>0</v>
      </c>
      <c r="G13" s="180">
        <v>0</v>
      </c>
      <c r="H13" s="180">
        <v>0</v>
      </c>
      <c r="I13" s="180">
        <v>17000000</v>
      </c>
      <c r="J13" s="180">
        <v>0</v>
      </c>
      <c r="K13" s="180">
        <v>60000000</v>
      </c>
      <c r="L13" s="180">
        <v>0</v>
      </c>
      <c r="M13" s="180">
        <v>17510000</v>
      </c>
      <c r="N13" s="180">
        <v>0</v>
      </c>
      <c r="O13" s="180">
        <v>65000000</v>
      </c>
      <c r="P13" s="180">
        <v>0</v>
      </c>
      <c r="Q13" s="180">
        <v>18035300</v>
      </c>
      <c r="R13" s="180">
        <v>0</v>
      </c>
      <c r="S13" s="180">
        <v>65000000</v>
      </c>
    </row>
    <row r="14" spans="1:19" s="46" customFormat="1" ht="39.75" customHeight="1">
      <c r="A14" s="359"/>
      <c r="B14" s="363"/>
      <c r="C14" s="12" t="s">
        <v>183</v>
      </c>
      <c r="D14" s="180">
        <v>0</v>
      </c>
      <c r="E14" s="180">
        <v>11000000</v>
      </c>
      <c r="F14" s="180">
        <v>0</v>
      </c>
      <c r="G14" s="180">
        <v>0</v>
      </c>
      <c r="H14" s="180">
        <v>0</v>
      </c>
      <c r="I14" s="180">
        <v>11500000</v>
      </c>
      <c r="J14" s="180">
        <v>0</v>
      </c>
      <c r="K14" s="180">
        <v>42000000</v>
      </c>
      <c r="L14" s="180">
        <v>0</v>
      </c>
      <c r="M14" s="180">
        <v>11845000</v>
      </c>
      <c r="N14" s="180">
        <v>0</v>
      </c>
      <c r="O14" s="180">
        <v>42000000</v>
      </c>
      <c r="P14" s="180">
        <v>0</v>
      </c>
      <c r="Q14" s="180">
        <v>12200350</v>
      </c>
      <c r="R14" s="180">
        <v>0</v>
      </c>
      <c r="S14" s="180">
        <v>45000000</v>
      </c>
    </row>
    <row r="15" spans="1:19" ht="38.25" customHeight="1">
      <c r="A15" s="359"/>
      <c r="B15" s="364"/>
      <c r="C15" s="19" t="s">
        <v>227</v>
      </c>
      <c r="D15" s="180">
        <v>0</v>
      </c>
      <c r="E15" s="180">
        <v>141715000</v>
      </c>
      <c r="F15" s="180">
        <v>0</v>
      </c>
      <c r="G15" s="180">
        <v>0</v>
      </c>
      <c r="H15" s="180">
        <v>0</v>
      </c>
      <c r="I15" s="180">
        <v>146000000</v>
      </c>
      <c r="J15" s="180">
        <v>0</v>
      </c>
      <c r="K15" s="180">
        <v>0</v>
      </c>
      <c r="L15" s="180">
        <v>0</v>
      </c>
      <c r="M15" s="180">
        <v>150380000</v>
      </c>
      <c r="N15" s="180">
        <v>0</v>
      </c>
      <c r="O15" s="180">
        <v>0</v>
      </c>
      <c r="P15" s="180">
        <v>0</v>
      </c>
      <c r="Q15" s="180">
        <v>154891400</v>
      </c>
      <c r="R15" s="180">
        <v>0</v>
      </c>
      <c r="S15" s="180">
        <v>0</v>
      </c>
    </row>
    <row r="16" spans="1:19" s="46" customFormat="1" ht="40.5" customHeight="1">
      <c r="A16" s="359"/>
      <c r="B16" s="361" t="s">
        <v>206</v>
      </c>
      <c r="C16" s="57" t="s">
        <v>228</v>
      </c>
      <c r="D16" s="180">
        <v>0</v>
      </c>
      <c r="E16" s="180">
        <v>5000000</v>
      </c>
      <c r="F16" s="180">
        <v>0</v>
      </c>
      <c r="G16" s="180">
        <v>0</v>
      </c>
      <c r="H16" s="180">
        <v>0</v>
      </c>
      <c r="I16" s="180">
        <v>5200000</v>
      </c>
      <c r="J16" s="180">
        <v>0</v>
      </c>
      <c r="K16" s="180">
        <v>0</v>
      </c>
      <c r="L16" s="180">
        <v>0</v>
      </c>
      <c r="M16" s="180">
        <v>5356000</v>
      </c>
      <c r="N16" s="180">
        <v>0</v>
      </c>
      <c r="O16" s="180">
        <v>0</v>
      </c>
      <c r="P16" s="180">
        <v>0</v>
      </c>
      <c r="Q16" s="180">
        <v>5516680</v>
      </c>
      <c r="R16" s="180">
        <v>0</v>
      </c>
      <c r="S16" s="180">
        <v>0</v>
      </c>
    </row>
    <row r="17" spans="1:19" s="46" customFormat="1" ht="40.5" customHeight="1">
      <c r="A17" s="359"/>
      <c r="B17" s="361"/>
      <c r="C17" s="12" t="s">
        <v>16</v>
      </c>
      <c r="D17" s="180">
        <v>0</v>
      </c>
      <c r="E17" s="180">
        <v>5124985</v>
      </c>
      <c r="F17" s="180">
        <v>0</v>
      </c>
      <c r="G17" s="180">
        <v>0</v>
      </c>
      <c r="H17" s="180">
        <v>0</v>
      </c>
      <c r="I17" s="180">
        <v>11000000</v>
      </c>
      <c r="J17" s="180">
        <v>0</v>
      </c>
      <c r="K17" s="180">
        <v>0</v>
      </c>
      <c r="L17" s="180">
        <v>0</v>
      </c>
      <c r="M17" s="180">
        <v>11330000</v>
      </c>
      <c r="N17" s="180">
        <v>0</v>
      </c>
      <c r="O17" s="180">
        <v>0</v>
      </c>
      <c r="P17" s="180">
        <v>0</v>
      </c>
      <c r="Q17" s="180">
        <v>11669900</v>
      </c>
      <c r="R17" s="180">
        <v>0</v>
      </c>
      <c r="S17" s="180">
        <v>0</v>
      </c>
    </row>
    <row r="18" spans="1:19" s="46" customFormat="1" ht="40.5" customHeight="1">
      <c r="A18" s="359"/>
      <c r="B18" s="361"/>
      <c r="C18" s="211" t="s">
        <v>229</v>
      </c>
      <c r="D18" s="180">
        <v>0</v>
      </c>
      <c r="E18" s="180">
        <v>21863000</v>
      </c>
      <c r="F18" s="180">
        <v>0</v>
      </c>
      <c r="G18" s="180">
        <v>0</v>
      </c>
      <c r="H18" s="180">
        <v>0</v>
      </c>
      <c r="I18" s="180">
        <v>42000000</v>
      </c>
      <c r="J18" s="180">
        <v>0</v>
      </c>
      <c r="K18" s="180">
        <v>42000000</v>
      </c>
      <c r="L18" s="180">
        <v>0</v>
      </c>
      <c r="M18" s="180">
        <v>43260000</v>
      </c>
      <c r="N18" s="180">
        <v>0</v>
      </c>
      <c r="O18" s="180">
        <v>52000000</v>
      </c>
      <c r="P18" s="180">
        <v>0</v>
      </c>
      <c r="Q18" s="180">
        <v>44557800</v>
      </c>
      <c r="R18" s="180">
        <v>0</v>
      </c>
      <c r="S18" s="180">
        <v>62000000</v>
      </c>
    </row>
    <row r="19" spans="1:19" ht="30.75" customHeight="1">
      <c r="A19" s="359"/>
      <c r="B19" s="325" t="s">
        <v>174</v>
      </c>
      <c r="C19" s="325"/>
      <c r="D19" s="325"/>
      <c r="E19" s="325"/>
      <c r="F19" s="325"/>
      <c r="G19" s="325"/>
      <c r="H19" s="325"/>
      <c r="I19" s="325"/>
      <c r="J19" s="325"/>
      <c r="K19" s="325"/>
      <c r="L19" s="325"/>
      <c r="M19" s="325"/>
      <c r="N19" s="325"/>
      <c r="O19" s="325"/>
      <c r="P19" s="325"/>
      <c r="Q19" s="325"/>
      <c r="R19" s="325"/>
      <c r="S19" s="325"/>
    </row>
    <row r="20" spans="1:19" ht="39" customHeight="1">
      <c r="A20" s="359"/>
      <c r="B20" s="336" t="s">
        <v>179</v>
      </c>
      <c r="C20" s="192" t="s">
        <v>34</v>
      </c>
      <c r="D20" s="180">
        <v>0</v>
      </c>
      <c r="E20" s="180">
        <v>0</v>
      </c>
      <c r="F20" s="180">
        <v>0</v>
      </c>
      <c r="G20" s="180">
        <v>0</v>
      </c>
      <c r="H20" s="180">
        <v>0</v>
      </c>
      <c r="I20" s="180">
        <v>0</v>
      </c>
      <c r="J20" s="180">
        <v>0</v>
      </c>
      <c r="K20" s="180">
        <v>6000000</v>
      </c>
      <c r="L20" s="180">
        <v>0</v>
      </c>
      <c r="M20" s="180">
        <v>0</v>
      </c>
      <c r="N20" s="180">
        <v>0</v>
      </c>
      <c r="O20" s="180">
        <v>0</v>
      </c>
      <c r="P20" s="180">
        <v>0</v>
      </c>
      <c r="Q20" s="180">
        <v>0</v>
      </c>
      <c r="R20" s="180">
        <v>0</v>
      </c>
      <c r="S20" s="180">
        <v>6000000</v>
      </c>
    </row>
    <row r="21" spans="1:19" ht="46.5" customHeight="1">
      <c r="A21" s="359"/>
      <c r="B21" s="337"/>
      <c r="C21" s="30" t="s">
        <v>49</v>
      </c>
      <c r="D21" s="180">
        <v>0</v>
      </c>
      <c r="E21" s="180">
        <v>0</v>
      </c>
      <c r="F21" s="180">
        <v>0</v>
      </c>
      <c r="G21" s="180">
        <v>0</v>
      </c>
      <c r="H21" s="180">
        <v>0</v>
      </c>
      <c r="I21" s="180">
        <v>0</v>
      </c>
      <c r="J21" s="180">
        <v>0</v>
      </c>
      <c r="K21" s="180">
        <v>12000000</v>
      </c>
      <c r="L21" s="180">
        <v>0</v>
      </c>
      <c r="M21" s="180">
        <v>0</v>
      </c>
      <c r="N21" s="180">
        <v>0</v>
      </c>
      <c r="O21" s="180">
        <v>0</v>
      </c>
      <c r="P21" s="180">
        <v>0</v>
      </c>
      <c r="Q21" s="180">
        <v>0</v>
      </c>
      <c r="R21" s="180">
        <v>0</v>
      </c>
      <c r="S21" s="180">
        <v>0</v>
      </c>
    </row>
    <row r="22" spans="1:19" ht="50.25" customHeight="1">
      <c r="A22" s="359"/>
      <c r="B22" s="337"/>
      <c r="C22" s="30" t="s">
        <v>159</v>
      </c>
      <c r="D22" s="180">
        <v>0</v>
      </c>
      <c r="E22" s="180">
        <v>6000000</v>
      </c>
      <c r="F22" s="180">
        <v>0</v>
      </c>
      <c r="G22" s="180">
        <v>0</v>
      </c>
      <c r="H22" s="180">
        <v>0</v>
      </c>
      <c r="I22" s="180">
        <v>12000000</v>
      </c>
      <c r="J22" s="180">
        <v>0</v>
      </c>
      <c r="K22" s="180">
        <v>108000000</v>
      </c>
      <c r="L22" s="180">
        <v>0</v>
      </c>
      <c r="M22" s="180">
        <v>18000000</v>
      </c>
      <c r="N22" s="180">
        <v>0</v>
      </c>
      <c r="O22" s="180">
        <v>112000000</v>
      </c>
      <c r="P22" s="180">
        <v>0</v>
      </c>
      <c r="Q22" s="180">
        <v>18000000</v>
      </c>
      <c r="R22" s="180">
        <v>0</v>
      </c>
      <c r="S22" s="180">
        <v>115000000</v>
      </c>
    </row>
    <row r="23" spans="1:19" s="46" customFormat="1" ht="50.25" customHeight="1">
      <c r="A23" s="359"/>
      <c r="B23" s="337"/>
      <c r="C23" s="35" t="s">
        <v>51</v>
      </c>
      <c r="D23" s="180">
        <v>0</v>
      </c>
      <c r="E23" s="180">
        <v>0</v>
      </c>
      <c r="F23" s="180">
        <v>0</v>
      </c>
      <c r="G23" s="180">
        <v>0</v>
      </c>
      <c r="H23" s="180">
        <v>0</v>
      </c>
      <c r="I23" s="180">
        <v>0</v>
      </c>
      <c r="J23" s="180">
        <v>0</v>
      </c>
      <c r="K23" s="180">
        <v>66000000</v>
      </c>
      <c r="L23" s="180">
        <v>0</v>
      </c>
      <c r="M23" s="180">
        <v>0</v>
      </c>
      <c r="N23" s="95">
        <v>0</v>
      </c>
      <c r="O23" s="180">
        <v>66000000</v>
      </c>
      <c r="P23" s="180">
        <v>0</v>
      </c>
      <c r="Q23" s="180">
        <v>0</v>
      </c>
      <c r="R23" s="180">
        <v>0</v>
      </c>
      <c r="S23" s="180">
        <v>35000000</v>
      </c>
    </row>
    <row r="24" spans="1:19" s="46" customFormat="1" ht="36" customHeight="1">
      <c r="A24" s="359"/>
      <c r="B24" s="337"/>
      <c r="C24" s="35" t="s">
        <v>230</v>
      </c>
      <c r="D24" s="180">
        <v>0</v>
      </c>
      <c r="E24" s="180">
        <v>120000000</v>
      </c>
      <c r="F24" s="180">
        <v>0</v>
      </c>
      <c r="G24" s="180">
        <v>0</v>
      </c>
      <c r="H24" s="180">
        <v>0</v>
      </c>
      <c r="I24" s="180">
        <v>124000000</v>
      </c>
      <c r="J24" s="180">
        <v>0</v>
      </c>
      <c r="K24" s="180">
        <v>0</v>
      </c>
      <c r="L24" s="180">
        <v>0</v>
      </c>
      <c r="M24" s="180">
        <v>128000000</v>
      </c>
      <c r="N24" s="95">
        <v>0</v>
      </c>
      <c r="O24" s="180">
        <v>0</v>
      </c>
      <c r="P24" s="180">
        <v>0</v>
      </c>
      <c r="Q24" s="180">
        <v>132000000</v>
      </c>
      <c r="R24" s="180">
        <v>0</v>
      </c>
      <c r="S24" s="180">
        <v>0</v>
      </c>
    </row>
    <row r="25" spans="1:19" s="46" customFormat="1" ht="28.5" customHeight="1">
      <c r="A25" s="359"/>
      <c r="B25" s="337"/>
      <c r="C25" s="35" t="s">
        <v>180</v>
      </c>
      <c r="D25" s="180">
        <v>0</v>
      </c>
      <c r="E25" s="180">
        <v>25000000</v>
      </c>
      <c r="F25" s="180">
        <v>0</v>
      </c>
      <c r="G25" s="180">
        <v>0</v>
      </c>
      <c r="H25" s="180">
        <v>0</v>
      </c>
      <c r="I25" s="180">
        <v>26000000</v>
      </c>
      <c r="J25" s="180">
        <v>0</v>
      </c>
      <c r="K25" s="180">
        <v>48500000</v>
      </c>
      <c r="L25" s="180">
        <v>0</v>
      </c>
      <c r="M25" s="180">
        <v>30000000</v>
      </c>
      <c r="N25" s="95">
        <v>0</v>
      </c>
      <c r="O25" s="180">
        <v>48500000</v>
      </c>
      <c r="P25" s="180">
        <v>0</v>
      </c>
      <c r="Q25" s="180">
        <v>32000000</v>
      </c>
      <c r="R25" s="180">
        <v>0</v>
      </c>
      <c r="S25" s="180">
        <v>0</v>
      </c>
    </row>
    <row r="26" spans="1:19" s="46" customFormat="1" ht="28.5" customHeight="1">
      <c r="A26" s="359"/>
      <c r="B26" s="337"/>
      <c r="C26" s="35" t="s">
        <v>231</v>
      </c>
      <c r="D26" s="180">
        <v>0</v>
      </c>
      <c r="E26" s="180">
        <v>76000000</v>
      </c>
      <c r="F26" s="180">
        <v>0</v>
      </c>
      <c r="G26" s="180">
        <v>82031000</v>
      </c>
      <c r="H26" s="180">
        <v>0</v>
      </c>
      <c r="I26" s="180">
        <v>78000000</v>
      </c>
      <c r="J26" s="180">
        <v>0</v>
      </c>
      <c r="K26" s="180">
        <v>30000000</v>
      </c>
      <c r="L26" s="180">
        <v>0</v>
      </c>
      <c r="M26" s="180">
        <v>82000000</v>
      </c>
      <c r="N26" s="95">
        <v>0</v>
      </c>
      <c r="O26" s="180">
        <v>30000000</v>
      </c>
      <c r="P26" s="180">
        <v>0</v>
      </c>
      <c r="Q26" s="180">
        <v>85000000</v>
      </c>
      <c r="R26" s="180">
        <v>0</v>
      </c>
      <c r="S26" s="180">
        <v>30000000</v>
      </c>
    </row>
    <row r="27" spans="1:19" s="46" customFormat="1" ht="28.5" customHeight="1">
      <c r="A27" s="359"/>
      <c r="B27" s="338"/>
      <c r="C27" s="35" t="s">
        <v>232</v>
      </c>
      <c r="D27" s="180">
        <v>0</v>
      </c>
      <c r="E27" s="180">
        <v>58625000</v>
      </c>
      <c r="F27" s="180">
        <v>0</v>
      </c>
      <c r="G27" s="180">
        <v>59200000</v>
      </c>
      <c r="H27" s="180">
        <v>0</v>
      </c>
      <c r="I27" s="180">
        <v>65500000</v>
      </c>
      <c r="J27" s="180">
        <v>0</v>
      </c>
      <c r="K27" s="180">
        <v>60000000</v>
      </c>
      <c r="L27" s="180">
        <v>0</v>
      </c>
      <c r="M27" s="180">
        <v>90000000</v>
      </c>
      <c r="N27" s="95">
        <v>0</v>
      </c>
      <c r="O27" s="180">
        <v>65000000</v>
      </c>
      <c r="P27" s="180">
        <v>0</v>
      </c>
      <c r="Q27" s="180">
        <v>93000000</v>
      </c>
      <c r="R27" s="180">
        <v>0</v>
      </c>
      <c r="S27" s="180">
        <v>70000000</v>
      </c>
    </row>
    <row r="28" spans="1:19" ht="46.5" customHeight="1">
      <c r="A28" s="359"/>
      <c r="B28" s="208" t="s">
        <v>177</v>
      </c>
      <c r="C28" s="30" t="s">
        <v>50</v>
      </c>
      <c r="D28" s="180">
        <v>0</v>
      </c>
      <c r="E28" s="180">
        <v>0</v>
      </c>
      <c r="F28" s="180">
        <v>0</v>
      </c>
      <c r="G28" s="180">
        <v>4000000</v>
      </c>
      <c r="H28" s="180">
        <v>0</v>
      </c>
      <c r="I28" s="180">
        <v>0</v>
      </c>
      <c r="J28" s="180">
        <v>0</v>
      </c>
      <c r="K28" s="180">
        <v>80000000</v>
      </c>
      <c r="L28" s="180">
        <v>0</v>
      </c>
      <c r="M28" s="180">
        <v>0</v>
      </c>
      <c r="N28" s="95">
        <v>0</v>
      </c>
      <c r="O28" s="180">
        <v>90000000</v>
      </c>
      <c r="P28" s="180">
        <v>0</v>
      </c>
      <c r="Q28" s="180">
        <v>0</v>
      </c>
      <c r="R28" s="180">
        <v>0</v>
      </c>
      <c r="S28" s="180">
        <v>24000000</v>
      </c>
    </row>
    <row r="29" spans="1:19" s="75" customFormat="1" ht="30" customHeight="1">
      <c r="A29" s="58"/>
      <c r="B29" s="73"/>
      <c r="C29" s="74"/>
      <c r="D29" s="322">
        <f>SUM(D7:G28)</f>
        <v>4898167985</v>
      </c>
      <c r="E29" s="322"/>
      <c r="F29" s="322"/>
      <c r="G29" s="322"/>
      <c r="H29" s="323">
        <f>SUM(H7:K28)</f>
        <v>4178750120</v>
      </c>
      <c r="I29" s="323"/>
      <c r="J29" s="323"/>
      <c r="K29" s="323"/>
      <c r="L29" s="322">
        <f>SUM(L7:O28)</f>
        <v>4287892623.5999999</v>
      </c>
      <c r="M29" s="322"/>
      <c r="N29" s="322"/>
      <c r="O29" s="322"/>
      <c r="P29" s="323">
        <f>SUM(P7:S28)</f>
        <v>4278874402.3080001</v>
      </c>
      <c r="Q29" s="323"/>
      <c r="R29" s="323"/>
      <c r="S29" s="323"/>
    </row>
    <row r="30" spans="1:19" s="31" customFormat="1">
      <c r="A30" s="33"/>
      <c r="B30" s="33"/>
      <c r="C30" s="19"/>
      <c r="D30" s="33"/>
      <c r="E30" s="33"/>
      <c r="F30" s="33"/>
      <c r="G30" s="33"/>
      <c r="H30" s="33"/>
      <c r="I30" s="33"/>
      <c r="J30" s="33"/>
      <c r="K30" s="33"/>
      <c r="L30" s="33"/>
      <c r="M30" s="33"/>
      <c r="N30" s="33"/>
      <c r="O30" s="33"/>
      <c r="P30" s="33"/>
      <c r="Q30" s="33"/>
      <c r="R30" s="33"/>
      <c r="S30" s="33"/>
    </row>
    <row r="31" spans="1:19" s="24" customFormat="1" ht="15.75" customHeight="1">
      <c r="A31" s="339" t="s">
        <v>153</v>
      </c>
      <c r="B31" s="28" t="s">
        <v>9</v>
      </c>
      <c r="C31" s="334" t="s">
        <v>5</v>
      </c>
      <c r="D31" s="335"/>
      <c r="E31" s="335"/>
      <c r="F31" s="335"/>
      <c r="G31" s="335"/>
      <c r="H31" s="335"/>
      <c r="I31" s="335"/>
      <c r="J31" s="335"/>
      <c r="K31" s="335"/>
      <c r="L31" s="335"/>
      <c r="M31" s="335"/>
      <c r="N31" s="335"/>
      <c r="O31" s="335"/>
      <c r="P31" s="335"/>
      <c r="Q31" s="335"/>
      <c r="R31" s="335"/>
      <c r="S31" s="335"/>
    </row>
    <row r="32" spans="1:19" s="31" customFormat="1" ht="123.75" customHeight="1">
      <c r="A32" s="340"/>
      <c r="B32" s="11" t="s">
        <v>23</v>
      </c>
      <c r="C32" s="347" t="s">
        <v>275</v>
      </c>
      <c r="D32" s="347"/>
      <c r="E32" s="347"/>
      <c r="F32" s="347"/>
      <c r="G32" s="347"/>
      <c r="H32" s="347"/>
      <c r="I32" s="347"/>
      <c r="J32" s="347"/>
      <c r="K32" s="347"/>
      <c r="L32" s="347"/>
      <c r="M32" s="347"/>
      <c r="N32" s="347"/>
      <c r="O32" s="347"/>
      <c r="P32" s="347"/>
      <c r="Q32" s="347"/>
      <c r="R32" s="347"/>
      <c r="S32" s="347"/>
    </row>
    <row r="33" spans="1:19" s="68" customFormat="1">
      <c r="A33" s="340"/>
      <c r="B33" s="67"/>
      <c r="C33" s="70"/>
      <c r="D33" s="348">
        <v>2012</v>
      </c>
      <c r="E33" s="348"/>
      <c r="F33" s="348"/>
      <c r="G33" s="348"/>
      <c r="H33" s="349">
        <v>2013</v>
      </c>
      <c r="I33" s="349"/>
      <c r="J33" s="349"/>
      <c r="K33" s="349"/>
      <c r="L33" s="348">
        <v>2014</v>
      </c>
      <c r="M33" s="348"/>
      <c r="N33" s="348"/>
      <c r="O33" s="348"/>
      <c r="P33" s="349">
        <v>2015</v>
      </c>
      <c r="Q33" s="349"/>
      <c r="R33" s="349"/>
      <c r="S33" s="349"/>
    </row>
    <row r="34" spans="1:19" s="31" customFormat="1">
      <c r="A34" s="340"/>
      <c r="B34" s="32"/>
      <c r="C34" s="20" t="s">
        <v>22</v>
      </c>
      <c r="D34" s="17" t="s">
        <v>21</v>
      </c>
      <c r="E34" s="17" t="s">
        <v>0</v>
      </c>
      <c r="F34" s="17" t="s">
        <v>1</v>
      </c>
      <c r="G34" s="17" t="s">
        <v>2</v>
      </c>
      <c r="H34" s="17" t="s">
        <v>21</v>
      </c>
      <c r="I34" s="17" t="str">
        <f>+E34</f>
        <v>SGP</v>
      </c>
      <c r="J34" s="17" t="str">
        <f>+F34</f>
        <v>REGALIAS</v>
      </c>
      <c r="K34" s="17" t="str">
        <f>+G34</f>
        <v>OTROS</v>
      </c>
      <c r="L34" s="17" t="s">
        <v>21</v>
      </c>
      <c r="M34" s="17" t="s">
        <v>0</v>
      </c>
      <c r="N34" s="17" t="s">
        <v>1</v>
      </c>
      <c r="O34" s="17" t="s">
        <v>2</v>
      </c>
      <c r="P34" s="17" t="s">
        <v>21</v>
      </c>
      <c r="Q34" s="17" t="s">
        <v>0</v>
      </c>
      <c r="R34" s="17" t="s">
        <v>1</v>
      </c>
      <c r="S34" s="17" t="s">
        <v>2</v>
      </c>
    </row>
    <row r="35" spans="1:19" s="31" customFormat="1" ht="30" customHeight="1">
      <c r="A35" s="340"/>
      <c r="B35" s="325" t="s">
        <v>209</v>
      </c>
      <c r="C35" s="325"/>
      <c r="D35" s="325"/>
      <c r="E35" s="325"/>
      <c r="F35" s="325"/>
      <c r="G35" s="325"/>
      <c r="H35" s="325"/>
      <c r="I35" s="325"/>
      <c r="J35" s="325"/>
      <c r="K35" s="325"/>
      <c r="L35" s="325"/>
      <c r="M35" s="325"/>
      <c r="N35" s="325"/>
      <c r="O35" s="325"/>
      <c r="P35" s="325"/>
      <c r="Q35" s="325"/>
      <c r="R35" s="325"/>
      <c r="S35" s="325"/>
    </row>
    <row r="36" spans="1:19" s="31" customFormat="1" ht="72.75" customHeight="1">
      <c r="A36" s="340"/>
      <c r="B36" s="336" t="s">
        <v>179</v>
      </c>
      <c r="C36" s="179" t="s">
        <v>52</v>
      </c>
      <c r="D36" s="180">
        <v>0</v>
      </c>
      <c r="E36" s="180">
        <v>3038426</v>
      </c>
      <c r="F36" s="180">
        <v>0</v>
      </c>
      <c r="G36" s="180">
        <v>0</v>
      </c>
      <c r="H36" s="180">
        <v>0</v>
      </c>
      <c r="I36" s="180">
        <v>0</v>
      </c>
      <c r="J36" s="180">
        <v>0</v>
      </c>
      <c r="K36" s="180">
        <v>12000000</v>
      </c>
      <c r="L36" s="180">
        <v>0</v>
      </c>
      <c r="M36" s="180">
        <v>0</v>
      </c>
      <c r="N36" s="180">
        <v>0</v>
      </c>
      <c r="O36" s="180">
        <v>55000000</v>
      </c>
      <c r="P36" s="180">
        <v>0</v>
      </c>
      <c r="Q36" s="180">
        <v>0</v>
      </c>
      <c r="R36" s="180">
        <v>0</v>
      </c>
      <c r="S36" s="180">
        <v>60000000</v>
      </c>
    </row>
    <row r="37" spans="1:19" s="31" customFormat="1" ht="58.5" customHeight="1">
      <c r="A37" s="340"/>
      <c r="B37" s="337"/>
      <c r="C37" s="8" t="s">
        <v>53</v>
      </c>
      <c r="D37" s="180">
        <v>0</v>
      </c>
      <c r="E37" s="180">
        <v>0</v>
      </c>
      <c r="F37" s="180">
        <v>0</v>
      </c>
      <c r="G37" s="180">
        <v>0</v>
      </c>
      <c r="H37" s="180">
        <v>0</v>
      </c>
      <c r="I37" s="180">
        <v>0</v>
      </c>
      <c r="J37" s="180">
        <v>0</v>
      </c>
      <c r="K37" s="180">
        <v>12000000</v>
      </c>
      <c r="L37" s="180">
        <v>0</v>
      </c>
      <c r="M37" s="180">
        <v>0</v>
      </c>
      <c r="N37" s="180">
        <v>0</v>
      </c>
      <c r="O37" s="180">
        <v>60000000</v>
      </c>
      <c r="P37" s="180">
        <v>0</v>
      </c>
      <c r="Q37" s="180">
        <v>0</v>
      </c>
      <c r="R37" s="180">
        <v>0</v>
      </c>
      <c r="S37" s="180">
        <v>60000000</v>
      </c>
    </row>
    <row r="38" spans="1:19" s="31" customFormat="1" ht="43.5" customHeight="1">
      <c r="A38" s="340"/>
      <c r="B38" s="337"/>
      <c r="C38" s="8" t="s">
        <v>155</v>
      </c>
      <c r="D38" s="180">
        <v>0</v>
      </c>
      <c r="E38" s="180">
        <v>3400000</v>
      </c>
      <c r="F38" s="180">
        <v>0</v>
      </c>
      <c r="G38" s="180">
        <v>0</v>
      </c>
      <c r="H38" s="180">
        <v>0</v>
      </c>
      <c r="I38" s="180">
        <v>0</v>
      </c>
      <c r="J38" s="180">
        <v>0</v>
      </c>
      <c r="K38" s="180">
        <v>15000000</v>
      </c>
      <c r="L38" s="180">
        <v>0</v>
      </c>
      <c r="M38" s="180">
        <v>0</v>
      </c>
      <c r="N38" s="180">
        <v>0</v>
      </c>
      <c r="O38" s="180">
        <v>18000000</v>
      </c>
      <c r="P38" s="180">
        <v>0</v>
      </c>
      <c r="Q38" s="180">
        <v>0</v>
      </c>
      <c r="R38" s="180">
        <v>0</v>
      </c>
      <c r="S38" s="180">
        <v>21000000</v>
      </c>
    </row>
    <row r="39" spans="1:19" s="31" customFormat="1" ht="44.25" customHeight="1">
      <c r="A39" s="340"/>
      <c r="B39" s="337"/>
      <c r="C39" s="8" t="s">
        <v>54</v>
      </c>
      <c r="D39" s="180">
        <v>0</v>
      </c>
      <c r="E39" s="180">
        <v>0</v>
      </c>
      <c r="F39" s="180">
        <v>0</v>
      </c>
      <c r="G39" s="180">
        <v>12000000</v>
      </c>
      <c r="H39" s="180">
        <v>0</v>
      </c>
      <c r="I39" s="180">
        <v>0</v>
      </c>
      <c r="J39" s="180">
        <v>0</v>
      </c>
      <c r="K39" s="180">
        <v>30000000</v>
      </c>
      <c r="L39" s="180">
        <v>0</v>
      </c>
      <c r="M39" s="180">
        <v>0</v>
      </c>
      <c r="N39" s="180">
        <v>0</v>
      </c>
      <c r="O39" s="180">
        <v>45000000</v>
      </c>
      <c r="P39" s="180">
        <v>0</v>
      </c>
      <c r="Q39" s="180">
        <v>0</v>
      </c>
      <c r="R39" s="180">
        <v>0</v>
      </c>
      <c r="S39" s="180">
        <v>60000000</v>
      </c>
    </row>
    <row r="40" spans="1:19" s="31" customFormat="1" ht="73.5" customHeight="1">
      <c r="A40" s="340"/>
      <c r="B40" s="337"/>
      <c r="C40" s="36" t="s">
        <v>156</v>
      </c>
      <c r="D40" s="180">
        <v>0</v>
      </c>
      <c r="E40" s="180">
        <v>0</v>
      </c>
      <c r="F40" s="180">
        <v>0</v>
      </c>
      <c r="G40" s="180">
        <v>12000000</v>
      </c>
      <c r="H40" s="180">
        <v>0</v>
      </c>
      <c r="I40" s="180">
        <v>0</v>
      </c>
      <c r="J40" s="180">
        <v>0</v>
      </c>
      <c r="K40" s="180">
        <v>80000000</v>
      </c>
      <c r="L40" s="180">
        <v>0</v>
      </c>
      <c r="M40" s="180">
        <v>0</v>
      </c>
      <c r="N40" s="180">
        <v>0</v>
      </c>
      <c r="O40" s="180">
        <v>120000000</v>
      </c>
      <c r="P40" s="180">
        <v>0</v>
      </c>
      <c r="Q40" s="180">
        <v>0</v>
      </c>
      <c r="R40" s="180">
        <v>0</v>
      </c>
      <c r="S40" s="180">
        <v>160000000</v>
      </c>
    </row>
    <row r="41" spans="1:19" s="31" customFormat="1" ht="54" customHeight="1">
      <c r="A41" s="340"/>
      <c r="B41" s="337"/>
      <c r="C41" s="8" t="s">
        <v>157</v>
      </c>
      <c r="D41" s="180">
        <v>0</v>
      </c>
      <c r="E41" s="180">
        <v>0</v>
      </c>
      <c r="F41" s="180">
        <v>0</v>
      </c>
      <c r="G41" s="180">
        <v>0</v>
      </c>
      <c r="H41" s="180">
        <v>0</v>
      </c>
      <c r="I41" s="180">
        <v>0</v>
      </c>
      <c r="J41" s="180">
        <v>0</v>
      </c>
      <c r="K41" s="180">
        <v>80000000</v>
      </c>
      <c r="L41" s="180">
        <v>0</v>
      </c>
      <c r="M41" s="180">
        <v>0</v>
      </c>
      <c r="N41" s="180">
        <v>0</v>
      </c>
      <c r="O41" s="180">
        <v>120000000</v>
      </c>
      <c r="P41" s="180">
        <v>0</v>
      </c>
      <c r="Q41" s="180">
        <v>0</v>
      </c>
      <c r="R41" s="180">
        <v>0</v>
      </c>
      <c r="S41" s="180">
        <v>160000000</v>
      </c>
    </row>
    <row r="42" spans="1:19" s="31" customFormat="1" ht="69" customHeight="1">
      <c r="A42" s="340"/>
      <c r="B42" s="338"/>
      <c r="C42" s="8" t="s">
        <v>158</v>
      </c>
      <c r="D42" s="180">
        <v>0</v>
      </c>
      <c r="E42" s="180">
        <v>0</v>
      </c>
      <c r="F42" s="180">
        <v>0</v>
      </c>
      <c r="G42" s="180">
        <v>0</v>
      </c>
      <c r="H42" s="180">
        <v>0</v>
      </c>
      <c r="I42" s="180">
        <v>0</v>
      </c>
      <c r="J42" s="180">
        <v>0</v>
      </c>
      <c r="K42" s="180">
        <v>80000000</v>
      </c>
      <c r="L42" s="180">
        <v>0</v>
      </c>
      <c r="M42" s="180">
        <v>0</v>
      </c>
      <c r="N42" s="180">
        <v>0</v>
      </c>
      <c r="O42" s="180">
        <v>120000000</v>
      </c>
      <c r="P42" s="180">
        <v>0</v>
      </c>
      <c r="Q42" s="180">
        <v>0</v>
      </c>
      <c r="R42" s="180">
        <v>0</v>
      </c>
      <c r="S42" s="180">
        <v>160000000</v>
      </c>
    </row>
    <row r="43" spans="1:19" ht="30" customHeight="1">
      <c r="A43" s="340"/>
      <c r="B43" s="341" t="s">
        <v>154</v>
      </c>
      <c r="C43" s="341"/>
      <c r="D43" s="341"/>
      <c r="E43" s="341"/>
      <c r="F43" s="341"/>
      <c r="G43" s="341"/>
      <c r="H43" s="341"/>
      <c r="I43" s="341"/>
      <c r="J43" s="341"/>
      <c r="K43" s="341"/>
      <c r="L43" s="341"/>
      <c r="M43" s="341"/>
      <c r="N43" s="341"/>
      <c r="O43" s="341"/>
      <c r="P43" s="341"/>
      <c r="Q43" s="341"/>
      <c r="R43" s="341"/>
      <c r="S43" s="341"/>
    </row>
    <row r="44" spans="1:19" ht="43.5" customHeight="1">
      <c r="A44" s="340"/>
      <c r="B44" s="342" t="s">
        <v>208</v>
      </c>
      <c r="C44" s="190" t="s">
        <v>35</v>
      </c>
      <c r="D44" s="180">
        <v>0</v>
      </c>
      <c r="E44" s="180">
        <v>0</v>
      </c>
      <c r="F44" s="180">
        <v>0</v>
      </c>
      <c r="G44" s="180">
        <v>0</v>
      </c>
      <c r="H44" s="180">
        <v>0</v>
      </c>
      <c r="I44" s="180">
        <v>6000000</v>
      </c>
      <c r="J44" s="180">
        <v>0</v>
      </c>
      <c r="K44" s="180">
        <v>0</v>
      </c>
      <c r="L44" s="180">
        <v>0</v>
      </c>
      <c r="M44" s="180">
        <v>6000000</v>
      </c>
      <c r="N44" s="180">
        <v>0</v>
      </c>
      <c r="O44" s="180">
        <v>0</v>
      </c>
      <c r="P44" s="180">
        <v>0</v>
      </c>
      <c r="Q44" s="180">
        <v>6000000</v>
      </c>
      <c r="R44" s="180">
        <v>0</v>
      </c>
      <c r="S44" s="180">
        <v>0</v>
      </c>
    </row>
    <row r="45" spans="1:19" s="31" customFormat="1" ht="60" customHeight="1">
      <c r="A45" s="340"/>
      <c r="B45" s="343"/>
      <c r="C45" s="12" t="s">
        <v>55</v>
      </c>
      <c r="D45" s="180">
        <v>0</v>
      </c>
      <c r="E45" s="180">
        <v>40000000</v>
      </c>
      <c r="F45" s="180">
        <v>0</v>
      </c>
      <c r="G45" s="180">
        <v>0</v>
      </c>
      <c r="H45" s="180">
        <v>0</v>
      </c>
      <c r="I45" s="180">
        <v>41000000</v>
      </c>
      <c r="J45" s="180">
        <v>0</v>
      </c>
      <c r="K45" s="180">
        <v>0</v>
      </c>
      <c r="L45" s="180">
        <v>0</v>
      </c>
      <c r="M45" s="180">
        <v>42000000</v>
      </c>
      <c r="N45" s="180">
        <v>0</v>
      </c>
      <c r="O45" s="180">
        <v>0</v>
      </c>
      <c r="P45" s="180">
        <v>0</v>
      </c>
      <c r="Q45" s="180">
        <v>43000000</v>
      </c>
      <c r="R45" s="180">
        <v>0</v>
      </c>
      <c r="S45" s="180">
        <v>0</v>
      </c>
    </row>
    <row r="46" spans="1:19" s="31" customFormat="1" ht="58.5" customHeight="1">
      <c r="A46" s="340"/>
      <c r="B46" s="343"/>
      <c r="C46" s="12" t="s">
        <v>36</v>
      </c>
      <c r="D46" s="180">
        <v>0</v>
      </c>
      <c r="E46" s="180">
        <v>12000000</v>
      </c>
      <c r="F46" s="180">
        <v>0</v>
      </c>
      <c r="G46" s="180">
        <v>0</v>
      </c>
      <c r="H46" s="180">
        <v>0</v>
      </c>
      <c r="I46" s="180">
        <v>10000000</v>
      </c>
      <c r="J46" s="180">
        <v>0</v>
      </c>
      <c r="K46" s="180">
        <v>0</v>
      </c>
      <c r="L46" s="180">
        <v>0</v>
      </c>
      <c r="M46" s="180">
        <v>10000000</v>
      </c>
      <c r="N46" s="180">
        <v>0</v>
      </c>
      <c r="O46" s="180">
        <v>0</v>
      </c>
      <c r="P46" s="180">
        <v>0</v>
      </c>
      <c r="Q46" s="180">
        <v>10000000</v>
      </c>
      <c r="R46" s="180">
        <v>0</v>
      </c>
      <c r="S46" s="180">
        <v>0</v>
      </c>
    </row>
    <row r="47" spans="1:19" s="31" customFormat="1" ht="57.75" customHeight="1">
      <c r="A47" s="340"/>
      <c r="B47" s="343"/>
      <c r="C47" s="12" t="s">
        <v>152</v>
      </c>
      <c r="D47" s="180">
        <v>0</v>
      </c>
      <c r="E47" s="180">
        <v>0</v>
      </c>
      <c r="F47" s="180">
        <v>0</v>
      </c>
      <c r="G47" s="180">
        <v>0</v>
      </c>
      <c r="H47" s="180">
        <v>0</v>
      </c>
      <c r="I47" s="180">
        <v>2000000</v>
      </c>
      <c r="J47" s="180">
        <v>0</v>
      </c>
      <c r="K47" s="180">
        <v>0</v>
      </c>
      <c r="L47" s="180">
        <v>0</v>
      </c>
      <c r="M47" s="180">
        <v>2000000</v>
      </c>
      <c r="N47" s="180">
        <v>0</v>
      </c>
      <c r="O47" s="180">
        <v>0</v>
      </c>
      <c r="P47" s="180">
        <v>0</v>
      </c>
      <c r="Q47" s="180">
        <v>2000000</v>
      </c>
      <c r="R47" s="180">
        <v>0</v>
      </c>
      <c r="S47" s="180">
        <v>0</v>
      </c>
    </row>
    <row r="48" spans="1:19" s="31" customFormat="1" ht="42.75" customHeight="1">
      <c r="A48" s="340"/>
      <c r="B48" s="343"/>
      <c r="C48" s="35" t="s">
        <v>233</v>
      </c>
      <c r="D48" s="180">
        <v>0</v>
      </c>
      <c r="E48" s="180">
        <v>0</v>
      </c>
      <c r="F48" s="180">
        <v>0</v>
      </c>
      <c r="G48" s="180">
        <v>0</v>
      </c>
      <c r="H48" s="180">
        <v>0</v>
      </c>
      <c r="I48" s="180">
        <v>0</v>
      </c>
      <c r="J48" s="180">
        <v>0</v>
      </c>
      <c r="K48" s="180">
        <v>0</v>
      </c>
      <c r="L48" s="180">
        <v>0</v>
      </c>
      <c r="M48" s="180">
        <v>0</v>
      </c>
      <c r="N48" s="180">
        <v>0</v>
      </c>
      <c r="O48" s="180">
        <v>0</v>
      </c>
      <c r="P48" s="180">
        <v>0</v>
      </c>
      <c r="Q48" s="180">
        <v>0</v>
      </c>
      <c r="R48" s="180">
        <v>0</v>
      </c>
      <c r="S48" s="180">
        <v>0</v>
      </c>
    </row>
    <row r="49" spans="1:19" s="31" customFormat="1" ht="69" customHeight="1">
      <c r="A49" s="340"/>
      <c r="B49" s="343"/>
      <c r="C49" s="12" t="s">
        <v>56</v>
      </c>
      <c r="D49" s="180">
        <v>0</v>
      </c>
      <c r="E49" s="180">
        <v>8000000</v>
      </c>
      <c r="F49" s="180">
        <v>0</v>
      </c>
      <c r="G49" s="180">
        <v>0</v>
      </c>
      <c r="H49" s="180">
        <v>0</v>
      </c>
      <c r="I49" s="180">
        <v>8000000</v>
      </c>
      <c r="J49" s="180">
        <v>0</v>
      </c>
      <c r="K49" s="180">
        <v>0</v>
      </c>
      <c r="L49" s="180">
        <v>0</v>
      </c>
      <c r="M49" s="180">
        <v>8000000</v>
      </c>
      <c r="N49" s="180">
        <v>0</v>
      </c>
      <c r="O49" s="180">
        <v>0</v>
      </c>
      <c r="P49" s="180">
        <v>0</v>
      </c>
      <c r="Q49" s="180">
        <v>8000000</v>
      </c>
      <c r="R49" s="180">
        <v>0</v>
      </c>
      <c r="S49" s="180">
        <v>0</v>
      </c>
    </row>
    <row r="50" spans="1:19" s="46" customFormat="1" ht="69" customHeight="1">
      <c r="A50" s="340"/>
      <c r="B50" s="343"/>
      <c r="C50" s="57" t="s">
        <v>57</v>
      </c>
      <c r="D50" s="180">
        <v>0</v>
      </c>
      <c r="E50" s="180">
        <v>42000000</v>
      </c>
      <c r="F50" s="180">
        <v>0</v>
      </c>
      <c r="G50" s="180">
        <v>24000000</v>
      </c>
      <c r="H50" s="180">
        <v>0</v>
      </c>
      <c r="I50" s="180">
        <v>37000000</v>
      </c>
      <c r="J50" s="180">
        <v>0</v>
      </c>
      <c r="K50" s="180">
        <v>20000000</v>
      </c>
      <c r="L50" s="180">
        <v>0</v>
      </c>
      <c r="M50" s="180">
        <v>42000000</v>
      </c>
      <c r="N50" s="180">
        <v>0</v>
      </c>
      <c r="O50" s="180">
        <v>20000000</v>
      </c>
      <c r="P50" s="180">
        <v>0</v>
      </c>
      <c r="Q50" s="180">
        <v>42000000</v>
      </c>
      <c r="R50" s="180">
        <v>0</v>
      </c>
      <c r="S50" s="180">
        <v>20000000</v>
      </c>
    </row>
    <row r="51" spans="1:19" s="234" customFormat="1" ht="45.75" customHeight="1">
      <c r="A51" s="340"/>
      <c r="B51" s="343"/>
      <c r="C51" s="45" t="s">
        <v>276</v>
      </c>
      <c r="D51" s="180">
        <v>0</v>
      </c>
      <c r="E51" s="180">
        <v>5000000</v>
      </c>
      <c r="F51" s="95">
        <v>0</v>
      </c>
      <c r="G51" s="95">
        <v>0</v>
      </c>
      <c r="H51" s="180">
        <v>0</v>
      </c>
      <c r="I51" s="180">
        <v>5000000</v>
      </c>
      <c r="J51" s="180">
        <v>0</v>
      </c>
      <c r="K51" s="180">
        <v>0</v>
      </c>
      <c r="L51" s="180">
        <v>0</v>
      </c>
      <c r="M51" s="180">
        <v>5000000</v>
      </c>
      <c r="N51" s="180">
        <v>0</v>
      </c>
      <c r="O51" s="180">
        <v>0</v>
      </c>
      <c r="P51" s="180">
        <v>0</v>
      </c>
      <c r="Q51" s="180">
        <v>5000000</v>
      </c>
      <c r="R51" s="180">
        <v>0</v>
      </c>
      <c r="S51" s="180">
        <v>0</v>
      </c>
    </row>
    <row r="52" spans="1:19" s="46" customFormat="1" ht="33.75" customHeight="1">
      <c r="A52" s="340"/>
      <c r="B52" s="343"/>
      <c r="C52" s="57" t="s">
        <v>234</v>
      </c>
      <c r="D52" s="180">
        <v>0</v>
      </c>
      <c r="E52" s="180">
        <v>73000000</v>
      </c>
      <c r="F52" s="180">
        <v>0</v>
      </c>
      <c r="G52" s="180">
        <v>0</v>
      </c>
      <c r="H52" s="180">
        <v>0</v>
      </c>
      <c r="I52" s="180">
        <v>68000000</v>
      </c>
      <c r="J52" s="180">
        <v>0</v>
      </c>
      <c r="K52" s="180">
        <v>0</v>
      </c>
      <c r="L52" s="180">
        <v>0</v>
      </c>
      <c r="M52" s="180">
        <v>68000000</v>
      </c>
      <c r="N52" s="180">
        <v>0</v>
      </c>
      <c r="O52" s="180">
        <v>0</v>
      </c>
      <c r="P52" s="180">
        <v>0</v>
      </c>
      <c r="Q52" s="180">
        <v>73000000</v>
      </c>
      <c r="R52" s="180">
        <v>0</v>
      </c>
      <c r="S52" s="180">
        <v>0</v>
      </c>
    </row>
    <row r="53" spans="1:19" ht="33.75" customHeight="1">
      <c r="A53" s="340"/>
      <c r="B53" s="344"/>
      <c r="C53" s="57" t="s">
        <v>235</v>
      </c>
      <c r="D53" s="180">
        <v>0</v>
      </c>
      <c r="E53" s="180">
        <v>22000000</v>
      </c>
      <c r="F53" s="180">
        <v>0</v>
      </c>
      <c r="G53" s="180">
        <v>0</v>
      </c>
      <c r="H53" s="180">
        <v>0</v>
      </c>
      <c r="I53" s="180">
        <v>29000000</v>
      </c>
      <c r="J53" s="180">
        <v>0</v>
      </c>
      <c r="K53" s="180">
        <v>0</v>
      </c>
      <c r="L53" s="180">
        <v>0</v>
      </c>
      <c r="M53" s="180">
        <v>30000000</v>
      </c>
      <c r="N53" s="180">
        <v>0</v>
      </c>
      <c r="O53" s="180">
        <v>0</v>
      </c>
      <c r="P53" s="180">
        <v>0</v>
      </c>
      <c r="Q53" s="180">
        <v>31000000</v>
      </c>
      <c r="R53" s="180">
        <v>0</v>
      </c>
      <c r="S53" s="180">
        <v>0</v>
      </c>
    </row>
    <row r="54" spans="1:19" s="78" customFormat="1" ht="29.25" customHeight="1">
      <c r="A54" s="42"/>
      <c r="B54" s="76"/>
      <c r="C54" s="77"/>
      <c r="D54" s="322">
        <f>SUM(D36:G53)</f>
        <v>256438426</v>
      </c>
      <c r="E54" s="322"/>
      <c r="F54" s="322"/>
      <c r="G54" s="322"/>
      <c r="H54" s="323">
        <f>SUM(H36:K53)</f>
        <v>535000000</v>
      </c>
      <c r="I54" s="323"/>
      <c r="J54" s="323"/>
      <c r="K54" s="323"/>
      <c r="L54" s="322">
        <f>SUM(L36:O53)</f>
        <v>771000000</v>
      </c>
      <c r="M54" s="322"/>
      <c r="N54" s="322"/>
      <c r="O54" s="322"/>
      <c r="P54" s="323">
        <f>SUM(P36:S53)</f>
        <v>921000000</v>
      </c>
      <c r="Q54" s="323"/>
      <c r="R54" s="323"/>
      <c r="S54" s="323"/>
    </row>
    <row r="55" spans="1:19" s="27" customFormat="1" ht="29.25" customHeight="1">
      <c r="A55" s="42"/>
      <c r="B55" s="43"/>
      <c r="C55" s="44"/>
      <c r="D55" s="40"/>
      <c r="E55" s="40"/>
      <c r="F55" s="40"/>
      <c r="G55" s="40"/>
      <c r="H55" s="40"/>
      <c r="I55" s="40"/>
      <c r="J55" s="40"/>
      <c r="K55" s="40"/>
      <c r="L55" s="40"/>
      <c r="M55" s="40"/>
      <c r="N55" s="40"/>
      <c r="O55" s="40"/>
      <c r="P55" s="40"/>
      <c r="Q55" s="40"/>
      <c r="R55" s="40"/>
      <c r="S55" s="40"/>
    </row>
    <row r="56" spans="1:19" s="27" customFormat="1" ht="16.5" customHeight="1">
      <c r="A56" s="42"/>
      <c r="B56" s="43"/>
      <c r="C56" s="44"/>
      <c r="D56" s="40"/>
      <c r="E56" s="40"/>
      <c r="F56" s="40"/>
      <c r="G56" s="40"/>
      <c r="H56" s="40"/>
      <c r="I56" s="40"/>
      <c r="J56" s="40"/>
      <c r="K56" s="40"/>
      <c r="L56" s="40"/>
      <c r="M56" s="40"/>
      <c r="N56" s="40"/>
      <c r="O56" s="40"/>
      <c r="P56" s="40"/>
      <c r="Q56" s="40"/>
      <c r="R56" s="40"/>
      <c r="S56" s="40"/>
    </row>
    <row r="57" spans="1:19" s="24" customFormat="1" ht="15.75" customHeight="1">
      <c r="A57" s="339" t="s">
        <v>153</v>
      </c>
      <c r="B57" s="28" t="s">
        <v>9</v>
      </c>
      <c r="C57" s="334" t="s">
        <v>5</v>
      </c>
      <c r="D57" s="335"/>
      <c r="E57" s="335"/>
      <c r="F57" s="335"/>
      <c r="G57" s="335"/>
      <c r="H57" s="335"/>
      <c r="I57" s="335"/>
      <c r="J57" s="335"/>
      <c r="K57" s="335"/>
      <c r="L57" s="335"/>
      <c r="M57" s="335"/>
      <c r="N57" s="335"/>
      <c r="O57" s="335"/>
      <c r="P57" s="335"/>
      <c r="Q57" s="335"/>
      <c r="R57" s="335"/>
      <c r="S57" s="335"/>
    </row>
    <row r="58" spans="1:19" s="31" customFormat="1" ht="123.75" customHeight="1">
      <c r="A58" s="340"/>
      <c r="B58" s="11" t="s">
        <v>23</v>
      </c>
      <c r="C58" s="347" t="s">
        <v>275</v>
      </c>
      <c r="D58" s="347"/>
      <c r="E58" s="347"/>
      <c r="F58" s="347"/>
      <c r="G58" s="347"/>
      <c r="H58" s="347"/>
      <c r="I58" s="347"/>
      <c r="J58" s="347"/>
      <c r="K58" s="347"/>
      <c r="L58" s="347"/>
      <c r="M58" s="347"/>
      <c r="N58" s="347"/>
      <c r="O58" s="347"/>
      <c r="P58" s="347"/>
      <c r="Q58" s="347"/>
      <c r="R58" s="347"/>
      <c r="S58" s="347"/>
    </row>
    <row r="59" spans="1:19" s="68" customFormat="1">
      <c r="A59" s="340"/>
      <c r="B59" s="67"/>
      <c r="C59" s="70"/>
      <c r="D59" s="348">
        <v>2012</v>
      </c>
      <c r="E59" s="348"/>
      <c r="F59" s="348"/>
      <c r="G59" s="348"/>
      <c r="H59" s="349">
        <v>2013</v>
      </c>
      <c r="I59" s="349"/>
      <c r="J59" s="349"/>
      <c r="K59" s="349"/>
      <c r="L59" s="348">
        <v>2014</v>
      </c>
      <c r="M59" s="348"/>
      <c r="N59" s="348"/>
      <c r="O59" s="348"/>
      <c r="P59" s="349">
        <v>2015</v>
      </c>
      <c r="Q59" s="349"/>
      <c r="R59" s="349"/>
      <c r="S59" s="349"/>
    </row>
    <row r="60" spans="1:19" s="31" customFormat="1">
      <c r="A60" s="340"/>
      <c r="B60" s="32"/>
      <c r="C60" s="20" t="s">
        <v>22</v>
      </c>
      <c r="D60" s="17" t="s">
        <v>21</v>
      </c>
      <c r="E60" s="17" t="s">
        <v>0</v>
      </c>
      <c r="F60" s="17" t="s">
        <v>1</v>
      </c>
      <c r="G60" s="17" t="s">
        <v>2</v>
      </c>
      <c r="H60" s="17" t="s">
        <v>21</v>
      </c>
      <c r="I60" s="17" t="str">
        <f>+E60</f>
        <v>SGP</v>
      </c>
      <c r="J60" s="17" t="str">
        <f>+F60</f>
        <v>REGALIAS</v>
      </c>
      <c r="K60" s="17" t="str">
        <f>+G60</f>
        <v>OTROS</v>
      </c>
      <c r="L60" s="17" t="s">
        <v>21</v>
      </c>
      <c r="M60" s="17" t="s">
        <v>0</v>
      </c>
      <c r="N60" s="17" t="s">
        <v>1</v>
      </c>
      <c r="O60" s="17" t="s">
        <v>2</v>
      </c>
      <c r="P60" s="17" t="s">
        <v>21</v>
      </c>
      <c r="Q60" s="17" t="s">
        <v>0</v>
      </c>
      <c r="R60" s="17" t="s">
        <v>1</v>
      </c>
      <c r="S60" s="17" t="s">
        <v>2</v>
      </c>
    </row>
    <row r="61" spans="1:19" s="31" customFormat="1" ht="30" customHeight="1">
      <c r="A61" s="340"/>
      <c r="B61" s="341" t="s">
        <v>207</v>
      </c>
      <c r="C61" s="341"/>
      <c r="D61" s="341"/>
      <c r="E61" s="341"/>
      <c r="F61" s="341"/>
      <c r="G61" s="341"/>
      <c r="H61" s="341"/>
      <c r="I61" s="341"/>
      <c r="J61" s="341"/>
      <c r="K61" s="341"/>
      <c r="L61" s="341"/>
      <c r="M61" s="341"/>
      <c r="N61" s="341"/>
      <c r="O61" s="341"/>
      <c r="P61" s="341"/>
      <c r="Q61" s="341"/>
      <c r="R61" s="341"/>
      <c r="S61" s="341"/>
    </row>
    <row r="62" spans="1:19" s="27" customFormat="1" ht="58.5" customHeight="1">
      <c r="A62" s="340"/>
      <c r="B62" s="342" t="s">
        <v>225</v>
      </c>
      <c r="C62" s="197" t="s">
        <v>39</v>
      </c>
      <c r="D62" s="180">
        <v>0</v>
      </c>
      <c r="E62" s="180">
        <v>3000000</v>
      </c>
      <c r="F62" s="180">
        <v>0</v>
      </c>
      <c r="G62" s="180">
        <v>7000000</v>
      </c>
      <c r="H62" s="180">
        <v>0</v>
      </c>
      <c r="I62" s="180">
        <v>3000000</v>
      </c>
      <c r="J62" s="180">
        <v>0</v>
      </c>
      <c r="K62" s="180">
        <v>7000000</v>
      </c>
      <c r="L62" s="180">
        <v>0</v>
      </c>
      <c r="M62" s="180">
        <v>3000000</v>
      </c>
      <c r="N62" s="180">
        <v>0</v>
      </c>
      <c r="O62" s="180">
        <v>7000000</v>
      </c>
      <c r="P62" s="180">
        <v>0</v>
      </c>
      <c r="Q62" s="180">
        <v>3000000</v>
      </c>
      <c r="R62" s="180">
        <v>0</v>
      </c>
      <c r="S62" s="180">
        <v>7000000</v>
      </c>
    </row>
    <row r="63" spans="1:19" s="27" customFormat="1" ht="42.75" customHeight="1">
      <c r="A63" s="340"/>
      <c r="B63" s="343"/>
      <c r="C63" s="45" t="s">
        <v>58</v>
      </c>
      <c r="D63" s="180">
        <v>0</v>
      </c>
      <c r="E63" s="180">
        <v>8000000</v>
      </c>
      <c r="F63" s="180">
        <v>0</v>
      </c>
      <c r="G63" s="180">
        <v>2000000</v>
      </c>
      <c r="H63" s="180">
        <v>0</v>
      </c>
      <c r="I63" s="180">
        <v>8000000</v>
      </c>
      <c r="J63" s="180">
        <v>0</v>
      </c>
      <c r="K63" s="180">
        <v>2000000</v>
      </c>
      <c r="L63" s="180">
        <v>0</v>
      </c>
      <c r="M63" s="180">
        <v>8000000</v>
      </c>
      <c r="N63" s="180">
        <v>0</v>
      </c>
      <c r="O63" s="180">
        <v>2000000</v>
      </c>
      <c r="P63" s="180">
        <v>0</v>
      </c>
      <c r="Q63" s="180">
        <v>8000000</v>
      </c>
      <c r="R63" s="180">
        <v>0</v>
      </c>
      <c r="S63" s="180">
        <v>2000000</v>
      </c>
    </row>
    <row r="64" spans="1:19" s="27" customFormat="1" ht="36" customHeight="1">
      <c r="A64" s="340"/>
      <c r="B64" s="343"/>
      <c r="C64" s="45" t="s">
        <v>37</v>
      </c>
      <c r="D64" s="180">
        <v>0</v>
      </c>
      <c r="E64" s="180">
        <v>43000000</v>
      </c>
      <c r="F64" s="180">
        <v>0</v>
      </c>
      <c r="G64" s="180">
        <v>0</v>
      </c>
      <c r="H64" s="180">
        <v>0</v>
      </c>
      <c r="I64" s="180">
        <v>44000000</v>
      </c>
      <c r="J64" s="180">
        <v>0</v>
      </c>
      <c r="K64" s="180">
        <v>0</v>
      </c>
      <c r="L64" s="180">
        <v>0</v>
      </c>
      <c r="M64" s="180">
        <v>47000000</v>
      </c>
      <c r="N64" s="180">
        <v>0</v>
      </c>
      <c r="O64" s="180">
        <v>0</v>
      </c>
      <c r="P64" s="180">
        <v>0</v>
      </c>
      <c r="Q64" s="180">
        <v>49000000</v>
      </c>
      <c r="R64" s="180">
        <v>0</v>
      </c>
      <c r="S64" s="180">
        <v>0</v>
      </c>
    </row>
    <row r="65" spans="1:19" s="31" customFormat="1" ht="31.5" customHeight="1">
      <c r="A65" s="340"/>
      <c r="B65" s="343"/>
      <c r="C65" s="45" t="s">
        <v>38</v>
      </c>
      <c r="D65" s="180">
        <v>0</v>
      </c>
      <c r="E65" s="180">
        <v>3000000</v>
      </c>
      <c r="F65" s="180">
        <v>0</v>
      </c>
      <c r="G65" s="180">
        <v>0</v>
      </c>
      <c r="H65" s="180">
        <v>0</v>
      </c>
      <c r="I65" s="180">
        <v>3000000</v>
      </c>
      <c r="J65" s="180">
        <v>0</v>
      </c>
      <c r="K65" s="180">
        <v>0</v>
      </c>
      <c r="L65" s="180">
        <v>0</v>
      </c>
      <c r="M65" s="180">
        <v>3000000</v>
      </c>
      <c r="N65" s="180">
        <v>0</v>
      </c>
      <c r="O65" s="180">
        <v>0</v>
      </c>
      <c r="P65" s="180">
        <v>0</v>
      </c>
      <c r="Q65" s="180">
        <v>3000000</v>
      </c>
      <c r="R65" s="180">
        <v>0</v>
      </c>
      <c r="S65" s="180">
        <v>0</v>
      </c>
    </row>
    <row r="66" spans="1:19" s="31" customFormat="1" ht="55.5" customHeight="1">
      <c r="A66" s="340"/>
      <c r="B66" s="343"/>
      <c r="C66" s="45" t="s">
        <v>59</v>
      </c>
      <c r="D66" s="180">
        <v>0</v>
      </c>
      <c r="E66" s="180">
        <v>3000000</v>
      </c>
      <c r="F66" s="180">
        <v>0</v>
      </c>
      <c r="G66" s="180">
        <v>17000000</v>
      </c>
      <c r="H66" s="180">
        <v>0</v>
      </c>
      <c r="I66" s="180">
        <v>3000000</v>
      </c>
      <c r="J66" s="180">
        <v>0</v>
      </c>
      <c r="K66" s="180">
        <v>0</v>
      </c>
      <c r="L66" s="180">
        <v>0</v>
      </c>
      <c r="M66" s="180">
        <v>3000000</v>
      </c>
      <c r="N66" s="180">
        <v>0</v>
      </c>
      <c r="O66" s="180">
        <v>0</v>
      </c>
      <c r="P66" s="180">
        <v>0</v>
      </c>
      <c r="Q66" s="180">
        <v>3000000</v>
      </c>
      <c r="R66" s="180">
        <v>0</v>
      </c>
      <c r="S66" s="180">
        <v>0</v>
      </c>
    </row>
    <row r="67" spans="1:19" s="31" customFormat="1" ht="31.5" customHeight="1">
      <c r="A67" s="340"/>
      <c r="B67" s="343"/>
      <c r="C67" s="45" t="s">
        <v>40</v>
      </c>
      <c r="D67" s="180">
        <v>0</v>
      </c>
      <c r="E67" s="180">
        <v>13000000</v>
      </c>
      <c r="F67" s="180">
        <v>0</v>
      </c>
      <c r="G67" s="180">
        <v>0</v>
      </c>
      <c r="H67" s="180">
        <v>0</v>
      </c>
      <c r="I67" s="180">
        <v>13000000</v>
      </c>
      <c r="J67" s="180">
        <v>0</v>
      </c>
      <c r="K67" s="180">
        <v>0</v>
      </c>
      <c r="L67" s="180">
        <v>0</v>
      </c>
      <c r="M67" s="180">
        <v>13000000</v>
      </c>
      <c r="N67" s="180">
        <v>0</v>
      </c>
      <c r="O67" s="180">
        <v>0</v>
      </c>
      <c r="P67" s="180">
        <v>0</v>
      </c>
      <c r="Q67" s="180">
        <v>13000000</v>
      </c>
      <c r="R67" s="180">
        <v>0</v>
      </c>
      <c r="S67" s="180">
        <v>0</v>
      </c>
    </row>
    <row r="68" spans="1:19" s="31" customFormat="1" ht="30.75" customHeight="1">
      <c r="A68" s="340"/>
      <c r="B68" s="343"/>
      <c r="C68" s="30" t="s">
        <v>60</v>
      </c>
      <c r="D68" s="180">
        <v>0</v>
      </c>
      <c r="E68" s="180">
        <v>7000000</v>
      </c>
      <c r="F68" s="180">
        <v>0</v>
      </c>
      <c r="G68" s="180">
        <v>0</v>
      </c>
      <c r="H68" s="180">
        <v>0</v>
      </c>
      <c r="I68" s="180">
        <v>7000000</v>
      </c>
      <c r="J68" s="180">
        <v>0</v>
      </c>
      <c r="K68" s="180">
        <v>0</v>
      </c>
      <c r="L68" s="180">
        <v>0</v>
      </c>
      <c r="M68" s="180">
        <v>7000000</v>
      </c>
      <c r="N68" s="180">
        <v>0</v>
      </c>
      <c r="O68" s="180">
        <v>0</v>
      </c>
      <c r="P68" s="180">
        <v>0</v>
      </c>
      <c r="Q68" s="180">
        <v>7000000</v>
      </c>
      <c r="R68" s="180">
        <v>0</v>
      </c>
      <c r="S68" s="180">
        <v>0</v>
      </c>
    </row>
    <row r="69" spans="1:19" s="31" customFormat="1" ht="57" customHeight="1">
      <c r="A69" s="340"/>
      <c r="B69" s="344"/>
      <c r="C69" s="12" t="s">
        <v>61</v>
      </c>
      <c r="D69" s="180">
        <v>0</v>
      </c>
      <c r="E69" s="180">
        <v>10000000</v>
      </c>
      <c r="F69" s="180">
        <v>0</v>
      </c>
      <c r="G69" s="180">
        <v>0</v>
      </c>
      <c r="H69" s="180">
        <v>0</v>
      </c>
      <c r="I69" s="180">
        <v>10000000</v>
      </c>
      <c r="J69" s="180">
        <v>0</v>
      </c>
      <c r="K69" s="180">
        <v>0</v>
      </c>
      <c r="L69" s="180">
        <v>0</v>
      </c>
      <c r="M69" s="180">
        <v>10000000</v>
      </c>
      <c r="N69" s="180">
        <v>0</v>
      </c>
      <c r="O69" s="180">
        <v>0</v>
      </c>
      <c r="P69" s="180">
        <v>0</v>
      </c>
      <c r="Q69" s="180">
        <v>10000000</v>
      </c>
      <c r="R69" s="180">
        <v>0</v>
      </c>
      <c r="S69" s="180">
        <v>0</v>
      </c>
    </row>
    <row r="70" spans="1:19" ht="30.75" customHeight="1">
      <c r="A70" s="340"/>
      <c r="B70" s="350" t="s">
        <v>191</v>
      </c>
      <c r="C70" s="350"/>
      <c r="D70" s="350"/>
      <c r="E70" s="350"/>
      <c r="F70" s="350"/>
      <c r="G70" s="350"/>
      <c r="H70" s="350"/>
      <c r="I70" s="350"/>
      <c r="J70" s="350"/>
      <c r="K70" s="350"/>
      <c r="L70" s="350"/>
      <c r="M70" s="350"/>
      <c r="N70" s="350"/>
      <c r="O70" s="350"/>
      <c r="P70" s="350"/>
      <c r="Q70" s="350"/>
      <c r="R70" s="350"/>
      <c r="S70" s="350"/>
    </row>
    <row r="71" spans="1:19" s="3" customFormat="1" ht="46.5" customHeight="1">
      <c r="A71" s="340"/>
      <c r="B71" s="351" t="s">
        <v>206</v>
      </c>
      <c r="C71" s="12" t="s">
        <v>41</v>
      </c>
      <c r="D71" s="180">
        <v>0</v>
      </c>
      <c r="E71" s="180">
        <v>6000000</v>
      </c>
      <c r="F71" s="180">
        <v>0</v>
      </c>
      <c r="G71" s="180">
        <v>0</v>
      </c>
      <c r="H71" s="180">
        <v>0</v>
      </c>
      <c r="I71" s="180">
        <f>+E71*1.03</f>
        <v>6180000</v>
      </c>
      <c r="J71" s="180">
        <v>0</v>
      </c>
      <c r="K71" s="180">
        <v>0</v>
      </c>
      <c r="L71" s="180">
        <v>0</v>
      </c>
      <c r="M71" s="180">
        <f>+I71*1.03</f>
        <v>6365400</v>
      </c>
      <c r="N71" s="180">
        <v>0</v>
      </c>
      <c r="O71" s="180">
        <v>0</v>
      </c>
      <c r="P71" s="180">
        <v>0</v>
      </c>
      <c r="Q71" s="180">
        <f>+M71*1.03</f>
        <v>6556362</v>
      </c>
      <c r="R71" s="180">
        <v>0</v>
      </c>
      <c r="S71" s="180">
        <v>0</v>
      </c>
    </row>
    <row r="72" spans="1:19" s="34" customFormat="1" ht="46.5" customHeight="1">
      <c r="A72" s="340"/>
      <c r="B72" s="351"/>
      <c r="C72" s="12" t="s">
        <v>236</v>
      </c>
      <c r="D72" s="180">
        <v>0</v>
      </c>
      <c r="E72" s="180">
        <v>24000000</v>
      </c>
      <c r="F72" s="180">
        <v>0</v>
      </c>
      <c r="G72" s="180">
        <v>0</v>
      </c>
      <c r="H72" s="180">
        <v>0</v>
      </c>
      <c r="I72" s="180">
        <f t="shared" ref="I72:I82" si="0">+E72*1.03</f>
        <v>24720000</v>
      </c>
      <c r="J72" s="180">
        <v>0</v>
      </c>
      <c r="K72" s="180">
        <v>0</v>
      </c>
      <c r="L72" s="180">
        <v>0</v>
      </c>
      <c r="M72" s="180">
        <f t="shared" ref="M72:M83" si="1">+I72*1.03</f>
        <v>25461600</v>
      </c>
      <c r="N72" s="180">
        <v>0</v>
      </c>
      <c r="O72" s="180">
        <v>0</v>
      </c>
      <c r="P72" s="180">
        <v>0</v>
      </c>
      <c r="Q72" s="180">
        <f t="shared" ref="Q72:Q83" si="2">+M72*1.03</f>
        <v>26225448</v>
      </c>
      <c r="R72" s="180">
        <v>0</v>
      </c>
      <c r="S72" s="180">
        <v>0</v>
      </c>
    </row>
    <row r="73" spans="1:19" s="3" customFormat="1" ht="46.5" customHeight="1">
      <c r="A73" s="340"/>
      <c r="B73" s="351"/>
      <c r="C73" s="12" t="s">
        <v>42</v>
      </c>
      <c r="D73" s="180">
        <v>0</v>
      </c>
      <c r="E73" s="180">
        <v>7000000</v>
      </c>
      <c r="F73" s="180">
        <v>0</v>
      </c>
      <c r="G73" s="180">
        <v>0</v>
      </c>
      <c r="H73" s="180">
        <v>0</v>
      </c>
      <c r="I73" s="180">
        <f t="shared" si="0"/>
        <v>7210000</v>
      </c>
      <c r="J73" s="180">
        <v>0</v>
      </c>
      <c r="K73" s="180">
        <v>0</v>
      </c>
      <c r="L73" s="180">
        <v>0</v>
      </c>
      <c r="M73" s="180">
        <f t="shared" si="1"/>
        <v>7426300</v>
      </c>
      <c r="N73" s="180">
        <v>0</v>
      </c>
      <c r="O73" s="180">
        <v>0</v>
      </c>
      <c r="P73" s="180">
        <v>0</v>
      </c>
      <c r="Q73" s="180">
        <f t="shared" si="2"/>
        <v>7649089</v>
      </c>
      <c r="R73" s="180">
        <v>0</v>
      </c>
      <c r="S73" s="180">
        <v>0</v>
      </c>
    </row>
    <row r="74" spans="1:19" s="3" customFormat="1" ht="67.5" customHeight="1">
      <c r="A74" s="340"/>
      <c r="B74" s="351"/>
      <c r="C74" s="16" t="s">
        <v>62</v>
      </c>
      <c r="D74" s="180">
        <v>0</v>
      </c>
      <c r="E74" s="180">
        <v>6000000</v>
      </c>
      <c r="F74" s="180">
        <v>0</v>
      </c>
      <c r="G74" s="180">
        <v>0</v>
      </c>
      <c r="H74" s="180">
        <v>0</v>
      </c>
      <c r="I74" s="180">
        <f t="shared" si="0"/>
        <v>6180000</v>
      </c>
      <c r="J74" s="180">
        <v>0</v>
      </c>
      <c r="K74" s="180">
        <v>0</v>
      </c>
      <c r="L74" s="180">
        <v>0</v>
      </c>
      <c r="M74" s="180">
        <f t="shared" si="1"/>
        <v>6365400</v>
      </c>
      <c r="N74" s="180">
        <v>0</v>
      </c>
      <c r="O74" s="180">
        <v>0</v>
      </c>
      <c r="P74" s="180">
        <v>0</v>
      </c>
      <c r="Q74" s="180">
        <f t="shared" si="2"/>
        <v>6556362</v>
      </c>
      <c r="R74" s="180">
        <v>0</v>
      </c>
      <c r="S74" s="180">
        <v>0</v>
      </c>
    </row>
    <row r="75" spans="1:19" s="34" customFormat="1" ht="60" customHeight="1">
      <c r="A75" s="340"/>
      <c r="B75" s="351"/>
      <c r="C75" s="14" t="s">
        <v>237</v>
      </c>
      <c r="D75" s="180">
        <v>0</v>
      </c>
      <c r="E75" s="180">
        <v>13000000</v>
      </c>
      <c r="F75" s="180">
        <v>0</v>
      </c>
      <c r="G75" s="180">
        <v>0</v>
      </c>
      <c r="H75" s="180">
        <v>0</v>
      </c>
      <c r="I75" s="180">
        <f>+E75*1.03</f>
        <v>13390000</v>
      </c>
      <c r="J75" s="180">
        <v>0</v>
      </c>
      <c r="K75" s="180">
        <v>0</v>
      </c>
      <c r="L75" s="180">
        <v>0</v>
      </c>
      <c r="M75" s="180">
        <f t="shared" si="1"/>
        <v>13791700</v>
      </c>
      <c r="N75" s="180">
        <v>0</v>
      </c>
      <c r="O75" s="180">
        <v>0</v>
      </c>
      <c r="P75" s="180">
        <v>0</v>
      </c>
      <c r="Q75" s="180">
        <f t="shared" si="2"/>
        <v>14205451</v>
      </c>
      <c r="R75" s="180">
        <v>0</v>
      </c>
      <c r="S75" s="180">
        <v>0</v>
      </c>
    </row>
    <row r="76" spans="1:19" s="34" customFormat="1" ht="40.5" customHeight="1">
      <c r="A76" s="340"/>
      <c r="B76" s="351"/>
      <c r="C76" s="209" t="s">
        <v>217</v>
      </c>
      <c r="D76" s="180">
        <v>0</v>
      </c>
      <c r="E76" s="180">
        <v>40000000</v>
      </c>
      <c r="F76" s="180">
        <v>0</v>
      </c>
      <c r="G76" s="180">
        <v>0</v>
      </c>
      <c r="H76" s="180">
        <v>0</v>
      </c>
      <c r="I76" s="180">
        <f t="shared" si="0"/>
        <v>41200000</v>
      </c>
      <c r="J76" s="180">
        <v>0</v>
      </c>
      <c r="K76" s="180">
        <v>0</v>
      </c>
      <c r="L76" s="180">
        <v>0</v>
      </c>
      <c r="M76" s="180">
        <f t="shared" si="1"/>
        <v>42436000</v>
      </c>
      <c r="N76" s="180">
        <v>0</v>
      </c>
      <c r="O76" s="180">
        <v>0</v>
      </c>
      <c r="P76" s="180">
        <v>0</v>
      </c>
      <c r="Q76" s="180">
        <f t="shared" si="2"/>
        <v>43709080</v>
      </c>
      <c r="R76" s="180">
        <v>0</v>
      </c>
      <c r="S76" s="180">
        <v>0</v>
      </c>
    </row>
    <row r="77" spans="1:19" ht="42.75" customHeight="1">
      <c r="A77" s="340"/>
      <c r="B77" s="351"/>
      <c r="C77" s="12" t="s">
        <v>43</v>
      </c>
      <c r="D77" s="180">
        <v>0</v>
      </c>
      <c r="E77" s="180">
        <v>10000000</v>
      </c>
      <c r="F77" s="180">
        <v>0</v>
      </c>
      <c r="G77" s="180">
        <v>0</v>
      </c>
      <c r="H77" s="180">
        <v>0</v>
      </c>
      <c r="I77" s="180">
        <f t="shared" si="0"/>
        <v>10300000</v>
      </c>
      <c r="J77" s="180">
        <v>0</v>
      </c>
      <c r="K77" s="180">
        <v>0</v>
      </c>
      <c r="L77" s="180">
        <v>0</v>
      </c>
      <c r="M77" s="180">
        <f t="shared" si="1"/>
        <v>10609000</v>
      </c>
      <c r="N77" s="180">
        <v>0</v>
      </c>
      <c r="O77" s="180">
        <v>0</v>
      </c>
      <c r="P77" s="180">
        <v>0</v>
      </c>
      <c r="Q77" s="180">
        <f t="shared" si="2"/>
        <v>10927270</v>
      </c>
      <c r="R77" s="180">
        <v>0</v>
      </c>
      <c r="S77" s="180">
        <v>0</v>
      </c>
    </row>
    <row r="78" spans="1:19" s="46" customFormat="1" ht="42.75" customHeight="1">
      <c r="A78" s="340"/>
      <c r="B78" s="351" t="s">
        <v>222</v>
      </c>
      <c r="C78" s="212" t="s">
        <v>238</v>
      </c>
      <c r="D78" s="180">
        <v>0</v>
      </c>
      <c r="E78" s="180">
        <v>15000000</v>
      </c>
      <c r="F78" s="180">
        <v>0</v>
      </c>
      <c r="G78" s="180">
        <v>0</v>
      </c>
      <c r="H78" s="180">
        <v>0</v>
      </c>
      <c r="I78" s="180">
        <f t="shared" si="0"/>
        <v>15450000</v>
      </c>
      <c r="J78" s="180">
        <v>0</v>
      </c>
      <c r="K78" s="180">
        <v>0</v>
      </c>
      <c r="L78" s="180">
        <v>0</v>
      </c>
      <c r="M78" s="180">
        <f t="shared" si="1"/>
        <v>15913500</v>
      </c>
      <c r="N78" s="180">
        <v>0</v>
      </c>
      <c r="O78" s="180">
        <v>0</v>
      </c>
      <c r="P78" s="180">
        <v>0</v>
      </c>
      <c r="Q78" s="180">
        <f t="shared" si="2"/>
        <v>16390905</v>
      </c>
      <c r="R78" s="180">
        <v>0</v>
      </c>
      <c r="S78" s="180">
        <v>0</v>
      </c>
    </row>
    <row r="79" spans="1:19" s="46" customFormat="1" ht="42.75" customHeight="1">
      <c r="A79" s="340"/>
      <c r="B79" s="351"/>
      <c r="C79" s="212" t="s">
        <v>239</v>
      </c>
      <c r="D79" s="180">
        <v>0</v>
      </c>
      <c r="E79" s="180">
        <v>27000000</v>
      </c>
      <c r="F79" s="180">
        <v>0</v>
      </c>
      <c r="G79" s="180">
        <v>0</v>
      </c>
      <c r="H79" s="180">
        <v>0</v>
      </c>
      <c r="I79" s="180">
        <f>+E79*1.03</f>
        <v>27810000</v>
      </c>
      <c r="J79" s="180">
        <v>0</v>
      </c>
      <c r="K79" s="180">
        <v>0</v>
      </c>
      <c r="L79" s="180">
        <v>0</v>
      </c>
      <c r="M79" s="180">
        <f t="shared" si="1"/>
        <v>28644300</v>
      </c>
      <c r="N79" s="180">
        <v>0</v>
      </c>
      <c r="O79" s="180">
        <v>0</v>
      </c>
      <c r="P79" s="180">
        <v>0</v>
      </c>
      <c r="Q79" s="180">
        <f t="shared" si="2"/>
        <v>29503629</v>
      </c>
      <c r="R79" s="180">
        <v>0</v>
      </c>
      <c r="S79" s="180">
        <v>0</v>
      </c>
    </row>
    <row r="80" spans="1:19" s="46" customFormat="1" ht="42.75" customHeight="1">
      <c r="A80" s="340"/>
      <c r="B80" s="351" t="s">
        <v>147</v>
      </c>
      <c r="C80" s="212" t="s">
        <v>218</v>
      </c>
      <c r="D80" s="180">
        <v>0</v>
      </c>
      <c r="E80" s="180">
        <v>5000000</v>
      </c>
      <c r="F80" s="180">
        <v>0</v>
      </c>
      <c r="G80" s="180">
        <v>0</v>
      </c>
      <c r="H80" s="180">
        <v>0</v>
      </c>
      <c r="I80" s="180">
        <f t="shared" si="0"/>
        <v>5150000</v>
      </c>
      <c r="J80" s="180">
        <v>0</v>
      </c>
      <c r="K80" s="180">
        <v>0</v>
      </c>
      <c r="L80" s="180">
        <v>0</v>
      </c>
      <c r="M80" s="180">
        <f t="shared" si="1"/>
        <v>5304500</v>
      </c>
      <c r="N80" s="180">
        <v>0</v>
      </c>
      <c r="O80" s="180">
        <v>0</v>
      </c>
      <c r="P80" s="180">
        <v>0</v>
      </c>
      <c r="Q80" s="180">
        <f t="shared" si="2"/>
        <v>5463635</v>
      </c>
      <c r="R80" s="180">
        <v>0</v>
      </c>
      <c r="S80" s="180">
        <v>0</v>
      </c>
    </row>
    <row r="81" spans="1:19" s="46" customFormat="1" ht="42.75" customHeight="1">
      <c r="A81" s="340"/>
      <c r="B81" s="351"/>
      <c r="C81" s="212" t="s">
        <v>240</v>
      </c>
      <c r="D81" s="180">
        <v>0</v>
      </c>
      <c r="E81" s="180">
        <v>5000000</v>
      </c>
      <c r="F81" s="180">
        <v>0</v>
      </c>
      <c r="G81" s="180">
        <v>0</v>
      </c>
      <c r="H81" s="180">
        <v>0</v>
      </c>
      <c r="I81" s="180">
        <f t="shared" si="0"/>
        <v>5150000</v>
      </c>
      <c r="J81" s="180">
        <v>0</v>
      </c>
      <c r="K81" s="180">
        <v>0</v>
      </c>
      <c r="L81" s="180">
        <v>0</v>
      </c>
      <c r="M81" s="180">
        <f t="shared" si="1"/>
        <v>5304500</v>
      </c>
      <c r="N81" s="180">
        <v>0</v>
      </c>
      <c r="O81" s="180">
        <v>0</v>
      </c>
      <c r="P81" s="180">
        <v>0</v>
      </c>
      <c r="Q81" s="180">
        <f t="shared" si="2"/>
        <v>5463635</v>
      </c>
      <c r="R81" s="180">
        <v>0</v>
      </c>
      <c r="S81" s="180">
        <v>0</v>
      </c>
    </row>
    <row r="82" spans="1:19" s="46" customFormat="1" ht="42.75" customHeight="1">
      <c r="A82" s="340"/>
      <c r="B82" s="351"/>
      <c r="C82" s="212" t="s">
        <v>219</v>
      </c>
      <c r="D82" s="180">
        <v>0</v>
      </c>
      <c r="E82" s="180">
        <v>15000000</v>
      </c>
      <c r="F82" s="180">
        <v>0</v>
      </c>
      <c r="G82" s="180">
        <v>0</v>
      </c>
      <c r="H82" s="180">
        <v>0</v>
      </c>
      <c r="I82" s="180">
        <f t="shared" si="0"/>
        <v>15450000</v>
      </c>
      <c r="J82" s="180">
        <v>0</v>
      </c>
      <c r="K82" s="180">
        <v>0</v>
      </c>
      <c r="L82" s="180">
        <v>0</v>
      </c>
      <c r="M82" s="180">
        <f>+I82*1.03</f>
        <v>15913500</v>
      </c>
      <c r="N82" s="180">
        <v>0</v>
      </c>
      <c r="O82" s="180">
        <v>0</v>
      </c>
      <c r="P82" s="180">
        <v>0</v>
      </c>
      <c r="Q82" s="180">
        <f t="shared" si="2"/>
        <v>16390905</v>
      </c>
      <c r="R82" s="180">
        <v>0</v>
      </c>
      <c r="S82" s="180">
        <v>0</v>
      </c>
    </row>
    <row r="83" spans="1:19" ht="60.75" customHeight="1">
      <c r="A83" s="340"/>
      <c r="B83" s="214" t="s">
        <v>223</v>
      </c>
      <c r="C83" s="212" t="s">
        <v>63</v>
      </c>
      <c r="D83" s="226">
        <v>0</v>
      </c>
      <c r="E83" s="226">
        <v>5000000</v>
      </c>
      <c r="F83" s="226">
        <v>0</v>
      </c>
      <c r="G83" s="226">
        <v>0</v>
      </c>
      <c r="H83" s="226">
        <v>0</v>
      </c>
      <c r="I83" s="226">
        <f>+E83*1.03</f>
        <v>5150000</v>
      </c>
      <c r="J83" s="226">
        <v>0</v>
      </c>
      <c r="K83" s="226">
        <v>0</v>
      </c>
      <c r="L83" s="226">
        <v>0</v>
      </c>
      <c r="M83" s="226">
        <f t="shared" si="1"/>
        <v>5304500</v>
      </c>
      <c r="N83" s="226">
        <v>0</v>
      </c>
      <c r="O83" s="226">
        <v>0</v>
      </c>
      <c r="P83" s="226">
        <v>0</v>
      </c>
      <c r="Q83" s="226">
        <f t="shared" si="2"/>
        <v>5463635</v>
      </c>
      <c r="R83" s="226">
        <v>0</v>
      </c>
      <c r="S83" s="226">
        <v>0</v>
      </c>
    </row>
    <row r="84" spans="1:19" s="27" customFormat="1" ht="3.6" customHeight="1">
      <c r="A84" s="42"/>
      <c r="B84" s="37"/>
      <c r="C84" s="227"/>
      <c r="D84" s="96"/>
      <c r="E84" s="96"/>
      <c r="F84" s="96"/>
      <c r="G84" s="96"/>
      <c r="H84" s="96"/>
      <c r="I84" s="96"/>
      <c r="J84" s="96"/>
      <c r="K84" s="96"/>
      <c r="L84" s="96"/>
      <c r="M84" s="96"/>
      <c r="N84" s="96"/>
      <c r="O84" s="96"/>
      <c r="P84" s="96"/>
      <c r="Q84" s="96"/>
      <c r="R84" s="96"/>
      <c r="S84" s="96"/>
    </row>
    <row r="85" spans="1:19" s="27" customFormat="1" ht="3" customHeight="1">
      <c r="A85" s="58"/>
      <c r="B85" s="37"/>
      <c r="C85" s="227"/>
      <c r="D85" s="96"/>
      <c r="E85" s="96"/>
      <c r="F85" s="96"/>
      <c r="G85" s="96"/>
      <c r="H85" s="96"/>
      <c r="I85" s="96"/>
      <c r="J85" s="96"/>
      <c r="K85" s="96"/>
      <c r="L85" s="96"/>
      <c r="M85" s="96"/>
      <c r="N85" s="96"/>
      <c r="O85" s="96"/>
      <c r="P85" s="96"/>
      <c r="Q85" s="96"/>
      <c r="R85" s="96"/>
      <c r="S85" s="96"/>
    </row>
    <row r="86" spans="1:19" s="53" customFormat="1" ht="15.75" customHeight="1">
      <c r="A86" s="359" t="s">
        <v>153</v>
      </c>
      <c r="B86" s="210" t="s">
        <v>9</v>
      </c>
      <c r="C86" s="352" t="s">
        <v>5</v>
      </c>
      <c r="D86" s="352"/>
      <c r="E86" s="352"/>
      <c r="F86" s="352"/>
      <c r="G86" s="352"/>
      <c r="H86" s="352"/>
      <c r="I86" s="352"/>
      <c r="J86" s="352"/>
      <c r="K86" s="352"/>
      <c r="L86" s="352"/>
      <c r="M86" s="352"/>
      <c r="N86" s="352"/>
      <c r="O86" s="352"/>
      <c r="P86" s="352"/>
      <c r="Q86" s="352"/>
      <c r="R86" s="352"/>
      <c r="S86" s="352"/>
    </row>
    <row r="87" spans="1:19" s="46" customFormat="1" ht="123.75" customHeight="1">
      <c r="A87" s="359"/>
      <c r="B87" s="11" t="s">
        <v>23</v>
      </c>
      <c r="C87" s="353" t="s">
        <v>275</v>
      </c>
      <c r="D87" s="354"/>
      <c r="E87" s="354"/>
      <c r="F87" s="354"/>
      <c r="G87" s="354"/>
      <c r="H87" s="354"/>
      <c r="I87" s="354"/>
      <c r="J87" s="354"/>
      <c r="K87" s="354"/>
      <c r="L87" s="354"/>
      <c r="M87" s="354"/>
      <c r="N87" s="354"/>
      <c r="O87" s="354"/>
      <c r="P87" s="354"/>
      <c r="Q87" s="354"/>
      <c r="R87" s="354"/>
      <c r="S87" s="355"/>
    </row>
    <row r="88" spans="1:19" s="68" customFormat="1">
      <c r="A88" s="359"/>
      <c r="B88" s="67"/>
      <c r="C88" s="70"/>
      <c r="D88" s="356">
        <v>2012</v>
      </c>
      <c r="E88" s="357"/>
      <c r="F88" s="357"/>
      <c r="G88" s="358"/>
      <c r="H88" s="328">
        <v>2013</v>
      </c>
      <c r="I88" s="329"/>
      <c r="J88" s="329"/>
      <c r="K88" s="330"/>
      <c r="L88" s="356">
        <v>2014</v>
      </c>
      <c r="M88" s="357"/>
      <c r="N88" s="357"/>
      <c r="O88" s="358"/>
      <c r="P88" s="328">
        <v>2015</v>
      </c>
      <c r="Q88" s="329"/>
      <c r="R88" s="329"/>
      <c r="S88" s="330"/>
    </row>
    <row r="89" spans="1:19" s="46" customFormat="1">
      <c r="A89" s="359"/>
      <c r="B89" s="48"/>
      <c r="C89" s="20" t="s">
        <v>22</v>
      </c>
      <c r="D89" s="51" t="s">
        <v>21</v>
      </c>
      <c r="E89" s="51" t="s">
        <v>0</v>
      </c>
      <c r="F89" s="51" t="s">
        <v>1</v>
      </c>
      <c r="G89" s="51" t="s">
        <v>2</v>
      </c>
      <c r="H89" s="51" t="s">
        <v>21</v>
      </c>
      <c r="I89" s="51" t="str">
        <f>+E89</f>
        <v>SGP</v>
      </c>
      <c r="J89" s="51" t="str">
        <f>+F89</f>
        <v>REGALIAS</v>
      </c>
      <c r="K89" s="51" t="str">
        <f>+G89</f>
        <v>OTROS</v>
      </c>
      <c r="L89" s="51" t="s">
        <v>21</v>
      </c>
      <c r="M89" s="51" t="s">
        <v>0</v>
      </c>
      <c r="N89" s="51" t="s">
        <v>1</v>
      </c>
      <c r="O89" s="51" t="s">
        <v>2</v>
      </c>
      <c r="P89" s="51" t="s">
        <v>21</v>
      </c>
      <c r="Q89" s="51" t="s">
        <v>0</v>
      </c>
      <c r="R89" s="51" t="s">
        <v>1</v>
      </c>
      <c r="S89" s="51" t="s">
        <v>2</v>
      </c>
    </row>
    <row r="90" spans="1:19" s="46" customFormat="1" ht="30" customHeight="1">
      <c r="A90" s="359"/>
      <c r="B90" s="341" t="s">
        <v>188</v>
      </c>
      <c r="C90" s="341"/>
      <c r="D90" s="341"/>
      <c r="E90" s="341"/>
      <c r="F90" s="341"/>
      <c r="G90" s="341"/>
      <c r="H90" s="341"/>
      <c r="I90" s="341"/>
      <c r="J90" s="341"/>
      <c r="K90" s="341"/>
      <c r="L90" s="341"/>
      <c r="M90" s="341"/>
      <c r="N90" s="341"/>
      <c r="O90" s="341"/>
      <c r="P90" s="341"/>
      <c r="Q90" s="341"/>
      <c r="R90" s="341"/>
      <c r="S90" s="341"/>
    </row>
    <row r="91" spans="1:19" ht="46.5" customHeight="1">
      <c r="A91" s="359"/>
      <c r="B91" s="195"/>
      <c r="C91" s="190" t="s">
        <v>73</v>
      </c>
      <c r="D91" s="180">
        <v>0</v>
      </c>
      <c r="E91" s="180">
        <v>22500000</v>
      </c>
      <c r="F91" s="180">
        <v>0</v>
      </c>
      <c r="G91" s="180">
        <v>0</v>
      </c>
      <c r="H91" s="180">
        <v>0</v>
      </c>
      <c r="I91" s="180">
        <v>23170000</v>
      </c>
      <c r="J91" s="180">
        <v>0</v>
      </c>
      <c r="K91" s="180">
        <v>0</v>
      </c>
      <c r="L91" s="180">
        <v>0</v>
      </c>
      <c r="M91" s="180">
        <f>+I91*1.03</f>
        <v>23865100</v>
      </c>
      <c r="N91" s="180">
        <v>0</v>
      </c>
      <c r="O91" s="180">
        <v>0</v>
      </c>
      <c r="P91" s="180">
        <v>0</v>
      </c>
      <c r="Q91" s="180">
        <f>+M91*1.03</f>
        <v>24581053</v>
      </c>
      <c r="R91" s="180">
        <v>0</v>
      </c>
      <c r="S91" s="180">
        <v>0</v>
      </c>
    </row>
    <row r="92" spans="1:19" s="46" customFormat="1" ht="30" customHeight="1">
      <c r="A92" s="359"/>
      <c r="B92" s="324" t="s">
        <v>189</v>
      </c>
      <c r="C92" s="324"/>
      <c r="D92" s="324"/>
      <c r="E92" s="324"/>
      <c r="F92" s="324"/>
      <c r="G92" s="324"/>
      <c r="H92" s="324"/>
      <c r="I92" s="324"/>
      <c r="J92" s="324"/>
      <c r="K92" s="324"/>
      <c r="L92" s="324"/>
      <c r="M92" s="324"/>
      <c r="N92" s="324"/>
      <c r="O92" s="324"/>
      <c r="P92" s="324"/>
      <c r="Q92" s="324"/>
      <c r="R92" s="324"/>
      <c r="S92" s="324"/>
    </row>
    <row r="93" spans="1:19" s="46" customFormat="1" ht="23.25" customHeight="1">
      <c r="A93" s="359"/>
      <c r="B93" s="326" t="s">
        <v>223</v>
      </c>
      <c r="C93" s="190" t="s">
        <v>193</v>
      </c>
      <c r="D93" s="180">
        <v>0</v>
      </c>
      <c r="E93" s="180">
        <v>2000000</v>
      </c>
      <c r="F93" s="180">
        <v>0</v>
      </c>
      <c r="G93" s="180">
        <v>0</v>
      </c>
      <c r="H93" s="180">
        <v>0</v>
      </c>
      <c r="I93" s="180">
        <f>+E93*1.03</f>
        <v>2060000</v>
      </c>
      <c r="J93" s="180">
        <v>0</v>
      </c>
      <c r="K93" s="180">
        <v>0</v>
      </c>
      <c r="L93" s="180">
        <v>0</v>
      </c>
      <c r="M93" s="180">
        <f>+I93*1.03</f>
        <v>2121800</v>
      </c>
      <c r="N93" s="180">
        <v>0</v>
      </c>
      <c r="O93" s="180">
        <v>0</v>
      </c>
      <c r="P93" s="180">
        <v>0</v>
      </c>
      <c r="Q93" s="180">
        <f>+M93*1.03</f>
        <v>2185454</v>
      </c>
      <c r="R93" s="180">
        <v>0</v>
      </c>
      <c r="S93" s="180">
        <v>0</v>
      </c>
    </row>
    <row r="94" spans="1:19" s="46" customFormat="1" ht="23.25" customHeight="1">
      <c r="A94" s="359"/>
      <c r="B94" s="326"/>
      <c r="C94" s="190" t="s">
        <v>194</v>
      </c>
      <c r="D94" s="180">
        <v>0</v>
      </c>
      <c r="E94" s="180">
        <v>2000000</v>
      </c>
      <c r="F94" s="180">
        <v>0</v>
      </c>
      <c r="G94" s="180">
        <v>0</v>
      </c>
      <c r="H94" s="180">
        <v>0</v>
      </c>
      <c r="I94" s="180">
        <f t="shared" ref="I94:I103" si="3">+E94*1.03</f>
        <v>2060000</v>
      </c>
      <c r="J94" s="180">
        <v>0</v>
      </c>
      <c r="K94" s="180">
        <v>0</v>
      </c>
      <c r="L94" s="180">
        <v>0</v>
      </c>
      <c r="M94" s="180">
        <f t="shared" ref="M94:M104" si="4">+I94*1.03</f>
        <v>2121800</v>
      </c>
      <c r="N94" s="180">
        <v>0</v>
      </c>
      <c r="O94" s="180">
        <v>0</v>
      </c>
      <c r="P94" s="180">
        <v>0</v>
      </c>
      <c r="Q94" s="180">
        <f t="shared" ref="Q94:Q103" si="5">+M94*1.03</f>
        <v>2185454</v>
      </c>
      <c r="R94" s="180">
        <v>0</v>
      </c>
      <c r="S94" s="180">
        <v>0</v>
      </c>
    </row>
    <row r="95" spans="1:19" s="46" customFormat="1" ht="23.25" customHeight="1">
      <c r="A95" s="359"/>
      <c r="B95" s="326"/>
      <c r="C95" s="190" t="s">
        <v>195</v>
      </c>
      <c r="D95" s="180">
        <v>0</v>
      </c>
      <c r="E95" s="180">
        <v>9000000</v>
      </c>
      <c r="F95" s="180">
        <v>0</v>
      </c>
      <c r="G95" s="180">
        <v>0</v>
      </c>
      <c r="H95" s="180">
        <v>0</v>
      </c>
      <c r="I95" s="180">
        <f t="shared" si="3"/>
        <v>9270000</v>
      </c>
      <c r="J95" s="180">
        <v>0</v>
      </c>
      <c r="K95" s="180">
        <v>0</v>
      </c>
      <c r="L95" s="180">
        <v>0</v>
      </c>
      <c r="M95" s="180">
        <f t="shared" si="4"/>
        <v>9548100</v>
      </c>
      <c r="N95" s="180">
        <v>0</v>
      </c>
      <c r="O95" s="180">
        <v>0</v>
      </c>
      <c r="P95" s="180">
        <v>0</v>
      </c>
      <c r="Q95" s="180">
        <f t="shared" si="5"/>
        <v>9834543</v>
      </c>
      <c r="R95" s="180">
        <v>0</v>
      </c>
      <c r="S95" s="180">
        <v>0</v>
      </c>
    </row>
    <row r="96" spans="1:19" s="46" customFormat="1" ht="23.25" customHeight="1">
      <c r="A96" s="359"/>
      <c r="B96" s="326"/>
      <c r="C96" s="190" t="s">
        <v>196</v>
      </c>
      <c r="D96" s="180">
        <v>0</v>
      </c>
      <c r="E96" s="180">
        <v>9000000</v>
      </c>
      <c r="F96" s="180">
        <v>0</v>
      </c>
      <c r="G96" s="180">
        <v>0</v>
      </c>
      <c r="H96" s="180">
        <v>0</v>
      </c>
      <c r="I96" s="180">
        <f t="shared" si="3"/>
        <v>9270000</v>
      </c>
      <c r="J96" s="180">
        <v>0</v>
      </c>
      <c r="K96" s="180">
        <v>0</v>
      </c>
      <c r="L96" s="180">
        <v>0</v>
      </c>
      <c r="M96" s="180">
        <f t="shared" si="4"/>
        <v>9548100</v>
      </c>
      <c r="N96" s="180">
        <v>0</v>
      </c>
      <c r="O96" s="180">
        <v>0</v>
      </c>
      <c r="P96" s="180">
        <v>0</v>
      </c>
      <c r="Q96" s="180">
        <f t="shared" si="5"/>
        <v>9834543</v>
      </c>
      <c r="R96" s="180">
        <v>0</v>
      </c>
      <c r="S96" s="180">
        <v>0</v>
      </c>
    </row>
    <row r="97" spans="1:19" s="46" customFormat="1" ht="23.25" customHeight="1">
      <c r="A97" s="359"/>
      <c r="B97" s="326"/>
      <c r="C97" s="190" t="s">
        <v>197</v>
      </c>
      <c r="D97" s="180">
        <v>0</v>
      </c>
      <c r="E97" s="180">
        <v>9000000</v>
      </c>
      <c r="F97" s="180">
        <v>0</v>
      </c>
      <c r="G97" s="180">
        <v>0</v>
      </c>
      <c r="H97" s="180">
        <v>0</v>
      </c>
      <c r="I97" s="180">
        <f t="shared" si="3"/>
        <v>9270000</v>
      </c>
      <c r="J97" s="180">
        <v>0</v>
      </c>
      <c r="K97" s="180">
        <v>0</v>
      </c>
      <c r="L97" s="180">
        <v>0</v>
      </c>
      <c r="M97" s="180">
        <f t="shared" si="4"/>
        <v>9548100</v>
      </c>
      <c r="N97" s="180">
        <v>0</v>
      </c>
      <c r="O97" s="180">
        <v>0</v>
      </c>
      <c r="P97" s="180">
        <v>0</v>
      </c>
      <c r="Q97" s="180">
        <f t="shared" si="5"/>
        <v>9834543</v>
      </c>
      <c r="R97" s="180">
        <v>0</v>
      </c>
      <c r="S97" s="180">
        <v>0</v>
      </c>
    </row>
    <row r="98" spans="1:19" s="46" customFormat="1" ht="23.25" customHeight="1">
      <c r="A98" s="359"/>
      <c r="B98" s="326"/>
      <c r="C98" s="190" t="s">
        <v>198</v>
      </c>
      <c r="D98" s="180">
        <v>0</v>
      </c>
      <c r="E98" s="180">
        <v>2000000</v>
      </c>
      <c r="F98" s="180">
        <v>0</v>
      </c>
      <c r="G98" s="180">
        <v>0</v>
      </c>
      <c r="H98" s="180">
        <v>0</v>
      </c>
      <c r="I98" s="180">
        <f t="shared" si="3"/>
        <v>2060000</v>
      </c>
      <c r="J98" s="180">
        <v>0</v>
      </c>
      <c r="K98" s="180">
        <v>0</v>
      </c>
      <c r="L98" s="180">
        <v>0</v>
      </c>
      <c r="M98" s="180">
        <f t="shared" si="4"/>
        <v>2121800</v>
      </c>
      <c r="N98" s="180">
        <v>0</v>
      </c>
      <c r="O98" s="180">
        <v>0</v>
      </c>
      <c r="P98" s="180">
        <v>0</v>
      </c>
      <c r="Q98" s="180">
        <f t="shared" si="5"/>
        <v>2185454</v>
      </c>
      <c r="R98" s="180">
        <v>0</v>
      </c>
      <c r="S98" s="180">
        <v>0</v>
      </c>
    </row>
    <row r="99" spans="1:19" s="46" customFormat="1" ht="23.25" customHeight="1">
      <c r="A99" s="359"/>
      <c r="B99" s="326"/>
      <c r="C99" s="190" t="s">
        <v>199</v>
      </c>
      <c r="D99" s="180">
        <v>0</v>
      </c>
      <c r="E99" s="180">
        <v>2000000</v>
      </c>
      <c r="F99" s="180">
        <v>0</v>
      </c>
      <c r="G99" s="180">
        <v>0</v>
      </c>
      <c r="H99" s="180">
        <v>0</v>
      </c>
      <c r="I99" s="180">
        <f t="shared" si="3"/>
        <v>2060000</v>
      </c>
      <c r="J99" s="180">
        <v>0</v>
      </c>
      <c r="K99" s="180">
        <v>0</v>
      </c>
      <c r="L99" s="180">
        <v>0</v>
      </c>
      <c r="M99" s="180">
        <f t="shared" si="4"/>
        <v>2121800</v>
      </c>
      <c r="N99" s="180">
        <v>0</v>
      </c>
      <c r="O99" s="180">
        <v>0</v>
      </c>
      <c r="P99" s="180">
        <v>0</v>
      </c>
      <c r="Q99" s="180">
        <f t="shared" si="5"/>
        <v>2185454</v>
      </c>
      <c r="R99" s="180">
        <v>0</v>
      </c>
      <c r="S99" s="180">
        <v>0</v>
      </c>
    </row>
    <row r="100" spans="1:19" s="46" customFormat="1" ht="23.25" customHeight="1">
      <c r="A100" s="359"/>
      <c r="B100" s="326"/>
      <c r="C100" s="190" t="s">
        <v>200</v>
      </c>
      <c r="D100" s="180">
        <v>0</v>
      </c>
      <c r="E100" s="180">
        <v>2000000</v>
      </c>
      <c r="F100" s="180">
        <v>0</v>
      </c>
      <c r="G100" s="180">
        <v>0</v>
      </c>
      <c r="H100" s="180">
        <v>0</v>
      </c>
      <c r="I100" s="180">
        <f t="shared" si="3"/>
        <v>2060000</v>
      </c>
      <c r="J100" s="180">
        <v>0</v>
      </c>
      <c r="K100" s="180">
        <v>0</v>
      </c>
      <c r="L100" s="180">
        <v>0</v>
      </c>
      <c r="M100" s="180">
        <f t="shared" si="4"/>
        <v>2121800</v>
      </c>
      <c r="N100" s="180">
        <v>0</v>
      </c>
      <c r="O100" s="180">
        <v>0</v>
      </c>
      <c r="P100" s="180">
        <v>0</v>
      </c>
      <c r="Q100" s="180">
        <f t="shared" si="5"/>
        <v>2185454</v>
      </c>
      <c r="R100" s="180">
        <v>0</v>
      </c>
      <c r="S100" s="180">
        <v>0</v>
      </c>
    </row>
    <row r="101" spans="1:19" s="46" customFormat="1" ht="23.25" customHeight="1">
      <c r="A101" s="359"/>
      <c r="B101" s="326"/>
      <c r="C101" s="190" t="s">
        <v>201</v>
      </c>
      <c r="D101" s="180">
        <v>0</v>
      </c>
      <c r="E101" s="180">
        <v>2000000</v>
      </c>
      <c r="F101" s="180">
        <v>0</v>
      </c>
      <c r="G101" s="180">
        <v>0</v>
      </c>
      <c r="H101" s="180">
        <v>0</v>
      </c>
      <c r="I101" s="180">
        <f t="shared" si="3"/>
        <v>2060000</v>
      </c>
      <c r="J101" s="180">
        <v>0</v>
      </c>
      <c r="K101" s="180">
        <v>0</v>
      </c>
      <c r="L101" s="180">
        <v>0</v>
      </c>
      <c r="M101" s="180">
        <f t="shared" si="4"/>
        <v>2121800</v>
      </c>
      <c r="N101" s="180">
        <v>0</v>
      </c>
      <c r="O101" s="180">
        <v>0</v>
      </c>
      <c r="P101" s="180">
        <v>0</v>
      </c>
      <c r="Q101" s="180">
        <f t="shared" si="5"/>
        <v>2185454</v>
      </c>
      <c r="R101" s="180">
        <v>0</v>
      </c>
      <c r="S101" s="180">
        <v>0</v>
      </c>
    </row>
    <row r="102" spans="1:19" s="46" customFormat="1" ht="23.25" customHeight="1">
      <c r="A102" s="359"/>
      <c r="B102" s="326"/>
      <c r="C102" s="190" t="s">
        <v>202</v>
      </c>
      <c r="D102" s="180">
        <v>0</v>
      </c>
      <c r="E102" s="180">
        <v>2000000</v>
      </c>
      <c r="F102" s="180">
        <v>0</v>
      </c>
      <c r="G102" s="180">
        <v>0</v>
      </c>
      <c r="H102" s="180">
        <v>0</v>
      </c>
      <c r="I102" s="180">
        <f t="shared" si="3"/>
        <v>2060000</v>
      </c>
      <c r="J102" s="180">
        <v>0</v>
      </c>
      <c r="K102" s="180">
        <v>0</v>
      </c>
      <c r="L102" s="180">
        <v>0</v>
      </c>
      <c r="M102" s="180">
        <f t="shared" si="4"/>
        <v>2121800</v>
      </c>
      <c r="N102" s="180">
        <v>0</v>
      </c>
      <c r="O102" s="180">
        <v>0</v>
      </c>
      <c r="P102" s="180">
        <v>0</v>
      </c>
      <c r="Q102" s="180">
        <f t="shared" si="5"/>
        <v>2185454</v>
      </c>
      <c r="R102" s="180">
        <v>0</v>
      </c>
      <c r="S102" s="180">
        <v>0</v>
      </c>
    </row>
    <row r="103" spans="1:19" s="46" customFormat="1" ht="23.25" customHeight="1">
      <c r="A103" s="359"/>
      <c r="B103" s="326"/>
      <c r="C103" s="190" t="s">
        <v>203</v>
      </c>
      <c r="D103" s="180">
        <v>0</v>
      </c>
      <c r="E103" s="180">
        <v>2000000</v>
      </c>
      <c r="F103" s="180">
        <v>0</v>
      </c>
      <c r="G103" s="180">
        <v>0</v>
      </c>
      <c r="H103" s="180">
        <v>0</v>
      </c>
      <c r="I103" s="180">
        <f t="shared" si="3"/>
        <v>2060000</v>
      </c>
      <c r="J103" s="180">
        <v>0</v>
      </c>
      <c r="K103" s="180">
        <v>0</v>
      </c>
      <c r="L103" s="180">
        <v>0</v>
      </c>
      <c r="M103" s="180">
        <f t="shared" si="4"/>
        <v>2121800</v>
      </c>
      <c r="N103" s="180">
        <v>0</v>
      </c>
      <c r="O103" s="180">
        <v>0</v>
      </c>
      <c r="P103" s="180">
        <v>0</v>
      </c>
      <c r="Q103" s="180">
        <f t="shared" si="5"/>
        <v>2185454</v>
      </c>
      <c r="R103" s="180">
        <v>0</v>
      </c>
      <c r="S103" s="180">
        <v>0</v>
      </c>
    </row>
    <row r="104" spans="1:19" s="46" customFormat="1" ht="23.25" customHeight="1">
      <c r="A104" s="359"/>
      <c r="B104" s="326"/>
      <c r="C104" s="190" t="s">
        <v>204</v>
      </c>
      <c r="D104" s="180">
        <v>0</v>
      </c>
      <c r="E104" s="180">
        <v>2000000</v>
      </c>
      <c r="F104" s="180">
        <v>0</v>
      </c>
      <c r="G104" s="180">
        <v>0</v>
      </c>
      <c r="H104" s="180">
        <v>0</v>
      </c>
      <c r="I104" s="180">
        <f>+E104*1.03</f>
        <v>2060000</v>
      </c>
      <c r="J104" s="180">
        <v>0</v>
      </c>
      <c r="K104" s="180">
        <v>0</v>
      </c>
      <c r="L104" s="180">
        <v>0</v>
      </c>
      <c r="M104" s="180">
        <f t="shared" si="4"/>
        <v>2121800</v>
      </c>
      <c r="N104" s="180">
        <v>0</v>
      </c>
      <c r="O104" s="180">
        <v>0</v>
      </c>
      <c r="P104" s="180">
        <v>0</v>
      </c>
      <c r="Q104" s="180">
        <f>+M104*1.03</f>
        <v>2185454</v>
      </c>
      <c r="R104" s="180">
        <v>0</v>
      </c>
      <c r="S104" s="180">
        <v>0</v>
      </c>
    </row>
    <row r="105" spans="1:19" s="46" customFormat="1" ht="30.75" customHeight="1">
      <c r="A105" s="359"/>
      <c r="B105" s="325" t="s">
        <v>190</v>
      </c>
      <c r="C105" s="325"/>
      <c r="D105" s="325"/>
      <c r="E105" s="325"/>
      <c r="F105" s="325"/>
      <c r="G105" s="325"/>
      <c r="H105" s="325"/>
      <c r="I105" s="325"/>
      <c r="J105" s="325"/>
      <c r="K105" s="325"/>
      <c r="L105" s="325"/>
      <c r="M105" s="325"/>
      <c r="N105" s="325"/>
      <c r="O105" s="325"/>
      <c r="P105" s="325"/>
      <c r="Q105" s="325"/>
      <c r="R105" s="325"/>
      <c r="S105" s="325"/>
    </row>
    <row r="106" spans="1:19" s="46" customFormat="1" ht="42.75" customHeight="1">
      <c r="A106" s="359"/>
      <c r="B106" s="327" t="s">
        <v>205</v>
      </c>
      <c r="C106" s="190" t="s">
        <v>241</v>
      </c>
      <c r="D106" s="180"/>
      <c r="E106" s="180">
        <v>30200000</v>
      </c>
      <c r="F106" s="180">
        <v>0</v>
      </c>
      <c r="G106" s="180">
        <v>0</v>
      </c>
      <c r="H106" s="180">
        <v>0</v>
      </c>
      <c r="I106" s="180">
        <v>31100000</v>
      </c>
      <c r="J106" s="180">
        <v>0</v>
      </c>
      <c r="K106" s="180">
        <v>0</v>
      </c>
      <c r="L106" s="180">
        <v>0</v>
      </c>
      <c r="M106" s="180">
        <f>+I106*1.03</f>
        <v>32033000</v>
      </c>
      <c r="N106" s="180">
        <v>0</v>
      </c>
      <c r="O106" s="180">
        <v>0</v>
      </c>
      <c r="P106" s="180">
        <v>0</v>
      </c>
      <c r="Q106" s="180">
        <f>+M106*1.03</f>
        <v>32993990</v>
      </c>
      <c r="R106" s="180">
        <v>0</v>
      </c>
      <c r="S106" s="180">
        <v>0</v>
      </c>
    </row>
    <row r="107" spans="1:19" s="46" customFormat="1" ht="42.75" customHeight="1">
      <c r="A107" s="359"/>
      <c r="B107" s="327"/>
      <c r="C107" s="12" t="s">
        <v>192</v>
      </c>
      <c r="D107" s="180"/>
      <c r="E107" s="180">
        <v>6000000</v>
      </c>
      <c r="F107" s="180">
        <v>0</v>
      </c>
      <c r="G107" s="180">
        <v>0</v>
      </c>
      <c r="H107" s="180">
        <v>0</v>
      </c>
      <c r="I107" s="180">
        <f t="shared" ref="I107:I109" si="6">+E107*1.03</f>
        <v>6180000</v>
      </c>
      <c r="J107" s="180">
        <v>0</v>
      </c>
      <c r="K107" s="180">
        <v>0</v>
      </c>
      <c r="L107" s="180">
        <v>0</v>
      </c>
      <c r="M107" s="180">
        <f t="shared" ref="M107:M109" si="7">+I107*1.03</f>
        <v>6365400</v>
      </c>
      <c r="N107" s="180">
        <v>0</v>
      </c>
      <c r="O107" s="180">
        <v>0</v>
      </c>
      <c r="P107" s="180">
        <v>0</v>
      </c>
      <c r="Q107" s="180">
        <f t="shared" ref="Q107:Q109" si="8">+M107*1.03</f>
        <v>6556362</v>
      </c>
      <c r="R107" s="180">
        <v>0</v>
      </c>
      <c r="S107" s="180">
        <v>0</v>
      </c>
    </row>
    <row r="108" spans="1:19" s="46" customFormat="1" ht="42.75" customHeight="1">
      <c r="A108" s="359"/>
      <c r="B108" s="327"/>
      <c r="C108" s="12" t="s">
        <v>242</v>
      </c>
      <c r="D108" s="180"/>
      <c r="E108" s="180">
        <v>6000000</v>
      </c>
      <c r="F108" s="180">
        <v>0</v>
      </c>
      <c r="G108" s="180">
        <v>0</v>
      </c>
      <c r="H108" s="180">
        <v>0</v>
      </c>
      <c r="I108" s="180">
        <f t="shared" si="6"/>
        <v>6180000</v>
      </c>
      <c r="J108" s="180">
        <v>0</v>
      </c>
      <c r="K108" s="180">
        <v>0</v>
      </c>
      <c r="L108" s="180">
        <v>0</v>
      </c>
      <c r="M108" s="180">
        <f t="shared" si="7"/>
        <v>6365400</v>
      </c>
      <c r="N108" s="180">
        <v>0</v>
      </c>
      <c r="O108" s="180">
        <v>0</v>
      </c>
      <c r="P108" s="180">
        <v>0</v>
      </c>
      <c r="Q108" s="180">
        <f t="shared" si="8"/>
        <v>6556362</v>
      </c>
      <c r="R108" s="180">
        <v>0</v>
      </c>
      <c r="S108" s="180">
        <v>0</v>
      </c>
    </row>
    <row r="109" spans="1:19" s="46" customFormat="1" ht="42.75" customHeight="1">
      <c r="A109" s="359"/>
      <c r="B109" s="327"/>
      <c r="C109" s="12" t="s">
        <v>243</v>
      </c>
      <c r="D109" s="180"/>
      <c r="E109" s="180">
        <v>58000000</v>
      </c>
      <c r="F109" s="180">
        <v>0</v>
      </c>
      <c r="G109" s="180">
        <v>0</v>
      </c>
      <c r="H109" s="180">
        <v>0</v>
      </c>
      <c r="I109" s="180">
        <f t="shared" si="6"/>
        <v>59740000</v>
      </c>
      <c r="J109" s="180">
        <v>0</v>
      </c>
      <c r="K109" s="180">
        <v>0</v>
      </c>
      <c r="L109" s="180">
        <v>0</v>
      </c>
      <c r="M109" s="180">
        <f t="shared" si="7"/>
        <v>61532200</v>
      </c>
      <c r="N109" s="180">
        <v>0</v>
      </c>
      <c r="O109" s="180">
        <v>0</v>
      </c>
      <c r="P109" s="180">
        <v>0</v>
      </c>
      <c r="Q109" s="180">
        <f t="shared" si="8"/>
        <v>63378166</v>
      </c>
      <c r="R109" s="180">
        <v>0</v>
      </c>
      <c r="S109" s="180">
        <v>0</v>
      </c>
    </row>
    <row r="110" spans="1:19" s="78" customFormat="1" ht="29.25" customHeight="1">
      <c r="A110" s="42"/>
      <c r="B110" s="76"/>
      <c r="C110" s="77"/>
      <c r="D110" s="345">
        <f>SUM(D62:G92)</f>
        <v>316502012</v>
      </c>
      <c r="E110" s="345"/>
      <c r="F110" s="345"/>
      <c r="G110" s="345"/>
      <c r="H110" s="346">
        <f>SUM(H62:K92)</f>
        <v>306512013</v>
      </c>
      <c r="I110" s="346"/>
      <c r="J110" s="346"/>
      <c r="K110" s="346"/>
      <c r="L110" s="345">
        <f>SUM(L61:O92)</f>
        <v>315707314</v>
      </c>
      <c r="M110" s="345"/>
      <c r="N110" s="345"/>
      <c r="O110" s="345"/>
      <c r="P110" s="346">
        <f>SUM(P62:S92)</f>
        <v>324088474</v>
      </c>
      <c r="Q110" s="346"/>
      <c r="R110" s="346"/>
      <c r="S110" s="346"/>
    </row>
    <row r="112" spans="1:19" s="91" customFormat="1" ht="22.5" customHeight="1">
      <c r="A112" s="56"/>
      <c r="B112" s="331" t="s">
        <v>160</v>
      </c>
      <c r="C112" s="103"/>
      <c r="D112" s="51" t="s">
        <v>21</v>
      </c>
      <c r="E112" s="51" t="s">
        <v>0</v>
      </c>
      <c r="F112" s="51" t="s">
        <v>1</v>
      </c>
      <c r="G112" s="51" t="s">
        <v>2</v>
      </c>
      <c r="H112" s="51" t="s">
        <v>21</v>
      </c>
      <c r="I112" s="51" t="s">
        <v>0</v>
      </c>
      <c r="J112" s="51" t="s">
        <v>1</v>
      </c>
      <c r="K112" s="51" t="s">
        <v>2</v>
      </c>
      <c r="L112" s="51" t="s">
        <v>21</v>
      </c>
      <c r="M112" s="51" t="s">
        <v>0</v>
      </c>
      <c r="N112" s="51" t="s">
        <v>1</v>
      </c>
      <c r="O112" s="51" t="s">
        <v>2</v>
      </c>
      <c r="P112" s="51" t="s">
        <v>21</v>
      </c>
      <c r="Q112" s="51" t="s">
        <v>0</v>
      </c>
      <c r="R112" s="51" t="s">
        <v>1</v>
      </c>
      <c r="S112" s="51" t="s">
        <v>2</v>
      </c>
    </row>
    <row r="113" spans="1:19" s="93" customFormat="1" ht="15" customHeight="1">
      <c r="A113" s="56"/>
      <c r="B113" s="332"/>
      <c r="C113" s="104" t="s">
        <v>84</v>
      </c>
      <c r="D113" s="98">
        <f t="shared" ref="D113:S113" si="9">+SUM(D7:D28)+SUM(D36:D53)+SUM(D62:D92)</f>
        <v>2012</v>
      </c>
      <c r="E113" s="98">
        <f t="shared" si="9"/>
        <v>3805575421</v>
      </c>
      <c r="F113" s="98">
        <f t="shared" si="9"/>
        <v>0</v>
      </c>
      <c r="G113" s="98">
        <f t="shared" si="9"/>
        <v>1665530990</v>
      </c>
      <c r="H113" s="98">
        <f t="shared" si="9"/>
        <v>2013</v>
      </c>
      <c r="I113" s="98">
        <f t="shared" si="9"/>
        <v>3963760120</v>
      </c>
      <c r="J113" s="98">
        <f t="shared" si="9"/>
        <v>0</v>
      </c>
      <c r="K113" s="98">
        <f t="shared" si="9"/>
        <v>1056500000</v>
      </c>
      <c r="L113" s="98">
        <f t="shared" si="9"/>
        <v>2014</v>
      </c>
      <c r="M113" s="98">
        <f t="shared" si="9"/>
        <v>4117097923.5999999</v>
      </c>
      <c r="N113" s="98">
        <f t="shared" si="9"/>
        <v>0</v>
      </c>
      <c r="O113" s="98">
        <f t="shared" si="9"/>
        <v>1257500000</v>
      </c>
      <c r="P113" s="98">
        <f t="shared" si="9"/>
        <v>2015</v>
      </c>
      <c r="Q113" s="98">
        <f t="shared" si="9"/>
        <v>4241960861.3080001</v>
      </c>
      <c r="R113" s="98">
        <f t="shared" si="9"/>
        <v>0</v>
      </c>
      <c r="S113" s="98">
        <f t="shared" si="9"/>
        <v>1282000000</v>
      </c>
    </row>
    <row r="114" spans="1:19" s="93" customFormat="1" ht="30.75" customHeight="1">
      <c r="A114" s="56"/>
      <c r="B114" s="333"/>
      <c r="C114" s="105" t="s">
        <v>85</v>
      </c>
      <c r="D114" s="238">
        <f>SUM(D113:F113)</f>
        <v>3805577433</v>
      </c>
      <c r="E114" s="239"/>
      <c r="F114" s="240"/>
      <c r="G114" s="95">
        <f>+G113</f>
        <v>1665530990</v>
      </c>
      <c r="H114" s="238">
        <f>SUM(H113:J113)</f>
        <v>3963762133</v>
      </c>
      <c r="I114" s="239"/>
      <c r="J114" s="240"/>
      <c r="K114" s="95">
        <f>+K113</f>
        <v>1056500000</v>
      </c>
      <c r="L114" s="238">
        <f>SUM(L113:N113)</f>
        <v>4117099937.5999999</v>
      </c>
      <c r="M114" s="239"/>
      <c r="N114" s="240"/>
      <c r="O114" s="95">
        <f>+O113</f>
        <v>1257500000</v>
      </c>
      <c r="P114" s="238">
        <f>SUM(P113:R113)</f>
        <v>4241962876.3080001</v>
      </c>
      <c r="Q114" s="239"/>
      <c r="R114" s="240"/>
      <c r="S114" s="95">
        <f>+S113</f>
        <v>1282000000</v>
      </c>
    </row>
    <row r="115" spans="1:19" s="47" customFormat="1" ht="15" customHeight="1">
      <c r="A115" s="54"/>
      <c r="B115" s="92"/>
      <c r="C115" s="106"/>
      <c r="D115" s="55"/>
      <c r="E115" s="55"/>
      <c r="F115" s="55"/>
      <c r="G115" s="55"/>
      <c r="H115" s="55"/>
      <c r="I115" s="55"/>
      <c r="J115" s="55"/>
      <c r="K115" s="55"/>
      <c r="L115" s="55"/>
      <c r="M115" s="55"/>
      <c r="N115" s="55"/>
      <c r="O115" s="55"/>
      <c r="P115" s="55"/>
      <c r="Q115" s="55"/>
      <c r="R115" s="55"/>
      <c r="S115" s="55"/>
    </row>
    <row r="116" spans="1:19" s="47" customFormat="1">
      <c r="A116" s="54"/>
      <c r="B116" s="55"/>
      <c r="C116" s="88"/>
      <c r="E116" s="107">
        <f>+D114</f>
        <v>3805577433</v>
      </c>
      <c r="G116" s="107">
        <f>+G114</f>
        <v>1665530990</v>
      </c>
      <c r="I116" s="107">
        <f>+H114</f>
        <v>3963762133</v>
      </c>
      <c r="K116" s="107">
        <f>+K114</f>
        <v>1056500000</v>
      </c>
      <c r="M116" s="107">
        <f>+L114</f>
        <v>4117099937.5999999</v>
      </c>
      <c r="O116" s="107">
        <f>+O114</f>
        <v>1257500000</v>
      </c>
      <c r="Q116" s="107">
        <f>+P114</f>
        <v>4241962876.3080001</v>
      </c>
      <c r="S116" s="107">
        <f>+S114</f>
        <v>1282000000</v>
      </c>
    </row>
    <row r="117" spans="1:19">
      <c r="B117" s="33"/>
    </row>
    <row r="123" spans="1:19">
      <c r="D123" s="213"/>
    </row>
    <row r="124" spans="1:19">
      <c r="C124" s="38"/>
      <c r="D124" s="213"/>
    </row>
    <row r="125" spans="1:19">
      <c r="C125" s="38"/>
      <c r="D125" s="213"/>
    </row>
    <row r="126" spans="1:19">
      <c r="C126" s="38"/>
      <c r="D126" s="213"/>
    </row>
    <row r="127" spans="1:19">
      <c r="C127" s="321"/>
      <c r="D127" s="321"/>
    </row>
    <row r="128" spans="1:19">
      <c r="C128" s="38"/>
      <c r="D128" s="213"/>
    </row>
    <row r="129" spans="3:4">
      <c r="C129" s="38"/>
      <c r="D129" s="213"/>
    </row>
    <row r="130" spans="3:4">
      <c r="C130" s="38"/>
      <c r="D130" s="213"/>
    </row>
    <row r="131" spans="3:4">
      <c r="C131" s="321"/>
      <c r="D131" s="321"/>
    </row>
    <row r="132" spans="3:4">
      <c r="C132" s="38"/>
      <c r="D132" s="213"/>
    </row>
    <row r="133" spans="3:4">
      <c r="C133" s="38"/>
      <c r="D133" s="213"/>
    </row>
    <row r="134" spans="3:4">
      <c r="C134" s="38"/>
      <c r="D134" s="26"/>
    </row>
    <row r="135" spans="3:4">
      <c r="C135" s="38"/>
      <c r="D135" s="26"/>
    </row>
  </sheetData>
  <mergeCells count="67">
    <mergeCell ref="A57:A83"/>
    <mergeCell ref="A86:A109"/>
    <mergeCell ref="B6:S6"/>
    <mergeCell ref="B78:B79"/>
    <mergeCell ref="B80:B82"/>
    <mergeCell ref="B16:B18"/>
    <mergeCell ref="B7:B15"/>
    <mergeCell ref="B36:B42"/>
    <mergeCell ref="B62:B69"/>
    <mergeCell ref="A2:A28"/>
    <mergeCell ref="C31:S31"/>
    <mergeCell ref="C32:S32"/>
    <mergeCell ref="D33:G33"/>
    <mergeCell ref="H33:K33"/>
    <mergeCell ref="L33:O33"/>
    <mergeCell ref="P33:S33"/>
    <mergeCell ref="C2:S2"/>
    <mergeCell ref="C3:S3"/>
    <mergeCell ref="D4:G4"/>
    <mergeCell ref="H4:K4"/>
    <mergeCell ref="L4:O4"/>
    <mergeCell ref="P4:S4"/>
    <mergeCell ref="B61:S61"/>
    <mergeCell ref="C86:S86"/>
    <mergeCell ref="C87:S87"/>
    <mergeCell ref="D88:G88"/>
    <mergeCell ref="H88:K88"/>
    <mergeCell ref="L88:O88"/>
    <mergeCell ref="D54:G54"/>
    <mergeCell ref="H54:K54"/>
    <mergeCell ref="L54:O54"/>
    <mergeCell ref="P54:S54"/>
    <mergeCell ref="D110:G110"/>
    <mergeCell ref="H110:K110"/>
    <mergeCell ref="C58:S58"/>
    <mergeCell ref="D59:G59"/>
    <mergeCell ref="H59:K59"/>
    <mergeCell ref="L59:O59"/>
    <mergeCell ref="P59:S59"/>
    <mergeCell ref="L110:O110"/>
    <mergeCell ref="P110:S110"/>
    <mergeCell ref="B90:S90"/>
    <mergeCell ref="B70:S70"/>
    <mergeCell ref="B71:B77"/>
    <mergeCell ref="B19:S19"/>
    <mergeCell ref="B20:B27"/>
    <mergeCell ref="A31:A53"/>
    <mergeCell ref="B43:S43"/>
    <mergeCell ref="P29:S29"/>
    <mergeCell ref="B44:B53"/>
    <mergeCell ref="B35:S35"/>
    <mergeCell ref="C127:D127"/>
    <mergeCell ref="C131:D131"/>
    <mergeCell ref="D29:G29"/>
    <mergeCell ref="H29:K29"/>
    <mergeCell ref="L29:O29"/>
    <mergeCell ref="B92:S92"/>
    <mergeCell ref="B105:S105"/>
    <mergeCell ref="B93:B104"/>
    <mergeCell ref="B106:B109"/>
    <mergeCell ref="P88:S88"/>
    <mergeCell ref="B112:B114"/>
    <mergeCell ref="D114:F114"/>
    <mergeCell ref="H114:J114"/>
    <mergeCell ref="L114:N114"/>
    <mergeCell ref="P114:R114"/>
    <mergeCell ref="C57:S57"/>
  </mergeCells>
  <pageMargins left="0.78740157480314965" right="0.39370078740157483" top="0" bottom="0" header="0.31496062992125984" footer="0.31496062992125984"/>
  <pageSetup paperSize="5" scale="46" orientation="landscape" horizontalDpi="4294967293" r:id="rId1"/>
  <rowBreaks count="3" manualBreakCount="3">
    <brk id="29" max="16383" man="1"/>
    <brk id="55" max="16383" man="1"/>
    <brk id="83" max="16383" man="1"/>
  </rowBreaks>
</worksheet>
</file>

<file path=xl/worksheets/sheet4.xml><?xml version="1.0" encoding="utf-8"?>
<worksheet xmlns="http://schemas.openxmlformats.org/spreadsheetml/2006/main" xmlns:r="http://schemas.openxmlformats.org/officeDocument/2006/relationships">
  <sheetPr>
    <tabColor rgb="FFFFC000"/>
  </sheetPr>
  <dimension ref="A1:U30"/>
  <sheetViews>
    <sheetView view="pageBreakPreview" topLeftCell="C1" zoomScale="72" zoomScaleNormal="70" zoomScaleSheetLayoutView="72" workbookViewId="0">
      <selection activeCell="C12" sqref="C12"/>
    </sheetView>
  </sheetViews>
  <sheetFormatPr baseColWidth="10" defaultRowHeight="15"/>
  <cols>
    <col min="1" max="1" width="8.7109375" style="2" customWidth="1"/>
    <col min="2" max="3" width="41.7109375" style="49" customWidth="1"/>
    <col min="4" max="20" width="14.7109375" style="49" customWidth="1"/>
    <col min="21" max="21" width="11.42578125" style="49"/>
  </cols>
  <sheetData>
    <row r="1" spans="1:21" s="46" customFormat="1">
      <c r="A1" s="49"/>
      <c r="B1" s="49"/>
      <c r="C1" s="49"/>
      <c r="D1" s="49"/>
      <c r="E1" s="49"/>
      <c r="F1" s="49"/>
      <c r="G1" s="49"/>
      <c r="H1" s="49"/>
      <c r="I1" s="49"/>
      <c r="J1" s="49"/>
      <c r="K1" s="49"/>
      <c r="L1" s="49"/>
      <c r="M1" s="49"/>
      <c r="N1" s="49"/>
      <c r="O1" s="49"/>
      <c r="P1" s="49"/>
      <c r="Q1" s="49"/>
      <c r="R1" s="49"/>
      <c r="S1" s="49"/>
      <c r="T1" s="49"/>
      <c r="U1" s="49"/>
    </row>
    <row r="2" spans="1:21" s="53" customFormat="1" ht="15.75" customHeight="1">
      <c r="A2" s="365" t="s">
        <v>166</v>
      </c>
      <c r="B2" s="81" t="s">
        <v>10</v>
      </c>
      <c r="C2" s="274" t="s">
        <v>5</v>
      </c>
      <c r="D2" s="275"/>
      <c r="E2" s="275"/>
      <c r="F2" s="275"/>
      <c r="G2" s="275"/>
      <c r="H2" s="275"/>
      <c r="I2" s="275"/>
      <c r="J2" s="275"/>
      <c r="K2" s="275"/>
      <c r="L2" s="275"/>
      <c r="M2" s="275"/>
      <c r="N2" s="275"/>
      <c r="O2" s="275"/>
      <c r="P2" s="275"/>
      <c r="Q2" s="275"/>
      <c r="R2" s="275"/>
      <c r="S2" s="370"/>
      <c r="T2" s="62"/>
      <c r="U2" s="62"/>
    </row>
    <row r="3" spans="1:21" s="46" customFormat="1" ht="140.25" customHeight="1">
      <c r="A3" s="365"/>
      <c r="B3" s="59" t="s">
        <v>68</v>
      </c>
      <c r="C3" s="353" t="s">
        <v>244</v>
      </c>
      <c r="D3" s="354"/>
      <c r="E3" s="354"/>
      <c r="F3" s="354"/>
      <c r="G3" s="354"/>
      <c r="H3" s="354"/>
      <c r="I3" s="354"/>
      <c r="J3" s="354"/>
      <c r="K3" s="354"/>
      <c r="L3" s="354"/>
      <c r="M3" s="354"/>
      <c r="N3" s="354"/>
      <c r="O3" s="354"/>
      <c r="P3" s="354"/>
      <c r="Q3" s="354"/>
      <c r="R3" s="354"/>
      <c r="S3" s="355"/>
      <c r="T3" s="49"/>
      <c r="U3" s="49"/>
    </row>
    <row r="4" spans="1:21" s="46" customFormat="1">
      <c r="A4" s="365"/>
      <c r="B4" s="60"/>
      <c r="C4" s="50"/>
      <c r="D4" s="371">
        <v>2012</v>
      </c>
      <c r="E4" s="371"/>
      <c r="F4" s="371"/>
      <c r="G4" s="371"/>
      <c r="H4" s="366">
        <v>2013</v>
      </c>
      <c r="I4" s="366"/>
      <c r="J4" s="366"/>
      <c r="K4" s="366"/>
      <c r="L4" s="371">
        <v>2014</v>
      </c>
      <c r="M4" s="371"/>
      <c r="N4" s="371"/>
      <c r="O4" s="371"/>
      <c r="P4" s="366">
        <v>2015</v>
      </c>
      <c r="Q4" s="366"/>
      <c r="R4" s="366"/>
      <c r="S4" s="366"/>
      <c r="T4" s="49"/>
      <c r="U4" s="49"/>
    </row>
    <row r="5" spans="1:21" s="52" customFormat="1" ht="11.25">
      <c r="A5" s="365"/>
      <c r="B5" s="61"/>
      <c r="C5" s="118" t="s">
        <v>22</v>
      </c>
      <c r="D5" s="51" t="s">
        <v>21</v>
      </c>
      <c r="E5" s="51" t="s">
        <v>0</v>
      </c>
      <c r="F5" s="51" t="s">
        <v>1</v>
      </c>
      <c r="G5" s="51" t="s">
        <v>2</v>
      </c>
      <c r="H5" s="51" t="s">
        <v>21</v>
      </c>
      <c r="I5" s="51" t="str">
        <f>+E5</f>
        <v>SGP</v>
      </c>
      <c r="J5" s="51" t="str">
        <f>+F5</f>
        <v>REGALIAS</v>
      </c>
      <c r="K5" s="51" t="str">
        <f>+G5</f>
        <v>OTROS</v>
      </c>
      <c r="L5" s="51" t="s">
        <v>21</v>
      </c>
      <c r="M5" s="51" t="s">
        <v>0</v>
      </c>
      <c r="N5" s="51" t="s">
        <v>1</v>
      </c>
      <c r="O5" s="51" t="s">
        <v>2</v>
      </c>
      <c r="P5" s="51" t="s">
        <v>21</v>
      </c>
      <c r="Q5" s="51" t="s">
        <v>0</v>
      </c>
      <c r="R5" s="51" t="s">
        <v>1</v>
      </c>
      <c r="S5" s="51" t="s">
        <v>2</v>
      </c>
      <c r="T5" s="63"/>
      <c r="U5" s="63"/>
    </row>
    <row r="6" spans="1:21" s="46" customFormat="1" ht="30" customHeight="1">
      <c r="A6" s="365"/>
      <c r="B6" s="372" t="s">
        <v>167</v>
      </c>
      <c r="C6" s="372"/>
      <c r="D6" s="372"/>
      <c r="E6" s="372"/>
      <c r="F6" s="372"/>
      <c r="G6" s="372"/>
      <c r="H6" s="372"/>
      <c r="I6" s="372"/>
      <c r="J6" s="372"/>
      <c r="K6" s="372"/>
      <c r="L6" s="372"/>
      <c r="M6" s="372"/>
      <c r="N6" s="372"/>
      <c r="O6" s="372"/>
      <c r="P6" s="372"/>
      <c r="Q6" s="372"/>
      <c r="R6" s="372"/>
      <c r="S6" s="372"/>
      <c r="T6" s="49"/>
      <c r="U6" s="49"/>
    </row>
    <row r="7" spans="1:21" s="46" customFormat="1" ht="69.75" customHeight="1">
      <c r="A7" s="365"/>
      <c r="B7" s="199" t="s">
        <v>169</v>
      </c>
      <c r="C7" s="197" t="s">
        <v>65</v>
      </c>
      <c r="D7" s="180">
        <v>0</v>
      </c>
      <c r="E7" s="180">
        <v>14000000</v>
      </c>
      <c r="F7" s="180">
        <v>0</v>
      </c>
      <c r="G7" s="180">
        <v>0</v>
      </c>
      <c r="H7" s="180">
        <v>0</v>
      </c>
      <c r="I7" s="180">
        <v>14000000</v>
      </c>
      <c r="J7" s="180">
        <v>0</v>
      </c>
      <c r="K7" s="180">
        <v>0</v>
      </c>
      <c r="L7" s="180">
        <v>0</v>
      </c>
      <c r="M7" s="180">
        <v>14000000</v>
      </c>
      <c r="N7" s="180">
        <v>0</v>
      </c>
      <c r="O7" s="180">
        <v>0</v>
      </c>
      <c r="P7" s="180">
        <v>0</v>
      </c>
      <c r="Q7" s="180">
        <v>14000000</v>
      </c>
      <c r="R7" s="180">
        <v>0</v>
      </c>
      <c r="S7" s="180">
        <v>0</v>
      </c>
      <c r="T7" s="49"/>
      <c r="U7" s="49"/>
    </row>
    <row r="8" spans="1:21" s="46" customFormat="1" ht="30" customHeight="1">
      <c r="A8" s="365"/>
      <c r="B8" s="373" t="s">
        <v>168</v>
      </c>
      <c r="C8" s="373"/>
      <c r="D8" s="373"/>
      <c r="E8" s="373"/>
      <c r="F8" s="373"/>
      <c r="G8" s="373"/>
      <c r="H8" s="373"/>
      <c r="I8" s="373"/>
      <c r="J8" s="373"/>
      <c r="K8" s="373"/>
      <c r="L8" s="373"/>
      <c r="M8" s="373"/>
      <c r="N8" s="373"/>
      <c r="O8" s="373"/>
      <c r="P8" s="373"/>
      <c r="Q8" s="373"/>
      <c r="R8" s="373"/>
      <c r="S8" s="373"/>
      <c r="T8" s="49"/>
      <c r="U8" s="49"/>
    </row>
    <row r="9" spans="1:21" s="46" customFormat="1" ht="45" customHeight="1">
      <c r="A9" s="365"/>
      <c r="B9" s="374" t="s">
        <v>169</v>
      </c>
      <c r="C9" s="198" t="s">
        <v>66</v>
      </c>
      <c r="D9" s="180">
        <v>0</v>
      </c>
      <c r="E9" s="180">
        <v>50000000</v>
      </c>
      <c r="F9" s="180">
        <v>0</v>
      </c>
      <c r="G9" s="180">
        <v>0</v>
      </c>
      <c r="H9" s="180">
        <v>0</v>
      </c>
      <c r="I9" s="180">
        <v>49400000</v>
      </c>
      <c r="J9" s="180">
        <v>0</v>
      </c>
      <c r="K9" s="180">
        <v>0</v>
      </c>
      <c r="L9" s="180">
        <v>0</v>
      </c>
      <c r="M9" s="180">
        <v>49400000</v>
      </c>
      <c r="N9" s="180">
        <v>0</v>
      </c>
      <c r="O9" s="180">
        <v>0</v>
      </c>
      <c r="P9" s="180">
        <v>0</v>
      </c>
      <c r="Q9" s="180">
        <v>49400000</v>
      </c>
      <c r="R9" s="180">
        <v>0</v>
      </c>
      <c r="S9" s="180">
        <v>0</v>
      </c>
      <c r="T9" s="49"/>
      <c r="U9" s="49"/>
    </row>
    <row r="10" spans="1:21" s="46" customFormat="1" ht="45" customHeight="1">
      <c r="A10" s="365"/>
      <c r="B10" s="375"/>
      <c r="C10" s="45" t="s">
        <v>86</v>
      </c>
      <c r="D10" s="95">
        <v>0</v>
      </c>
      <c r="E10" s="95">
        <v>8000000</v>
      </c>
      <c r="F10" s="95">
        <v>0</v>
      </c>
      <c r="G10" s="95">
        <v>0</v>
      </c>
      <c r="H10" s="95">
        <v>0</v>
      </c>
      <c r="I10" s="95">
        <v>3000000</v>
      </c>
      <c r="J10" s="95">
        <v>0</v>
      </c>
      <c r="K10" s="95">
        <v>0</v>
      </c>
      <c r="L10" s="95">
        <v>0</v>
      </c>
      <c r="M10" s="95">
        <v>3000000</v>
      </c>
      <c r="N10" s="95">
        <v>0</v>
      </c>
      <c r="O10" s="95">
        <v>0</v>
      </c>
      <c r="P10" s="95">
        <v>0</v>
      </c>
      <c r="Q10" s="95">
        <v>3000000</v>
      </c>
      <c r="R10" s="95">
        <v>0</v>
      </c>
      <c r="S10" s="95">
        <v>0</v>
      </c>
      <c r="T10" s="49"/>
      <c r="U10" s="49"/>
    </row>
    <row r="11" spans="1:21" s="46" customFormat="1" ht="43.5" customHeight="1">
      <c r="A11" s="365"/>
      <c r="B11" s="375"/>
      <c r="C11" s="117" t="s">
        <v>17</v>
      </c>
      <c r="D11" s="95">
        <v>0</v>
      </c>
      <c r="E11" s="95">
        <v>0</v>
      </c>
      <c r="F11" s="95">
        <v>0</v>
      </c>
      <c r="G11" s="95">
        <v>0</v>
      </c>
      <c r="H11" s="95">
        <v>0</v>
      </c>
      <c r="I11" s="95">
        <v>0</v>
      </c>
      <c r="J11" s="95">
        <v>0</v>
      </c>
      <c r="K11" s="95">
        <v>0</v>
      </c>
      <c r="L11" s="95">
        <v>0</v>
      </c>
      <c r="M11" s="95">
        <v>0</v>
      </c>
      <c r="N11" s="95">
        <v>0</v>
      </c>
      <c r="O11" s="95">
        <v>0</v>
      </c>
      <c r="P11" s="95">
        <v>0</v>
      </c>
      <c r="Q11" s="95">
        <v>0</v>
      </c>
      <c r="R11" s="95">
        <v>0</v>
      </c>
      <c r="S11" s="95">
        <v>0</v>
      </c>
      <c r="T11" s="49"/>
      <c r="U11" s="49"/>
    </row>
    <row r="12" spans="1:21" s="46" customFormat="1" ht="55.5" customHeight="1">
      <c r="A12" s="365"/>
      <c r="B12" s="375"/>
      <c r="C12" s="117" t="s">
        <v>18</v>
      </c>
      <c r="D12" s="95">
        <v>0</v>
      </c>
      <c r="E12" s="95">
        <v>30000000</v>
      </c>
      <c r="F12" s="95">
        <v>0</v>
      </c>
      <c r="G12" s="95">
        <v>0</v>
      </c>
      <c r="H12" s="95">
        <v>0</v>
      </c>
      <c r="I12" s="95">
        <v>200000000</v>
      </c>
      <c r="J12" s="95">
        <v>0</v>
      </c>
      <c r="K12" s="95">
        <v>0</v>
      </c>
      <c r="L12" s="95">
        <v>0</v>
      </c>
      <c r="M12" s="95">
        <v>0</v>
      </c>
      <c r="N12" s="95">
        <v>0</v>
      </c>
      <c r="O12" s="95">
        <v>0</v>
      </c>
      <c r="P12" s="95">
        <v>0</v>
      </c>
      <c r="Q12" s="95">
        <v>0</v>
      </c>
      <c r="R12" s="95">
        <v>0</v>
      </c>
      <c r="S12" s="95">
        <v>0</v>
      </c>
      <c r="T12" s="49"/>
      <c r="U12" s="49"/>
    </row>
    <row r="13" spans="1:21" s="46" customFormat="1" ht="44.25" customHeight="1">
      <c r="A13" s="365"/>
      <c r="B13" s="375"/>
      <c r="C13" s="117" t="s">
        <v>87</v>
      </c>
      <c r="D13" s="95">
        <v>0</v>
      </c>
      <c r="E13" s="95">
        <v>10000000</v>
      </c>
      <c r="F13" s="95">
        <v>0</v>
      </c>
      <c r="G13" s="95">
        <v>0</v>
      </c>
      <c r="H13" s="95">
        <v>0</v>
      </c>
      <c r="I13" s="95">
        <v>10000000</v>
      </c>
      <c r="J13" s="95">
        <v>0</v>
      </c>
      <c r="K13" s="95">
        <v>0</v>
      </c>
      <c r="L13" s="95">
        <v>0</v>
      </c>
      <c r="M13" s="95">
        <v>10000000</v>
      </c>
      <c r="N13" s="95">
        <v>0</v>
      </c>
      <c r="O13" s="95">
        <v>0</v>
      </c>
      <c r="P13" s="95">
        <v>0</v>
      </c>
      <c r="Q13" s="95">
        <v>10000000</v>
      </c>
      <c r="R13" s="95">
        <v>0</v>
      </c>
      <c r="S13" s="95">
        <v>0</v>
      </c>
      <c r="T13" s="49"/>
      <c r="U13" s="49"/>
    </row>
    <row r="14" spans="1:21" s="46" customFormat="1" ht="45" customHeight="1">
      <c r="A14" s="365"/>
      <c r="B14" s="200" t="s">
        <v>170</v>
      </c>
      <c r="C14" s="117" t="s">
        <v>88</v>
      </c>
      <c r="D14" s="95">
        <v>0</v>
      </c>
      <c r="E14" s="95">
        <v>30000000</v>
      </c>
      <c r="F14" s="95">
        <v>0</v>
      </c>
      <c r="G14" s="95">
        <v>0</v>
      </c>
      <c r="H14" s="95">
        <v>0</v>
      </c>
      <c r="I14" s="95">
        <v>50000000</v>
      </c>
      <c r="J14" s="95">
        <v>0</v>
      </c>
      <c r="K14" s="95">
        <v>0</v>
      </c>
      <c r="L14" s="95">
        <v>0</v>
      </c>
      <c r="M14" s="95">
        <v>35000000</v>
      </c>
      <c r="N14" s="95">
        <v>0</v>
      </c>
      <c r="O14" s="95">
        <v>0</v>
      </c>
      <c r="P14" s="95">
        <v>0</v>
      </c>
      <c r="Q14" s="95">
        <v>35000000</v>
      </c>
      <c r="R14" s="95">
        <v>0</v>
      </c>
      <c r="S14" s="95">
        <v>0</v>
      </c>
      <c r="T14" s="49"/>
      <c r="U14" s="49"/>
    </row>
    <row r="15" spans="1:21" s="46" customFormat="1" ht="30" customHeight="1">
      <c r="A15" s="365"/>
      <c r="B15" s="376" t="s">
        <v>171</v>
      </c>
      <c r="C15" s="376"/>
      <c r="D15" s="376"/>
      <c r="E15" s="376"/>
      <c r="F15" s="376"/>
      <c r="G15" s="376"/>
      <c r="H15" s="376"/>
      <c r="I15" s="376"/>
      <c r="J15" s="376"/>
      <c r="K15" s="376"/>
      <c r="L15" s="376"/>
      <c r="M15" s="376"/>
      <c r="N15" s="376"/>
      <c r="O15" s="376"/>
      <c r="P15" s="376"/>
      <c r="Q15" s="376"/>
      <c r="R15" s="376"/>
      <c r="S15" s="376"/>
      <c r="T15" s="49"/>
      <c r="U15" s="49"/>
    </row>
    <row r="16" spans="1:21" s="46" customFormat="1" ht="45" customHeight="1">
      <c r="A16" s="365"/>
      <c r="B16" s="377" t="s">
        <v>169</v>
      </c>
      <c r="C16" s="201" t="s">
        <v>67</v>
      </c>
      <c r="D16" s="180">
        <v>0</v>
      </c>
      <c r="E16" s="180">
        <v>14000000</v>
      </c>
      <c r="F16" s="180">
        <v>0</v>
      </c>
      <c r="G16" s="180">
        <v>0</v>
      </c>
      <c r="H16" s="180">
        <v>0</v>
      </c>
      <c r="I16" s="180">
        <v>10000000</v>
      </c>
      <c r="J16" s="180">
        <v>0</v>
      </c>
      <c r="K16" s="180">
        <v>0</v>
      </c>
      <c r="L16" s="180">
        <v>0</v>
      </c>
      <c r="M16" s="180">
        <v>10000000</v>
      </c>
      <c r="N16" s="180">
        <v>0</v>
      </c>
      <c r="O16" s="180">
        <v>0</v>
      </c>
      <c r="P16" s="180">
        <v>0</v>
      </c>
      <c r="Q16" s="180">
        <v>40000000</v>
      </c>
      <c r="R16" s="180">
        <v>0</v>
      </c>
      <c r="S16" s="180">
        <v>0</v>
      </c>
      <c r="T16" s="49"/>
      <c r="U16" s="49"/>
    </row>
    <row r="17" spans="1:21" s="46" customFormat="1" ht="45" customHeight="1">
      <c r="A17" s="365"/>
      <c r="B17" s="378"/>
      <c r="C17" s="119" t="s">
        <v>64</v>
      </c>
      <c r="D17" s="95">
        <v>0</v>
      </c>
      <c r="E17" s="95">
        <v>14000000</v>
      </c>
      <c r="F17" s="95">
        <v>0</v>
      </c>
      <c r="G17" s="95">
        <v>0</v>
      </c>
      <c r="H17" s="95">
        <v>0</v>
      </c>
      <c r="I17" s="95">
        <v>6000000</v>
      </c>
      <c r="J17" s="95">
        <v>0</v>
      </c>
      <c r="K17" s="95">
        <v>0</v>
      </c>
      <c r="L17" s="95">
        <v>0</v>
      </c>
      <c r="M17" s="95">
        <v>0</v>
      </c>
      <c r="N17" s="95">
        <v>0</v>
      </c>
      <c r="O17" s="95">
        <v>0</v>
      </c>
      <c r="P17" s="95">
        <v>0</v>
      </c>
      <c r="Q17" s="95">
        <v>0</v>
      </c>
      <c r="R17" s="95">
        <v>0</v>
      </c>
      <c r="S17" s="95">
        <v>0</v>
      </c>
      <c r="T17" s="49"/>
      <c r="U17" s="49"/>
    </row>
    <row r="18" spans="1:21" s="46" customFormat="1" ht="30" customHeight="1">
      <c r="A18" s="365"/>
      <c r="B18" s="373" t="s">
        <v>172</v>
      </c>
      <c r="C18" s="373"/>
      <c r="D18" s="373"/>
      <c r="E18" s="373"/>
      <c r="F18" s="373"/>
      <c r="G18" s="373"/>
      <c r="H18" s="373"/>
      <c r="I18" s="373"/>
      <c r="J18" s="373"/>
      <c r="K18" s="373"/>
      <c r="L18" s="373"/>
      <c r="M18" s="373"/>
      <c r="N18" s="373"/>
      <c r="O18" s="373"/>
      <c r="P18" s="373"/>
      <c r="Q18" s="373"/>
      <c r="R18" s="373"/>
      <c r="S18" s="373"/>
      <c r="T18" s="49"/>
      <c r="U18" s="49"/>
    </row>
    <row r="19" spans="1:21" s="46" customFormat="1" ht="25.5">
      <c r="A19" s="365"/>
      <c r="B19" s="374" t="s">
        <v>173</v>
      </c>
      <c r="C19" s="187" t="s">
        <v>20</v>
      </c>
      <c r="D19" s="180">
        <v>0</v>
      </c>
      <c r="E19" s="180">
        <v>0</v>
      </c>
      <c r="F19" s="180">
        <v>0</v>
      </c>
      <c r="G19" s="180">
        <v>0</v>
      </c>
      <c r="H19" s="180">
        <v>0</v>
      </c>
      <c r="I19" s="180">
        <v>30000000</v>
      </c>
      <c r="J19" s="180">
        <v>0</v>
      </c>
      <c r="K19" s="180">
        <v>0</v>
      </c>
      <c r="L19" s="180">
        <v>0</v>
      </c>
      <c r="M19" s="180">
        <v>0</v>
      </c>
      <c r="N19" s="180">
        <v>0</v>
      </c>
      <c r="O19" s="180">
        <v>0</v>
      </c>
      <c r="P19" s="180">
        <v>0</v>
      </c>
      <c r="Q19" s="180">
        <v>0</v>
      </c>
      <c r="R19" s="180">
        <v>0</v>
      </c>
      <c r="S19" s="180">
        <v>0</v>
      </c>
      <c r="T19" s="49"/>
      <c r="U19" s="49"/>
    </row>
    <row r="20" spans="1:21" s="46" customFormat="1" ht="41.25" customHeight="1">
      <c r="A20" s="365"/>
      <c r="B20" s="375"/>
      <c r="C20" s="115" t="s">
        <v>19</v>
      </c>
      <c r="D20" s="95">
        <v>0</v>
      </c>
      <c r="E20" s="95">
        <v>5000000</v>
      </c>
      <c r="F20" s="95">
        <v>0</v>
      </c>
      <c r="G20" s="95">
        <v>0</v>
      </c>
      <c r="H20" s="95">
        <v>0</v>
      </c>
      <c r="I20" s="95">
        <v>7500000</v>
      </c>
      <c r="J20" s="95">
        <v>0</v>
      </c>
      <c r="K20" s="95">
        <v>0</v>
      </c>
      <c r="L20" s="95">
        <v>0</v>
      </c>
      <c r="M20" s="95">
        <v>7500000</v>
      </c>
      <c r="N20" s="95">
        <v>0</v>
      </c>
      <c r="O20" s="95">
        <v>0</v>
      </c>
      <c r="P20" s="95">
        <v>0</v>
      </c>
      <c r="Q20" s="95">
        <v>7500000</v>
      </c>
      <c r="R20" s="95">
        <v>0</v>
      </c>
      <c r="S20" s="95">
        <v>0</v>
      </c>
      <c r="T20" s="49"/>
      <c r="U20" s="49"/>
    </row>
    <row r="21" spans="1:21" s="41" customFormat="1" ht="45" customHeight="1">
      <c r="A21" s="365"/>
      <c r="B21" s="375"/>
      <c r="C21" s="116" t="s">
        <v>272</v>
      </c>
      <c r="D21" s="95">
        <v>0</v>
      </c>
      <c r="E21" s="95">
        <v>10000000</v>
      </c>
      <c r="F21" s="95">
        <v>0</v>
      </c>
      <c r="G21" s="95">
        <v>0</v>
      </c>
      <c r="H21" s="95">
        <v>0</v>
      </c>
      <c r="I21" s="95">
        <v>0</v>
      </c>
      <c r="J21" s="95">
        <v>0</v>
      </c>
      <c r="K21" s="95">
        <v>0</v>
      </c>
      <c r="L21" s="95">
        <v>0</v>
      </c>
      <c r="M21" s="95">
        <v>0</v>
      </c>
      <c r="N21" s="95">
        <v>0</v>
      </c>
      <c r="O21" s="95">
        <v>0</v>
      </c>
      <c r="P21" s="95">
        <v>0</v>
      </c>
      <c r="Q21" s="95">
        <v>0</v>
      </c>
      <c r="R21" s="95">
        <v>0</v>
      </c>
      <c r="S21" s="95">
        <v>0</v>
      </c>
      <c r="T21" s="39"/>
      <c r="U21" s="39"/>
    </row>
    <row r="22" spans="1:21" s="41" customFormat="1" ht="50.25" customHeight="1">
      <c r="A22" s="365"/>
      <c r="B22" s="382"/>
      <c r="C22" s="86" t="s">
        <v>69</v>
      </c>
      <c r="D22" s="95">
        <v>0</v>
      </c>
      <c r="E22" s="95">
        <v>0</v>
      </c>
      <c r="F22" s="95">
        <v>0</v>
      </c>
      <c r="G22" s="95">
        <v>6000000</v>
      </c>
      <c r="H22" s="95">
        <v>0</v>
      </c>
      <c r="I22" s="95">
        <v>0</v>
      </c>
      <c r="J22" s="95">
        <v>0</v>
      </c>
      <c r="K22" s="95">
        <v>24000000</v>
      </c>
      <c r="L22" s="95">
        <v>0</v>
      </c>
      <c r="M22" s="95">
        <v>0</v>
      </c>
      <c r="N22" s="95">
        <v>0</v>
      </c>
      <c r="O22" s="95">
        <v>24700000</v>
      </c>
      <c r="P22" s="95">
        <v>0</v>
      </c>
      <c r="Q22" s="95">
        <v>0</v>
      </c>
      <c r="R22" s="95">
        <v>0</v>
      </c>
      <c r="S22" s="95">
        <v>25600000</v>
      </c>
      <c r="T22" s="39"/>
      <c r="U22" s="39"/>
    </row>
    <row r="23" spans="1:21" s="112" customFormat="1" ht="30" customHeight="1">
      <c r="A23" s="108"/>
      <c r="B23" s="109"/>
      <c r="C23" s="110"/>
      <c r="D23" s="379">
        <f>SUM(D7:G22)</f>
        <v>191000000</v>
      </c>
      <c r="E23" s="380"/>
      <c r="F23" s="380"/>
      <c r="G23" s="381"/>
      <c r="H23" s="367">
        <f>SUM(H7:K22)</f>
        <v>403900000</v>
      </c>
      <c r="I23" s="368"/>
      <c r="J23" s="368"/>
      <c r="K23" s="369"/>
      <c r="L23" s="379">
        <f>SUM(L7:O22)</f>
        <v>153600000</v>
      </c>
      <c r="M23" s="380"/>
      <c r="N23" s="380"/>
      <c r="O23" s="381"/>
      <c r="P23" s="367">
        <f>SUM(P7:S22)</f>
        <v>184500000</v>
      </c>
      <c r="Q23" s="368"/>
      <c r="R23" s="368"/>
      <c r="S23" s="369"/>
      <c r="T23" s="111"/>
      <c r="U23" s="111"/>
    </row>
    <row r="24" spans="1:21" s="114" customFormat="1">
      <c r="A24" s="113"/>
      <c r="B24" s="113"/>
      <c r="C24" s="113"/>
      <c r="D24" s="113"/>
      <c r="E24" s="113"/>
      <c r="F24" s="113"/>
      <c r="G24" s="113"/>
      <c r="H24" s="113"/>
      <c r="I24" s="113"/>
      <c r="J24" s="113"/>
      <c r="K24" s="113"/>
      <c r="L24" s="113"/>
      <c r="M24" s="113"/>
      <c r="N24" s="113"/>
      <c r="O24" s="113"/>
      <c r="P24" s="113"/>
      <c r="Q24" s="113"/>
      <c r="R24" s="113"/>
      <c r="S24" s="113"/>
      <c r="T24" s="113"/>
      <c r="U24" s="113"/>
    </row>
    <row r="25" spans="1:21" ht="22.5" customHeight="1">
      <c r="B25" s="383" t="s">
        <v>162</v>
      </c>
      <c r="C25" s="103"/>
      <c r="D25" s="51" t="s">
        <v>21</v>
      </c>
      <c r="E25" s="51" t="s">
        <v>0</v>
      </c>
      <c r="F25" s="51" t="s">
        <v>1</v>
      </c>
      <c r="G25" s="51" t="s">
        <v>2</v>
      </c>
      <c r="H25" s="51" t="s">
        <v>21</v>
      </c>
      <c r="I25" s="51" t="s">
        <v>0</v>
      </c>
      <c r="J25" s="51" t="s">
        <v>1</v>
      </c>
      <c r="K25" s="51" t="s">
        <v>2</v>
      </c>
      <c r="L25" s="51" t="s">
        <v>21</v>
      </c>
      <c r="M25" s="51" t="s">
        <v>0</v>
      </c>
      <c r="N25" s="51" t="s">
        <v>1</v>
      </c>
      <c r="O25" s="51" t="s">
        <v>2</v>
      </c>
      <c r="P25" s="51" t="s">
        <v>21</v>
      </c>
      <c r="Q25" s="51" t="s">
        <v>0</v>
      </c>
      <c r="R25" s="51" t="s">
        <v>1</v>
      </c>
      <c r="S25" s="51" t="s">
        <v>2</v>
      </c>
    </row>
    <row r="26" spans="1:21" ht="20.25" customHeight="1">
      <c r="B26" s="384"/>
      <c r="C26" s="104" t="s">
        <v>84</v>
      </c>
      <c r="D26" s="98">
        <f t="shared" ref="D26:S26" si="0">SUM(D7:D17)+SUM(D19:D22)</f>
        <v>0</v>
      </c>
      <c r="E26" s="98">
        <f t="shared" si="0"/>
        <v>185000000</v>
      </c>
      <c r="F26" s="98">
        <f t="shared" si="0"/>
        <v>0</v>
      </c>
      <c r="G26" s="98">
        <f t="shared" si="0"/>
        <v>6000000</v>
      </c>
      <c r="H26" s="98">
        <f t="shared" si="0"/>
        <v>0</v>
      </c>
      <c r="I26" s="98">
        <f t="shared" si="0"/>
        <v>379900000</v>
      </c>
      <c r="J26" s="98">
        <f t="shared" si="0"/>
        <v>0</v>
      </c>
      <c r="K26" s="98">
        <f t="shared" si="0"/>
        <v>24000000</v>
      </c>
      <c r="L26" s="98">
        <f t="shared" si="0"/>
        <v>0</v>
      </c>
      <c r="M26" s="98">
        <f t="shared" si="0"/>
        <v>128900000</v>
      </c>
      <c r="N26" s="98">
        <f t="shared" si="0"/>
        <v>0</v>
      </c>
      <c r="O26" s="98">
        <f t="shared" si="0"/>
        <v>24700000</v>
      </c>
      <c r="P26" s="98">
        <f t="shared" si="0"/>
        <v>0</v>
      </c>
      <c r="Q26" s="98">
        <f t="shared" si="0"/>
        <v>158900000</v>
      </c>
      <c r="R26" s="98">
        <f t="shared" si="0"/>
        <v>0</v>
      </c>
      <c r="S26" s="98">
        <f t="shared" si="0"/>
        <v>25600000</v>
      </c>
    </row>
    <row r="27" spans="1:21" ht="25.5">
      <c r="B27" s="385"/>
      <c r="C27" s="105" t="s">
        <v>85</v>
      </c>
      <c r="D27" s="238">
        <f>SUM(D26:F26)</f>
        <v>185000000</v>
      </c>
      <c r="E27" s="239"/>
      <c r="F27" s="240"/>
      <c r="G27" s="95">
        <f>+G26</f>
        <v>6000000</v>
      </c>
      <c r="H27" s="238">
        <f>SUM(H26:J26)</f>
        <v>379900000</v>
      </c>
      <c r="I27" s="239"/>
      <c r="J27" s="240"/>
      <c r="K27" s="95">
        <f>+K26</f>
        <v>24000000</v>
      </c>
      <c r="L27" s="238">
        <f>SUM(L26:N26)</f>
        <v>128900000</v>
      </c>
      <c r="M27" s="239"/>
      <c r="N27" s="240"/>
      <c r="O27" s="95">
        <f>+O26</f>
        <v>24700000</v>
      </c>
      <c r="P27" s="238">
        <f>SUM(P26:R26)</f>
        <v>158900000</v>
      </c>
      <c r="Q27" s="239"/>
      <c r="R27" s="240"/>
      <c r="S27" s="95">
        <f>+S26</f>
        <v>25600000</v>
      </c>
    </row>
    <row r="30" spans="1:21">
      <c r="E30" s="120">
        <f>+D27</f>
        <v>185000000</v>
      </c>
      <c r="G30" s="120">
        <f>+G27</f>
        <v>6000000</v>
      </c>
      <c r="I30" s="120">
        <f>+H27</f>
        <v>379900000</v>
      </c>
      <c r="K30" s="120">
        <f>+K27</f>
        <v>24000000</v>
      </c>
      <c r="M30" s="120">
        <f>+L27</f>
        <v>128900000</v>
      </c>
      <c r="O30" s="120">
        <f>+O27</f>
        <v>24700000</v>
      </c>
      <c r="Q30" s="120">
        <f>+P27</f>
        <v>158900000</v>
      </c>
      <c r="S30" s="120">
        <f>+S27</f>
        <v>25600000</v>
      </c>
    </row>
  </sheetData>
  <mergeCells count="24">
    <mergeCell ref="L23:O23"/>
    <mergeCell ref="H27:J27"/>
    <mergeCell ref="L27:N27"/>
    <mergeCell ref="B19:B22"/>
    <mergeCell ref="D27:F27"/>
    <mergeCell ref="B25:B27"/>
    <mergeCell ref="D23:G23"/>
    <mergeCell ref="H23:K23"/>
    <mergeCell ref="P27:R27"/>
    <mergeCell ref="A2:A17"/>
    <mergeCell ref="H4:K4"/>
    <mergeCell ref="A18:A22"/>
    <mergeCell ref="P23:S23"/>
    <mergeCell ref="C2:S2"/>
    <mergeCell ref="C3:S3"/>
    <mergeCell ref="D4:G4"/>
    <mergeCell ref="L4:O4"/>
    <mergeCell ref="P4:S4"/>
    <mergeCell ref="B6:S6"/>
    <mergeCell ref="B8:S8"/>
    <mergeCell ref="B9:B13"/>
    <mergeCell ref="B15:S15"/>
    <mergeCell ref="B16:B17"/>
    <mergeCell ref="B18:S18"/>
  </mergeCells>
  <pageMargins left="0.78740157480314965" right="0.39370078740157483" top="0" bottom="0" header="0.31496062992125984" footer="0.31496062992125984"/>
  <pageSetup paperSize="5" scale="50" orientation="landscape" horizontalDpi="4294967293"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sheetPr>
    <tabColor theme="2" tint="-0.249977111117893"/>
  </sheetPr>
  <dimension ref="A1:U25"/>
  <sheetViews>
    <sheetView view="pageBreakPreview" zoomScale="30" zoomScaleNormal="70" zoomScaleSheetLayoutView="30" workbookViewId="0">
      <selection activeCell="C3" sqref="C3:S3"/>
    </sheetView>
  </sheetViews>
  <sheetFormatPr baseColWidth="10" defaultRowHeight="15"/>
  <cols>
    <col min="1" max="1" width="8.85546875" style="2" customWidth="1"/>
    <col min="2" max="3" width="41.5703125" style="2" customWidth="1"/>
    <col min="4" max="19" width="16.85546875" style="2" customWidth="1"/>
  </cols>
  <sheetData>
    <row r="1" spans="1:19" s="46" customFormat="1">
      <c r="A1" s="49"/>
      <c r="B1" s="49"/>
      <c r="C1" s="49"/>
      <c r="D1" s="49"/>
      <c r="E1" s="49"/>
      <c r="F1" s="49"/>
      <c r="G1" s="49"/>
      <c r="H1" s="49"/>
      <c r="I1" s="49"/>
      <c r="J1" s="49"/>
      <c r="K1" s="49"/>
      <c r="L1" s="49"/>
      <c r="M1" s="49"/>
      <c r="N1" s="49"/>
      <c r="O1" s="49"/>
      <c r="P1" s="49"/>
      <c r="Q1" s="49"/>
      <c r="R1" s="49"/>
      <c r="S1" s="49"/>
    </row>
    <row r="2" spans="1:19" s="24" customFormat="1" ht="15.75" customHeight="1">
      <c r="A2" s="386" t="s">
        <v>175</v>
      </c>
      <c r="B2" s="25" t="s">
        <v>11</v>
      </c>
      <c r="C2" s="274" t="s">
        <v>5</v>
      </c>
      <c r="D2" s="275"/>
      <c r="E2" s="275"/>
      <c r="F2" s="275"/>
      <c r="G2" s="275"/>
      <c r="H2" s="275"/>
      <c r="I2" s="275"/>
      <c r="J2" s="275"/>
      <c r="K2" s="275"/>
      <c r="L2" s="275"/>
      <c r="M2" s="275"/>
      <c r="N2" s="275"/>
      <c r="O2" s="275"/>
      <c r="P2" s="275"/>
      <c r="Q2" s="275"/>
      <c r="R2" s="275"/>
      <c r="S2" s="370"/>
    </row>
    <row r="3" spans="1:19" ht="141.75" customHeight="1">
      <c r="A3" s="386"/>
      <c r="B3" s="15" t="s">
        <v>12</v>
      </c>
      <c r="C3" s="347" t="s">
        <v>13</v>
      </c>
      <c r="D3" s="347"/>
      <c r="E3" s="347"/>
      <c r="F3" s="347"/>
      <c r="G3" s="347"/>
      <c r="H3" s="347"/>
      <c r="I3" s="347"/>
      <c r="J3" s="347"/>
      <c r="K3" s="347"/>
      <c r="L3" s="347"/>
      <c r="M3" s="347"/>
      <c r="N3" s="347"/>
      <c r="O3" s="347"/>
      <c r="P3" s="347"/>
      <c r="Q3" s="347"/>
      <c r="R3" s="347"/>
      <c r="S3" s="347"/>
    </row>
    <row r="4" spans="1:19" s="66" customFormat="1" ht="23.25" customHeight="1">
      <c r="A4" s="386"/>
      <c r="B4" s="64"/>
      <c r="C4" s="65"/>
      <c r="D4" s="387">
        <v>2012</v>
      </c>
      <c r="E4" s="387"/>
      <c r="F4" s="387"/>
      <c r="G4" s="387"/>
      <c r="H4" s="388">
        <v>2013</v>
      </c>
      <c r="I4" s="388"/>
      <c r="J4" s="388"/>
      <c r="K4" s="388"/>
      <c r="L4" s="387">
        <v>2014</v>
      </c>
      <c r="M4" s="387"/>
      <c r="N4" s="387"/>
      <c r="O4" s="387"/>
      <c r="P4" s="388">
        <v>2015</v>
      </c>
      <c r="Q4" s="388"/>
      <c r="R4" s="388"/>
      <c r="S4" s="388"/>
    </row>
    <row r="5" spans="1:19" s="22" customFormat="1" ht="11.25">
      <c r="A5" s="386"/>
      <c r="B5" s="21"/>
      <c r="C5" s="17" t="s">
        <v>22</v>
      </c>
      <c r="D5" s="17" t="s">
        <v>21</v>
      </c>
      <c r="E5" s="17" t="s">
        <v>0</v>
      </c>
      <c r="F5" s="17" t="s">
        <v>1</v>
      </c>
      <c r="G5" s="17" t="s">
        <v>2</v>
      </c>
      <c r="H5" s="17" t="s">
        <v>21</v>
      </c>
      <c r="I5" s="17" t="str">
        <f>+E5</f>
        <v>SGP</v>
      </c>
      <c r="J5" s="17" t="str">
        <f>+F5</f>
        <v>REGALIAS</v>
      </c>
      <c r="K5" s="17" t="str">
        <f>+G5</f>
        <v>OTROS</v>
      </c>
      <c r="L5" s="17" t="s">
        <v>21</v>
      </c>
      <c r="M5" s="17" t="s">
        <v>0</v>
      </c>
      <c r="N5" s="17" t="s">
        <v>1</v>
      </c>
      <c r="O5" s="17" t="s">
        <v>2</v>
      </c>
      <c r="P5" s="17" t="s">
        <v>21</v>
      </c>
      <c r="Q5" s="17" t="s">
        <v>0</v>
      </c>
      <c r="R5" s="17" t="s">
        <v>1</v>
      </c>
      <c r="S5" s="17" t="s">
        <v>2</v>
      </c>
    </row>
    <row r="6" spans="1:19" ht="30.75" customHeight="1">
      <c r="A6" s="386"/>
      <c r="B6" s="389" t="s">
        <v>176</v>
      </c>
      <c r="C6" s="389"/>
      <c r="D6" s="389"/>
      <c r="E6" s="389"/>
      <c r="F6" s="389"/>
      <c r="G6" s="389"/>
      <c r="H6" s="389"/>
      <c r="I6" s="389"/>
      <c r="J6" s="389"/>
      <c r="K6" s="389"/>
      <c r="L6" s="389"/>
      <c r="M6" s="389"/>
      <c r="N6" s="389"/>
      <c r="O6" s="389"/>
      <c r="P6" s="389"/>
      <c r="Q6" s="389"/>
      <c r="R6" s="389"/>
      <c r="S6" s="389"/>
    </row>
    <row r="7" spans="1:19" ht="38.25">
      <c r="A7" s="386"/>
      <c r="B7" s="393" t="s">
        <v>150</v>
      </c>
      <c r="C7" s="191" t="s">
        <v>72</v>
      </c>
      <c r="D7" s="95">
        <v>0</v>
      </c>
      <c r="E7" s="95">
        <v>54300000</v>
      </c>
      <c r="F7" s="180">
        <v>0</v>
      </c>
      <c r="G7" s="180">
        <v>0</v>
      </c>
      <c r="H7" s="180">
        <v>0</v>
      </c>
      <c r="I7" s="180">
        <v>50000000</v>
      </c>
      <c r="J7" s="180">
        <v>0</v>
      </c>
      <c r="K7" s="180">
        <v>0</v>
      </c>
      <c r="L7" s="180">
        <v>0</v>
      </c>
      <c r="M7" s="180">
        <v>66000000</v>
      </c>
      <c r="N7" s="180">
        <v>0</v>
      </c>
      <c r="O7" s="180">
        <v>0</v>
      </c>
      <c r="P7" s="180">
        <v>0</v>
      </c>
      <c r="Q7" s="180">
        <v>36000000</v>
      </c>
      <c r="R7" s="180">
        <v>0</v>
      </c>
      <c r="S7" s="180">
        <v>0</v>
      </c>
    </row>
    <row r="8" spans="1:19" ht="33" customHeight="1">
      <c r="A8" s="386"/>
      <c r="B8" s="394"/>
      <c r="C8" s="82" t="s">
        <v>245</v>
      </c>
      <c r="D8" s="95">
        <v>0</v>
      </c>
      <c r="E8" s="95">
        <v>14400000</v>
      </c>
      <c r="F8" s="95">
        <v>0</v>
      </c>
      <c r="G8" s="95">
        <v>0</v>
      </c>
      <c r="H8" s="95">
        <v>0</v>
      </c>
      <c r="I8" s="95">
        <v>14000000</v>
      </c>
      <c r="J8" s="95">
        <v>0</v>
      </c>
      <c r="K8" s="95">
        <v>0</v>
      </c>
      <c r="L8" s="95">
        <v>0</v>
      </c>
      <c r="M8" s="95">
        <v>15400000</v>
      </c>
      <c r="N8" s="95">
        <v>0</v>
      </c>
      <c r="O8" s="95">
        <v>0</v>
      </c>
      <c r="P8" s="95">
        <v>0</v>
      </c>
      <c r="Q8" s="95">
        <v>15900000</v>
      </c>
      <c r="R8" s="95">
        <v>0</v>
      </c>
      <c r="S8" s="95">
        <v>0</v>
      </c>
    </row>
    <row r="9" spans="1:19" ht="40.9" customHeight="1">
      <c r="A9" s="386"/>
      <c r="B9" s="394"/>
      <c r="C9" s="82" t="s">
        <v>273</v>
      </c>
      <c r="D9" s="95">
        <v>0</v>
      </c>
      <c r="E9" s="95">
        <v>0</v>
      </c>
      <c r="F9" s="95">
        <v>0</v>
      </c>
      <c r="G9" s="95">
        <v>180000000</v>
      </c>
      <c r="H9" s="95">
        <v>0</v>
      </c>
      <c r="I9" s="95">
        <v>0</v>
      </c>
      <c r="J9" s="95">
        <v>0</v>
      </c>
      <c r="K9" s="95">
        <v>185400000</v>
      </c>
      <c r="L9" s="95">
        <v>0</v>
      </c>
      <c r="M9" s="95">
        <v>0</v>
      </c>
      <c r="N9" s="95">
        <v>0</v>
      </c>
      <c r="O9" s="95">
        <v>191000000</v>
      </c>
      <c r="P9" s="95">
        <v>0</v>
      </c>
      <c r="Q9" s="95">
        <v>0</v>
      </c>
      <c r="R9" s="95">
        <v>0</v>
      </c>
      <c r="S9" s="95">
        <v>197000000</v>
      </c>
    </row>
    <row r="10" spans="1:19" s="46" customFormat="1" ht="33" customHeight="1">
      <c r="A10" s="386"/>
      <c r="B10" s="394"/>
      <c r="C10" s="82" t="s">
        <v>163</v>
      </c>
      <c r="D10" s="95">
        <v>0</v>
      </c>
      <c r="E10" s="95">
        <v>0</v>
      </c>
      <c r="F10" s="95">
        <v>0</v>
      </c>
      <c r="G10" s="95">
        <v>48000000</v>
      </c>
      <c r="H10" s="95">
        <v>0</v>
      </c>
      <c r="I10" s="95">
        <v>0</v>
      </c>
      <c r="J10" s="95">
        <v>0</v>
      </c>
      <c r="K10" s="95">
        <v>49500000</v>
      </c>
      <c r="L10" s="95">
        <v>0</v>
      </c>
      <c r="M10" s="95">
        <v>0</v>
      </c>
      <c r="N10" s="95">
        <v>0</v>
      </c>
      <c r="O10" s="95">
        <v>51000000</v>
      </c>
      <c r="P10" s="95">
        <v>0</v>
      </c>
      <c r="Q10" s="95">
        <v>0</v>
      </c>
      <c r="R10" s="95">
        <v>0</v>
      </c>
      <c r="S10" s="95">
        <v>52600000</v>
      </c>
    </row>
    <row r="11" spans="1:19" s="46" customFormat="1" ht="33" customHeight="1">
      <c r="A11" s="386"/>
      <c r="B11" s="395"/>
      <c r="C11" s="209" t="s">
        <v>246</v>
      </c>
      <c r="D11" s="95">
        <v>0</v>
      </c>
      <c r="E11" s="95">
        <v>40000000</v>
      </c>
      <c r="F11" s="95">
        <v>0</v>
      </c>
      <c r="G11" s="95">
        <v>0</v>
      </c>
      <c r="H11" s="95">
        <v>0</v>
      </c>
      <c r="I11" s="95">
        <v>10000000</v>
      </c>
      <c r="J11" s="95">
        <v>0</v>
      </c>
      <c r="K11" s="95">
        <v>0</v>
      </c>
      <c r="L11" s="95">
        <v>0</v>
      </c>
      <c r="M11" s="95">
        <v>11060000</v>
      </c>
      <c r="N11" s="95">
        <v>0</v>
      </c>
      <c r="O11" s="95">
        <v>0</v>
      </c>
      <c r="P11" s="95">
        <v>0</v>
      </c>
      <c r="Q11" s="95">
        <v>15560000</v>
      </c>
      <c r="R11" s="95">
        <v>0</v>
      </c>
      <c r="S11" s="95">
        <v>0</v>
      </c>
    </row>
    <row r="12" spans="1:19" ht="41.25" customHeight="1">
      <c r="A12" s="386"/>
      <c r="B12" s="225" t="s">
        <v>206</v>
      </c>
      <c r="C12" s="209" t="s">
        <v>247</v>
      </c>
      <c r="D12" s="95">
        <v>0</v>
      </c>
      <c r="E12" s="95">
        <v>6000000</v>
      </c>
      <c r="F12" s="95">
        <v>0</v>
      </c>
      <c r="G12" s="95">
        <v>0</v>
      </c>
      <c r="H12" s="95">
        <v>0</v>
      </c>
      <c r="I12" s="95">
        <v>6150000</v>
      </c>
      <c r="J12" s="95">
        <v>0</v>
      </c>
      <c r="K12" s="95">
        <v>0</v>
      </c>
      <c r="L12" s="95">
        <v>0</v>
      </c>
      <c r="M12" s="95">
        <f t="shared" ref="M12:M14" si="0">+I12*1.03</f>
        <v>6334500</v>
      </c>
      <c r="N12" s="95">
        <v>0</v>
      </c>
      <c r="O12" s="95">
        <v>0</v>
      </c>
      <c r="P12" s="95">
        <v>0</v>
      </c>
      <c r="Q12" s="95">
        <v>6525000</v>
      </c>
      <c r="R12" s="95">
        <v>0</v>
      </c>
      <c r="S12" s="95">
        <v>0</v>
      </c>
    </row>
    <row r="13" spans="1:19" s="46" customFormat="1" ht="41.25" customHeight="1">
      <c r="A13" s="386"/>
      <c r="B13" s="225" t="s">
        <v>119</v>
      </c>
      <c r="C13" s="209" t="s">
        <v>220</v>
      </c>
      <c r="D13" s="95">
        <v>0</v>
      </c>
      <c r="E13" s="95">
        <v>20000000</v>
      </c>
      <c r="F13" s="95">
        <v>0</v>
      </c>
      <c r="G13" s="95">
        <v>0</v>
      </c>
      <c r="H13" s="95">
        <v>0</v>
      </c>
      <c r="I13" s="95">
        <f t="shared" ref="I13:I14" si="1">+E13*1.03</f>
        <v>20600000</v>
      </c>
      <c r="J13" s="95">
        <v>0</v>
      </c>
      <c r="K13" s="95">
        <v>0</v>
      </c>
      <c r="L13" s="95">
        <v>0</v>
      </c>
      <c r="M13" s="95">
        <f t="shared" si="0"/>
        <v>21218000</v>
      </c>
      <c r="N13" s="95">
        <v>0</v>
      </c>
      <c r="O13" s="95">
        <v>0</v>
      </c>
      <c r="P13" s="95">
        <v>0</v>
      </c>
      <c r="Q13" s="95">
        <v>21854600</v>
      </c>
      <c r="R13" s="95">
        <v>0</v>
      </c>
      <c r="S13" s="95">
        <v>0</v>
      </c>
    </row>
    <row r="14" spans="1:19" s="46" customFormat="1" ht="41.25" customHeight="1">
      <c r="A14" s="386"/>
      <c r="B14" s="225" t="s">
        <v>222</v>
      </c>
      <c r="C14" s="209" t="s">
        <v>248</v>
      </c>
      <c r="D14" s="95">
        <v>0</v>
      </c>
      <c r="E14" s="95">
        <v>50000000</v>
      </c>
      <c r="F14" s="95">
        <v>0</v>
      </c>
      <c r="G14" s="95">
        <v>104692848</v>
      </c>
      <c r="H14" s="95">
        <v>0</v>
      </c>
      <c r="I14" s="95">
        <f t="shared" si="1"/>
        <v>51500000</v>
      </c>
      <c r="J14" s="95">
        <v>0</v>
      </c>
      <c r="K14" s="95">
        <v>0</v>
      </c>
      <c r="L14" s="95">
        <v>0</v>
      </c>
      <c r="M14" s="95">
        <f t="shared" si="0"/>
        <v>53045000</v>
      </c>
      <c r="N14" s="95">
        <v>0</v>
      </c>
      <c r="O14" s="95">
        <v>0</v>
      </c>
      <c r="P14" s="95">
        <v>0</v>
      </c>
      <c r="Q14" s="95">
        <f t="shared" ref="Q14" si="2">+M14*1.03</f>
        <v>54636350</v>
      </c>
      <c r="R14" s="95">
        <v>0</v>
      </c>
      <c r="S14" s="95">
        <v>0</v>
      </c>
    </row>
    <row r="15" spans="1:19" ht="30" customHeight="1">
      <c r="A15" s="386"/>
      <c r="B15" s="390" t="s">
        <v>178</v>
      </c>
      <c r="C15" s="390"/>
      <c r="D15" s="390"/>
      <c r="E15" s="390"/>
      <c r="F15" s="390"/>
      <c r="G15" s="390"/>
      <c r="H15" s="390"/>
      <c r="I15" s="390"/>
      <c r="J15" s="390"/>
      <c r="K15" s="390"/>
      <c r="L15" s="390"/>
      <c r="M15" s="390"/>
      <c r="N15" s="390"/>
      <c r="O15" s="390"/>
      <c r="P15" s="390"/>
      <c r="Q15" s="390"/>
      <c r="R15" s="390"/>
      <c r="S15" s="390"/>
    </row>
    <row r="16" spans="1:19" ht="63.75">
      <c r="A16" s="386"/>
      <c r="B16" s="396" t="s">
        <v>177</v>
      </c>
      <c r="C16" s="202" t="s">
        <v>165</v>
      </c>
      <c r="D16" s="95">
        <v>0</v>
      </c>
      <c r="E16" s="95">
        <v>0</v>
      </c>
      <c r="F16" s="95">
        <v>0</v>
      </c>
      <c r="G16" s="95">
        <v>6000000</v>
      </c>
      <c r="H16" s="95">
        <v>0</v>
      </c>
      <c r="I16" s="95">
        <v>0</v>
      </c>
      <c r="J16" s="95">
        <v>0</v>
      </c>
      <c r="K16" s="95">
        <v>45400000</v>
      </c>
      <c r="L16" s="95">
        <v>0</v>
      </c>
      <c r="M16" s="95">
        <v>0</v>
      </c>
      <c r="N16" s="95">
        <v>0</v>
      </c>
      <c r="O16" s="95">
        <v>16000000</v>
      </c>
      <c r="P16" s="95">
        <v>0</v>
      </c>
      <c r="Q16" s="95">
        <v>0</v>
      </c>
      <c r="R16" s="95">
        <v>0</v>
      </c>
      <c r="S16" s="95">
        <v>16600000</v>
      </c>
    </row>
    <row r="17" spans="1:21" s="46" customFormat="1" ht="25.5">
      <c r="A17" s="386"/>
      <c r="B17" s="396"/>
      <c r="C17" s="196" t="s">
        <v>249</v>
      </c>
      <c r="D17" s="95">
        <v>0</v>
      </c>
      <c r="E17" s="95">
        <v>0</v>
      </c>
      <c r="F17" s="95">
        <v>0</v>
      </c>
      <c r="G17" s="95">
        <v>12000000</v>
      </c>
      <c r="H17" s="95">
        <v>0</v>
      </c>
      <c r="I17" s="95">
        <v>0</v>
      </c>
      <c r="J17" s="95">
        <v>0</v>
      </c>
      <c r="K17" s="95">
        <v>0</v>
      </c>
      <c r="L17" s="95">
        <v>0</v>
      </c>
      <c r="M17" s="95">
        <v>0</v>
      </c>
      <c r="N17" s="95">
        <v>0</v>
      </c>
      <c r="O17" s="95">
        <v>14000000</v>
      </c>
      <c r="P17" s="95">
        <v>0</v>
      </c>
      <c r="Q17" s="95">
        <v>0</v>
      </c>
      <c r="R17" s="95">
        <v>0</v>
      </c>
      <c r="S17" s="95">
        <v>0</v>
      </c>
    </row>
    <row r="18" spans="1:21" s="46" customFormat="1" ht="38.25">
      <c r="A18" s="386"/>
      <c r="B18" s="396"/>
      <c r="C18" s="178" t="s">
        <v>250</v>
      </c>
      <c r="D18" s="95">
        <v>0</v>
      </c>
      <c r="E18" s="95">
        <v>8000000</v>
      </c>
      <c r="F18" s="95">
        <v>0</v>
      </c>
      <c r="G18" s="95">
        <v>0</v>
      </c>
      <c r="H18" s="95">
        <v>0</v>
      </c>
      <c r="I18" s="95">
        <v>4000000</v>
      </c>
      <c r="J18" s="95">
        <v>0</v>
      </c>
      <c r="K18" s="95">
        <v>0</v>
      </c>
      <c r="L18" s="95">
        <v>0</v>
      </c>
      <c r="M18" s="95">
        <v>0</v>
      </c>
      <c r="N18" s="95">
        <v>0</v>
      </c>
      <c r="O18" s="95">
        <v>0</v>
      </c>
      <c r="P18" s="95">
        <v>0</v>
      </c>
      <c r="Q18" s="95">
        <v>4000000</v>
      </c>
      <c r="R18" s="95">
        <v>0</v>
      </c>
      <c r="S18" s="95">
        <v>0</v>
      </c>
    </row>
    <row r="19" spans="1:21" s="207" customFormat="1" ht="30" customHeight="1">
      <c r="A19" s="203"/>
      <c r="B19" s="204"/>
      <c r="C19" s="205"/>
      <c r="D19" s="391">
        <f>SUM(D6:G18)</f>
        <v>543392848</v>
      </c>
      <c r="E19" s="391"/>
      <c r="F19" s="391"/>
      <c r="G19" s="391"/>
      <c r="H19" s="392">
        <f>SUM(H6:K18)</f>
        <v>436550000</v>
      </c>
      <c r="I19" s="392"/>
      <c r="J19" s="392"/>
      <c r="K19" s="392"/>
      <c r="L19" s="391">
        <f>SUM(L6:O18)</f>
        <v>445057500</v>
      </c>
      <c r="M19" s="391"/>
      <c r="N19" s="391"/>
      <c r="O19" s="391"/>
      <c r="P19" s="392">
        <f>SUM(P6:S18)</f>
        <v>420675950</v>
      </c>
      <c r="Q19" s="392"/>
      <c r="R19" s="392"/>
      <c r="S19" s="392"/>
      <c r="T19" s="206"/>
      <c r="U19" s="206"/>
    </row>
    <row r="21" spans="1:21" s="91" customFormat="1" ht="22.5" customHeight="1">
      <c r="A21" s="56"/>
      <c r="B21" s="235" t="s">
        <v>164</v>
      </c>
      <c r="C21" s="103"/>
      <c r="D21" s="51" t="s">
        <v>21</v>
      </c>
      <c r="E21" s="51" t="s">
        <v>0</v>
      </c>
      <c r="F21" s="51" t="s">
        <v>1</v>
      </c>
      <c r="G21" s="51" t="s">
        <v>2</v>
      </c>
      <c r="H21" s="51" t="s">
        <v>21</v>
      </c>
      <c r="I21" s="51" t="s">
        <v>0</v>
      </c>
      <c r="J21" s="51" t="s">
        <v>1</v>
      </c>
      <c r="K21" s="51" t="s">
        <v>2</v>
      </c>
      <c r="L21" s="51" t="s">
        <v>21</v>
      </c>
      <c r="M21" s="51" t="s">
        <v>0</v>
      </c>
      <c r="N21" s="51" t="s">
        <v>1</v>
      </c>
      <c r="O21" s="51" t="s">
        <v>2</v>
      </c>
      <c r="P21" s="51" t="s">
        <v>21</v>
      </c>
      <c r="Q21" s="51" t="s">
        <v>0</v>
      </c>
      <c r="R21" s="51" t="s">
        <v>1</v>
      </c>
      <c r="S21" s="51" t="s">
        <v>2</v>
      </c>
    </row>
    <row r="22" spans="1:21" s="93" customFormat="1" ht="15" customHeight="1">
      <c r="A22" s="56"/>
      <c r="B22" s="236"/>
      <c r="C22" s="104" t="s">
        <v>84</v>
      </c>
      <c r="D22" s="98">
        <f t="shared" ref="D22:S22" si="3">SUM(D7:D18)</f>
        <v>0</v>
      </c>
      <c r="E22" s="98">
        <f t="shared" si="3"/>
        <v>192700000</v>
      </c>
      <c r="F22" s="98">
        <f t="shared" si="3"/>
        <v>0</v>
      </c>
      <c r="G22" s="98">
        <f t="shared" si="3"/>
        <v>350692848</v>
      </c>
      <c r="H22" s="98">
        <f t="shared" si="3"/>
        <v>0</v>
      </c>
      <c r="I22" s="98">
        <f t="shared" si="3"/>
        <v>156250000</v>
      </c>
      <c r="J22" s="98">
        <f t="shared" si="3"/>
        <v>0</v>
      </c>
      <c r="K22" s="98">
        <f t="shared" si="3"/>
        <v>280300000</v>
      </c>
      <c r="L22" s="98">
        <f t="shared" si="3"/>
        <v>0</v>
      </c>
      <c r="M22" s="98">
        <f t="shared" si="3"/>
        <v>173057500</v>
      </c>
      <c r="N22" s="98">
        <f t="shared" si="3"/>
        <v>0</v>
      </c>
      <c r="O22" s="98">
        <f t="shared" si="3"/>
        <v>272000000</v>
      </c>
      <c r="P22" s="98">
        <f t="shared" si="3"/>
        <v>0</v>
      </c>
      <c r="Q22" s="98">
        <f t="shared" si="3"/>
        <v>154475950</v>
      </c>
      <c r="R22" s="98">
        <f t="shared" si="3"/>
        <v>0</v>
      </c>
      <c r="S22" s="98">
        <f t="shared" si="3"/>
        <v>266200000</v>
      </c>
    </row>
    <row r="23" spans="1:21" s="93" customFormat="1" ht="30.75" customHeight="1">
      <c r="A23" s="56"/>
      <c r="B23" s="237"/>
      <c r="C23" s="105" t="s">
        <v>85</v>
      </c>
      <c r="D23" s="238">
        <f>SUM(D22:F22)</f>
        <v>192700000</v>
      </c>
      <c r="E23" s="239"/>
      <c r="F23" s="240"/>
      <c r="G23" s="95">
        <f>+G22</f>
        <v>350692848</v>
      </c>
      <c r="H23" s="238">
        <f>SUM(H22:J22)</f>
        <v>156250000</v>
      </c>
      <c r="I23" s="239"/>
      <c r="J23" s="240"/>
      <c r="K23" s="95">
        <f>+K22</f>
        <v>280300000</v>
      </c>
      <c r="L23" s="238">
        <f>SUM(L22:N22)</f>
        <v>173057500</v>
      </c>
      <c r="M23" s="239"/>
      <c r="N23" s="240"/>
      <c r="O23" s="95">
        <f>+O22</f>
        <v>272000000</v>
      </c>
      <c r="P23" s="238">
        <f>SUM(P22:R22)</f>
        <v>154475950</v>
      </c>
      <c r="Q23" s="239"/>
      <c r="R23" s="240"/>
      <c r="S23" s="95">
        <f>+S22</f>
        <v>266200000</v>
      </c>
    </row>
    <row r="24" spans="1:21" s="47" customFormat="1" ht="15" customHeight="1">
      <c r="A24" s="54"/>
      <c r="B24" s="92"/>
      <c r="C24" s="106"/>
      <c r="D24" s="55"/>
      <c r="E24" s="55"/>
      <c r="F24" s="55"/>
      <c r="G24" s="55"/>
      <c r="H24" s="55"/>
      <c r="I24" s="55"/>
      <c r="J24" s="55"/>
      <c r="K24" s="55"/>
      <c r="L24" s="55"/>
      <c r="M24" s="55"/>
      <c r="N24" s="55"/>
      <c r="O24" s="55"/>
      <c r="P24" s="55"/>
      <c r="Q24" s="55"/>
      <c r="R24" s="55"/>
      <c r="S24" s="55"/>
    </row>
    <row r="25" spans="1:21" s="94" customFormat="1">
      <c r="A25" s="56"/>
      <c r="B25" s="129"/>
      <c r="C25" s="130"/>
      <c r="E25" s="131">
        <f>+D23</f>
        <v>192700000</v>
      </c>
      <c r="F25" s="131"/>
      <c r="G25" s="131">
        <f>+G23</f>
        <v>350692848</v>
      </c>
      <c r="I25" s="131">
        <f>+H23</f>
        <v>156250000</v>
      </c>
      <c r="K25" s="131">
        <f>+K23</f>
        <v>280300000</v>
      </c>
      <c r="M25" s="131">
        <f>+L23</f>
        <v>173057500</v>
      </c>
      <c r="O25" s="131">
        <f>+O23</f>
        <v>272000000</v>
      </c>
      <c r="Q25" s="131">
        <f>+P23</f>
        <v>154475950</v>
      </c>
      <c r="S25" s="131">
        <f>+S23</f>
        <v>266200000</v>
      </c>
    </row>
  </sheetData>
  <mergeCells count="20">
    <mergeCell ref="L19:O19"/>
    <mergeCell ref="P19:S19"/>
    <mergeCell ref="L23:N23"/>
    <mergeCell ref="P23:R23"/>
    <mergeCell ref="B7:B11"/>
    <mergeCell ref="B16:B18"/>
    <mergeCell ref="B21:B23"/>
    <mergeCell ref="D23:F23"/>
    <mergeCell ref="H23:J23"/>
    <mergeCell ref="D19:G19"/>
    <mergeCell ref="H19:K19"/>
    <mergeCell ref="A2:A18"/>
    <mergeCell ref="C2:S2"/>
    <mergeCell ref="C3:S3"/>
    <mergeCell ref="D4:G4"/>
    <mergeCell ref="H4:K4"/>
    <mergeCell ref="L4:O4"/>
    <mergeCell ref="P4:S4"/>
    <mergeCell ref="B6:S6"/>
    <mergeCell ref="B15:S15"/>
  </mergeCells>
  <pageMargins left="0.78740157480314965" right="0.39370078740157483" top="0" bottom="0" header="0.31496062992125984" footer="0.31496062992125984"/>
  <pageSetup paperSize="5" scale="45" orientation="landscape" horizontalDpi="4294967293"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dimension ref="B1:L22"/>
  <sheetViews>
    <sheetView view="pageBreakPreview" zoomScale="80" zoomScaleNormal="70" zoomScaleSheetLayoutView="80" workbookViewId="0">
      <selection activeCell="E30" sqref="E30"/>
    </sheetView>
  </sheetViews>
  <sheetFormatPr baseColWidth="10" defaultRowHeight="15"/>
  <cols>
    <col min="1" max="1" width="4.85546875" customWidth="1"/>
    <col min="2" max="2" width="23.85546875" customWidth="1"/>
    <col min="3" max="3" width="14.7109375" customWidth="1"/>
    <col min="4" max="4" width="14.7109375" style="46" customWidth="1"/>
    <col min="5" max="5" width="14.7109375" customWidth="1"/>
    <col min="6" max="6" width="14.7109375" style="46" customWidth="1"/>
    <col min="7" max="7" width="14.7109375" customWidth="1"/>
    <col min="8" max="8" width="14.7109375" style="46" customWidth="1"/>
    <col min="9" max="10" width="14.7109375" customWidth="1"/>
    <col min="11" max="11" width="17" customWidth="1"/>
    <col min="12" max="12" width="16.42578125" customWidth="1"/>
  </cols>
  <sheetData>
    <row r="1" spans="2:12" s="46" customFormat="1"/>
    <row r="2" spans="2:12" s="46" customFormat="1"/>
    <row r="3" spans="2:12" s="46" customFormat="1" ht="15" customHeight="1">
      <c r="B3" s="398" t="s">
        <v>214</v>
      </c>
      <c r="C3" s="398"/>
      <c r="D3" s="398"/>
      <c r="E3" s="398"/>
      <c r="F3" s="398"/>
      <c r="G3" s="398"/>
      <c r="H3" s="398"/>
      <c r="I3" s="398"/>
      <c r="J3" s="398"/>
      <c r="K3" s="398"/>
    </row>
    <row r="4" spans="2:12" ht="18">
      <c r="B4" s="397" t="s">
        <v>213</v>
      </c>
      <c r="C4" s="397"/>
      <c r="D4" s="397"/>
      <c r="E4" s="397"/>
      <c r="F4" s="397"/>
      <c r="G4" s="397"/>
      <c r="H4" s="397"/>
      <c r="I4" s="397"/>
      <c r="J4" s="397"/>
      <c r="K4" s="397"/>
    </row>
    <row r="7" spans="2:12" ht="36" customHeight="1">
      <c r="B7" s="228" t="s">
        <v>215</v>
      </c>
      <c r="C7" s="405">
        <v>2012</v>
      </c>
      <c r="D7" s="405"/>
      <c r="E7" s="406">
        <v>2013</v>
      </c>
      <c r="F7" s="406"/>
      <c r="G7" s="405">
        <v>2014</v>
      </c>
      <c r="H7" s="405"/>
      <c r="I7" s="406">
        <v>2015</v>
      </c>
      <c r="J7" s="406"/>
      <c r="K7" s="402" t="s">
        <v>210</v>
      </c>
    </row>
    <row r="8" spans="2:12" s="46" customFormat="1" ht="9.75" customHeight="1">
      <c r="B8" s="399"/>
      <c r="C8" s="400"/>
      <c r="D8" s="400"/>
      <c r="E8" s="400"/>
      <c r="F8" s="400"/>
      <c r="G8" s="400"/>
      <c r="H8" s="400"/>
      <c r="I8" s="400"/>
      <c r="J8" s="401"/>
      <c r="K8" s="403"/>
    </row>
    <row r="9" spans="2:12" ht="25.5">
      <c r="B9" s="224" t="s">
        <v>216</v>
      </c>
      <c r="C9" s="215">
        <f>+'PROGRAMA DE AMBIE. NATURAL'!E31</f>
        <v>145000000</v>
      </c>
      <c r="D9" s="215">
        <f>+'PROGRAMA DE AMBIE. NATURAL'!G31</f>
        <v>0</v>
      </c>
      <c r="E9" s="216">
        <f>+'PROGRAMA DE AMBIE. NATURAL'!I31</f>
        <v>107500000</v>
      </c>
      <c r="F9" s="216">
        <f>+'PROGRAMA DE AMBIE. NATURAL'!K31</f>
        <v>0</v>
      </c>
      <c r="G9" s="215">
        <f>+'PROGRAMA DE AMBIE. NATURAL'!M31</f>
        <v>111115000</v>
      </c>
      <c r="H9" s="215">
        <f>+'PROGRAMA DE AMBIE. NATURAL'!O31</f>
        <v>0</v>
      </c>
      <c r="I9" s="216">
        <f>+'PROGRAMA DE AMBIE. NATURAL'!Q31</f>
        <v>116748450</v>
      </c>
      <c r="J9" s="216">
        <f>+'PROGRAMA DE AMBIE. NATURAL'!S31</f>
        <v>0</v>
      </c>
      <c r="K9" s="221">
        <f>SUM(C9:J9)</f>
        <v>480363450</v>
      </c>
    </row>
    <row r="10" spans="2:12" ht="28.5" customHeight="1">
      <c r="B10" s="184" t="s">
        <v>161</v>
      </c>
      <c r="C10" s="215">
        <f>+'PROGRAMA DE AMBIENTE CONSTRUIDO'!E76</f>
        <v>2364836075</v>
      </c>
      <c r="D10" s="215">
        <f>+'PROGRAMA DE AMBIENTE CONSTRUIDO'!G76</f>
        <v>144911699</v>
      </c>
      <c r="E10" s="216">
        <f>+'PROGRAMA DE AMBIENTE CONSTRUIDO'!I76</f>
        <v>1961395710</v>
      </c>
      <c r="F10" s="216">
        <f>+'PROGRAMA DE AMBIENTE CONSTRUIDO'!K76</f>
        <v>3195000000</v>
      </c>
      <c r="G10" s="215">
        <f>+'PROGRAMA DE AMBIENTE CONSTRUIDO'!M76</f>
        <v>2235697365</v>
      </c>
      <c r="H10" s="215">
        <f>+'PROGRAMA DE AMBIENTE CONSTRUIDO'!O76</f>
        <v>5000000000</v>
      </c>
      <c r="I10" s="216">
        <f>+'PROGRAMA DE AMBIENTE CONSTRUIDO'!Q76</f>
        <v>2296758285.9499998</v>
      </c>
      <c r="J10" s="216">
        <f>+'PROGRAMA DE AMBIENTE CONSTRUIDO'!S76</f>
        <v>1700000000</v>
      </c>
      <c r="K10" s="221">
        <f t="shared" ref="K10:K13" si="0">SUM(C10:J10)</f>
        <v>18898599134.950001</v>
      </c>
    </row>
    <row r="11" spans="2:12" ht="28.5" customHeight="1">
      <c r="B11" s="184" t="s">
        <v>160</v>
      </c>
      <c r="C11" s="217">
        <f>+'PROGRAMA SOCIOCULTURAL'!E116</f>
        <v>3805577433</v>
      </c>
      <c r="D11" s="217">
        <f>+'PROGRAMA SOCIOCULTURAL'!G116</f>
        <v>1665530990</v>
      </c>
      <c r="E11" s="218">
        <f>+'PROGRAMA SOCIOCULTURAL'!I116</f>
        <v>3963762133</v>
      </c>
      <c r="F11" s="218">
        <f>+'PROGRAMA SOCIOCULTURAL'!K116</f>
        <v>1056500000</v>
      </c>
      <c r="G11" s="217">
        <f>+'PROGRAMA SOCIOCULTURAL'!M116</f>
        <v>4117099937.5999999</v>
      </c>
      <c r="H11" s="217">
        <f>+'PROGRAMA SOCIOCULTURAL'!O116</f>
        <v>1257500000</v>
      </c>
      <c r="I11" s="218">
        <f>+'PROGRAMA SOCIOCULTURAL'!Q116</f>
        <v>4241962876.3080001</v>
      </c>
      <c r="J11" s="218">
        <f>+'PROGRAMA SOCIOCULTURAL'!S116</f>
        <v>1282000000</v>
      </c>
      <c r="K11" s="221">
        <f t="shared" si="0"/>
        <v>21389933369.908001</v>
      </c>
    </row>
    <row r="12" spans="2:12" ht="28.5" customHeight="1">
      <c r="B12" s="184" t="s">
        <v>162</v>
      </c>
      <c r="C12" s="217">
        <f>+ECONOMIA!E30</f>
        <v>185000000</v>
      </c>
      <c r="D12" s="217">
        <f>+ECONOMIA!G30</f>
        <v>6000000</v>
      </c>
      <c r="E12" s="218">
        <f>+ECONOMIA!I30</f>
        <v>379900000</v>
      </c>
      <c r="F12" s="218">
        <f>+ECONOMIA!K30</f>
        <v>24000000</v>
      </c>
      <c r="G12" s="217">
        <f>+ECONOMIA!M30</f>
        <v>128900000</v>
      </c>
      <c r="H12" s="217">
        <f>+ECONOMIA!O30</f>
        <v>24700000</v>
      </c>
      <c r="I12" s="218">
        <f>+ECONOMIA!Q30</f>
        <v>158900000</v>
      </c>
      <c r="J12" s="218">
        <f>+ECONOMIA!S30</f>
        <v>25600000</v>
      </c>
      <c r="K12" s="221">
        <f t="shared" si="0"/>
        <v>933000000</v>
      </c>
    </row>
    <row r="13" spans="2:12" ht="28.5" customHeight="1">
      <c r="B13" s="184" t="s">
        <v>164</v>
      </c>
      <c r="C13" s="217">
        <f>+INSTITUCIONAL!E25</f>
        <v>192700000</v>
      </c>
      <c r="D13" s="217">
        <f>+INSTITUCIONAL!G25</f>
        <v>350692848</v>
      </c>
      <c r="E13" s="218">
        <f>+INSTITUCIONAL!I25</f>
        <v>156250000</v>
      </c>
      <c r="F13" s="218">
        <f>+INSTITUCIONAL!K25</f>
        <v>280300000</v>
      </c>
      <c r="G13" s="217">
        <f>+INSTITUCIONAL!M25</f>
        <v>173057500</v>
      </c>
      <c r="H13" s="217">
        <f>+INSTITUCIONAL!O25</f>
        <v>272000000</v>
      </c>
      <c r="I13" s="218">
        <f>+INSTITUCIONAL!Q25</f>
        <v>154475950</v>
      </c>
      <c r="J13" s="218">
        <f>+INSTITUCIONAL!S25</f>
        <v>266200000</v>
      </c>
      <c r="K13" s="221">
        <f t="shared" si="0"/>
        <v>1845676298</v>
      </c>
    </row>
    <row r="14" spans="2:12">
      <c r="B14" s="49"/>
      <c r="C14" s="219"/>
      <c r="D14" s="219"/>
      <c r="E14" s="219"/>
      <c r="F14" s="219"/>
      <c r="G14" s="219"/>
      <c r="H14" s="219"/>
      <c r="I14" s="219"/>
      <c r="J14" s="18"/>
      <c r="K14" s="18"/>
    </row>
    <row r="15" spans="2:12" ht="36">
      <c r="B15" s="404" t="s">
        <v>71</v>
      </c>
      <c r="C15" s="219"/>
      <c r="D15" s="223">
        <f>SUM(D9:D13)</f>
        <v>2167135537</v>
      </c>
      <c r="E15" s="219"/>
      <c r="F15" s="223">
        <f>SUM(F9:F13)</f>
        <v>4555800000</v>
      </c>
      <c r="G15" s="219"/>
      <c r="H15" s="223">
        <f>SUM(H9:H13)</f>
        <v>6554200000</v>
      </c>
      <c r="I15" s="219"/>
      <c r="J15" s="223">
        <f>SUM(J9:J13)</f>
        <v>3273800000</v>
      </c>
      <c r="K15" s="229">
        <f>SUM(D15:J15)</f>
        <v>16550935537</v>
      </c>
      <c r="L15" s="222" t="s">
        <v>212</v>
      </c>
    </row>
    <row r="16" spans="2:12" ht="36">
      <c r="B16" s="404"/>
      <c r="C16" s="220">
        <f>SUM(C9:C15)</f>
        <v>6693113508</v>
      </c>
      <c r="D16" s="18"/>
      <c r="E16" s="223">
        <f t="shared" ref="E16:G16" si="1">SUM(E9:E15)</f>
        <v>6568807843</v>
      </c>
      <c r="F16" s="18"/>
      <c r="G16" s="223">
        <f t="shared" si="1"/>
        <v>6765869802.6000004</v>
      </c>
      <c r="H16" s="18"/>
      <c r="I16" s="223">
        <f>SUM(I9:I15)</f>
        <v>6968845562.2579994</v>
      </c>
      <c r="J16" s="18"/>
      <c r="K16" s="229">
        <f>SUM(C16:J16)</f>
        <v>26996636715.857998</v>
      </c>
      <c r="L16" s="222" t="s">
        <v>211</v>
      </c>
    </row>
    <row r="17" spans="2:11">
      <c r="B17" s="49"/>
      <c r="C17" s="49"/>
      <c r="D17" s="49"/>
      <c r="E17" s="49"/>
      <c r="F17" s="49"/>
      <c r="G17" s="49"/>
      <c r="H17" s="49"/>
      <c r="I17" s="49"/>
      <c r="J17" s="49"/>
      <c r="K17" s="49"/>
    </row>
    <row r="18" spans="2:11">
      <c r="J18" s="49"/>
      <c r="K18" s="49"/>
    </row>
    <row r="20" spans="2:11" ht="15" customHeight="1"/>
    <row r="21" spans="2:11" ht="15" customHeight="1"/>
    <row r="22" spans="2:11" ht="15" customHeight="1"/>
  </sheetData>
  <mergeCells count="9">
    <mergeCell ref="B4:K4"/>
    <mergeCell ref="B3:K3"/>
    <mergeCell ref="B8:J8"/>
    <mergeCell ref="K7:K8"/>
    <mergeCell ref="B15:B16"/>
    <mergeCell ref="C7:D7"/>
    <mergeCell ref="G7:H7"/>
    <mergeCell ref="E7:F7"/>
    <mergeCell ref="I7:J7"/>
  </mergeCells>
  <pageMargins left="0.7" right="0.7" top="0.75" bottom="0.75" header="0.3" footer="0.3"/>
  <pageSetup scale="66" orientation="landscape" horizontalDpi="4294967293" r:id="rId1"/>
</worksheet>
</file>

<file path=xl/worksheets/sheet7.xml><?xml version="1.0" encoding="utf-8"?>
<worksheet xmlns="http://schemas.openxmlformats.org/spreadsheetml/2006/main" xmlns:r="http://schemas.openxmlformats.org/officeDocument/2006/relationships">
  <dimension ref="B3:T30"/>
  <sheetViews>
    <sheetView workbookViewId="0">
      <selection activeCell="K25" sqref="K25"/>
    </sheetView>
  </sheetViews>
  <sheetFormatPr baseColWidth="10" defaultRowHeight="15"/>
  <cols>
    <col min="6" max="6" width="16.5703125" customWidth="1"/>
  </cols>
  <sheetData>
    <row r="3" spans="2:20" s="132" customFormat="1">
      <c r="B3" s="34"/>
      <c r="C3" s="34"/>
      <c r="D3" s="34"/>
      <c r="E3" s="34"/>
      <c r="F3" s="34"/>
      <c r="G3" s="34"/>
      <c r="H3" s="34"/>
      <c r="I3" s="34"/>
      <c r="J3" s="34"/>
      <c r="K3" s="34"/>
      <c r="L3" s="34"/>
      <c r="M3" s="34"/>
      <c r="N3" s="34"/>
      <c r="O3" s="34"/>
      <c r="P3" s="34"/>
      <c r="Q3" s="34"/>
      <c r="R3" s="34"/>
      <c r="S3" s="34"/>
      <c r="T3" s="34"/>
    </row>
    <row r="4" spans="2:20" s="132" customFormat="1">
      <c r="B4" s="34"/>
      <c r="C4" s="34"/>
      <c r="D4" s="34"/>
      <c r="E4" s="34"/>
      <c r="F4" s="34"/>
      <c r="G4" s="34"/>
      <c r="H4" s="34"/>
      <c r="I4" s="34"/>
      <c r="J4" s="133" t="s">
        <v>94</v>
      </c>
      <c r="K4" s="34"/>
      <c r="L4" s="34"/>
      <c r="M4" s="34"/>
      <c r="N4" s="34"/>
      <c r="O4" s="34"/>
      <c r="P4" s="34"/>
      <c r="Q4" s="34"/>
      <c r="R4" s="34"/>
      <c r="S4" s="34"/>
      <c r="T4" s="34"/>
    </row>
    <row r="5" spans="2:20" s="132" customFormat="1">
      <c r="B5" s="34"/>
      <c r="C5" s="34"/>
      <c r="D5" s="34"/>
      <c r="E5" s="34"/>
      <c r="F5" s="34"/>
      <c r="G5" s="34"/>
      <c r="H5" s="34"/>
      <c r="I5" s="34"/>
      <c r="J5" s="34"/>
      <c r="K5" s="34"/>
      <c r="L5" s="34"/>
      <c r="M5" s="34"/>
      <c r="N5" s="34"/>
      <c r="O5" s="34"/>
      <c r="P5" s="34"/>
      <c r="Q5" s="34"/>
      <c r="R5" s="34"/>
      <c r="S5" s="34"/>
      <c r="T5" s="34"/>
    </row>
    <row r="6" spans="2:20" s="132" customFormat="1">
      <c r="B6" s="34"/>
      <c r="C6" s="134"/>
      <c r="D6" s="134"/>
      <c r="E6" s="135" t="s">
        <v>95</v>
      </c>
      <c r="F6" s="136">
        <v>4467311984.7799997</v>
      </c>
      <c r="G6" s="134"/>
      <c r="H6" s="137">
        <f>+F6/$F$26</f>
        <v>0.52040813445871936</v>
      </c>
      <c r="I6" s="34"/>
      <c r="J6" s="133">
        <f>+H6-K6</f>
        <v>0.27540813445871937</v>
      </c>
      <c r="K6" s="138">
        <v>0.245</v>
      </c>
      <c r="L6" s="138"/>
      <c r="M6" s="134" t="s">
        <v>96</v>
      </c>
      <c r="N6" s="135"/>
      <c r="O6" s="136"/>
      <c r="P6" s="134"/>
      <c r="Q6" s="137"/>
      <c r="R6" s="137"/>
      <c r="S6" s="137"/>
      <c r="T6" s="34"/>
    </row>
    <row r="7" spans="2:20" s="132" customFormat="1">
      <c r="B7" s="34"/>
      <c r="C7" s="139"/>
      <c r="D7" s="139"/>
      <c r="E7" s="140" t="s">
        <v>97</v>
      </c>
      <c r="F7" s="141">
        <v>649564507</v>
      </c>
      <c r="G7" s="139"/>
      <c r="H7" s="142">
        <f>+F7/$F$26</f>
        <v>7.5669363243524398E-2</v>
      </c>
      <c r="I7" s="34"/>
      <c r="J7" s="133">
        <f>+H7-K7</f>
        <v>-0.50933063675647561</v>
      </c>
      <c r="K7" s="143">
        <v>0.58499999999999996</v>
      </c>
      <c r="L7" s="143"/>
      <c r="M7" s="139" t="s">
        <v>98</v>
      </c>
      <c r="N7" s="140"/>
      <c r="O7" s="141"/>
      <c r="P7" s="139"/>
      <c r="Q7" s="142"/>
      <c r="R7" s="142"/>
      <c r="S7" s="142"/>
      <c r="T7" s="34"/>
    </row>
    <row r="8" spans="2:20" s="132" customFormat="1">
      <c r="B8" s="34"/>
      <c r="C8" s="144"/>
      <c r="D8" s="144"/>
      <c r="E8" s="145" t="s">
        <v>99</v>
      </c>
      <c r="F8" s="146">
        <v>946747713.60000002</v>
      </c>
      <c r="G8" s="144"/>
      <c r="H8" s="147">
        <f>+F8/$F$26</f>
        <v>0.11028896417269086</v>
      </c>
      <c r="I8" s="34"/>
      <c r="J8" s="133">
        <f>+H8-K8</f>
        <v>5.6288964172690865E-2</v>
      </c>
      <c r="K8" s="148">
        <v>5.3999999999999999E-2</v>
      </c>
      <c r="L8" s="148"/>
      <c r="M8" s="144" t="s">
        <v>100</v>
      </c>
      <c r="N8" s="145"/>
      <c r="O8" s="146"/>
      <c r="P8" s="144"/>
      <c r="Q8" s="147"/>
      <c r="R8" s="144"/>
      <c r="S8" s="144"/>
      <c r="T8" s="34"/>
    </row>
    <row r="9" spans="2:20" s="132" customFormat="1">
      <c r="B9" s="97"/>
      <c r="C9" s="149"/>
      <c r="D9" s="149"/>
      <c r="E9" s="150"/>
      <c r="F9" s="151"/>
      <c r="G9" s="149"/>
      <c r="H9" s="152"/>
      <c r="I9" s="97"/>
      <c r="J9" s="133">
        <f>+J11-K9</f>
        <v>0.17763353812506544</v>
      </c>
      <c r="K9" s="133">
        <v>0.11600000000000001</v>
      </c>
      <c r="L9" s="133"/>
      <c r="M9" s="153" t="s">
        <v>101</v>
      </c>
      <c r="N9" s="150"/>
      <c r="O9" s="151"/>
      <c r="P9" s="149"/>
      <c r="Q9" s="152"/>
      <c r="R9" s="149"/>
      <c r="S9" s="149"/>
      <c r="T9" s="97"/>
    </row>
    <row r="10" spans="2:20" s="132" customFormat="1">
      <c r="B10" s="97"/>
      <c r="C10" s="149"/>
      <c r="D10" s="149"/>
      <c r="E10" s="154" t="s">
        <v>102</v>
      </c>
      <c r="F10" s="155">
        <v>280700758.48000002</v>
      </c>
      <c r="G10" s="156"/>
      <c r="H10" s="157">
        <f>+F10/$F$26</f>
        <v>3.2699520105023125E-2</v>
      </c>
      <c r="I10" s="97"/>
      <c r="J10" s="158"/>
      <c r="K10" s="149"/>
      <c r="L10" s="149"/>
      <c r="M10" s="149"/>
      <c r="N10" s="150"/>
      <c r="O10" s="151"/>
      <c r="P10" s="149"/>
      <c r="Q10" s="152"/>
      <c r="R10" s="149"/>
      <c r="S10" s="149"/>
      <c r="T10" s="97"/>
    </row>
    <row r="11" spans="2:20" s="170" customFormat="1">
      <c r="B11" s="159"/>
      <c r="C11" s="160"/>
      <c r="D11" s="160"/>
      <c r="E11" s="161" t="s">
        <v>103</v>
      </c>
      <c r="F11" s="162">
        <v>319000000</v>
      </c>
      <c r="G11" s="159"/>
      <c r="H11" s="163">
        <f>+F11/$F$26</f>
        <v>3.7161092723750504E-2</v>
      </c>
      <c r="I11" s="159"/>
      <c r="J11" s="164">
        <f>SUM(H10:H24)</f>
        <v>0.29363353812506543</v>
      </c>
      <c r="K11" s="165" t="s">
        <v>104</v>
      </c>
      <c r="L11" s="166"/>
      <c r="M11" s="159"/>
      <c r="N11" s="167"/>
      <c r="O11" s="168"/>
      <c r="P11" s="160"/>
      <c r="Q11" s="169"/>
      <c r="R11" s="160"/>
      <c r="S11" s="160"/>
      <c r="T11" s="159"/>
    </row>
    <row r="12" spans="2:20" s="132" customFormat="1">
      <c r="B12" s="97"/>
      <c r="C12" s="149"/>
      <c r="D12" s="149"/>
      <c r="E12" s="154" t="s">
        <v>105</v>
      </c>
      <c r="F12" s="155">
        <v>349300002</v>
      </c>
      <c r="G12" s="34"/>
      <c r="H12" s="157">
        <f>+F12/$F$26</f>
        <v>4.0690814303223313E-2</v>
      </c>
      <c r="I12" s="97"/>
      <c r="J12" s="158"/>
      <c r="K12" s="149"/>
      <c r="L12" s="149"/>
      <c r="M12" s="149"/>
      <c r="N12" s="150"/>
      <c r="O12" s="151"/>
      <c r="P12" s="149"/>
      <c r="Q12" s="152"/>
      <c r="R12" s="149"/>
      <c r="S12" s="149"/>
      <c r="T12" s="97"/>
    </row>
    <row r="13" spans="2:20" s="132" customFormat="1">
      <c r="B13" s="97"/>
      <c r="C13" s="149"/>
      <c r="D13" s="149"/>
      <c r="E13" s="154" t="s">
        <v>106</v>
      </c>
      <c r="F13" s="155">
        <v>388171065.14999998</v>
      </c>
      <c r="G13" s="34"/>
      <c r="H13" s="157">
        <f t="shared" ref="H13:H17" si="0">+F13/$F$26</f>
        <v>4.5218999826696381E-2</v>
      </c>
      <c r="I13" s="97"/>
      <c r="J13" s="158"/>
      <c r="K13" s="149"/>
      <c r="L13" s="149"/>
      <c r="M13" s="149"/>
      <c r="N13" s="150"/>
      <c r="O13" s="151"/>
      <c r="P13" s="149"/>
      <c r="Q13" s="152"/>
      <c r="R13" s="149"/>
      <c r="S13" s="149"/>
      <c r="T13" s="97"/>
    </row>
    <row r="14" spans="2:20" s="132" customFormat="1">
      <c r="B14" s="34"/>
      <c r="C14" s="34"/>
      <c r="D14" s="34"/>
      <c r="E14" s="154" t="s">
        <v>107</v>
      </c>
      <c r="F14" s="155">
        <v>315200000</v>
      </c>
      <c r="G14" s="34"/>
      <c r="H14" s="157">
        <f t="shared" si="0"/>
        <v>3.6718421399768518E-2</v>
      </c>
      <c r="I14" s="34"/>
      <c r="J14" s="133"/>
      <c r="K14" s="133"/>
      <c r="L14" s="133"/>
      <c r="M14" s="34"/>
      <c r="N14" s="34"/>
      <c r="O14" s="34"/>
      <c r="P14" s="34"/>
      <c r="Q14" s="34"/>
      <c r="R14" s="34"/>
      <c r="S14" s="34"/>
      <c r="T14" s="34"/>
    </row>
    <row r="15" spans="2:20" s="132" customFormat="1">
      <c r="B15" s="34"/>
      <c r="C15" s="34"/>
      <c r="D15" s="34"/>
      <c r="E15" s="154" t="s">
        <v>108</v>
      </c>
      <c r="F15" s="155">
        <v>260700000</v>
      </c>
      <c r="G15" s="34"/>
      <c r="H15" s="157">
        <f t="shared" si="0"/>
        <v>3.0369582674237481E-2</v>
      </c>
      <c r="I15" s="34"/>
      <c r="J15" s="34"/>
      <c r="K15" s="34"/>
      <c r="L15" s="34"/>
      <c r="M15" s="34"/>
      <c r="N15" s="34"/>
      <c r="O15" s="34"/>
      <c r="P15" s="34"/>
      <c r="Q15" s="34"/>
      <c r="R15" s="34"/>
      <c r="S15" s="34"/>
      <c r="T15" s="34"/>
    </row>
    <row r="16" spans="2:20" s="132" customFormat="1">
      <c r="B16" s="34"/>
      <c r="C16" s="34"/>
      <c r="D16" s="34"/>
      <c r="E16" s="154" t="s">
        <v>109</v>
      </c>
      <c r="F16" s="155">
        <v>42000000</v>
      </c>
      <c r="G16" s="34"/>
      <c r="H16" s="157">
        <f t="shared" si="0"/>
        <v>4.8926830545376835E-3</v>
      </c>
      <c r="I16" s="34"/>
      <c r="J16" s="133"/>
      <c r="K16" s="133"/>
      <c r="L16" s="133"/>
      <c r="M16" s="34"/>
      <c r="N16" s="34"/>
      <c r="O16" s="34"/>
      <c r="P16" s="34"/>
      <c r="Q16" s="34"/>
      <c r="R16" s="34"/>
      <c r="S16" s="34"/>
      <c r="T16" s="34"/>
    </row>
    <row r="17" spans="2:20" s="132" customFormat="1">
      <c r="B17" s="34"/>
      <c r="C17" s="34"/>
      <c r="D17" s="34"/>
      <c r="E17" s="154" t="s">
        <v>110</v>
      </c>
      <c r="F17" s="155">
        <v>102000000</v>
      </c>
      <c r="G17" s="34"/>
      <c r="H17" s="157">
        <f t="shared" si="0"/>
        <v>1.1882230275305803E-2</v>
      </c>
      <c r="I17" s="34"/>
      <c r="J17" s="133"/>
      <c r="K17" s="34"/>
      <c r="L17" s="34"/>
      <c r="M17" s="34"/>
      <c r="N17" s="34"/>
      <c r="O17" s="34"/>
      <c r="P17" s="34"/>
      <c r="Q17" s="34"/>
      <c r="R17" s="34"/>
      <c r="S17" s="34"/>
      <c r="T17" s="34"/>
    </row>
    <row r="18" spans="2:20" s="170" customFormat="1">
      <c r="B18" s="159"/>
      <c r="C18" s="159"/>
      <c r="D18" s="159"/>
      <c r="E18" s="161" t="s">
        <v>111</v>
      </c>
      <c r="F18" s="162">
        <v>40000000</v>
      </c>
      <c r="G18" s="159"/>
      <c r="H18" s="163">
        <f>+F18/$F$26</f>
        <v>4.6596981471787461E-3</v>
      </c>
      <c r="I18" s="159"/>
      <c r="J18" s="171"/>
      <c r="K18" s="159"/>
      <c r="L18" s="159"/>
      <c r="M18" s="159"/>
      <c r="N18" s="159"/>
      <c r="O18" s="159"/>
      <c r="P18" s="159"/>
      <c r="Q18" s="159"/>
      <c r="R18" s="159"/>
      <c r="S18" s="159"/>
      <c r="T18" s="159"/>
    </row>
    <row r="19" spans="2:20" s="132" customFormat="1">
      <c r="B19" s="34"/>
      <c r="C19" s="34"/>
      <c r="D19" s="34"/>
      <c r="E19" s="154" t="s">
        <v>112</v>
      </c>
      <c r="F19" s="155">
        <v>85000000</v>
      </c>
      <c r="G19" s="34"/>
      <c r="H19" s="157">
        <f>+F19/$F$26</f>
        <v>9.9018585627548353E-3</v>
      </c>
      <c r="I19" s="34"/>
      <c r="J19" s="133"/>
      <c r="K19" s="172"/>
      <c r="L19" s="172"/>
      <c r="M19" s="34"/>
      <c r="N19" s="34"/>
      <c r="O19" s="34"/>
      <c r="P19" s="34"/>
      <c r="Q19" s="34"/>
      <c r="R19" s="34"/>
      <c r="S19" s="34"/>
      <c r="T19" s="34"/>
    </row>
    <row r="20" spans="2:20" s="132" customFormat="1">
      <c r="B20" s="34"/>
      <c r="C20" s="34"/>
      <c r="D20" s="34"/>
      <c r="E20" s="154" t="s">
        <v>113</v>
      </c>
      <c r="F20" s="155">
        <v>84858151</v>
      </c>
      <c r="G20" s="34"/>
      <c r="H20" s="157">
        <f t="shared" ref="H20:H24" si="1">+F20/$F$26</f>
        <v>9.8853342246928572E-3</v>
      </c>
      <c r="I20" s="34"/>
      <c r="J20" s="133"/>
      <c r="K20" s="34"/>
      <c r="L20" s="34"/>
      <c r="M20" s="34"/>
      <c r="N20" s="34"/>
      <c r="O20" s="34"/>
      <c r="P20" s="34"/>
      <c r="Q20" s="34"/>
      <c r="R20" s="34"/>
      <c r="S20" s="34"/>
      <c r="T20" s="34"/>
    </row>
    <row r="21" spans="2:20" s="132" customFormat="1">
      <c r="B21" s="34"/>
      <c r="C21" s="34"/>
      <c r="D21" s="34"/>
      <c r="E21" s="154" t="s">
        <v>114</v>
      </c>
      <c r="F21" s="155">
        <v>49000000</v>
      </c>
      <c r="G21" s="34"/>
      <c r="H21" s="157">
        <f t="shared" si="1"/>
        <v>5.7081302302939641E-3</v>
      </c>
      <c r="I21" s="34"/>
      <c r="J21" s="133"/>
      <c r="K21" s="34"/>
      <c r="L21" s="34"/>
      <c r="M21" s="34"/>
      <c r="N21" s="34"/>
      <c r="O21" s="34"/>
      <c r="P21" s="34"/>
      <c r="Q21" s="34"/>
      <c r="R21" s="34"/>
      <c r="S21" s="34"/>
      <c r="T21" s="34"/>
    </row>
    <row r="22" spans="2:20" s="132" customFormat="1">
      <c r="B22" s="34"/>
      <c r="C22" s="34"/>
      <c r="D22" s="34"/>
      <c r="E22" s="154" t="s">
        <v>115</v>
      </c>
      <c r="F22" s="155">
        <v>40000000</v>
      </c>
      <c r="G22" s="34"/>
      <c r="H22" s="157">
        <f t="shared" si="1"/>
        <v>4.6596981471787461E-3</v>
      </c>
      <c r="I22" s="34"/>
      <c r="J22" s="133"/>
      <c r="K22" s="34"/>
      <c r="L22" s="34"/>
      <c r="M22" s="34"/>
      <c r="N22" s="34"/>
      <c r="O22" s="34"/>
      <c r="P22" s="34"/>
      <c r="Q22" s="34"/>
      <c r="R22" s="34"/>
      <c r="S22" s="34"/>
      <c r="T22" s="34"/>
    </row>
    <row r="23" spans="2:20" s="132" customFormat="1">
      <c r="B23" s="34"/>
      <c r="C23" s="34"/>
      <c r="D23" s="34"/>
      <c r="E23" s="154" t="s">
        <v>116</v>
      </c>
      <c r="F23" s="155">
        <v>154692848.15000001</v>
      </c>
      <c r="G23" s="34"/>
      <c r="H23" s="157">
        <f t="shared" si="1"/>
        <v>1.8020549447658955E-2</v>
      </c>
      <c r="I23" s="173"/>
      <c r="J23" s="133"/>
      <c r="K23" s="34"/>
      <c r="L23" s="34"/>
      <c r="M23" s="34"/>
      <c r="N23" s="34"/>
      <c r="O23" s="34"/>
      <c r="P23" s="34"/>
      <c r="Q23" s="34"/>
      <c r="R23" s="34"/>
      <c r="S23" s="34"/>
      <c r="T23" s="34"/>
    </row>
    <row r="24" spans="2:20" s="132" customFormat="1">
      <c r="B24" s="34"/>
      <c r="C24" s="34"/>
      <c r="D24" s="34"/>
      <c r="E24" s="154" t="s">
        <v>117</v>
      </c>
      <c r="F24" s="174">
        <v>10000004</v>
      </c>
      <c r="G24" s="34"/>
      <c r="H24" s="157">
        <f t="shared" si="1"/>
        <v>1.1649250027645013E-3</v>
      </c>
      <c r="I24" s="173"/>
      <c r="J24" s="34"/>
      <c r="K24" s="34"/>
      <c r="L24" s="34"/>
      <c r="M24" s="34"/>
      <c r="N24" s="34"/>
      <c r="O24" s="34"/>
      <c r="P24" s="34"/>
      <c r="Q24" s="34"/>
      <c r="R24" s="34"/>
      <c r="S24" s="34"/>
      <c r="T24" s="34"/>
    </row>
    <row r="25" spans="2:20" s="132" customFormat="1">
      <c r="B25" s="34"/>
      <c r="C25" s="34"/>
      <c r="D25" s="34"/>
      <c r="E25" s="154"/>
      <c r="F25" s="155"/>
      <c r="G25" s="34"/>
      <c r="H25" s="175"/>
      <c r="I25" s="34"/>
      <c r="J25" s="34"/>
      <c r="K25" s="34"/>
      <c r="L25" s="34"/>
      <c r="M25" s="34"/>
      <c r="N25" s="34"/>
      <c r="O25" s="34"/>
      <c r="P25" s="34"/>
      <c r="Q25" s="34"/>
      <c r="R25" s="34"/>
      <c r="S25" s="34"/>
      <c r="T25" s="34"/>
    </row>
    <row r="26" spans="2:20" s="132" customFormat="1">
      <c r="B26" s="34"/>
      <c r="C26" s="34"/>
      <c r="D26" s="97"/>
      <c r="E26" s="174"/>
      <c r="F26" s="176">
        <f>SUM(F6:F25)</f>
        <v>8584247034.1599998</v>
      </c>
      <c r="G26" s="97"/>
      <c r="H26" s="175"/>
      <c r="I26" s="34"/>
      <c r="J26" s="133"/>
      <c r="K26" s="34"/>
      <c r="L26" s="34"/>
      <c r="M26" s="34"/>
      <c r="N26" s="34"/>
      <c r="O26" s="34"/>
      <c r="P26" s="34"/>
      <c r="Q26" s="34"/>
      <c r="R26" s="34"/>
      <c r="S26" s="34"/>
      <c r="T26" s="34"/>
    </row>
    <row r="27" spans="2:20" s="132" customFormat="1">
      <c r="B27" s="34"/>
      <c r="C27" s="34"/>
      <c r="D27" s="97"/>
      <c r="E27" s="177"/>
      <c r="F27" s="174"/>
      <c r="G27" s="97"/>
      <c r="H27" s="175"/>
      <c r="I27" s="34"/>
      <c r="J27" s="133"/>
      <c r="K27" s="34"/>
      <c r="L27" s="34"/>
      <c r="M27" s="34"/>
      <c r="N27" s="34"/>
      <c r="O27" s="34"/>
      <c r="P27" s="34"/>
      <c r="Q27" s="34"/>
      <c r="R27" s="34"/>
      <c r="S27" s="34"/>
      <c r="T27" s="34"/>
    </row>
    <row r="28" spans="2:20" s="132" customFormat="1">
      <c r="B28" s="34"/>
      <c r="C28" s="34"/>
      <c r="D28" s="34"/>
      <c r="E28" s="154"/>
      <c r="F28" s="155"/>
      <c r="G28" s="34"/>
      <c r="H28" s="175"/>
      <c r="I28" s="34"/>
      <c r="J28" s="133"/>
      <c r="K28" s="34"/>
      <c r="L28" s="34"/>
      <c r="M28" s="34"/>
      <c r="N28" s="34"/>
      <c r="O28" s="34"/>
      <c r="P28" s="34"/>
      <c r="Q28" s="34"/>
      <c r="R28" s="34"/>
      <c r="S28" s="34"/>
      <c r="T28" s="34"/>
    </row>
    <row r="29" spans="2:20" s="132" customFormat="1">
      <c r="B29" s="34"/>
      <c r="C29" s="34"/>
      <c r="D29" s="34"/>
      <c r="E29" s="154"/>
      <c r="F29" s="155"/>
      <c r="G29" s="34"/>
      <c r="H29" s="175"/>
      <c r="I29" s="34"/>
      <c r="J29" s="133"/>
      <c r="K29" s="34"/>
      <c r="L29" s="34"/>
      <c r="M29" s="34"/>
      <c r="N29" s="34"/>
      <c r="O29" s="34"/>
      <c r="P29" s="34"/>
      <c r="Q29" s="34"/>
      <c r="R29" s="34"/>
      <c r="S29" s="34"/>
      <c r="T29" s="34"/>
    </row>
    <row r="30" spans="2:20" s="132" customFormat="1">
      <c r="B30" s="34"/>
      <c r="C30" s="34"/>
      <c r="D30" s="34"/>
      <c r="E30" s="154"/>
      <c r="F30" s="155"/>
      <c r="G30" s="34"/>
      <c r="H30" s="175"/>
      <c r="I30" s="34"/>
      <c r="J30" s="133"/>
      <c r="K30" s="34"/>
      <c r="L30" s="34"/>
      <c r="M30" s="34"/>
      <c r="N30" s="34"/>
      <c r="O30" s="34"/>
      <c r="P30" s="34"/>
      <c r="Q30" s="34"/>
      <c r="R30" s="34"/>
      <c r="S30" s="34"/>
      <c r="T30"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PROGRAMA DE AMBIE. NATURAL</vt:lpstr>
      <vt:lpstr>PROGRAMA DE AMBIENTE CONSTRUIDO</vt:lpstr>
      <vt:lpstr>PROGRAMA SOCIOCULTURAL</vt:lpstr>
      <vt:lpstr>ECONOMIA</vt:lpstr>
      <vt:lpstr>INSTITUCIONAL</vt:lpstr>
      <vt:lpstr>RESUMEN</vt:lpstr>
      <vt:lpstr>ESTRUCTURA 1</vt:lpstr>
      <vt:lpstr>'PROGRAMA SOCIOCULTURAL'!Área_de_impresión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rubiurre</cp:lastModifiedBy>
  <cp:lastPrinted>2012-06-19T02:41:54Z</cp:lastPrinted>
  <dcterms:created xsi:type="dcterms:W3CDTF">2012-03-30T23:54:35Z</dcterms:created>
  <dcterms:modified xsi:type="dcterms:W3CDTF">2012-12-11T20:09:34Z</dcterms:modified>
</cp:coreProperties>
</file>