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11880" windowHeight="5160" activeTab="0"/>
  </bookViews>
  <sheets>
    <sheet name="SUBPROGRAMA 1" sheetId="1" r:id="rId1"/>
    <sheet name="SUBPROGRAMA 2" sheetId="2" r:id="rId2"/>
    <sheet name="SUBPROGRAMA 3" sheetId="3" r:id="rId3"/>
    <sheet name="SUBPROGRAMA 4" sheetId="4" r:id="rId4"/>
  </sheets>
  <definedNames/>
  <calcPr fullCalcOnLoad="1"/>
</workbook>
</file>

<file path=xl/comments1.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J6" authorId="1">
      <text>
        <r>
          <rPr>
            <b/>
            <sz val="9"/>
            <rFont val="Tahoma"/>
            <family val="2"/>
          </rPr>
          <t>MEDIO DE EVIDENCIA. INFORME, RESGISTRO FOTOGRAFICO, PLANILLA, ETC</t>
        </r>
      </text>
    </comment>
    <comment ref="AH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List>
</comments>
</file>

<file path=xl/comments2.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J6" authorId="1">
      <text>
        <r>
          <rPr>
            <b/>
            <sz val="9"/>
            <rFont val="Tahoma"/>
            <family val="2"/>
          </rPr>
          <t>MEDIO DE EVIDENCIA. INFORME, RESGISTRO FOTOGRAFICO, PLANILLA, ETC</t>
        </r>
      </text>
    </comment>
    <comment ref="AH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List>
</comments>
</file>

<file path=xl/comments3.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J6" authorId="1">
      <text>
        <r>
          <rPr>
            <b/>
            <sz val="9"/>
            <rFont val="Tahoma"/>
            <family val="2"/>
          </rPr>
          <t>MEDIO DE EVIDENCIA. INFORME, RESGISTRO FOTOGRAFICO, PLANILLA, ETC</t>
        </r>
      </text>
    </comment>
    <comment ref="AH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List>
</comments>
</file>

<file path=xl/comments4.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J6" authorId="1">
      <text>
        <r>
          <rPr>
            <b/>
            <sz val="9"/>
            <rFont val="Tahoma"/>
            <family val="2"/>
          </rPr>
          <t>MEDIO DE EVIDENCIA. INFORME, RESGISTRO FOTOGRAFICO, PLANILLA, ETC</t>
        </r>
      </text>
    </comment>
    <comment ref="AH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List>
</comments>
</file>

<file path=xl/sharedStrings.xml><?xml version="1.0" encoding="utf-8"?>
<sst xmlns="http://schemas.openxmlformats.org/spreadsheetml/2006/main" count="1463" uniqueCount="338">
  <si>
    <t>RECURSOS FINANCIEROS (MILES DE PESOS )</t>
  </si>
  <si>
    <t>GERENCIA</t>
  </si>
  <si>
    <t xml:space="preserve">META DE RESULTADO </t>
  </si>
  <si>
    <t xml:space="preserve">INDICADOR </t>
  </si>
  <si>
    <t>META  CUATRIENIO</t>
  </si>
  <si>
    <t>DPTO</t>
  </si>
  <si>
    <t>REGALIAS</t>
  </si>
  <si>
    <t>CREDITO</t>
  </si>
  <si>
    <t xml:space="preserve">OTROS </t>
  </si>
  <si>
    <t>TOTAL</t>
  </si>
  <si>
    <t>POBLACION BENEFICIADA</t>
  </si>
  <si>
    <t xml:space="preserve">VERIFICACIÒN </t>
  </si>
  <si>
    <t xml:space="preserve">COOPERANTE </t>
  </si>
  <si>
    <t>PROYECTO</t>
  </si>
  <si>
    <t xml:space="preserve">ACTIVIDADES </t>
  </si>
  <si>
    <t>META DE PRODUCTO 1</t>
  </si>
  <si>
    <t>META DE PRODUCTO 2</t>
  </si>
  <si>
    <t xml:space="preserve">Responsable </t>
  </si>
  <si>
    <t xml:space="preserve">LINEA BASE </t>
  </si>
  <si>
    <t>META  ALCANZADA 1ª SEMESTRE</t>
  </si>
  <si>
    <t>META  ALCANZADA 2ª SEMESTRE</t>
  </si>
  <si>
    <t>RESPONSABLE DIRECTO</t>
  </si>
  <si>
    <t>programado</t>
  </si>
  <si>
    <t xml:space="preserve">ejecutado </t>
  </si>
  <si>
    <t>ejecutado</t>
  </si>
  <si>
    <t xml:space="preserve">UNIDAD DE MEDIDA </t>
  </si>
  <si>
    <t xml:space="preserve">Ejecutado 1º Semestre </t>
  </si>
  <si>
    <t>Ejecutado 2º  Semestre</t>
  </si>
  <si>
    <t>UNIDAD DE MEDIDA</t>
  </si>
  <si>
    <t>CODIGO REGISTRO PROYECTO</t>
  </si>
  <si>
    <t>INDICADOR</t>
  </si>
  <si>
    <t>RECURSO PROPIO</t>
  </si>
  <si>
    <t>SGP ESPECIFICO</t>
  </si>
  <si>
    <t>NACION</t>
  </si>
  <si>
    <t>NOMBRE DEL PROYECTO</t>
  </si>
  <si>
    <t>PLAN DE DESARROLLO: “El cambio es con todos y todas (tod@s) 2012 – 2015”</t>
  </si>
  <si>
    <t>COMPONENTE DE EFICACIA - PLAN DE ACCIÒN - VIGENCIA  2012</t>
  </si>
  <si>
    <t>OBJETO Y No DE CONTRATO</t>
  </si>
  <si>
    <t>META  VIGENCIA(2012)</t>
  </si>
  <si>
    <t>SGP LIBRE INVERSION</t>
  </si>
  <si>
    <t>ALCALDE  MUNICIPAL</t>
  </si>
  <si>
    <t>META DE PRODUCTO 3</t>
  </si>
  <si>
    <t>META DE PRODUCTO 4</t>
  </si>
  <si>
    <t>NA</t>
  </si>
  <si>
    <t>EJE TEMÁTICO No 01: ZIPAQUIRA, GARANTIA DE BIENESTAR  Y PROSPERIDAD</t>
  </si>
  <si>
    <t>OBJETIVO DEL EJE / DIMENSIÓN:1. Garantizar a los Zipaquireños sus derechos fundamentales, sociales y culturales  en educación, actividad física y deporte para construir a través del tejido social una sociedad más justa, equitativa, saludable e incluyente</t>
  </si>
  <si>
    <t>PROGRAMA No 5: RECREACIÓN Y DEPORTE PARA ZIPAQUIRÁ, ACTIVA Y SALUDABLE CON TODOS Y TODAS (TOD@S).</t>
  </si>
  <si>
    <r>
      <t>OBJETIVO</t>
    </r>
    <r>
      <rPr>
        <sz val="6"/>
        <rFont val="Arial"/>
        <family val="2"/>
      </rPr>
      <t>: Brindar espacios y servicios en recreación y deporte a nuestros adultos jóvenes, adultos y adultos mayores con el propósito de mejorar la calidad de vida generando hábitos saludables. Para lograrlo el programa se desarrollara generando la inclusión en su totalidad y unas políticas de interinstitucionalidad</t>
    </r>
  </si>
  <si>
    <t>Aumentar en un 60% las personas que participan de los programas de actividad física</t>
  </si>
  <si>
    <t>Nº de nuevas personas beneficiadas/ 6000</t>
  </si>
  <si>
    <t>6%</t>
  </si>
  <si>
    <t>66%</t>
  </si>
  <si>
    <t>16%</t>
  </si>
  <si>
    <t>META DE PRODUCTO 6</t>
  </si>
  <si>
    <t>META DE PRODUCTO 5</t>
  </si>
  <si>
    <t>Realización de cuatro festivales de desarrollo motriz en la población preescolar</t>
  </si>
  <si>
    <t>Realización de cuatro festivales de desarrollo físico en la básica primaria</t>
  </si>
  <si>
    <t>Nº de centros de pre natalidad con programas de actividad física / Nº de centro propuestos</t>
  </si>
  <si>
    <t>DOTACION DE ELEMENTOS DEPORTIVOS</t>
  </si>
  <si>
    <t>CAPACITACIONES</t>
  </si>
  <si>
    <t>UND</t>
  </si>
  <si>
    <t>RECREACIÓN Y DEPORTE PARA ZIPAQUIRÁ, ACTIVA Y SALUDABLE CON TODOS Y TODAS (TOD@S).</t>
  </si>
  <si>
    <t>SECTOR : DEPORTE</t>
  </si>
  <si>
    <t>Realización de juegos intercolegiados con la participación de por lo menos 9000 estudiantes</t>
  </si>
  <si>
    <t>Realizar cuatro festivales de la familia que estimule y motive a la misma en la práctica de la actividad física</t>
  </si>
  <si>
    <t>META DE PRODUCTO 7</t>
  </si>
  <si>
    <t>META DE PRODUCTO 8</t>
  </si>
  <si>
    <t>META DE PRODUCTO 9</t>
  </si>
  <si>
    <t>META DE PRODUCTO 10</t>
  </si>
  <si>
    <t>META DE PRODUCTO 11</t>
  </si>
  <si>
    <t>META DE PRODUCTO 12</t>
  </si>
  <si>
    <t>META DE PRODUCTO 13</t>
  </si>
  <si>
    <t>META DE PRODUCTO 14</t>
  </si>
  <si>
    <t>Avalar 35 escuelas deportivas</t>
  </si>
  <si>
    <t>Realizar  4 juegos universitarios</t>
  </si>
  <si>
    <t>Realizar 18 jornadas lúdico deportivas para la población entre los 15 y 25 años</t>
  </si>
  <si>
    <t>Realizar 24 capacitaciones en temas de administración y juzgamiento deportivo en el municipio.</t>
  </si>
  <si>
    <t>Capacitar 300 voluntarios</t>
  </si>
  <si>
    <t>Involucrar a 9000 personas en 4 juegos comunales.</t>
  </si>
  <si>
    <t>200 jornadas de ciclovia realizadas.</t>
  </si>
  <si>
    <t>META DE PRODUCTO 15</t>
  </si>
  <si>
    <t>META DE PRODUCTO 16</t>
  </si>
  <si>
    <t>META DE PRODUCTO 17</t>
  </si>
  <si>
    <t>Realizar 60 actividades  para el adulto mayor.</t>
  </si>
  <si>
    <t>Realizar 4 juegos de la función pública.</t>
  </si>
  <si>
    <t xml:space="preserve">Realizar 38 actividades en cuatro discapacidades
Impactar cuatro discapacidades
</t>
  </si>
  <si>
    <t xml:space="preserve"> Nº de centros que cuenten con programas de estimulación temprana / Nº de centros existentes</t>
  </si>
  <si>
    <t>festivales realizados / Nº de festivales propuestos</t>
  </si>
  <si>
    <t>Nº de festivales propuestos / festivales realizados</t>
  </si>
  <si>
    <t>Nº de estudiantes participantes / Nº estudiantes proyectados</t>
  </si>
  <si>
    <t>Festivales realizados / Festivales propuestos</t>
  </si>
  <si>
    <t>Nº escuelas avaladas / Nº de avales propuestos</t>
  </si>
  <si>
    <t>Juegos realizados / Juegos propuestos</t>
  </si>
  <si>
    <t>Jornadas realizadas /Jornadas propuestas</t>
  </si>
  <si>
    <t>Capacitaciones realizadas / Capacitaciones ofrecidas</t>
  </si>
  <si>
    <t>Voluntarios capacitados / Voluntarios propuestos</t>
  </si>
  <si>
    <t>Nº de personas participantes / Nº de personas objeto</t>
  </si>
  <si>
    <t>Nº de jornadas de ciclovía realizadas / Nº de jornadas de ciclovía propuesta</t>
  </si>
  <si>
    <t xml:space="preserve">Actividades para el adulto mayor realizadas / Actividades propuestas </t>
  </si>
  <si>
    <t xml:space="preserve">Juegos de la función pública realizados / Juegos de la función pública propuestos </t>
  </si>
  <si>
    <t xml:space="preserve">Actividades realizadas / Actividades propuestas
Discapacidades impactadas / Discapacidades propuestas a impactar
</t>
  </si>
  <si>
    <t>Juegos carcelarios realizados / Juegos carcelarios programados</t>
  </si>
  <si>
    <t>PROGRAMA No 5: ZIPAQUIRA CUNA DE GRANDES CAMPEONES Y GRANDES EVENTOS DEPORTIVOS PARA TODOS Y TODAS (TOD@S)</t>
  </si>
  <si>
    <t>Realizar 16 actividades de detección de talentos</t>
  </si>
  <si>
    <t>Nº de actividades realizadas / Nº de actividades programadas</t>
  </si>
  <si>
    <t>Conformar  32 clubes con reconocimiento deportivo y personería jurídica</t>
  </si>
  <si>
    <t>Nº clubes conformados con reconocimiento/ Cantidad de clubes con reconocimiento deportivo propuestos</t>
  </si>
  <si>
    <t>Participar en 63 competencias a nivel departamental y nacional.</t>
  </si>
  <si>
    <t>Nº competencias Departamentales y Nacionales competencias en las que participan los Zipaquireños / Nº de propuestas</t>
  </si>
  <si>
    <t>Lograr que los deportistas accedan por lo menos a 6 ciencias aplicadas al deporte.</t>
  </si>
  <si>
    <t>Nº de ciencias aplicadas al servicio del deportista / Nº de ciencias aplicadas propuestas</t>
  </si>
  <si>
    <t>Llegar a 6 disciplinas deportivas paralímpicas funcionando</t>
  </si>
  <si>
    <t>Disciplinas deportivas paralímpicas funcionando / Disciplinas deportivas paralímpicas propuestas</t>
  </si>
  <si>
    <t>60 deportistas premiados y reconocidos</t>
  </si>
  <si>
    <t>Nº de deportistas premiados y reconocidos / Deportistas programados</t>
  </si>
  <si>
    <t>PROGRAMA No 5: AUMENTEMOS, MEJOREMOS Y MODERNICEMOS NUESTROS ESPACIOS DEPORTIVOS PARA TODOS Y TODAS (TOD@S)</t>
  </si>
  <si>
    <t xml:space="preserve">Recuperar en un 22% los escenarios existentes
</t>
  </si>
  <si>
    <t xml:space="preserve">Nº de escenarios recuperados / Nº de escenarios existentes
</t>
  </si>
  <si>
    <t>14 escenarios recuperados</t>
  </si>
  <si>
    <t>Nº de escenarios recuperados  / Nº de escenarios propuestos</t>
  </si>
  <si>
    <t>Construir 1 unidad deportiva</t>
  </si>
  <si>
    <t>Unidades deportivas construidas / Unidades  propuestas</t>
  </si>
  <si>
    <t>Construcción de un bioparque</t>
  </si>
  <si>
    <t xml:space="preserve">Bioparque construidos / Nº de Bioparques programados </t>
  </si>
  <si>
    <t>6  gimnasios al aire libre instalados</t>
  </si>
  <si>
    <t>Nº de gimnasios construidos  / Gimnasios propuestos</t>
  </si>
  <si>
    <t>20 escenarios dotados técnicamente</t>
  </si>
  <si>
    <t>Escenarios dotados / Escenarios propuestos para ser dotados</t>
  </si>
  <si>
    <t>3 esquemas de administración y mantenimiento</t>
  </si>
  <si>
    <t>Esquemas puestos en funcionamiento/ Esquemas propuestos</t>
  </si>
  <si>
    <t>900 mts2 de construcción deportiva en la unidad San Carlos</t>
  </si>
  <si>
    <t xml:space="preserve">Mts2 de construcción actual
/ mts2 de construcción deportiva nueva   del  complejo deportivo san Carlos
</t>
  </si>
  <si>
    <t>Construcción de una pista sintética de atletismo</t>
  </si>
  <si>
    <t>Escenario construido./ Escenario propuesto</t>
  </si>
  <si>
    <t>Recursos producto de la comercialización / presupuesto de inversión del IMRDZ</t>
  </si>
  <si>
    <t>PROGRAMA No 5: COMERCIALIZACION PARA EL DESARROLLO SOSTENIBLE DEL DEPORTE DE TODOS Y TODAS (TOD@S).</t>
  </si>
  <si>
    <t>4 cuatro capacitaciones en mercadeo deportivo(foros)realizados</t>
  </si>
  <si>
    <t>Nº de capacitaciones en mercadeo deportivo realizadas/ Nº de capacitaciones en mercadeo deportivo propuestas</t>
  </si>
  <si>
    <t>Creación de la fundación ídolos del deporte Zipaquireño</t>
  </si>
  <si>
    <t>Organismos creados /  Organismos propuestos</t>
  </si>
  <si>
    <t>Desarrollar un medio escrito y un programa de radio.</t>
  </si>
  <si>
    <t>Medios puestos en marcha / Medios propuestos</t>
  </si>
  <si>
    <t>1 software adquirido y en funcionamiento para cada  uno de los cuatro subprogramas</t>
  </si>
  <si>
    <t>Software adquiridos / Software propuestos</t>
  </si>
  <si>
    <t>CONTRATACION DE DOS PROMOTORES</t>
  </si>
  <si>
    <t>CONTRATO</t>
  </si>
  <si>
    <t>INFORMES DE SUPERV</t>
  </si>
  <si>
    <t>META  VIGENCIA (2012)</t>
  </si>
  <si>
    <t>CONSECUCION DE REFRIGERIOS PARA PARTICIPANTES</t>
  </si>
  <si>
    <t>REGISTRO FOTOGRAF E INF SUPERVISION</t>
  </si>
  <si>
    <t>LACTEOS EL RECREO</t>
  </si>
  <si>
    <t>CONTRATACION DE UN PROMOTOR</t>
  </si>
  <si>
    <t>CONTRATACION DE JUZGAMIENTO</t>
  </si>
  <si>
    <t>DOTACIÓN DE IMPLEMENTACIÓN DEPORTIVA,  MEDALLERIA Y REFRIGERIOS</t>
  </si>
  <si>
    <t>JAIME CANTOR</t>
  </si>
  <si>
    <t>Planillas de Verificación</t>
  </si>
  <si>
    <t>ACTA ENTRADA ALMACEN</t>
  </si>
  <si>
    <t>NICOLAS NIETO</t>
  </si>
  <si>
    <t>LOGISTICA PARA LOS JUEGOS</t>
  </si>
  <si>
    <t>PREMIACION DE LOS JUEGOS</t>
  </si>
  <si>
    <t>JUZGAMIENTOS</t>
  </si>
  <si>
    <t>BRIGADA DE MANTENIMIENTO</t>
  </si>
  <si>
    <t>ACTIVIDADES RECREODEPORTIVAS</t>
  </si>
  <si>
    <t>REFRIGERIOS</t>
  </si>
  <si>
    <t>REGISTRO FOTOGRAFICO</t>
  </si>
  <si>
    <t>POLICIA NAL. Y GOBERN</t>
  </si>
  <si>
    <t>CARLOS TARAZONA</t>
  </si>
  <si>
    <t xml:space="preserve">GESTION DE DOCENTES </t>
  </si>
  <si>
    <t>PLANILLAS ASISTENCIA</t>
  </si>
  <si>
    <t>GOBERN Y MUNIC CHIA</t>
  </si>
  <si>
    <t>CRISTINA SALINAS</t>
  </si>
  <si>
    <t>CONTRATAR UN PROMOTOR</t>
  </si>
  <si>
    <t>JUZGMIENTO</t>
  </si>
  <si>
    <t>LOGISTICA</t>
  </si>
  <si>
    <t>FICHAS DE INSCRIPC</t>
  </si>
  <si>
    <t>GOBERN C/MARC</t>
  </si>
  <si>
    <t>INTERVENCION DE LOS PROGRAMAS DEL INSTITUTO</t>
  </si>
  <si>
    <t>REGISTRO FOTOGR</t>
  </si>
  <si>
    <t>CTE PREVEN RIESGO</t>
  </si>
  <si>
    <t>LOGISTICA DE ELEMENTOS</t>
  </si>
  <si>
    <t>MIGUEL BUSTOS Y LUZ MERY PINZON</t>
  </si>
  <si>
    <t>PLANILLAS ASISTENC Y REG FOTOGRAF</t>
  </si>
  <si>
    <t>JUZGAMIENTO</t>
  </si>
  <si>
    <t>PLANILLAS INSCRIPCION</t>
  </si>
  <si>
    <t>SECRET GNAL ALCALDIA</t>
  </si>
  <si>
    <t>CESAR OLIVEROS</t>
  </si>
  <si>
    <t>CONTRATACION PROMOTOR</t>
  </si>
  <si>
    <t>CONTRATACION DEL PROMOTOR</t>
  </si>
  <si>
    <t>PLANILLAS ASIST</t>
  </si>
  <si>
    <t>RODRIGO LAVERDE</t>
  </si>
  <si>
    <t xml:space="preserve">CAPACITACION </t>
  </si>
  <si>
    <t>EVENTOS</t>
  </si>
  <si>
    <t xml:space="preserve"> REG FOTOGRAF</t>
  </si>
  <si>
    <t>MUNICIP CHIA</t>
  </si>
  <si>
    <t>ACTIVIDAD FISICA (CAPOEIRA-AEROBICOS)</t>
  </si>
  <si>
    <t>CAPACITACION</t>
  </si>
  <si>
    <t>CONTRATACION DE UN PROFESIONAL</t>
  </si>
  <si>
    <t>CERTIFICACION SEMESTRAL</t>
  </si>
  <si>
    <t>INPEC</t>
  </si>
  <si>
    <t>ANGELICA MOLANO</t>
  </si>
  <si>
    <t>MICHAEL NIÑO</t>
  </si>
  <si>
    <t>PLANILLAS</t>
  </si>
  <si>
    <t xml:space="preserve">Aumentar en un 90% los deportistas con posibilidades a juegos nacionales 2015.
</t>
  </si>
  <si>
    <t xml:space="preserve">Nº de deportistas de alto rendimiento ranqueados / total deportistas ranqueados programados </t>
  </si>
  <si>
    <t>CPS 072/2012 Y CPS 071/2012 -- CUYO OBEJETO ES  PRESTACIÓN DE SERVICIOS DE APOYO A LA GESTION PARA EL DIAGNOSTICO, COORDINACION, PROMOCION, DIVULGACION, PLANEACIÓN, DESARROLLO DE PROYECTOS , EJECUCIÓN, SEGUIMIENTO, EVALUACIÓN Y LA ASISTENCIA TÉCNICA DE LOS PROGRAMAS DE MADRES GESTANTES Y DE PRIMERA INFANCIA ORGANIZADOS POR EL INSTITUTO MUNICIPAL DE CULTURA, RECREACIÓN Y DEPORTE DE ZIPAQUIRÁ.</t>
  </si>
  <si>
    <t xml:space="preserve">CPS 072:MARVELL CASTILLO Y CPS 071 - LILIANA ROMERO  </t>
  </si>
  <si>
    <t>CPS 023/2012 PRESTACION DE SERVICIOS DE APOYO A LA GESTION PARA ADELANTAR LOS PROCESOS NECESARIOS DE COORDINACION, PLANEACION, GESTION, FOMENTO, PROMOCION, DESARROLLO, CONTROL Y EVALUACION PARA EL DESARROLLO DE LOS JUEGOS INTERCOLEGIADOS EN EL MUNICIPIO DE ZIPAQUIRA A CARGO DEL INSTITUTO MUNICIPAL DE CULTURA, RECREACION Y DEPORTES DE ZIPAQUIRÁ</t>
  </si>
  <si>
    <t>FUNDASCUN</t>
  </si>
  <si>
    <t>CONVENIO 004/2012 AUNAR ESFUERZOS ADMINISTRATIVOS, TECNICOS Y FINANCIEROS ENTRE EL INSTITUTO MUNICIPAL DE CULTURA, RECREACION Y DEPORTES DE ZIPAQUIRA Y LA FUNDACION DE ARBITROS ASOCIADOS DE CUNDINAMARCA FUNDEASCUN  PARA EL JUZGAMIENTO Y ARBITRAJE DE LAS COMPETENCIAS DEPORTIVAS DESARROLLADAS EN EL PROGRAMA INSTITUCIONAL DE LOS JUEGOS INTERCOLEGIADOS MUNICIPALES DE ZIPAQUIRA 2012.</t>
  </si>
  <si>
    <t>FUNDAR</t>
  </si>
  <si>
    <t>CONVENIO 003/2012 AUNAR ESFUERZOS ADMINISTRATIVOS, TECNICOS Y FINANCIEROS ENTRE EL INSTITUTO MUNICIPAL DE CULTURA, RECREACION Y DEPORTES DE ZIPAQUIRA Y LA FUNDACION FUNDAR(SIGLA FUNDAR DEPORTE, RECREACION Y CULTURA) PARA LA EJECUCION DEL PROGRAMA INSTITUCIONAL DE LOS JUEGOS INTERCOLEGIADOS MUNICIPALES DE ZIPAQUIRA 2012.</t>
  </si>
  <si>
    <t>PLANILLAS INSCRIP Y REG FOTOG</t>
  </si>
  <si>
    <t>CPS 017/2012: PRESTACION DE SERVICIOS DE APOYO A LA GESTION PARA LA PROMOCION, DIVULGACION, DESARROLLO Y COORDINACION DE LAS ESCUELAS DE FORMACION DEPORTIVA Y LA ASISTENCIA TECNICA DE LOS EVENTOS DE ACTIVIDAD FISICA, RECREATIVA Y DEPORTIVA DEL INSTITUTO MUNICIPAL DE CULTURA, RECREACION Y DEPORTES DE ZIPAQUIRA</t>
  </si>
  <si>
    <t>CPS 014/2012: PRESTACIÓN DE SERVICIOS DE APOYO A LA GESTION PARA EL DIAGNOSTICO, COORDINACION, PROMOCION, DIVULGACION, PLANEACIÓN, DESARROLLO DE PROYECTOS , EJECUCIÓN, SEGUIMIENTO, EVALUACIÓN Y LA ASISTENCIA TÉCNICA DE LOS EVENTOS DE ACTIVIDAD FÍSICA, RECREATIVA Y DEL DEPORTE SOCIAL COMUNITARIO ORGANIZADOS POR EL INSTITUTO MUNICIPAL DE CULTURA, RECREACIÓN Y DEPORTE DE ZIPAQUIRÁ</t>
  </si>
  <si>
    <t>CPS 012/2012: PRESTACION DE SERVICIOS DE APOYO A LA GESTION PARA LA FORMACION, CAPACITACION Y DIRECCION Y COORDINACION DE GRUPOS DE VOLUNTARIOS Y APOYO A VOLUNTARIADOS.</t>
  </si>
  <si>
    <t>JOHAN GARNICA</t>
  </si>
  <si>
    <t>CPS 020/2012: PRESTACION DE SERVICIOS DE APOYO A LA GESTION PARA LA PLANEACION, ORGANIZACIÓN, MONTAJE, DESARROLLO, APOYO LOGISTICO, SEGUIMIENTO, PROMOCION Y EVALUACION DE TODOS LOS EVENTOS DEPORTIVOS, CULTURALES, DE RECREACION Y DE LA CICLOVIA; A CARGO DEL INSTITUTO MUNICIPL DE CULTURA, RECREACION Y DEPORTE DEZIPAQUIRA</t>
  </si>
  <si>
    <t>MIGUEL BUSTOS CPS 024/2012: PRESTACION DE SERVICIOS DE APOYO A LA GESTION PARA EL FOMENTO, PROMOCION, DESARROLLO, COORDINACION Y DIRECCION DEL PROGRAMA PARA EL ADULTO MAYOR AÑO 2012 DEL INSTITUTO MUNICIPAL DE CULTURA, RECREACION Y DEPORTES DE ZIPAQUIRA Y LUZ MERY PINZON CPS 025/2012: PRESTACION DE SERVICIOS DE APOYO A LOS PROCESOS OPERATIVOS DE ACTIVIDAD FISICA Y LOS DEMAS REQUERIDOS PARA EL DESARROLLO DE LOS PROGRAMAS DE ADULTO MAYOR AÑO 2012 DEL INSTITUTO MUNICIPAL DE CULTURA, RECREACION Y DEPORTES DE ZIPAQUIRA</t>
  </si>
  <si>
    <t>CPS 030/2012 CUYO OBJETO ES: PRESTACIÓN DE SERVICIOS DE APOYO A LA GESTION PARA LA INICIACION, FORMACION Y PERFECCIONAMIENTO DEPORTIVO DE LOS USUARIOS INSCRITOS EN LA DISCIPLINA DE FUTBOL, LA CUAL SE ENCUENTRA INCLUIDA EN EL PROGRAMA DE ESCUELAS DE FORMACION DEPORTIVA DESARROLLADO POR EL INSTITUTO MUNICIPAL DE CULTURA, RECREACIÓN Y DEPORTE DE ZIPAQUIRÁ.</t>
  </si>
  <si>
    <t>CPS 018/2012 CUYO OBJETO ES PRESTACIÓN DE SERVICIOS PARA LA INICIACIÓN, FORMACIÓN Y PERFECCIONAMIENTO DEPORTIVO DE LOS USUARIOS INSCRITOS EN EL PROGRAMA DE ACTIVIDAD FÍSICA Y DEPORTIVA PARA LA POBLACIÓN EN CONDICIÓN DE DISCAPACIDAD, EL CUAL SE ENCUENTRA INCLUIDO EN EL PROGRAMA ESCUELAS DE FORMACIÓN DEPORTIVA DESARROLLADO POR EL INSTITUTO MUNICIPAL DE CULTURA, RECREACIÓN Y DEPORTE DE ZIPAQUIRÁ</t>
  </si>
  <si>
    <t>CPS 037/2012 CUYO OBJETO PRESTACIÓN DE SERVICIOS DE APOYO A LA GESTION PARA LA INICIACION, FORMACION Y PERFECCIONAMIENTO DEPORTIVO DE LOS USUARIOS INSCRITOS EN LA DISCIPLINA DE CAPOEIRA, LA CUAL SE ENCUENTRA INCLUIDA EN EL PROGRAMA DE ESCUELAS DE FORMACION DEPORTIVA DESARROLLADO POR EL INSTITUTO MUNICIPAL DE CULTURA, RECREACIÓN Y DEPORTE DE ZIPAQUIRÁ.</t>
  </si>
  <si>
    <t>CPS 079/2012 CUYO OBJETO ES PRESTACIÓN DE SERVICIOS DE APOYO A LA GESTION PARA LA INICIACION, FORMACION Y PERFECCIONAMIENTO DEPORTIVO DE LOS USUARIOS INSCRITOS EN LA DISCIPLINA DE AEROBICOS, LA CUAL SE ENCUENTRA INCLUIDA EN EL PROGRAMA DE ESCUELAS DE FORMACION DEPORTIVA DESARROLLADO POR EL INSTITUTO MUNICIPAL DE CULTURA, RECREACIÓN Y DEPORTE DE ZIPAQUIRÁ</t>
  </si>
  <si>
    <t>Por lo menos 1 proyecto de investigación publicado</t>
  </si>
  <si>
    <t>Formulación y elaboración de proyecto de investigación/1</t>
  </si>
  <si>
    <t>0</t>
  </si>
  <si>
    <t>15%</t>
  </si>
  <si>
    <t>3,75%</t>
  </si>
  <si>
    <r>
      <t>OBJETIVO</t>
    </r>
    <r>
      <rPr>
        <sz val="6"/>
        <rFont val="Arial"/>
        <family val="2"/>
      </rPr>
      <t>: Generar acciones que faciliten a los jóvenes talentos desarrollarse en las mejores condiciones técnicas, científicas para el entrenamiento y la competencia que el deporte moderno requiere, con el firme propósito de que los deportistas del municipio se proyecten como los mejores a nivel nacional e internacional.</t>
    </r>
  </si>
  <si>
    <r>
      <t>OBJETIVO</t>
    </r>
    <r>
      <rPr>
        <sz val="6"/>
        <rFont val="Arial"/>
        <family val="2"/>
      </rPr>
      <t>: Recuperar y modernizar el 60% de los escenarios ya construídos para hacerlos útiles a un costo razonable. Construir verdaderas unidades deportivas en los sitios alejados de la ciudad, la contrucción de parques biosaludables al aire libre, todos dotados con implementación adecuada y con un esquema administrativo que garantice su mantenimiento y adecuada utilización</t>
    </r>
  </si>
  <si>
    <r>
      <t>OBJETIVO</t>
    </r>
    <r>
      <rPr>
        <sz val="6"/>
        <rFont val="Arial"/>
        <family val="2"/>
      </rPr>
      <t>: Buscar la promoción y fortalecimiento de las iniciativas de integración gremial con el sector privado para incentivar la comercialización de los servicios deportivos.</t>
    </r>
  </si>
  <si>
    <t>10</t>
  </si>
  <si>
    <t>90%</t>
  </si>
  <si>
    <t>30%</t>
  </si>
  <si>
    <t>56</t>
  </si>
  <si>
    <t>12</t>
  </si>
  <si>
    <t>4</t>
  </si>
  <si>
    <t>SELECCIÓN DE LOS TALENTOS</t>
  </si>
  <si>
    <t>SEGUIMIENTO DE LOS TALENTOS</t>
  </si>
  <si>
    <t>TEST</t>
  </si>
  <si>
    <t>PROMOCIÓN</t>
  </si>
  <si>
    <t>ASESORÍA, CONTROL Y SEGUIMIENTO</t>
  </si>
  <si>
    <t xml:space="preserve">MILTON HERNANDEZ </t>
  </si>
  <si>
    <t>SISTEMA NACIONAL DEL DEPORTE</t>
  </si>
  <si>
    <t>COORDINADOR DE DEPORTE</t>
  </si>
  <si>
    <t>PARTICIPACION EN COMPETENCIAS NACIONALES Y DEPARTAMENTALES EN MTB, ATLETISMO, PATINAJE, GIMNASIA, FUTSAL, VOLEIBOL, CICLISMO DE RUTA</t>
  </si>
  <si>
    <t>INFORMES DE COMPETENCIAS</t>
  </si>
  <si>
    <t>CUERPO TECNICO DE IMCRDZ</t>
  </si>
  <si>
    <t>CONTRATOS :                                                                                                                                    CPS  No. 026 FREDDY ESPINOSA, CPS No. 027 STERVE SOLER, CPS No. 028 CARLOS MUÑOZ, CPS No. 029 HUGO BARACALDO, CPS No. 031 GUILLERMO NAVARRETE, CPS No. 032 DIANA ROJAS, CPS No. 034 PASCUAL LOZANO.</t>
  </si>
  <si>
    <t>HISTORIAS CLINICAS</t>
  </si>
  <si>
    <t>GOB C/MARCA</t>
  </si>
  <si>
    <t>N.A. (SU CONTRATO ES CON INDEPORTES CUNDINAMARCA)</t>
  </si>
  <si>
    <t xml:space="preserve">CONTRATACIÓN DE UN PROFESIONAL </t>
  </si>
  <si>
    <t>SEGUIMIENTO Y CONTROL</t>
  </si>
  <si>
    <t>COMPETENCIAS</t>
  </si>
  <si>
    <t xml:space="preserve">INFORMES </t>
  </si>
  <si>
    <t>GOBER C/MARCA</t>
  </si>
  <si>
    <t>INFORMES METODOLOGOS</t>
  </si>
  <si>
    <t>METODOLOGOS</t>
  </si>
  <si>
    <t>INFORMES, RGTO FOTOGRAFICO</t>
  </si>
  <si>
    <t>CPS 018/2012 A NOMBRE DE RODRIGO LAVERDE Y CPS No. 027 A NOMBRE DE STERVE SOLER CUY PRESTACIÓN DE SERVICIOS DE APOYO A LA GESTION PARA LA INICIACION, FORMACION Y PERFECCIONA OBJETO ESMIENTO DEPORTIVO DE LOS USUARIOS INSCRITOS EN LA DISCIPLINA DE CICLISMO DE RUTA Y PISTA, LA CUAL SE ENCUENTRA INCLUIDA EN EL PROGRAMA DE ESCUELAS DE FORMACION DEPORTIVA DESARROLLADO POR EL INSTITUTO MUNICIPAL DE CULTURA, RECREACIÓN Y DEPORTE DE ZIPAQUIRÁ</t>
  </si>
  <si>
    <t>SISTEMATIZAR RANKING MUNICIPAL</t>
  </si>
  <si>
    <t>CREAR LOS INCENTIVOS</t>
  </si>
  <si>
    <t xml:space="preserve">DEFINIR LA LINEA DE INVESTIGACION </t>
  </si>
  <si>
    <t>RECOLECTAR LA INFORMACIÓN</t>
  </si>
  <si>
    <t>CONSULTORIA ESTUDIOS PREVIOS</t>
  </si>
  <si>
    <t xml:space="preserve">CONTRATACIÓN </t>
  </si>
  <si>
    <t>DETERMINAR LA ESTADÍSTICA DE NECESIDADES</t>
  </si>
  <si>
    <t>ADQUISICIÓN DE LA IMPLEMENTACIÓN</t>
  </si>
  <si>
    <t>REALIZAR CONCENSO CON JUNTAS DE ACCIÓN COMUNAL Y CLUBES</t>
  </si>
  <si>
    <t>REGLAMENTAR CADA ESQUEMA</t>
  </si>
  <si>
    <t>EXPEDIR DECRETO REGLAMENTARIO</t>
  </si>
  <si>
    <t>M2</t>
  </si>
  <si>
    <t>ESTABLECER EL PLAN CURRICULAR</t>
  </si>
  <si>
    <t>CONTRATAR LA CAPACITACIÓN</t>
  </si>
  <si>
    <t>CONTRATACIÓN DE UN PROFESIONAL</t>
  </si>
  <si>
    <t>JESMITH ELIZABETH BARACALDO SANCHEZ</t>
  </si>
  <si>
    <t>CPS No. 013 CUYO OBJETO ES LA PRESTACION DE SERVICIOS PERSONALES  DE APOYO A LA GESTION PARA ADELANTAR LOS PROCESOS DE PRENSA Y COMUNICACIÓN DEL INSTITUTO MUNICIPAL DE CULTURA RECREACION Y DEPORTE DE ZIPAQUIRA</t>
  </si>
  <si>
    <t>MEDIOS IMPRESOS</t>
  </si>
  <si>
    <t>SECRET PRENSA ALCALD</t>
  </si>
  <si>
    <t>ADQUISICION DE UN SOFTWARE</t>
  </si>
  <si>
    <t>DIANA ALARCÓN (Fisioterapeuta)</t>
  </si>
  <si>
    <t>PI</t>
  </si>
  <si>
    <t>I</t>
  </si>
  <si>
    <t>AD</t>
  </si>
  <si>
    <t>JUV</t>
  </si>
  <si>
    <t>ADU</t>
  </si>
  <si>
    <t>ADU-M</t>
  </si>
  <si>
    <t>MUJ Y HOM</t>
  </si>
  <si>
    <t>VCA</t>
  </si>
  <si>
    <t>DISCA</t>
  </si>
  <si>
    <t>AFRO</t>
  </si>
  <si>
    <t>IND</t>
  </si>
  <si>
    <t>OTR</t>
  </si>
  <si>
    <t>CANTIDAD DE POBLACION BENEFICIADA</t>
  </si>
  <si>
    <t>JORGE HUMBERTO TENJO PORRAS                                       DIRECTOR I.M.C.R.D.Z.</t>
  </si>
  <si>
    <t>TIPO DE POBLACION BENEFICIADA</t>
  </si>
  <si>
    <t>CANTIDAD DE BENEFICIARIOS</t>
  </si>
  <si>
    <t>Nº de entrenadores contrarados / Nº de entrenadores propuestos</t>
  </si>
  <si>
    <t>JORGE HUMBERTO TENJO PORRAS                                                                                               DIRECTOR I.M.C.R.D.Z.</t>
  </si>
  <si>
    <t>INFORMES CONTRATISTAS</t>
  </si>
  <si>
    <t>MILTON HERNANDEZ (Coordinador de Deporte)</t>
  </si>
  <si>
    <t>Recaudar  por comercialización el 15 % del presupuesto de inversión del IMCRDZ</t>
  </si>
  <si>
    <t>Contratción de 13 entrenadores y personal de apoyo</t>
  </si>
  <si>
    <t>CONTRATACION DE 13 ENTRENADORES</t>
  </si>
  <si>
    <r>
      <t>Implantación del programa de estimulación temprana en dos centros</t>
    </r>
    <r>
      <rPr>
        <sz val="6"/>
        <color indexed="10"/>
        <rFont val="Arial"/>
        <family val="2"/>
      </rPr>
      <t xml:space="preserve"> (existentes)</t>
    </r>
  </si>
  <si>
    <r>
      <t>Puesta en marcha de los programas de actividad física en  tres centros de prenatalidad</t>
    </r>
    <r>
      <rPr>
        <sz val="6"/>
        <color indexed="10"/>
        <rFont val="Arial"/>
        <family val="2"/>
      </rPr>
      <t xml:space="preserve"> (existentes)</t>
    </r>
  </si>
  <si>
    <t>CONTRATACIÓN DE UN TERCER PROMOTOR</t>
  </si>
  <si>
    <t>CPS 096 - YENNY MARITZA MOLANO</t>
  </si>
  <si>
    <t>JORGE TENJO DIRECTOR IMCRDZ</t>
  </si>
  <si>
    <t>CONVENIO 010/2012 CON FUNDASERVICIOS CUYO OBJETO ES AUNAR ESFUERZOS TÉCNICOS, ADMINISTRATIVOS, ECONÓMICOS Y HUMANOS PARA LA PROMOCIÓN Y DESARROLLO DEL DEPORTE SOCIAL COMUNITARIO Y LA ACTIVIDAD FÍSICA PARA EL AÑO 2012</t>
  </si>
  <si>
    <t>JORGE TENJO</t>
  </si>
  <si>
    <t>INFORMES DE DESARROLLO DEL CONVENIO</t>
  </si>
  <si>
    <t>CONVENIO 010/2012  CON FUNDASERVICIOS CUYO OBJETO ES AUNAR ESFUERZOS TÉCNICOS, ADMINISTRATIVOS, ECONÓMICOS Y HUMANOS PARA LA PROMOCIÓN Y DESARROLLO DEL DEPORTE SOCIAL COMUNITARIO Y LA ACTIVIDAD FÍSICA PARA EL AÑO 2012</t>
  </si>
  <si>
    <t>REALIZACIÓN DE CONVENIO CON FUNDAR</t>
  </si>
  <si>
    <t>CONVENIO 016/2012 CON FUNDAR CUYO OBJETO ES AUNAR ESFUERZOS TÉCNICOS, ADMINISTRATIVOS, ECONÓMICOS Y HUMANOS PARA LA PROMOCIÓN Y DESARROLLO DEL PROGRAMA ADULTO MAYOR, JUEGOS DE LA FUNCIÓN PÚBLICA  Y ACTIVIDAD FÍSICA</t>
  </si>
  <si>
    <t>REALIZACIÓN CONVENIO CON FUNDASERVICIOS</t>
  </si>
  <si>
    <t>CPS 076 CUYO OBEJETO ES  PRESTACIÓN DE SERVICIOS DE APOYO A LA GESTION PARA EL DIAGNOSTICO, COORDINACION, PROMOCION, DIVULGACION, PLANEACIÓN, DESARROLLO DE PROYECTOS , EJECUCIÓN, SEGUIMIENTO, EVALUACIÓN Y LA ASISTENCIA TÉCNICA DE LOS PROGRAMAS DE MADRES GESTANTES Y DE PRIMERA INFANCIA ORGANIZADOS POR EL INSTITUTO MUNICIPAL DE CULTURA, RECREACIÓN Y DEPORTE DE ZIPAQUIRÁ.</t>
  </si>
  <si>
    <t>DOTACION DE ELEMENTOS DEPORTIVOS EN CONVENIO CON FUNDASERVICIOS</t>
  </si>
  <si>
    <t>Realizar 4 juegos carcelarios (Realizar actividad física con internos carcelarios)</t>
  </si>
  <si>
    <t>DETECCIÓN A TRAVÉS DE JUEGOS INTERCOLEGIADOS, DOS PERIODOS DE  VACACIONES DEPORTIVAS,  JUEGOS COMUNALES  JUEGOS ESCOLARES Y PARADAS DE TENNIS DE MESA</t>
  </si>
  <si>
    <r>
      <t xml:space="preserve"> CONTRATO DE PRESTACION DE SERVICIOS PARA LA INICIACIÓN, FORMACIÓN Y PERFECCIONAMIENTO DEPORTIVO DE LOS USUARIOS INSCRITOS A LAS DIFERENTES ESCUELAS DE FORMACIÓN DEPORTIVA.                      </t>
    </r>
    <r>
      <rPr>
        <b/>
        <i/>
        <u val="single"/>
        <sz val="5"/>
        <color indexed="8"/>
        <rFont val="Calibri"/>
        <family val="2"/>
      </rPr>
      <t>CONTRATOS CPS No</t>
    </r>
    <r>
      <rPr>
        <sz val="5"/>
        <color indexed="8"/>
        <rFont val="Calibri"/>
        <family val="2"/>
      </rPr>
      <t>. 026, 027, 028,029,030,031,032,033,034,035,037, 038 ,090, 099, 100, 101, 102                                                                                                                                                              ADICIONALMENTE EL CONTRATO DE JAIME CANTOR CON    CPS 023/2012 CUYO OBJETO ES LA PRESTACION DE SERVICIOS DE APOYO A LA GESTION PARA ADELANTAR LOS PROCESOS NECESARIOS DE COORDINACION, PLANEACION, GESTION, FOMENTO, PROMOCION, DESARROLLO, CONTROL Y EVALUACION PARA EL DESARROLLO DE LOS JUEGOS INTERCOLEGIADOS EN EL MUNICIPIO DE ZIPAQUIRA A CARGO DEL INSTITUTO MUNICIPAL DE CULTURA, RECREACION Y DEPORTES DE ZIPAQUIRÁ</t>
    </r>
  </si>
  <si>
    <t>CARPETAS DE CLUBES</t>
  </si>
  <si>
    <r>
      <t xml:space="preserve"> CONTRATO DE PRESTACION DE SERVICIOS PARA LA INICIACIÓN, FORMACIÓN Y PERFECCIONAMIENTO DEPORTIVO DE LOS USUARIOS INSCRITOS A LAS DIFERENTES ESCUELAS DE FORMACIÓN DEPORTIVA.                      </t>
    </r>
    <r>
      <rPr>
        <b/>
        <i/>
        <u val="single"/>
        <sz val="5"/>
        <color indexed="8"/>
        <rFont val="Calibri"/>
        <family val="2"/>
      </rPr>
      <t>CONTRATOS CPS No</t>
    </r>
    <r>
      <rPr>
        <sz val="5"/>
        <color indexed="8"/>
        <rFont val="Calibri"/>
        <family val="2"/>
      </rPr>
      <t>. 026, 027, 028,029,030,031,032,033,034,035,037, 038 ,090, 099, 100, 101, 102 Y CONTRATOS DE ASISTENCIA CPS No. 002, 010, 022, 086</t>
    </r>
  </si>
  <si>
    <t>CONTRATACIÓN DE 1 PROFESIONAL EN FISIOTERAPIA</t>
  </si>
  <si>
    <t>CONTRATACIÓN DE UN PROFESIONAL EN FISIOTERAPIA</t>
  </si>
  <si>
    <t>CREAR LA CEREMONIA DE PREMIACIÓN DE DEPORTISTA DEL AÑO  EL CAMBIO ES CON TODOS</t>
  </si>
  <si>
    <t>INFORMES DE SUPERVISIÓN</t>
  </si>
  <si>
    <t>GESTION CON POLICIA DE CUNDINAMARCA</t>
  </si>
  <si>
    <t>INFORME CONVENIO</t>
  </si>
  <si>
    <t>CONVENIO POLICIA CUNDINAMARCA E INDEPORTES</t>
  </si>
  <si>
    <t>ACUERDOS CON JUNTA DE ACCIÓN COMUNAL</t>
  </si>
  <si>
    <t>J.A.C.</t>
  </si>
  <si>
    <t>CARLOS JULIO TARAZONA</t>
  </si>
  <si>
    <t>CONVENIO FNDAR</t>
  </si>
  <si>
    <t>TOTAL 2012</t>
  </si>
  <si>
    <t>2,82%</t>
  </si>
  <si>
    <t xml:space="preserve">YESSICA </t>
  </si>
  <si>
    <t xml:space="preserve">CONVENIO  INTERADMINISTRATIVO No. 396 DE 2012  CUYO OBJETO ES ELSUMINISTRO E INSTALACION DE DOS GIMNASIOS AL AIRE LIBRE </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</si>
</sst>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_ ;_ * \-#,##0_ ;_ * &quot;-&quot;_ ;_ @_ "/>
    <numFmt numFmtId="165" formatCode="_ * #,##0.00_ ;_ * \-#,##0.00_ ;_ * &quot;-&quot;??_ ;_ @_ "/>
    <numFmt numFmtId="166" formatCode="_(* #,##0_);_(* \(#,##0\);_(* &quot;-&quot;??_);_(@_)"/>
    <numFmt numFmtId="167" formatCode="0.000"/>
    <numFmt numFmtId="168" formatCode="#,##0.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quot;$&quot;\ #,##0"/>
    <numFmt numFmtId="176" formatCode="0.0"/>
    <numFmt numFmtId="177" formatCode="0.0000"/>
  </numFmts>
  <fonts count="60">
    <font>
      <sz val="11"/>
      <color theme="1"/>
      <name val="Calibri"/>
      <family val="2"/>
    </font>
    <font>
      <sz val="11"/>
      <color indexed="8"/>
      <name val="Calibri"/>
      <family val="2"/>
    </font>
    <font>
      <b/>
      <sz val="9"/>
      <name val="Tahoma"/>
      <family val="2"/>
    </font>
    <font>
      <sz val="10"/>
      <color indexed="8"/>
      <name val="Arial"/>
      <family val="2"/>
    </font>
    <font>
      <b/>
      <sz val="10"/>
      <name val="Arial"/>
      <family val="2"/>
    </font>
    <font>
      <sz val="10"/>
      <name val="Arial"/>
      <family val="2"/>
    </font>
    <font>
      <u val="single"/>
      <sz val="7.5"/>
      <color indexed="12"/>
      <name val="Arial"/>
      <family val="2"/>
    </font>
    <font>
      <sz val="8"/>
      <name val="Arial"/>
      <family val="2"/>
    </font>
    <font>
      <b/>
      <sz val="8"/>
      <name val="Arial"/>
      <family val="2"/>
    </font>
    <font>
      <b/>
      <sz val="6"/>
      <name val="Arial"/>
      <family val="2"/>
    </font>
    <font>
      <b/>
      <sz val="7"/>
      <name val="Arial"/>
      <family val="2"/>
    </font>
    <font>
      <sz val="6"/>
      <name val="Arial"/>
      <family val="2"/>
    </font>
    <font>
      <sz val="8"/>
      <color indexed="8"/>
      <name val="Arial"/>
      <family val="2"/>
    </font>
    <font>
      <b/>
      <sz val="8"/>
      <name val="Tahoma"/>
      <family val="2"/>
    </font>
    <font>
      <sz val="4"/>
      <name val="Arial"/>
      <family val="2"/>
    </font>
    <font>
      <sz val="5"/>
      <name val="Arial"/>
      <family val="2"/>
    </font>
    <font>
      <sz val="5"/>
      <color indexed="8"/>
      <name val="Calibri"/>
      <family val="2"/>
    </font>
    <font>
      <b/>
      <i/>
      <u val="single"/>
      <sz val="5"/>
      <color indexed="8"/>
      <name val="Calibri"/>
      <family val="2"/>
    </font>
    <font>
      <sz val="6"/>
      <color indexed="10"/>
      <name val="Arial"/>
      <family val="2"/>
    </font>
    <font>
      <sz val="4.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indexed="8"/>
      <name val="Calibri"/>
      <family val="2"/>
    </font>
    <font>
      <sz val="4"/>
      <color indexed="8"/>
      <name val="Calibri"/>
      <family val="2"/>
    </font>
    <font>
      <sz val="4.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6"/>
      <color theme="1"/>
      <name val="Calibri"/>
      <family val="2"/>
    </font>
    <font>
      <sz val="5"/>
      <color theme="1"/>
      <name val="Calibri"/>
      <family val="2"/>
    </font>
    <font>
      <sz val="4"/>
      <color theme="1"/>
      <name val="Calibri"/>
      <family val="2"/>
    </font>
    <font>
      <sz val="4.5"/>
      <color theme="1"/>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99FF"/>
        <bgColor indexed="64"/>
      </patternFill>
    </fill>
    <fill>
      <patternFill patternType="solid">
        <fgColor theme="0"/>
        <bgColor indexed="64"/>
      </patternFill>
    </fill>
    <fill>
      <patternFill patternType="gray125">
        <fgColor indexed="9"/>
        <bgColor indexed="9"/>
      </patternFill>
    </fill>
    <fill>
      <patternFill patternType="solid">
        <fgColor rgb="FF66FF99"/>
        <bgColor indexed="64"/>
      </patternFill>
    </fill>
    <fill>
      <patternFill patternType="gray125">
        <fgColor indexed="9"/>
      </patternFill>
    </fill>
    <fill>
      <patternFill patternType="solid">
        <fgColor indexed="9"/>
        <bgColor indexed="64"/>
      </patternFill>
    </fill>
    <fill>
      <patternFill patternType="solid">
        <fgColor indexed="65"/>
        <bgColor indexed="64"/>
      </patternFill>
    </fill>
    <fill>
      <patternFill patternType="solid">
        <fgColor rgb="FF00CC99"/>
        <bgColor indexed="64"/>
      </patternFill>
    </fill>
    <fill>
      <patternFill patternType="solid">
        <fgColor theme="3" tint="0.5999900102615356"/>
        <bgColor indexed="64"/>
      </patternFill>
    </fill>
    <fill>
      <patternFill patternType="solid">
        <fgColor rgb="FFFFFF00"/>
        <bgColor indexed="64"/>
      </patternFill>
    </fill>
    <fill>
      <patternFill patternType="solid">
        <fgColor indexed="4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color indexed="63"/>
      </bottom>
    </border>
    <border>
      <left style="thin"/>
      <right style="thin"/>
      <top style="thin"/>
      <bottom>
        <color indexed="63"/>
      </bottom>
    </border>
    <border>
      <left style="thin"/>
      <right style="thin"/>
      <top style="medium"/>
      <bottom style="thin"/>
    </border>
    <border>
      <left style="thin"/>
      <right style="thin"/>
      <top style="thin"/>
      <bottom style="thin"/>
    </border>
    <border>
      <left style="thin"/>
      <right style="medium"/>
      <top style="thin"/>
      <bottom>
        <color indexed="63"/>
      </bottom>
    </border>
    <border>
      <left style="thin"/>
      <right style="medium"/>
      <top style="thin"/>
      <bottom style="thin"/>
    </border>
    <border>
      <left style="medium"/>
      <right style="thin"/>
      <top style="medium"/>
      <bottom/>
    </border>
    <border>
      <left style="thin"/>
      <right style="thin"/>
      <top style="medium"/>
      <bottom/>
    </border>
    <border>
      <left style="thin"/>
      <right style="thin"/>
      <top style="thin"/>
      <bottom style="medium"/>
    </border>
    <border>
      <left/>
      <right style="medium"/>
      <top style="medium"/>
      <bottom/>
    </border>
    <border>
      <left/>
      <right/>
      <top style="medium"/>
      <botto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top/>
      <bottom/>
    </border>
    <border>
      <left style="medium"/>
      <right>
        <color indexed="63"/>
      </right>
      <top>
        <color indexed="63"/>
      </top>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color indexed="63"/>
      </bottom>
    </border>
    <border>
      <left style="thin"/>
      <right>
        <color indexed="63"/>
      </right>
      <top style="medium"/>
      <bottom style="thin"/>
    </border>
    <border>
      <left style="medium"/>
      <right style="thin"/>
      <top style="thin"/>
      <bottom style="thin"/>
    </border>
    <border>
      <left>
        <color indexed="63"/>
      </left>
      <right>
        <color indexed="63"/>
      </right>
      <top style="medium"/>
      <bottom style="medium"/>
    </border>
    <border>
      <left>
        <color indexed="63"/>
      </left>
      <right style="thin"/>
      <top style="thin"/>
      <bottom style="thin"/>
    </border>
    <border>
      <left>
        <color indexed="63"/>
      </left>
      <right style="thin"/>
      <top style="thin"/>
      <bottom style="medium"/>
    </border>
    <border>
      <left style="thin"/>
      <right style="thin"/>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style="thin"/>
      <bottom>
        <color indexed="63"/>
      </bottom>
    </border>
    <border>
      <left style="thin"/>
      <right style="thin"/>
      <top>
        <color indexed="63"/>
      </top>
      <bottom style="thin"/>
    </border>
    <border>
      <left/>
      <right style="thin"/>
      <top/>
      <bottom/>
    </border>
    <border>
      <left>
        <color indexed="63"/>
      </left>
      <right style="thin"/>
      <top>
        <color indexed="63"/>
      </top>
      <bottom style="thin"/>
    </border>
    <border>
      <left style="medium"/>
      <right>
        <color indexed="63"/>
      </right>
      <top style="thin"/>
      <bottom>
        <color indexed="63"/>
      </bottom>
    </border>
    <border>
      <left style="medium"/>
      <right/>
      <top style="medium"/>
      <bottom/>
    </border>
    <border>
      <left>
        <color indexed="63"/>
      </left>
      <right style="thin"/>
      <top style="medium"/>
      <bottom style="thin"/>
    </border>
    <border>
      <left style="medium"/>
      <right style="thin"/>
      <top>
        <color indexed="63"/>
      </top>
      <bottom style="mediu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style="medium"/>
      <top style="medium"/>
      <bottom style="thin"/>
    </border>
    <border>
      <left/>
      <right style="medium"/>
      <top/>
      <bottom/>
    </border>
    <border>
      <left style="thin"/>
      <right>
        <color indexed="63"/>
      </right>
      <top>
        <color indexed="63"/>
      </top>
      <bottom style="medium"/>
    </border>
    <border>
      <left>
        <color indexed="63"/>
      </left>
      <right>
        <color indexed="63"/>
      </right>
      <top>
        <color indexed="63"/>
      </top>
      <bottom style="medium"/>
    </border>
    <border>
      <left style="thin"/>
      <right/>
      <top/>
      <bottom/>
    </border>
    <border>
      <left style="medium"/>
      <right style="medium"/>
      <top/>
      <bottom style="thin"/>
    </border>
    <border>
      <left style="medium"/>
      <right>
        <color indexed="63"/>
      </right>
      <top style="medium"/>
      <bottom style="thin"/>
    </border>
    <border>
      <left>
        <color indexed="63"/>
      </left>
      <right style="medium"/>
      <top>
        <color indexed="63"/>
      </top>
      <bottom style="medium"/>
    </border>
    <border>
      <left>
        <color indexed="63"/>
      </left>
      <right style="thin"/>
      <top style="medium"/>
      <bottom>
        <color indexed="63"/>
      </bottom>
    </border>
    <border>
      <left style="medium"/>
      <right style="thin"/>
      <top>
        <color indexed="63"/>
      </top>
      <bottom style="thin"/>
    </border>
    <border>
      <left style="thin"/>
      <right style="medium"/>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6"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164" fontId="5" fillId="0" borderId="0" applyFont="0" applyFill="0" applyBorder="0" applyAlignment="0" applyProtection="0"/>
    <xf numFmtId="0" fontId="0" fillId="0" borderId="0">
      <alignment/>
      <protection/>
    </xf>
    <xf numFmtId="0" fontId="0"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408">
    <xf numFmtId="0" fontId="0" fillId="0" borderId="0" xfId="0" applyFont="1" applyAlignment="1">
      <alignment/>
    </xf>
    <xf numFmtId="0" fontId="0" fillId="0" borderId="0" xfId="0" applyAlignment="1">
      <alignment/>
    </xf>
    <xf numFmtId="0" fontId="7" fillId="0" borderId="0" xfId="0" applyFont="1" applyAlignment="1">
      <alignment/>
    </xf>
    <xf numFmtId="0" fontId="5" fillId="0" borderId="0" xfId="0" applyFont="1" applyAlignment="1">
      <alignment/>
    </xf>
    <xf numFmtId="0" fontId="5" fillId="0" borderId="0" xfId="0" applyFont="1" applyAlignment="1">
      <alignment horizontal="center" vertical="center" wrapText="1"/>
    </xf>
    <xf numFmtId="3" fontId="10" fillId="33" borderId="10" xfId="0" applyNumberFormat="1" applyFont="1" applyFill="1" applyBorder="1" applyAlignment="1" applyProtection="1">
      <alignment horizontal="center" vertical="center" textRotation="90" wrapText="1"/>
      <protection/>
    </xf>
    <xf numFmtId="3" fontId="10" fillId="33" borderId="11" xfId="0" applyNumberFormat="1" applyFont="1" applyFill="1" applyBorder="1" applyAlignment="1" applyProtection="1">
      <alignment horizontal="center" vertical="center" textRotation="90" wrapText="1"/>
      <protection/>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2" fillId="0" borderId="0" xfId="0" applyFont="1" applyAlignment="1">
      <alignment/>
    </xf>
    <xf numFmtId="0" fontId="0" fillId="0" borderId="0" xfId="0" applyAlignment="1">
      <alignment horizontal="center" vertical="center" wrapText="1"/>
    </xf>
    <xf numFmtId="0" fontId="3" fillId="0" borderId="0" xfId="0" applyFont="1" applyAlignment="1">
      <alignment/>
    </xf>
    <xf numFmtId="3" fontId="10" fillId="34" borderId="11" xfId="0" applyNumberFormat="1" applyFont="1" applyFill="1" applyBorder="1" applyAlignment="1" applyProtection="1">
      <alignment horizontal="center" vertical="center" textRotation="90" wrapText="1"/>
      <protection/>
    </xf>
    <xf numFmtId="3" fontId="10" fillId="34" borderId="14" xfId="0" applyNumberFormat="1" applyFont="1" applyFill="1" applyBorder="1" applyAlignment="1" applyProtection="1">
      <alignment horizontal="center" vertical="center" textRotation="90" wrapText="1"/>
      <protection/>
    </xf>
    <xf numFmtId="0" fontId="0" fillId="0" borderId="0" xfId="0" applyBorder="1" applyAlignment="1">
      <alignment/>
    </xf>
    <xf numFmtId="0" fontId="55" fillId="0" borderId="0" xfId="0" applyFont="1" applyAlignment="1">
      <alignment/>
    </xf>
    <xf numFmtId="0" fontId="11" fillId="35" borderId="13" xfId="0" applyFont="1" applyFill="1" applyBorder="1" applyAlignment="1" applyProtection="1">
      <alignment horizontal="center" vertical="center" wrapText="1"/>
      <protection locked="0"/>
    </xf>
    <xf numFmtId="0" fontId="11" fillId="0" borderId="13" xfId="0" applyFont="1" applyFill="1" applyBorder="1" applyAlignment="1">
      <alignment horizontal="center" vertical="center" wrapText="1"/>
    </xf>
    <xf numFmtId="0" fontId="55" fillId="0" borderId="15" xfId="0" applyFont="1" applyBorder="1" applyAlignment="1">
      <alignment/>
    </xf>
    <xf numFmtId="0" fontId="55" fillId="34" borderId="0" xfId="0" applyFont="1" applyFill="1" applyBorder="1" applyAlignment="1">
      <alignment/>
    </xf>
    <xf numFmtId="0" fontId="55" fillId="0" borderId="0" xfId="0" applyFont="1" applyBorder="1" applyAlignment="1">
      <alignment/>
    </xf>
    <xf numFmtId="0" fontId="55" fillId="0" borderId="0" xfId="0" applyFont="1" applyAlignment="1">
      <alignment horizontal="center" vertical="center" wrapText="1"/>
    </xf>
    <xf numFmtId="0" fontId="54" fillId="0" borderId="0" xfId="0" applyFont="1" applyAlignment="1">
      <alignment/>
    </xf>
    <xf numFmtId="0" fontId="9" fillId="36" borderId="16" xfId="0" applyFont="1" applyFill="1" applyBorder="1" applyAlignment="1">
      <alignment horizontal="center" vertical="center" wrapText="1"/>
    </xf>
    <xf numFmtId="0" fontId="9" fillId="36" borderId="17" xfId="0" applyFont="1" applyFill="1" applyBorder="1" applyAlignment="1">
      <alignment horizontal="center" vertical="center" wrapText="1"/>
    </xf>
    <xf numFmtId="0" fontId="11" fillId="37" borderId="18" xfId="0" applyFont="1" applyFill="1" applyBorder="1" applyAlignment="1">
      <alignment horizontal="center" vertical="center" wrapText="1"/>
    </xf>
    <xf numFmtId="0" fontId="11" fillId="37" borderId="13" xfId="0" applyFont="1" applyFill="1" applyBorder="1" applyAlignment="1" applyProtection="1">
      <alignment horizontal="center" vertical="center" wrapText="1"/>
      <protection locked="0"/>
    </xf>
    <xf numFmtId="3" fontId="11" fillId="38" borderId="13" xfId="0" applyNumberFormat="1" applyFont="1" applyFill="1" applyBorder="1" applyAlignment="1" applyProtection="1">
      <alignment horizontal="center" vertical="center" textRotation="90" wrapText="1"/>
      <protection locked="0"/>
    </xf>
    <xf numFmtId="166" fontId="11" fillId="38" borderId="13" xfId="47"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vertical="center" wrapText="1"/>
      <protection locked="0"/>
    </xf>
    <xf numFmtId="0" fontId="11" fillId="37" borderId="13" xfId="0" applyFont="1" applyFill="1" applyBorder="1" applyAlignment="1">
      <alignment horizontal="center" vertical="center" wrapText="1"/>
    </xf>
    <xf numFmtId="166" fontId="11" fillId="0" borderId="13" xfId="47" applyNumberFormat="1" applyFont="1" applyBorder="1" applyAlignment="1">
      <alignment horizontal="center" textRotation="90"/>
    </xf>
    <xf numFmtId="169" fontId="5" fillId="0" borderId="0" xfId="0" applyNumberFormat="1" applyFont="1" applyAlignment="1">
      <alignment/>
    </xf>
    <xf numFmtId="169" fontId="10" fillId="34" borderId="11" xfId="0" applyNumberFormat="1" applyFont="1" applyFill="1" applyBorder="1" applyAlignment="1" applyProtection="1">
      <alignment horizontal="center" vertical="center" textRotation="90" wrapText="1"/>
      <protection/>
    </xf>
    <xf numFmtId="169" fontId="11" fillId="0" borderId="13" xfId="0" applyNumberFormat="1" applyFont="1" applyFill="1" applyBorder="1" applyAlignment="1" applyProtection="1">
      <alignment horizontal="center" vertical="center" wrapText="1"/>
      <protection locked="0"/>
    </xf>
    <xf numFmtId="169" fontId="0" fillId="0" borderId="0" xfId="0" applyNumberFormat="1" applyAlignment="1">
      <alignment/>
    </xf>
    <xf numFmtId="0" fontId="15" fillId="39" borderId="13" xfId="0" applyFont="1" applyFill="1" applyBorder="1" applyAlignment="1" applyProtection="1">
      <alignment vertical="center" textRotation="90" wrapText="1"/>
      <protection locked="0"/>
    </xf>
    <xf numFmtId="166" fontId="11" fillId="38" borderId="13" xfId="47" applyNumberFormat="1" applyFont="1" applyFill="1" applyBorder="1" applyAlignment="1" applyProtection="1">
      <alignment horizontal="center" vertical="center" wrapText="1"/>
      <protection locked="0"/>
    </xf>
    <xf numFmtId="0" fontId="15" fillId="37" borderId="13" xfId="0" applyFont="1" applyFill="1" applyBorder="1" applyAlignment="1">
      <alignment horizontal="center" vertical="center" wrapText="1"/>
    </xf>
    <xf numFmtId="0" fontId="56" fillId="0" borderId="15" xfId="0" applyFont="1" applyBorder="1" applyAlignment="1">
      <alignment wrapText="1"/>
    </xf>
    <xf numFmtId="0" fontId="9" fillId="40" borderId="19" xfId="0" applyFont="1" applyFill="1" applyBorder="1" applyAlignment="1" applyProtection="1">
      <alignment horizontal="center" vertical="center" wrapText="1"/>
      <protection/>
    </xf>
    <xf numFmtId="3" fontId="8" fillId="41" borderId="20" xfId="0" applyNumberFormat="1" applyFont="1" applyFill="1" applyBorder="1" applyAlignment="1" applyProtection="1">
      <alignment horizontal="center" vertical="center" wrapText="1"/>
      <protection/>
    </xf>
    <xf numFmtId="0" fontId="9" fillId="42" borderId="20" xfId="0" applyFont="1" applyFill="1" applyBorder="1" applyAlignment="1" applyProtection="1">
      <alignment horizontal="center" vertical="center" wrapText="1"/>
      <protection/>
    </xf>
    <xf numFmtId="0" fontId="9" fillId="40" borderId="21" xfId="0" applyFont="1" applyFill="1" applyBorder="1" applyAlignment="1" applyProtection="1">
      <alignment horizontal="center" vertical="center" wrapText="1"/>
      <protection/>
    </xf>
    <xf numFmtId="0" fontId="9" fillId="40" borderId="22" xfId="0" applyFont="1" applyFill="1" applyBorder="1" applyAlignment="1" applyProtection="1">
      <alignment horizontal="center" vertical="center" wrapText="1"/>
      <protection/>
    </xf>
    <xf numFmtId="0" fontId="9" fillId="40" borderId="21" xfId="0" applyFont="1" applyFill="1" applyBorder="1" applyAlignment="1" applyProtection="1">
      <alignment vertical="center" textRotation="90" wrapText="1"/>
      <protection/>
    </xf>
    <xf numFmtId="0" fontId="9" fillId="40" borderId="23" xfId="0" applyFont="1" applyFill="1" applyBorder="1" applyAlignment="1" applyProtection="1">
      <alignment vertical="center" textRotation="90" wrapText="1"/>
      <protection/>
    </xf>
    <xf numFmtId="0" fontId="9" fillId="40" borderId="24" xfId="0" applyFont="1" applyFill="1" applyBorder="1" applyAlignment="1" applyProtection="1">
      <alignment vertical="center" textRotation="90" wrapText="1"/>
      <protection/>
    </xf>
    <xf numFmtId="10" fontId="9" fillId="40" borderId="21" xfId="0" applyNumberFormat="1" applyFont="1" applyFill="1" applyBorder="1" applyAlignment="1" applyProtection="1">
      <alignment vertical="center" textRotation="90" wrapText="1"/>
      <protection/>
    </xf>
    <xf numFmtId="10" fontId="9" fillId="40" borderId="23" xfId="0" applyNumberFormat="1" applyFont="1" applyFill="1" applyBorder="1" applyAlignment="1" applyProtection="1">
      <alignment vertical="center" textRotation="90" wrapText="1"/>
      <protection/>
    </xf>
    <xf numFmtId="10" fontId="9" fillId="40" borderId="24" xfId="0" applyNumberFormat="1" applyFont="1" applyFill="1" applyBorder="1" applyAlignment="1" applyProtection="1">
      <alignment vertical="center" textRotation="90" wrapText="1"/>
      <protection/>
    </xf>
    <xf numFmtId="3" fontId="9" fillId="40" borderId="25" xfId="0" applyNumberFormat="1" applyFont="1" applyFill="1" applyBorder="1" applyAlignment="1" applyProtection="1">
      <alignment horizontal="center" vertical="center" textRotation="90" wrapText="1"/>
      <protection/>
    </xf>
    <xf numFmtId="3" fontId="9" fillId="40" borderId="26" xfId="0" applyNumberFormat="1" applyFont="1" applyFill="1" applyBorder="1" applyAlignment="1" applyProtection="1">
      <alignment horizontal="center" vertical="center" textRotation="90" wrapText="1"/>
      <protection/>
    </xf>
    <xf numFmtId="3" fontId="9" fillId="40" borderId="27" xfId="0" applyNumberFormat="1" applyFont="1" applyFill="1" applyBorder="1" applyAlignment="1" applyProtection="1">
      <alignment horizontal="center" vertical="center" textRotation="90" wrapText="1"/>
      <protection/>
    </xf>
    <xf numFmtId="0" fontId="9" fillId="40" borderId="28" xfId="0" applyFont="1" applyFill="1" applyBorder="1" applyAlignment="1" applyProtection="1">
      <alignment horizontal="center" vertical="center" wrapText="1"/>
      <protection/>
    </xf>
    <xf numFmtId="0" fontId="9" fillId="36" borderId="29" xfId="0" applyFont="1" applyFill="1" applyBorder="1" applyAlignment="1">
      <alignment horizontal="center" vertical="center" wrapText="1"/>
    </xf>
    <xf numFmtId="0" fontId="9" fillId="36" borderId="12" xfId="0" applyFont="1" applyFill="1" applyBorder="1" applyAlignment="1">
      <alignment horizontal="center" vertical="center" wrapText="1"/>
    </xf>
    <xf numFmtId="164" fontId="9" fillId="36" borderId="12" xfId="0" applyNumberFormat="1" applyFont="1" applyFill="1" applyBorder="1" applyAlignment="1">
      <alignment horizontal="center" vertical="center" wrapText="1"/>
    </xf>
    <xf numFmtId="49" fontId="9" fillId="36" borderId="12" xfId="0" applyNumberFormat="1" applyFont="1" applyFill="1" applyBorder="1" applyAlignment="1" applyProtection="1">
      <alignment horizontal="center" vertical="center" textRotation="90" wrapText="1"/>
      <protection locked="0"/>
    </xf>
    <xf numFmtId="3" fontId="11" fillId="33" borderId="12" xfId="0" applyNumberFormat="1" applyFont="1" applyFill="1" applyBorder="1" applyAlignment="1" applyProtection="1">
      <alignment horizontal="center" vertical="center" textRotation="90" wrapText="1"/>
      <protection locked="0"/>
    </xf>
    <xf numFmtId="3" fontId="11" fillId="43" borderId="12" xfId="0" applyNumberFormat="1" applyFont="1" applyFill="1" applyBorder="1" applyAlignment="1" applyProtection="1">
      <alignment horizontal="center" vertical="center" textRotation="90" wrapText="1"/>
      <protection locked="0"/>
    </xf>
    <xf numFmtId="3" fontId="9" fillId="33" borderId="12" xfId="0" applyNumberFormat="1" applyFont="1" applyFill="1" applyBorder="1" applyAlignment="1" applyProtection="1">
      <alignment horizontal="center" vertical="center" textRotation="90" wrapText="1"/>
      <protection locked="0"/>
    </xf>
    <xf numFmtId="0" fontId="9" fillId="40" borderId="12" xfId="0" applyFont="1" applyFill="1" applyBorder="1" applyAlignment="1" applyProtection="1">
      <alignment horizontal="center" vertical="center" textRotation="90" wrapText="1"/>
      <protection locked="0"/>
    </xf>
    <xf numFmtId="0" fontId="9" fillId="40" borderId="12" xfId="0" applyFont="1" applyFill="1" applyBorder="1" applyAlignment="1">
      <alignment horizontal="center" vertical="center" textRotation="90" wrapText="1"/>
    </xf>
    <xf numFmtId="0" fontId="9" fillId="4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11" fillId="37" borderId="18" xfId="0" applyFont="1" applyFill="1" applyBorder="1" applyAlignment="1" applyProtection="1">
      <alignment horizontal="center" vertical="center" wrapText="1"/>
      <protection locked="0"/>
    </xf>
    <xf numFmtId="0" fontId="11" fillId="0" borderId="18" xfId="0" applyFont="1" applyFill="1" applyBorder="1" applyAlignment="1">
      <alignment horizontal="center" vertical="center" wrapText="1"/>
    </xf>
    <xf numFmtId="0" fontId="11" fillId="0" borderId="18" xfId="0" applyFont="1" applyBorder="1" applyAlignment="1">
      <alignment horizontal="center" vertical="center" wrapText="1"/>
    </xf>
    <xf numFmtId="166" fontId="11" fillId="38" borderId="18" xfId="47" applyNumberFormat="1" applyFont="1" applyFill="1" applyBorder="1" applyAlignment="1" applyProtection="1">
      <alignment horizontal="center" vertical="center" wrapText="1"/>
      <protection locked="0"/>
    </xf>
    <xf numFmtId="3" fontId="11" fillId="0" borderId="18" xfId="0" applyNumberFormat="1" applyFont="1" applyFill="1" applyBorder="1" applyAlignment="1" applyProtection="1">
      <alignment horizontal="center" vertical="center" wrapText="1"/>
      <protection locked="0"/>
    </xf>
    <xf numFmtId="169" fontId="11" fillId="0" borderId="18" xfId="0" applyNumberFormat="1" applyFont="1" applyFill="1" applyBorder="1" applyAlignment="1" applyProtection="1">
      <alignment horizontal="center" vertical="center" wrapText="1"/>
      <protection locked="0"/>
    </xf>
    <xf numFmtId="0" fontId="55" fillId="0" borderId="32" xfId="0" applyFont="1" applyBorder="1" applyAlignment="1">
      <alignment/>
    </xf>
    <xf numFmtId="0" fontId="15" fillId="37" borderId="13" xfId="0" applyFont="1" applyFill="1" applyBorder="1" applyAlignment="1" applyProtection="1">
      <alignment horizontal="center" vertical="center" wrapText="1"/>
      <protection locked="0"/>
    </xf>
    <xf numFmtId="0" fontId="14" fillId="35" borderId="13" xfId="0" applyFont="1" applyFill="1" applyBorder="1" applyAlignment="1" applyProtection="1">
      <alignment horizontal="center" vertical="center" textRotation="90" wrapText="1"/>
      <protection locked="0"/>
    </xf>
    <xf numFmtId="0" fontId="11" fillId="35" borderId="18" xfId="0" applyFont="1" applyFill="1" applyBorder="1" applyAlignment="1" applyProtection="1">
      <alignment horizontal="center" vertical="center" wrapText="1"/>
      <protection locked="0"/>
    </xf>
    <xf numFmtId="0" fontId="14" fillId="35" borderId="18" xfId="0" applyFont="1" applyFill="1" applyBorder="1" applyAlignment="1" applyProtection="1">
      <alignment horizontal="center" vertical="center" textRotation="90" wrapText="1"/>
      <protection locked="0"/>
    </xf>
    <xf numFmtId="0" fontId="15" fillId="39" borderId="18" xfId="0" applyFont="1" applyFill="1" applyBorder="1" applyAlignment="1" applyProtection="1">
      <alignment vertical="center" wrapText="1"/>
      <protection locked="0"/>
    </xf>
    <xf numFmtId="0" fontId="15" fillId="37" borderId="18" xfId="0" applyFont="1" applyFill="1" applyBorder="1" applyAlignment="1">
      <alignment horizontal="center" vertical="center" wrapText="1"/>
    </xf>
    <xf numFmtId="0" fontId="55" fillId="0" borderId="32" xfId="0" applyFont="1" applyBorder="1" applyAlignment="1">
      <alignment horizontal="center" vertical="center"/>
    </xf>
    <xf numFmtId="0" fontId="11" fillId="0" borderId="31" xfId="0" applyFont="1" applyFill="1" applyBorder="1" applyAlignment="1">
      <alignment horizontal="left" vertical="center" wrapText="1"/>
    </xf>
    <xf numFmtId="0" fontId="14" fillId="37" borderId="18" xfId="0" applyFont="1" applyFill="1" applyBorder="1" applyAlignment="1">
      <alignment horizontal="center" vertical="center" wrapText="1"/>
    </xf>
    <xf numFmtId="3" fontId="11" fillId="38" borderId="18" xfId="0" applyNumberFormat="1" applyFont="1" applyFill="1" applyBorder="1" applyAlignment="1" applyProtection="1">
      <alignment horizontal="center" vertical="center" textRotation="90" wrapText="1"/>
      <protection locked="0"/>
    </xf>
    <xf numFmtId="0" fontId="11" fillId="0" borderId="18" xfId="0" applyFont="1" applyBorder="1" applyAlignment="1">
      <alignment vertical="center" wrapText="1"/>
    </xf>
    <xf numFmtId="0" fontId="56" fillId="0" borderId="32" xfId="0" applyFont="1" applyBorder="1" applyAlignment="1">
      <alignment wrapText="1"/>
    </xf>
    <xf numFmtId="0" fontId="9" fillId="36" borderId="33" xfId="0" applyFont="1" applyFill="1" applyBorder="1" applyAlignment="1">
      <alignment horizontal="center" vertical="center" wrapText="1"/>
    </xf>
    <xf numFmtId="0" fontId="11" fillId="0" borderId="34" xfId="0" applyFont="1" applyFill="1" applyBorder="1" applyAlignment="1">
      <alignment horizontal="left" vertical="center" wrapText="1"/>
    </xf>
    <xf numFmtId="0" fontId="11" fillId="37" borderId="35" xfId="0" applyFont="1" applyFill="1" applyBorder="1" applyAlignment="1" applyProtection="1">
      <alignment horizontal="center" vertical="center" wrapText="1"/>
      <protection locked="0"/>
    </xf>
    <xf numFmtId="0" fontId="11" fillId="37" borderId="31" xfId="0" applyFont="1" applyFill="1" applyBorder="1" applyAlignment="1" applyProtection="1">
      <alignment horizontal="center" vertical="center" wrapText="1"/>
      <protection locked="0"/>
    </xf>
    <xf numFmtId="166" fontId="11" fillId="38" borderId="18" xfId="47" applyNumberFormat="1" applyFont="1" applyFill="1" applyBorder="1" applyAlignment="1" applyProtection="1">
      <alignment horizontal="center" vertical="center" textRotation="90" wrapText="1"/>
      <protection locked="0"/>
    </xf>
    <xf numFmtId="0" fontId="0" fillId="0" borderId="13" xfId="0" applyBorder="1" applyAlignment="1">
      <alignment/>
    </xf>
    <xf numFmtId="0" fontId="14" fillId="39" borderId="18" xfId="0" applyFont="1" applyFill="1" applyBorder="1" applyAlignment="1" applyProtection="1">
      <alignment horizontal="center" vertical="center" textRotation="90" wrapText="1"/>
      <protection locked="0"/>
    </xf>
    <xf numFmtId="0" fontId="14" fillId="0" borderId="18" xfId="0" applyFont="1" applyFill="1" applyBorder="1" applyAlignment="1" applyProtection="1">
      <alignment horizontal="center" vertical="center" textRotation="90" wrapText="1"/>
      <protection locked="0"/>
    </xf>
    <xf numFmtId="0" fontId="56" fillId="0" borderId="32" xfId="0" applyFont="1" applyBorder="1" applyAlignment="1">
      <alignment horizontal="justify" vertical="top" wrapText="1"/>
    </xf>
    <xf numFmtId="0" fontId="55" fillId="0" borderId="15" xfId="0" applyFont="1" applyBorder="1" applyAlignment="1">
      <alignment wrapText="1"/>
    </xf>
    <xf numFmtId="0" fontId="14" fillId="0" borderId="18" xfId="0" applyFont="1" applyFill="1" applyBorder="1" applyAlignment="1">
      <alignment horizontal="center" vertical="center" textRotation="90" wrapText="1"/>
    </xf>
    <xf numFmtId="0" fontId="57" fillId="0" borderId="32" xfId="0" applyFont="1" applyBorder="1" applyAlignment="1">
      <alignment horizontal="justify" vertical="top" wrapText="1"/>
    </xf>
    <xf numFmtId="0" fontId="56" fillId="0" borderId="18" xfId="0" applyFont="1" applyBorder="1" applyAlignment="1">
      <alignment horizontal="justify" vertical="top" wrapText="1"/>
    </xf>
    <xf numFmtId="0" fontId="11" fillId="37" borderId="13" xfId="0" applyFont="1" applyFill="1" applyBorder="1" applyAlignment="1" applyProtection="1">
      <alignment vertical="center" wrapText="1"/>
      <protection locked="0"/>
    </xf>
    <xf numFmtId="0" fontId="9" fillId="36" borderId="34" xfId="0" applyFont="1" applyFill="1" applyBorder="1" applyAlignment="1">
      <alignment horizontal="center" vertical="center" wrapText="1"/>
    </xf>
    <xf numFmtId="0" fontId="11" fillId="0" borderId="13" xfId="0" applyFont="1" applyBorder="1" applyAlignment="1">
      <alignment horizontal="center" vertical="center" wrapText="1"/>
    </xf>
    <xf numFmtId="0" fontId="15" fillId="39" borderId="13" xfId="0" applyFont="1" applyFill="1" applyBorder="1" applyAlignment="1" applyProtection="1">
      <alignment horizontal="center" vertical="center" textRotation="90" wrapText="1"/>
      <protection locked="0"/>
    </xf>
    <xf numFmtId="0" fontId="11" fillId="37" borderId="11" xfId="0" applyFont="1" applyFill="1" applyBorder="1" applyAlignment="1" applyProtection="1">
      <alignment horizontal="center" vertical="center" wrapText="1"/>
      <protection locked="0"/>
    </xf>
    <xf numFmtId="3" fontId="11" fillId="0" borderId="11" xfId="0" applyNumberFormat="1" applyFont="1" applyFill="1" applyBorder="1" applyAlignment="1" applyProtection="1">
      <alignment horizontal="center" vertical="center" wrapText="1"/>
      <protection locked="0"/>
    </xf>
    <xf numFmtId="0" fontId="11" fillId="0" borderId="13" xfId="0" applyFont="1" applyBorder="1" applyAlignment="1">
      <alignment vertical="center" wrapText="1"/>
    </xf>
    <xf numFmtId="0" fontId="9" fillId="42" borderId="22" xfId="0" applyFont="1" applyFill="1" applyBorder="1" applyAlignment="1" applyProtection="1">
      <alignment horizontal="center" vertical="center" wrapText="1"/>
      <protection/>
    </xf>
    <xf numFmtId="3" fontId="9" fillId="40" borderId="20" xfId="0" applyNumberFormat="1" applyFont="1" applyFill="1" applyBorder="1" applyAlignment="1" applyProtection="1">
      <alignment horizontal="center" vertical="center" wrapText="1"/>
      <protection/>
    </xf>
    <xf numFmtId="3" fontId="9" fillId="40" borderId="22" xfId="0" applyNumberFormat="1" applyFont="1" applyFill="1" applyBorder="1" applyAlignment="1" applyProtection="1">
      <alignment horizontal="center" vertical="center" wrapText="1"/>
      <protection/>
    </xf>
    <xf numFmtId="3" fontId="8" fillId="40" borderId="36" xfId="0" applyNumberFormat="1" applyFont="1" applyFill="1" applyBorder="1" applyAlignment="1">
      <alignment horizontal="center" vertical="center" textRotation="90"/>
    </xf>
    <xf numFmtId="166" fontId="11" fillId="38" borderId="11" xfId="47" applyNumberFormat="1" applyFont="1" applyFill="1" applyBorder="1" applyAlignment="1" applyProtection="1">
      <alignment horizontal="center" vertical="center" wrapText="1"/>
      <protection locked="0"/>
    </xf>
    <xf numFmtId="0" fontId="11" fillId="0" borderId="11" xfId="0" applyFont="1" applyFill="1" applyBorder="1" applyAlignment="1">
      <alignment horizontal="center" vertical="center" wrapText="1"/>
    </xf>
    <xf numFmtId="169" fontId="11" fillId="0" borderId="11" xfId="0" applyNumberFormat="1" applyFont="1" applyFill="1" applyBorder="1" applyAlignment="1" applyProtection="1">
      <alignment horizontal="center" vertical="center" wrapText="1"/>
      <protection locked="0"/>
    </xf>
    <xf numFmtId="0" fontId="11" fillId="0" borderId="13" xfId="0" applyFont="1" applyFill="1" applyBorder="1" applyAlignment="1">
      <alignment vertical="center" wrapText="1"/>
    </xf>
    <xf numFmtId="0" fontId="56" fillId="0" borderId="13" xfId="0" applyFont="1" applyFill="1" applyBorder="1" applyAlignment="1">
      <alignment horizontal="center" vertical="top" wrapText="1"/>
    </xf>
    <xf numFmtId="0" fontId="11" fillId="0" borderId="11" xfId="0" applyFont="1" applyFill="1" applyBorder="1" applyAlignment="1">
      <alignment horizontal="left" vertical="center" wrapText="1"/>
    </xf>
    <xf numFmtId="0" fontId="15" fillId="37" borderId="11"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58" fillId="0" borderId="15" xfId="0" applyFont="1" applyBorder="1" applyAlignment="1">
      <alignment wrapText="1"/>
    </xf>
    <xf numFmtId="0" fontId="58" fillId="0" borderId="14" xfId="0" applyFont="1" applyBorder="1" applyAlignment="1">
      <alignment horizontal="left" vertical="center" wrapText="1"/>
    </xf>
    <xf numFmtId="0" fontId="15" fillId="37" borderId="18" xfId="0" applyFont="1" applyFill="1" applyBorder="1" applyAlignment="1" applyProtection="1">
      <alignment horizontal="center" vertical="center" wrapText="1"/>
      <protection locked="0"/>
    </xf>
    <xf numFmtId="0" fontId="58" fillId="0" borderId="32" xfId="0" applyFont="1" applyBorder="1" applyAlignment="1">
      <alignment wrapText="1"/>
    </xf>
    <xf numFmtId="0" fontId="56" fillId="0" borderId="32" xfId="0" applyFont="1" applyBorder="1" applyAlignment="1">
      <alignment vertical="center" wrapText="1"/>
    </xf>
    <xf numFmtId="0" fontId="58" fillId="0" borderId="15" xfId="0" applyFont="1" applyBorder="1" applyAlignment="1">
      <alignment vertical="center" wrapText="1"/>
    </xf>
    <xf numFmtId="3" fontId="11" fillId="38" borderId="11" xfId="0" applyNumberFormat="1" applyFont="1" applyFill="1" applyBorder="1" applyAlignment="1" applyProtection="1">
      <alignment horizontal="center" vertical="center" textRotation="90" wrapText="1"/>
      <protection locked="0"/>
    </xf>
    <xf numFmtId="166" fontId="11" fillId="38" borderId="11" xfId="47" applyNumberFormat="1" applyFont="1" applyFill="1" applyBorder="1" applyAlignment="1" applyProtection="1">
      <alignment horizontal="center" vertical="center" textRotation="90" wrapText="1"/>
      <protection locked="0"/>
    </xf>
    <xf numFmtId="0" fontId="11" fillId="0" borderId="37"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58" fillId="0" borderId="13" xfId="0" applyFont="1" applyBorder="1" applyAlignment="1">
      <alignment horizontal="center" vertical="center" wrapText="1"/>
    </xf>
    <xf numFmtId="0" fontId="11" fillId="0" borderId="39" xfId="0" applyFont="1" applyFill="1" applyBorder="1" applyAlignment="1">
      <alignment horizontal="left" vertical="center" wrapText="1"/>
    </xf>
    <xf numFmtId="0" fontId="55" fillId="0" borderId="14" xfId="0" applyFont="1" applyBorder="1" applyAlignment="1">
      <alignment wrapText="1"/>
    </xf>
    <xf numFmtId="0" fontId="11" fillId="37" borderId="40" xfId="0" applyFont="1" applyFill="1" applyBorder="1" applyAlignment="1" applyProtection="1">
      <alignment horizontal="center" vertical="center" wrapText="1"/>
      <protection locked="0"/>
    </xf>
    <xf numFmtId="0" fontId="14" fillId="39" borderId="11" xfId="0" applyFont="1" applyFill="1" applyBorder="1" applyAlignment="1" applyProtection="1">
      <alignment vertical="center" textRotation="90" wrapText="1"/>
      <protection locked="0"/>
    </xf>
    <xf numFmtId="0" fontId="14" fillId="0" borderId="11" xfId="0" applyFont="1" applyFill="1" applyBorder="1" applyAlignment="1" applyProtection="1">
      <alignment vertical="center" textRotation="90" wrapText="1"/>
      <protection locked="0"/>
    </xf>
    <xf numFmtId="0" fontId="14" fillId="0" borderId="13" xfId="0" applyFont="1" applyFill="1" applyBorder="1" applyAlignment="1">
      <alignment vertical="center" textRotation="90" wrapText="1"/>
    </xf>
    <xf numFmtId="0" fontId="19" fillId="37" borderId="18" xfId="0" applyFont="1" applyFill="1" applyBorder="1" applyAlignment="1">
      <alignment horizontal="center" vertical="center" wrapText="1"/>
    </xf>
    <xf numFmtId="0" fontId="11" fillId="0" borderId="13"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166" fontId="11" fillId="0" borderId="13" xfId="47" applyNumberFormat="1" applyFont="1" applyFill="1" applyBorder="1" applyAlignment="1" applyProtection="1">
      <alignment horizontal="center" vertical="center" wrapText="1"/>
      <protection locked="0"/>
    </xf>
    <xf numFmtId="3" fontId="11" fillId="0" borderId="13" xfId="0" applyNumberFormat="1" applyFont="1" applyFill="1" applyBorder="1" applyAlignment="1" applyProtection="1">
      <alignment horizontal="center" vertical="center" textRotation="90" wrapText="1"/>
      <protection locked="0"/>
    </xf>
    <xf numFmtId="166" fontId="11" fillId="0" borderId="13" xfId="47" applyNumberFormat="1" applyFont="1" applyFill="1" applyBorder="1" applyAlignment="1">
      <alignment horizontal="center" textRotation="90"/>
    </xf>
    <xf numFmtId="166" fontId="11" fillId="0" borderId="13" xfId="47" applyNumberFormat="1" applyFont="1" applyFill="1" applyBorder="1" applyAlignment="1" applyProtection="1">
      <alignment horizontal="center" vertical="center" textRotation="90" wrapText="1"/>
      <protection locked="0"/>
    </xf>
    <xf numFmtId="3" fontId="11" fillId="0" borderId="18" xfId="0" applyNumberFormat="1" applyFont="1" applyFill="1" applyBorder="1" applyAlignment="1" applyProtection="1">
      <alignment horizontal="center" vertical="center" textRotation="90" wrapText="1"/>
      <protection locked="0"/>
    </xf>
    <xf numFmtId="166" fontId="11" fillId="0" borderId="18" xfId="47" applyNumberFormat="1" applyFont="1" applyFill="1" applyBorder="1" applyAlignment="1">
      <alignment horizontal="center" textRotation="90"/>
    </xf>
    <xf numFmtId="0" fontId="55" fillId="0" borderId="14" xfId="0" applyFont="1" applyBorder="1" applyAlignment="1">
      <alignment horizontal="center" wrapText="1"/>
    </xf>
    <xf numFmtId="0" fontId="55" fillId="0" borderId="41" xfId="0" applyFont="1" applyBorder="1" applyAlignment="1">
      <alignment horizontal="center" wrapText="1"/>
    </xf>
    <xf numFmtId="175" fontId="11" fillId="33" borderId="12" xfId="0" applyNumberFormat="1" applyFont="1" applyFill="1" applyBorder="1" applyAlignment="1" applyProtection="1">
      <alignment horizontal="center" vertical="center" textRotation="90" wrapText="1"/>
      <protection locked="0"/>
    </xf>
    <xf numFmtId="175" fontId="11" fillId="43" borderId="12" xfId="0" applyNumberFormat="1" applyFont="1" applyFill="1" applyBorder="1" applyAlignment="1" applyProtection="1">
      <alignment horizontal="center" vertical="center" textRotation="90" wrapText="1"/>
      <protection locked="0"/>
    </xf>
    <xf numFmtId="175" fontId="9" fillId="33" borderId="12" xfId="0" applyNumberFormat="1" applyFont="1" applyFill="1" applyBorder="1" applyAlignment="1" applyProtection="1">
      <alignment horizontal="center" vertical="center" textRotation="90" wrapText="1"/>
      <protection locked="0"/>
    </xf>
    <xf numFmtId="175" fontId="11" fillId="38" borderId="37" xfId="47" applyNumberFormat="1" applyFont="1" applyFill="1" applyBorder="1" applyAlignment="1" applyProtection="1">
      <alignment horizontal="center" vertical="center" wrapText="1"/>
      <protection locked="0"/>
    </xf>
    <xf numFmtId="175" fontId="11" fillId="0" borderId="13" xfId="0" applyNumberFormat="1" applyFont="1" applyFill="1" applyBorder="1" applyAlignment="1" applyProtection="1">
      <alignment horizontal="center" vertical="center" wrapText="1"/>
      <protection locked="0"/>
    </xf>
    <xf numFmtId="175" fontId="11" fillId="0" borderId="42" xfId="0" applyNumberFormat="1" applyFont="1" applyFill="1" applyBorder="1" applyAlignment="1" applyProtection="1">
      <alignment horizontal="center" vertical="center" wrapText="1"/>
      <protection locked="0"/>
    </xf>
    <xf numFmtId="175" fontId="11" fillId="0" borderId="11" xfId="0" applyNumberFormat="1" applyFont="1" applyFill="1" applyBorder="1" applyAlignment="1" applyProtection="1">
      <alignment horizontal="center" vertical="center" wrapText="1"/>
      <protection locked="0"/>
    </xf>
    <xf numFmtId="175" fontId="11" fillId="0" borderId="18" xfId="0" applyNumberFormat="1" applyFont="1" applyFill="1" applyBorder="1" applyAlignment="1" applyProtection="1">
      <alignment horizontal="center" vertical="center" wrapText="1"/>
      <protection locked="0"/>
    </xf>
    <xf numFmtId="175" fontId="11" fillId="38" borderId="13" xfId="47" applyNumberFormat="1" applyFont="1" applyFill="1" applyBorder="1" applyAlignment="1" applyProtection="1">
      <alignment horizontal="center" vertical="center" wrapText="1"/>
      <protection locked="0"/>
    </xf>
    <xf numFmtId="175" fontId="11" fillId="38" borderId="13" xfId="0" applyNumberFormat="1" applyFont="1" applyFill="1" applyBorder="1" applyAlignment="1" applyProtection="1">
      <alignment horizontal="center" vertical="center" textRotation="90" wrapText="1"/>
      <protection locked="0"/>
    </xf>
    <xf numFmtId="175" fontId="11" fillId="38" borderId="18" xfId="47" applyNumberFormat="1" applyFont="1" applyFill="1" applyBorder="1" applyAlignment="1" applyProtection="1">
      <alignment horizontal="center" vertical="center" wrapText="1"/>
      <protection locked="0"/>
    </xf>
    <xf numFmtId="175" fontId="11" fillId="38" borderId="18" xfId="0" applyNumberFormat="1" applyFont="1" applyFill="1" applyBorder="1" applyAlignment="1" applyProtection="1">
      <alignment horizontal="center" vertical="center" textRotation="90" wrapText="1"/>
      <protection locked="0"/>
    </xf>
    <xf numFmtId="5" fontId="11" fillId="33" borderId="12" xfId="0" applyNumberFormat="1" applyFont="1" applyFill="1" applyBorder="1" applyAlignment="1" applyProtection="1">
      <alignment horizontal="center" vertical="center" textRotation="90" wrapText="1"/>
      <protection locked="0"/>
    </xf>
    <xf numFmtId="5" fontId="11" fillId="43" borderId="12" xfId="0" applyNumberFormat="1" applyFont="1" applyFill="1" applyBorder="1" applyAlignment="1" applyProtection="1">
      <alignment horizontal="center" vertical="center" textRotation="90" wrapText="1"/>
      <protection locked="0"/>
    </xf>
    <xf numFmtId="5" fontId="9" fillId="33" borderId="12" xfId="0" applyNumberFormat="1" applyFont="1" applyFill="1" applyBorder="1" applyAlignment="1" applyProtection="1">
      <alignment horizontal="center" vertical="center" textRotation="90" wrapText="1"/>
      <protection locked="0"/>
    </xf>
    <xf numFmtId="5" fontId="11" fillId="38" borderId="11" xfId="47" applyNumberFormat="1" applyFont="1" applyFill="1" applyBorder="1" applyAlignment="1" applyProtection="1">
      <alignment horizontal="center" vertical="center" wrapText="1"/>
      <protection locked="0"/>
    </xf>
    <xf numFmtId="5" fontId="11" fillId="38" borderId="11" xfId="0" applyNumberFormat="1" applyFont="1" applyFill="1" applyBorder="1" applyAlignment="1" applyProtection="1">
      <alignment horizontal="center" vertical="center" textRotation="90" wrapText="1"/>
      <protection locked="0"/>
    </xf>
    <xf numFmtId="5" fontId="11" fillId="0" borderId="11" xfId="47" applyNumberFormat="1" applyFont="1" applyBorder="1" applyAlignment="1">
      <alignment horizontal="center" textRotation="90"/>
    </xf>
    <xf numFmtId="5" fontId="11" fillId="0" borderId="11" xfId="0" applyNumberFormat="1" applyFont="1" applyFill="1" applyBorder="1" applyAlignment="1" applyProtection="1">
      <alignment horizontal="center" vertical="center" wrapText="1"/>
      <protection locked="0"/>
    </xf>
    <xf numFmtId="5" fontId="11" fillId="38" borderId="13" xfId="47" applyNumberFormat="1" applyFont="1" applyFill="1" applyBorder="1" applyAlignment="1" applyProtection="1">
      <alignment horizontal="center" vertical="center" wrapText="1"/>
      <protection locked="0"/>
    </xf>
    <xf numFmtId="5" fontId="11" fillId="38" borderId="13" xfId="0" applyNumberFormat="1" applyFont="1" applyFill="1" applyBorder="1" applyAlignment="1" applyProtection="1">
      <alignment horizontal="center" vertical="center" textRotation="90" wrapText="1"/>
      <protection locked="0"/>
    </xf>
    <xf numFmtId="5" fontId="11" fillId="0" borderId="13" xfId="47" applyNumberFormat="1" applyFont="1" applyBorder="1" applyAlignment="1">
      <alignment horizontal="center" textRotation="90"/>
    </xf>
    <xf numFmtId="5" fontId="11" fillId="0" borderId="13" xfId="0" applyNumberFormat="1" applyFont="1" applyFill="1" applyBorder="1" applyAlignment="1" applyProtection="1">
      <alignment horizontal="center" vertical="center" wrapText="1"/>
      <protection locked="0"/>
    </xf>
    <xf numFmtId="5" fontId="11" fillId="38" borderId="13" xfId="47" applyNumberFormat="1" applyFont="1" applyFill="1" applyBorder="1" applyAlignment="1" applyProtection="1">
      <alignment horizontal="center" vertical="center" textRotation="90" wrapText="1"/>
      <protection locked="0"/>
    </xf>
    <xf numFmtId="5" fontId="11" fillId="38" borderId="18" xfId="47" applyNumberFormat="1" applyFont="1" applyFill="1" applyBorder="1" applyAlignment="1" applyProtection="1">
      <alignment horizontal="center" vertical="center" wrapText="1"/>
      <protection locked="0"/>
    </xf>
    <xf numFmtId="5" fontId="11" fillId="38" borderId="18" xfId="0" applyNumberFormat="1" applyFont="1" applyFill="1" applyBorder="1" applyAlignment="1" applyProtection="1">
      <alignment horizontal="center" vertical="center" textRotation="90" wrapText="1"/>
      <protection locked="0"/>
    </xf>
    <xf numFmtId="5" fontId="11" fillId="0" borderId="18" xfId="47" applyNumberFormat="1" applyFont="1" applyBorder="1" applyAlignment="1">
      <alignment horizontal="center" textRotation="90"/>
    </xf>
    <xf numFmtId="5" fontId="11" fillId="0" borderId="18" xfId="0" applyNumberFormat="1" applyFont="1" applyFill="1" applyBorder="1" applyAlignment="1" applyProtection="1">
      <alignment horizontal="center" vertical="center" wrapText="1"/>
      <protection locked="0"/>
    </xf>
    <xf numFmtId="175" fontId="11" fillId="0" borderId="13" xfId="47" applyNumberFormat="1" applyFont="1" applyBorder="1" applyAlignment="1">
      <alignment horizontal="center" textRotation="90"/>
    </xf>
    <xf numFmtId="175" fontId="11" fillId="38" borderId="13" xfId="47" applyNumberFormat="1" applyFont="1" applyFill="1" applyBorder="1" applyAlignment="1" applyProtection="1">
      <alignment horizontal="center" vertical="center" textRotation="90" wrapText="1"/>
      <protection locked="0"/>
    </xf>
    <xf numFmtId="175" fontId="11" fillId="38" borderId="18" xfId="47" applyNumberFormat="1" applyFont="1" applyFill="1" applyBorder="1" applyAlignment="1" applyProtection="1">
      <alignment horizontal="center" vertical="center" textRotation="90" wrapText="1"/>
      <protection locked="0"/>
    </xf>
    <xf numFmtId="175" fontId="11" fillId="0" borderId="12" xfId="0" applyNumberFormat="1" applyFont="1" applyFill="1" applyBorder="1" applyAlignment="1" applyProtection="1">
      <alignment horizontal="center" vertical="center" textRotation="90" wrapText="1"/>
      <protection locked="0"/>
    </xf>
    <xf numFmtId="175" fontId="11" fillId="0" borderId="18" xfId="47" applyNumberFormat="1" applyFont="1" applyBorder="1" applyAlignment="1">
      <alignment horizontal="center" textRotation="90"/>
    </xf>
    <xf numFmtId="1" fontId="11" fillId="0" borderId="13" xfId="0" applyNumberFormat="1" applyFont="1" applyFill="1" applyBorder="1" applyAlignment="1">
      <alignment horizontal="left" vertical="center" wrapText="1"/>
    </xf>
    <xf numFmtId="0" fontId="11" fillId="0" borderId="11"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3" xfId="0" applyFont="1" applyBorder="1" applyAlignment="1">
      <alignment horizontal="center" vertical="center" wrapText="1"/>
    </xf>
    <xf numFmtId="0" fontId="11" fillId="37" borderId="11" xfId="0" applyFont="1" applyFill="1" applyBorder="1" applyAlignment="1" applyProtection="1">
      <alignment horizontal="center" vertical="center" wrapText="1"/>
      <protection locked="0"/>
    </xf>
    <xf numFmtId="0" fontId="11" fillId="37" borderId="39" xfId="0" applyFont="1" applyFill="1" applyBorder="1" applyAlignment="1" applyProtection="1">
      <alignment horizontal="center" vertical="center" wrapText="1"/>
      <protection locked="0"/>
    </xf>
    <xf numFmtId="0" fontId="11" fillId="37" borderId="43" xfId="0" applyFont="1" applyFill="1" applyBorder="1" applyAlignment="1" applyProtection="1">
      <alignment horizontal="center" vertical="center" wrapText="1"/>
      <protection locked="0"/>
    </xf>
    <xf numFmtId="0" fontId="11" fillId="0"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8" xfId="0" applyFont="1" applyBorder="1" applyAlignment="1">
      <alignment horizontal="center" vertical="center" wrapText="1"/>
    </xf>
    <xf numFmtId="166" fontId="11" fillId="38" borderId="11" xfId="47" applyNumberFormat="1" applyFont="1" applyFill="1" applyBorder="1" applyAlignment="1" applyProtection="1">
      <alignment horizontal="center" vertical="center" wrapText="1"/>
      <protection locked="0"/>
    </xf>
    <xf numFmtId="166" fontId="11" fillId="38" borderId="43" xfId="47" applyNumberFormat="1" applyFont="1" applyFill="1" applyBorder="1" applyAlignment="1" applyProtection="1">
      <alignment horizontal="center" vertical="center" wrapText="1"/>
      <protection locked="0"/>
    </xf>
    <xf numFmtId="0" fontId="11" fillId="0" borderId="42"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1" fontId="11" fillId="0" borderId="11" xfId="0" applyNumberFormat="1" applyFont="1" applyFill="1" applyBorder="1" applyAlignment="1">
      <alignment horizontal="center" vertical="center" wrapText="1"/>
    </xf>
    <xf numFmtId="1" fontId="11" fillId="0" borderId="39" xfId="0" applyNumberFormat="1" applyFont="1" applyFill="1" applyBorder="1" applyAlignment="1">
      <alignment horizontal="center" vertical="center" wrapText="1"/>
    </xf>
    <xf numFmtId="1" fontId="11" fillId="0" borderId="43" xfId="0" applyNumberFormat="1" applyFont="1" applyFill="1" applyBorder="1" applyAlignment="1">
      <alignment horizontal="center" vertical="center" wrapText="1"/>
    </xf>
    <xf numFmtId="0" fontId="15" fillId="37" borderId="13" xfId="0" applyFont="1" applyFill="1" applyBorder="1" applyAlignment="1">
      <alignment horizontal="center" vertical="center" wrapText="1"/>
    </xf>
    <xf numFmtId="0" fontId="15" fillId="37" borderId="18" xfId="0" applyFont="1" applyFill="1" applyBorder="1" applyAlignment="1">
      <alignment horizontal="center" vertical="center" wrapText="1"/>
    </xf>
    <xf numFmtId="0" fontId="11" fillId="37" borderId="13" xfId="0" applyFont="1" applyFill="1" applyBorder="1" applyAlignment="1" applyProtection="1">
      <alignment horizontal="center" vertical="center" wrapText="1"/>
      <protection locked="0"/>
    </xf>
    <xf numFmtId="0" fontId="11" fillId="37" borderId="18" xfId="0" applyFont="1" applyFill="1" applyBorder="1" applyAlignment="1" applyProtection="1">
      <alignment horizontal="center" vertical="center" wrapText="1"/>
      <protection locked="0"/>
    </xf>
    <xf numFmtId="175" fontId="11" fillId="38" borderId="13" xfId="47" applyNumberFormat="1" applyFont="1" applyFill="1" applyBorder="1" applyAlignment="1" applyProtection="1">
      <alignment horizontal="center" vertical="center" wrapText="1"/>
      <protection locked="0"/>
    </xf>
    <xf numFmtId="175" fontId="11" fillId="38" borderId="18" xfId="47" applyNumberFormat="1" applyFont="1" applyFill="1" applyBorder="1" applyAlignment="1" applyProtection="1">
      <alignment horizontal="center" vertical="center" wrapText="1"/>
      <protection locked="0"/>
    </xf>
    <xf numFmtId="175" fontId="11" fillId="0" borderId="11" xfId="0" applyNumberFormat="1" applyFont="1" applyFill="1" applyBorder="1" applyAlignment="1" applyProtection="1">
      <alignment horizontal="center" vertical="center" wrapText="1"/>
      <protection locked="0"/>
    </xf>
    <xf numFmtId="175" fontId="11" fillId="0" borderId="39" xfId="0" applyNumberFormat="1" applyFont="1" applyFill="1" applyBorder="1" applyAlignment="1" applyProtection="1">
      <alignment horizontal="center" vertical="center" wrapText="1"/>
      <protection locked="0"/>
    </xf>
    <xf numFmtId="175" fontId="11" fillId="0" borderId="40" xfId="0" applyNumberFormat="1" applyFont="1" applyFill="1" applyBorder="1" applyAlignment="1" applyProtection="1">
      <alignment horizontal="center" vertical="center" wrapText="1"/>
      <protection locked="0"/>
    </xf>
    <xf numFmtId="175" fontId="11" fillId="0" borderId="13" xfId="0" applyNumberFormat="1" applyFont="1" applyFill="1" applyBorder="1" applyAlignment="1" applyProtection="1">
      <alignment horizontal="center" vertical="center" wrapText="1"/>
      <protection locked="0"/>
    </xf>
    <xf numFmtId="175" fontId="11" fillId="0" borderId="18" xfId="0" applyNumberFormat="1" applyFont="1" applyFill="1" applyBorder="1" applyAlignment="1" applyProtection="1">
      <alignment horizontal="center" vertical="center" wrapText="1"/>
      <protection locked="0"/>
    </xf>
    <xf numFmtId="166" fontId="11" fillId="38" borderId="39" xfId="47" applyNumberFormat="1" applyFont="1" applyFill="1" applyBorder="1" applyAlignment="1" applyProtection="1">
      <alignment horizontal="center" vertical="center" wrapText="1"/>
      <protection locked="0"/>
    </xf>
    <xf numFmtId="166" fontId="11" fillId="38" borderId="40" xfId="47" applyNumberFormat="1" applyFont="1" applyFill="1" applyBorder="1" applyAlignment="1" applyProtection="1">
      <alignment horizontal="center" vertical="center" wrapText="1"/>
      <protection locked="0"/>
    </xf>
    <xf numFmtId="0" fontId="11" fillId="0" borderId="18" xfId="0" applyFont="1" applyFill="1" applyBorder="1" applyAlignment="1">
      <alignment horizontal="center" vertical="center" wrapText="1"/>
    </xf>
    <xf numFmtId="166" fontId="11" fillId="38" borderId="13" xfId="47" applyNumberFormat="1" applyFont="1" applyFill="1" applyBorder="1" applyAlignment="1" applyProtection="1">
      <alignment horizontal="center" vertical="center" wrapText="1"/>
      <protection locked="0"/>
    </xf>
    <xf numFmtId="0" fontId="7" fillId="39" borderId="0" xfId="0" applyFont="1" applyFill="1" applyBorder="1" applyAlignment="1">
      <alignment horizontal="center" vertical="center"/>
    </xf>
    <xf numFmtId="0" fontId="11" fillId="0" borderId="46"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0" xfId="0" applyFont="1" applyBorder="1" applyAlignment="1">
      <alignment horizontal="center" vertical="center" wrapText="1"/>
    </xf>
    <xf numFmtId="3" fontId="11" fillId="0" borderId="11" xfId="0" applyNumberFormat="1" applyFont="1" applyFill="1" applyBorder="1" applyAlignment="1" applyProtection="1">
      <alignment horizontal="center" vertical="center" wrapText="1"/>
      <protection locked="0"/>
    </xf>
    <xf numFmtId="3" fontId="11" fillId="0" borderId="40" xfId="0" applyNumberFormat="1" applyFont="1" applyFill="1" applyBorder="1" applyAlignment="1" applyProtection="1">
      <alignment horizontal="center" vertical="center" wrapText="1"/>
      <protection locked="0"/>
    </xf>
    <xf numFmtId="0" fontId="8" fillId="41" borderId="47" xfId="0" applyFont="1" applyFill="1" applyBorder="1" applyAlignment="1" applyProtection="1">
      <alignment horizontal="left" vertical="center" wrapText="1"/>
      <protection locked="0"/>
    </xf>
    <xf numFmtId="0" fontId="8" fillId="41" borderId="20" xfId="0" applyFont="1" applyFill="1" applyBorder="1" applyAlignment="1" applyProtection="1">
      <alignment horizontal="left" vertical="center" wrapText="1"/>
      <protection locked="0"/>
    </xf>
    <xf numFmtId="0" fontId="8" fillId="41" borderId="36" xfId="0" applyFont="1" applyFill="1" applyBorder="1" applyAlignment="1" applyProtection="1">
      <alignment horizontal="left" vertical="center" wrapText="1"/>
      <protection locked="0"/>
    </xf>
    <xf numFmtId="0" fontId="8" fillId="41" borderId="28" xfId="0" applyFont="1" applyFill="1" applyBorder="1" applyAlignment="1" applyProtection="1">
      <alignment horizontal="left" vertical="center" wrapText="1"/>
      <protection locked="0"/>
    </xf>
    <xf numFmtId="3" fontId="8" fillId="41" borderId="25" xfId="0" applyNumberFormat="1" applyFont="1" applyFill="1" applyBorder="1" applyAlignment="1" applyProtection="1">
      <alignment horizontal="center" vertical="center" wrapText="1"/>
      <protection/>
    </xf>
    <xf numFmtId="3" fontId="8" fillId="41" borderId="36" xfId="0" applyNumberFormat="1" applyFont="1" applyFill="1" applyBorder="1" applyAlignment="1" applyProtection="1">
      <alignment horizontal="center" vertical="center" wrapText="1"/>
      <protection/>
    </xf>
    <xf numFmtId="3" fontId="8" fillId="41" borderId="28" xfId="0" applyNumberFormat="1" applyFont="1" applyFill="1" applyBorder="1" applyAlignment="1" applyProtection="1">
      <alignment horizontal="center" vertical="center" wrapText="1"/>
      <protection/>
    </xf>
    <xf numFmtId="0" fontId="8" fillId="41" borderId="25" xfId="0" applyFont="1" applyFill="1" applyBorder="1" applyAlignment="1">
      <alignment horizontal="left" vertical="center" wrapText="1"/>
    </xf>
    <xf numFmtId="0" fontId="8" fillId="41" borderId="36" xfId="0" applyFont="1" applyFill="1" applyBorder="1" applyAlignment="1">
      <alignment horizontal="left" vertical="center" wrapText="1"/>
    </xf>
    <xf numFmtId="0" fontId="8" fillId="41" borderId="28" xfId="0" applyFont="1" applyFill="1" applyBorder="1" applyAlignment="1">
      <alignment horizontal="left" vertical="center" wrapText="1"/>
    </xf>
    <xf numFmtId="3" fontId="9" fillId="33" borderId="34" xfId="0" applyNumberFormat="1" applyFont="1" applyFill="1" applyBorder="1" applyAlignment="1" applyProtection="1">
      <alignment horizontal="center" vertical="center" wrapText="1"/>
      <protection/>
    </xf>
    <xf numFmtId="3" fontId="9" fillId="33" borderId="48" xfId="0" applyNumberFormat="1" applyFont="1" applyFill="1" applyBorder="1" applyAlignment="1" applyProtection="1">
      <alignment horizontal="center" vertical="center" wrapText="1"/>
      <protection/>
    </xf>
    <xf numFmtId="0" fontId="9" fillId="18" borderId="17" xfId="0" applyFont="1" applyFill="1" applyBorder="1" applyAlignment="1" applyProtection="1">
      <alignment horizontal="center" vertical="center" textRotation="90" wrapText="1"/>
      <protection/>
    </xf>
    <xf numFmtId="0" fontId="9" fillId="18" borderId="39" xfId="0" applyFont="1" applyFill="1" applyBorder="1" applyAlignment="1" applyProtection="1">
      <alignment horizontal="center" vertical="center" textRotation="90" wrapText="1"/>
      <protection/>
    </xf>
    <xf numFmtId="4" fontId="9" fillId="18" borderId="17" xfId="0" applyNumberFormat="1" applyFont="1" applyFill="1" applyBorder="1" applyAlignment="1" applyProtection="1">
      <alignment horizontal="center" vertical="center" textRotation="90" wrapText="1"/>
      <protection/>
    </xf>
    <xf numFmtId="4" fontId="9" fillId="18" borderId="39" xfId="0" applyNumberFormat="1" applyFont="1" applyFill="1" applyBorder="1" applyAlignment="1" applyProtection="1">
      <alignment horizontal="center" vertical="center" textRotation="90" wrapText="1"/>
      <protection/>
    </xf>
    <xf numFmtId="0" fontId="7" fillId="18" borderId="16" xfId="0" applyFont="1" applyFill="1" applyBorder="1" applyAlignment="1">
      <alignment horizontal="center" vertical="center"/>
    </xf>
    <xf numFmtId="0" fontId="7" fillId="18" borderId="49" xfId="0" applyFont="1" applyFill="1" applyBorder="1" applyAlignment="1">
      <alignment horizontal="center" vertical="center"/>
    </xf>
    <xf numFmtId="0" fontId="8" fillId="18" borderId="16" xfId="0" applyFont="1" applyFill="1" applyBorder="1" applyAlignment="1" applyProtection="1">
      <alignment horizontal="center" vertical="center" wrapText="1"/>
      <protection locked="0"/>
    </xf>
    <xf numFmtId="0" fontId="8" fillId="18" borderId="50" xfId="0" applyFont="1" applyFill="1" applyBorder="1" applyAlignment="1" applyProtection="1">
      <alignment horizontal="center" vertical="center" wrapText="1"/>
      <protection locked="0"/>
    </xf>
    <xf numFmtId="0" fontId="8" fillId="41" borderId="25" xfId="0" applyFont="1" applyFill="1" applyBorder="1" applyAlignment="1" applyProtection="1">
      <alignment horizontal="left" vertical="center" wrapText="1"/>
      <protection locked="0"/>
    </xf>
    <xf numFmtId="0" fontId="9" fillId="18" borderId="17" xfId="0" applyFont="1" applyFill="1" applyBorder="1" applyAlignment="1">
      <alignment horizontal="center" vertical="center" textRotation="90" wrapText="1"/>
    </xf>
    <xf numFmtId="0" fontId="9" fillId="18" borderId="39" xfId="0" applyFont="1" applyFill="1" applyBorder="1" applyAlignment="1">
      <alignment horizontal="center" vertical="center" textRotation="90" wrapText="1"/>
    </xf>
    <xf numFmtId="0" fontId="9" fillId="18" borderId="51" xfId="0" applyFont="1" applyFill="1" applyBorder="1" applyAlignment="1">
      <alignment horizontal="center" vertical="center" textRotation="90" wrapText="1"/>
    </xf>
    <xf numFmtId="0" fontId="9" fillId="18" borderId="52" xfId="0" applyFont="1" applyFill="1" applyBorder="1" applyAlignment="1">
      <alignment horizontal="center" vertical="center" textRotation="90" wrapText="1"/>
    </xf>
    <xf numFmtId="3" fontId="9" fillId="33" borderId="53" xfId="0" applyNumberFormat="1" applyFont="1" applyFill="1" applyBorder="1" applyAlignment="1" applyProtection="1">
      <alignment horizontal="center" vertical="center" wrapText="1"/>
      <protection/>
    </xf>
    <xf numFmtId="3" fontId="8" fillId="18" borderId="21" xfId="0" applyNumberFormat="1" applyFont="1" applyFill="1" applyBorder="1" applyAlignment="1">
      <alignment horizontal="center" vertical="center" textRotation="90"/>
    </xf>
    <xf numFmtId="3" fontId="8" fillId="18" borderId="23" xfId="0" applyNumberFormat="1" applyFont="1" applyFill="1" applyBorder="1" applyAlignment="1">
      <alignment horizontal="center" vertical="center" textRotation="90"/>
    </xf>
    <xf numFmtId="3" fontId="8" fillId="18" borderId="24" xfId="0" applyNumberFormat="1" applyFont="1" applyFill="1" applyBorder="1" applyAlignment="1">
      <alignment horizontal="center" vertical="center" textRotation="90"/>
    </xf>
    <xf numFmtId="175" fontId="8" fillId="33" borderId="21" xfId="0" applyNumberFormat="1" applyFont="1" applyFill="1" applyBorder="1" applyAlignment="1">
      <alignment horizontal="center" vertical="center" textRotation="90"/>
    </xf>
    <xf numFmtId="175" fontId="8" fillId="33" borderId="23" xfId="0" applyNumberFormat="1" applyFont="1" applyFill="1" applyBorder="1" applyAlignment="1">
      <alignment horizontal="center" vertical="center" textRotation="90"/>
    </xf>
    <xf numFmtId="175" fontId="8" fillId="33" borderId="24" xfId="0" applyNumberFormat="1" applyFont="1" applyFill="1" applyBorder="1" applyAlignment="1">
      <alignment horizontal="center" vertical="center" textRotation="90"/>
    </xf>
    <xf numFmtId="9" fontId="9" fillId="18" borderId="21" xfId="0" applyNumberFormat="1" applyFont="1" applyFill="1" applyBorder="1" applyAlignment="1">
      <alignment horizontal="center" vertical="center" textRotation="90" wrapText="1"/>
    </xf>
    <xf numFmtId="0" fontId="9" fillId="18" borderId="23" xfId="0" applyFont="1" applyFill="1" applyBorder="1" applyAlignment="1">
      <alignment horizontal="center" vertical="center" textRotation="90" wrapText="1"/>
    </xf>
    <xf numFmtId="0" fontId="9" fillId="18" borderId="24" xfId="0" applyFont="1" applyFill="1" applyBorder="1" applyAlignment="1">
      <alignment horizontal="center" vertical="center" textRotation="90" wrapText="1"/>
    </xf>
    <xf numFmtId="0" fontId="4" fillId="2" borderId="47" xfId="0" applyFont="1" applyFill="1" applyBorder="1" applyAlignment="1">
      <alignment horizontal="center"/>
    </xf>
    <xf numFmtId="0" fontId="4" fillId="2" borderId="20" xfId="0" applyFont="1" applyFill="1" applyBorder="1" applyAlignment="1">
      <alignment horizontal="center"/>
    </xf>
    <xf numFmtId="0" fontId="4" fillId="2" borderId="19" xfId="0" applyFont="1" applyFill="1" applyBorder="1" applyAlignment="1">
      <alignment horizontal="center"/>
    </xf>
    <xf numFmtId="0" fontId="4" fillId="2" borderId="26" xfId="0" applyFont="1" applyFill="1" applyBorder="1" applyAlignment="1">
      <alignment horizontal="center"/>
    </xf>
    <xf numFmtId="0" fontId="4" fillId="2" borderId="0" xfId="0" applyFont="1" applyFill="1" applyBorder="1" applyAlignment="1">
      <alignment horizontal="center"/>
    </xf>
    <xf numFmtId="0" fontId="4" fillId="2" borderId="54" xfId="0" applyFont="1" applyFill="1" applyBorder="1" applyAlignment="1">
      <alignment horizontal="center"/>
    </xf>
    <xf numFmtId="0" fontId="7" fillId="41" borderId="36" xfId="0" applyFont="1" applyFill="1" applyBorder="1" applyAlignment="1">
      <alignment horizontal="left" vertical="center" wrapText="1"/>
    </xf>
    <xf numFmtId="0" fontId="7" fillId="41" borderId="28" xfId="0" applyFont="1" applyFill="1" applyBorder="1" applyAlignment="1">
      <alignment horizontal="left" vertical="center" wrapText="1"/>
    </xf>
    <xf numFmtId="164" fontId="8" fillId="18" borderId="33" xfId="0" applyNumberFormat="1" applyFont="1" applyFill="1" applyBorder="1" applyAlignment="1">
      <alignment horizontal="center" vertical="center" wrapText="1"/>
    </xf>
    <xf numFmtId="164" fontId="8" fillId="18" borderId="20" xfId="0" applyNumberFormat="1" applyFont="1" applyFill="1" applyBorder="1" applyAlignment="1">
      <alignment horizontal="center" vertical="center" wrapText="1"/>
    </xf>
    <xf numFmtId="164" fontId="8" fillId="18" borderId="55" xfId="0" applyNumberFormat="1" applyFont="1" applyFill="1" applyBorder="1" applyAlignment="1">
      <alignment horizontal="center" vertical="center" wrapText="1"/>
    </xf>
    <xf numFmtId="164" fontId="8" fillId="18" borderId="56" xfId="0" applyNumberFormat="1" applyFont="1" applyFill="1" applyBorder="1" applyAlignment="1">
      <alignment horizontal="center" vertical="center" wrapText="1"/>
    </xf>
    <xf numFmtId="10" fontId="9" fillId="40" borderId="33" xfId="0" applyNumberFormat="1" applyFont="1" applyFill="1" applyBorder="1" applyAlignment="1" applyProtection="1">
      <alignment horizontal="center" vertical="center" textRotation="90" wrapText="1"/>
      <protection/>
    </xf>
    <xf numFmtId="10" fontId="9" fillId="40" borderId="57" xfId="0" applyNumberFormat="1" applyFont="1" applyFill="1" applyBorder="1" applyAlignment="1" applyProtection="1">
      <alignment horizontal="center" vertical="center" textRotation="90" wrapText="1"/>
      <protection/>
    </xf>
    <xf numFmtId="0" fontId="8" fillId="41" borderId="20" xfId="0" applyFont="1" applyFill="1" applyBorder="1" applyAlignment="1">
      <alignment horizontal="center" vertical="center" wrapText="1"/>
    </xf>
    <xf numFmtId="0" fontId="8" fillId="41" borderId="19" xfId="0" applyFont="1" applyFill="1" applyBorder="1" applyAlignment="1">
      <alignment horizontal="center" vertical="center" wrapText="1"/>
    </xf>
    <xf numFmtId="0" fontId="9" fillId="40" borderId="21" xfId="0" applyFont="1" applyFill="1" applyBorder="1" applyAlignment="1" applyProtection="1">
      <alignment horizontal="center" vertical="center" textRotation="90" wrapText="1"/>
      <protection/>
    </xf>
    <xf numFmtId="0" fontId="9" fillId="40" borderId="58" xfId="0" applyFont="1" applyFill="1" applyBorder="1" applyAlignment="1" applyProtection="1">
      <alignment horizontal="center" vertical="center" textRotation="90" wrapText="1"/>
      <protection/>
    </xf>
    <xf numFmtId="3" fontId="9" fillId="33" borderId="59" xfId="0" applyNumberFormat="1" applyFont="1" applyFill="1" applyBorder="1" applyAlignment="1" applyProtection="1">
      <alignment horizontal="center" vertical="center" wrapText="1"/>
      <protection/>
    </xf>
    <xf numFmtId="0" fontId="9" fillId="40" borderId="47" xfId="0" applyFont="1" applyFill="1" applyBorder="1" applyAlignment="1" applyProtection="1">
      <alignment horizontal="center" vertical="center" wrapText="1"/>
      <protection/>
    </xf>
    <xf numFmtId="0" fontId="9" fillId="40" borderId="19" xfId="0" applyFont="1" applyFill="1" applyBorder="1" applyAlignment="1" applyProtection="1">
      <alignment horizontal="center" vertical="center" wrapText="1"/>
      <protection/>
    </xf>
    <xf numFmtId="0" fontId="9" fillId="40" borderId="27" xfId="0" applyFont="1" applyFill="1" applyBorder="1" applyAlignment="1" applyProtection="1">
      <alignment horizontal="center" vertical="center" wrapText="1"/>
      <protection/>
    </xf>
    <xf numFmtId="0" fontId="9" fillId="40" borderId="60" xfId="0" applyFont="1" applyFill="1" applyBorder="1" applyAlignment="1" applyProtection="1">
      <alignment horizontal="center" vertical="center" wrapText="1"/>
      <protection/>
    </xf>
    <xf numFmtId="3" fontId="9" fillId="40" borderId="61" xfId="0" applyNumberFormat="1" applyFont="1" applyFill="1" applyBorder="1" applyAlignment="1" applyProtection="1">
      <alignment horizontal="center" vertical="center" textRotation="90" wrapText="1"/>
      <protection/>
    </xf>
    <xf numFmtId="3" fontId="9" fillId="40" borderId="44" xfId="0" applyNumberFormat="1" applyFont="1" applyFill="1" applyBorder="1" applyAlignment="1" applyProtection="1">
      <alignment horizontal="center" vertical="center" textRotation="90" wrapText="1"/>
      <protection/>
    </xf>
    <xf numFmtId="175" fontId="8" fillId="0" borderId="21" xfId="0" applyNumberFormat="1" applyFont="1" applyFill="1" applyBorder="1" applyAlignment="1">
      <alignment horizontal="center" vertical="center" textRotation="90"/>
    </xf>
    <xf numFmtId="175" fontId="8" fillId="0" borderId="23" xfId="0" applyNumberFormat="1" applyFont="1" applyFill="1" applyBorder="1" applyAlignment="1">
      <alignment horizontal="center" vertical="center" textRotation="90"/>
    </xf>
    <xf numFmtId="175" fontId="8" fillId="0" borderId="24" xfId="0" applyNumberFormat="1" applyFont="1" applyFill="1" applyBorder="1" applyAlignment="1">
      <alignment horizontal="center" vertical="center" textRotation="90"/>
    </xf>
    <xf numFmtId="0" fontId="9" fillId="40" borderId="17" xfId="0" applyFont="1" applyFill="1" applyBorder="1" applyAlignment="1" applyProtection="1">
      <alignment horizontal="center" vertical="center" textRotation="90" wrapText="1"/>
      <protection/>
    </xf>
    <xf numFmtId="0" fontId="9" fillId="40" borderId="39" xfId="0" applyFont="1" applyFill="1" applyBorder="1" applyAlignment="1" applyProtection="1">
      <alignment horizontal="center" vertical="center" textRotation="90" wrapText="1"/>
      <protection/>
    </xf>
    <xf numFmtId="0" fontId="11" fillId="0" borderId="16"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39" borderId="0" xfId="0" applyFont="1" applyFill="1" applyBorder="1" applyAlignment="1">
      <alignment horizontal="center" vertical="center"/>
    </xf>
    <xf numFmtId="0" fontId="11" fillId="0" borderId="13" xfId="0" applyNumberFormat="1" applyFont="1" applyBorder="1" applyAlignment="1">
      <alignment horizontal="center" vertical="center" wrapText="1"/>
    </xf>
    <xf numFmtId="0" fontId="11" fillId="0" borderId="18" xfId="0" applyNumberFormat="1" applyFont="1" applyBorder="1" applyAlignment="1">
      <alignment horizontal="center" vertical="center" wrapText="1"/>
    </xf>
    <xf numFmtId="0" fontId="15" fillId="37" borderId="1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 xfId="0" applyFont="1" applyFill="1" applyBorder="1" applyAlignment="1">
      <alignment horizontal="center" vertical="center" wrapText="1"/>
    </xf>
    <xf numFmtId="166" fontId="11" fillId="0" borderId="13" xfId="47" applyNumberFormat="1" applyFont="1" applyFill="1" applyBorder="1" applyAlignment="1" applyProtection="1">
      <alignment horizontal="center" vertical="center" wrapText="1"/>
      <protection locked="0"/>
    </xf>
    <xf numFmtId="166" fontId="11" fillId="0" borderId="18" xfId="47" applyNumberFormat="1" applyFont="1" applyFill="1" applyBorder="1" applyAlignment="1" applyProtection="1">
      <alignment horizontal="center" vertical="center" wrapText="1"/>
      <protection locked="0"/>
    </xf>
    <xf numFmtId="0" fontId="11" fillId="37" borderId="40" xfId="0" applyFont="1" applyFill="1" applyBorder="1" applyAlignment="1" applyProtection="1">
      <alignment horizontal="center" vertical="center" wrapText="1"/>
      <protection locked="0"/>
    </xf>
    <xf numFmtId="0" fontId="57" fillId="0" borderId="15" xfId="0" applyFont="1" applyBorder="1" applyAlignment="1">
      <alignment horizontal="center" wrapText="1"/>
    </xf>
    <xf numFmtId="0" fontId="57" fillId="0" borderId="32" xfId="0" applyFont="1" applyBorder="1" applyAlignment="1">
      <alignment horizontal="center" wrapText="1"/>
    </xf>
    <xf numFmtId="0" fontId="56" fillId="0" borderId="15" xfId="0" applyFont="1" applyBorder="1" applyAlignment="1">
      <alignment horizontal="center" wrapText="1"/>
    </xf>
    <xf numFmtId="0" fontId="56" fillId="0" borderId="32" xfId="0" applyFont="1" applyBorder="1" applyAlignment="1">
      <alignment horizontal="center" wrapText="1"/>
    </xf>
    <xf numFmtId="0" fontId="15" fillId="37" borderId="15" xfId="0" applyFont="1" applyFill="1" applyBorder="1" applyAlignment="1">
      <alignment horizontal="center" vertical="center" wrapText="1"/>
    </xf>
    <xf numFmtId="0" fontId="15" fillId="37" borderId="14" xfId="0" applyFont="1" applyFill="1" applyBorder="1" applyAlignment="1">
      <alignment horizontal="center" vertical="center" wrapText="1"/>
    </xf>
    <xf numFmtId="0" fontId="57" fillId="0" borderId="14" xfId="0" applyFont="1" applyBorder="1" applyAlignment="1">
      <alignment horizontal="center" wrapText="1"/>
    </xf>
    <xf numFmtId="0" fontId="56" fillId="0" borderId="1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3" xfId="0" applyFont="1" applyBorder="1" applyAlignment="1">
      <alignment horizontal="center" vertical="center" wrapText="1"/>
    </xf>
    <xf numFmtId="0" fontId="11" fillId="37" borderId="18" xfId="0" applyFont="1" applyFill="1" applyBorder="1" applyAlignment="1">
      <alignment horizontal="center" vertical="center" wrapText="1"/>
    </xf>
    <xf numFmtId="0" fontId="8" fillId="18" borderId="16" xfId="0" applyFont="1" applyFill="1" applyBorder="1" applyAlignment="1">
      <alignment horizontal="center" vertical="center" wrapText="1"/>
    </xf>
    <xf numFmtId="0" fontId="8" fillId="18" borderId="50" xfId="0" applyFont="1" applyFill="1" applyBorder="1" applyAlignment="1">
      <alignment horizontal="center" vertical="center" wrapText="1"/>
    </xf>
    <xf numFmtId="0" fontId="8" fillId="18" borderId="49" xfId="0" applyFont="1" applyFill="1" applyBorder="1" applyAlignment="1">
      <alignment horizontal="center" vertical="center" wrapText="1"/>
    </xf>
    <xf numFmtId="3" fontId="8" fillId="18" borderId="33" xfId="0" applyNumberFormat="1" applyFont="1" applyFill="1" applyBorder="1" applyAlignment="1">
      <alignment horizontal="center" vertical="center" wrapText="1"/>
    </xf>
    <xf numFmtId="3" fontId="8" fillId="18" borderId="20" xfId="0" applyNumberFormat="1" applyFont="1" applyFill="1" applyBorder="1" applyAlignment="1">
      <alignment horizontal="center" vertical="center" wrapText="1"/>
    </xf>
    <xf numFmtId="3" fontId="8" fillId="18" borderId="19" xfId="0" applyNumberFormat="1" applyFont="1" applyFill="1" applyBorder="1" applyAlignment="1">
      <alignment horizontal="center" vertical="center" wrapText="1"/>
    </xf>
    <xf numFmtId="3" fontId="8" fillId="18" borderId="57" xfId="0" applyNumberFormat="1" applyFont="1" applyFill="1" applyBorder="1" applyAlignment="1">
      <alignment horizontal="center" vertical="center" wrapText="1"/>
    </xf>
    <xf numFmtId="3" fontId="8" fillId="18" borderId="0" xfId="0" applyNumberFormat="1" applyFont="1" applyFill="1" applyBorder="1" applyAlignment="1">
      <alignment horizontal="center" vertical="center" wrapText="1"/>
    </xf>
    <xf numFmtId="3" fontId="8" fillId="18" borderId="54" xfId="0" applyNumberFormat="1" applyFont="1" applyFill="1" applyBorder="1" applyAlignment="1">
      <alignment horizontal="center" vertical="center" wrapText="1"/>
    </xf>
    <xf numFmtId="3" fontId="8" fillId="18" borderId="55" xfId="0" applyNumberFormat="1" applyFont="1" applyFill="1" applyBorder="1" applyAlignment="1">
      <alignment horizontal="center" vertical="center" wrapText="1"/>
    </xf>
    <xf numFmtId="3" fontId="8" fillId="18" borderId="56" xfId="0" applyNumberFormat="1" applyFont="1" applyFill="1" applyBorder="1" applyAlignment="1">
      <alignment horizontal="center" vertical="center" wrapText="1"/>
    </xf>
    <xf numFmtId="3" fontId="8" fillId="18" borderId="60" xfId="0" applyNumberFormat="1" applyFont="1" applyFill="1" applyBorder="1" applyAlignment="1">
      <alignment horizontal="center" vertical="center" wrapText="1"/>
    </xf>
    <xf numFmtId="3" fontId="8" fillId="18" borderId="21" xfId="0" applyNumberFormat="1" applyFont="1" applyFill="1" applyBorder="1" applyAlignment="1" applyProtection="1">
      <alignment horizontal="center" vertical="center" wrapText="1"/>
      <protection locked="0"/>
    </xf>
    <xf numFmtId="3" fontId="8" fillId="18" borderId="23" xfId="0" applyNumberFormat="1" applyFont="1" applyFill="1" applyBorder="1" applyAlignment="1" applyProtection="1">
      <alignment horizontal="center" vertical="center" wrapText="1"/>
      <protection locked="0"/>
    </xf>
    <xf numFmtId="3" fontId="8" fillId="18" borderId="24" xfId="0" applyNumberFormat="1" applyFont="1" applyFill="1" applyBorder="1" applyAlignment="1" applyProtection="1">
      <alignment horizontal="center" vertical="center" wrapText="1"/>
      <protection locked="0"/>
    </xf>
    <xf numFmtId="49" fontId="8" fillId="18" borderId="21" xfId="0" applyNumberFormat="1" applyFont="1" applyFill="1" applyBorder="1" applyAlignment="1">
      <alignment horizontal="center" vertical="center" textRotation="90"/>
    </xf>
    <xf numFmtId="49" fontId="8" fillId="18" borderId="23" xfId="0" applyNumberFormat="1" applyFont="1" applyFill="1" applyBorder="1" applyAlignment="1">
      <alignment horizontal="center" vertical="center" textRotation="90"/>
    </xf>
    <xf numFmtId="49" fontId="8" fillId="18" borderId="24" xfId="0" applyNumberFormat="1" applyFont="1" applyFill="1" applyBorder="1" applyAlignment="1">
      <alignment horizontal="center" vertical="center" textRotation="90"/>
    </xf>
    <xf numFmtId="0" fontId="7" fillId="0" borderId="0" xfId="0" applyFont="1" applyFill="1" applyBorder="1" applyAlignment="1">
      <alignment horizontal="center"/>
    </xf>
    <xf numFmtId="0" fontId="8" fillId="40" borderId="47" xfId="0" applyFont="1" applyFill="1" applyBorder="1" applyAlignment="1">
      <alignment horizontal="center" vertical="center" wrapText="1"/>
    </xf>
    <xf numFmtId="0" fontId="8" fillId="40" borderId="19" xfId="0" applyFont="1" applyFill="1" applyBorder="1" applyAlignment="1">
      <alignment horizontal="center" vertical="center" wrapText="1"/>
    </xf>
    <xf numFmtId="0" fontId="8" fillId="40" borderId="26" xfId="0" applyFont="1" applyFill="1" applyBorder="1" applyAlignment="1">
      <alignment horizontal="center" vertical="center" wrapText="1"/>
    </xf>
    <xf numFmtId="0" fontId="8" fillId="40" borderId="54" xfId="0" applyFont="1" applyFill="1" applyBorder="1" applyAlignment="1">
      <alignment horizontal="center" vertical="center" wrapText="1"/>
    </xf>
    <xf numFmtId="0" fontId="8" fillId="40" borderId="27" xfId="0" applyFont="1" applyFill="1" applyBorder="1" applyAlignment="1">
      <alignment horizontal="center" vertical="center" wrapText="1"/>
    </xf>
    <xf numFmtId="0" fontId="8" fillId="40" borderId="60" xfId="0" applyFont="1" applyFill="1" applyBorder="1" applyAlignment="1">
      <alignment horizontal="center" vertical="center" wrapText="1"/>
    </xf>
    <xf numFmtId="0" fontId="15" fillId="39" borderId="13" xfId="0" applyFont="1" applyFill="1" applyBorder="1" applyAlignment="1" applyProtection="1">
      <alignment horizontal="center" vertical="center" textRotation="90" wrapText="1"/>
      <protection locked="0"/>
    </xf>
    <xf numFmtId="0" fontId="15" fillId="39" borderId="18" xfId="0" applyFont="1" applyFill="1" applyBorder="1" applyAlignment="1" applyProtection="1">
      <alignment horizontal="center" vertical="center" textRotation="90" wrapText="1"/>
      <protection locked="0"/>
    </xf>
    <xf numFmtId="0" fontId="9" fillId="41" borderId="25" xfId="0" applyFont="1" applyFill="1" applyBorder="1" applyAlignment="1">
      <alignment horizontal="center" vertical="center" wrapText="1"/>
    </xf>
    <xf numFmtId="0" fontId="9" fillId="41" borderId="36" xfId="0" applyFont="1" applyFill="1" applyBorder="1" applyAlignment="1">
      <alignment horizontal="center" vertical="center" wrapText="1"/>
    </xf>
    <xf numFmtId="0" fontId="9" fillId="41" borderId="28" xfId="0" applyFont="1" applyFill="1" applyBorder="1" applyAlignment="1">
      <alignment horizontal="center" vertical="center" wrapText="1"/>
    </xf>
    <xf numFmtId="3" fontId="9" fillId="18" borderId="21" xfId="0" applyNumberFormat="1" applyFont="1" applyFill="1" applyBorder="1" applyAlignment="1">
      <alignment horizontal="center" vertical="center" textRotation="90" wrapText="1"/>
    </xf>
    <xf numFmtId="3" fontId="9" fillId="18" borderId="23" xfId="0" applyNumberFormat="1" applyFont="1" applyFill="1" applyBorder="1" applyAlignment="1">
      <alignment horizontal="center" vertical="center" textRotation="90" wrapText="1"/>
    </xf>
    <xf numFmtId="3" fontId="9" fillId="18" borderId="24" xfId="0" applyNumberFormat="1" applyFont="1" applyFill="1" applyBorder="1" applyAlignment="1">
      <alignment horizontal="center" vertical="center" textRotation="90" wrapText="1"/>
    </xf>
    <xf numFmtId="0" fontId="11" fillId="0" borderId="43" xfId="0" applyFont="1" applyFill="1" applyBorder="1" applyAlignment="1">
      <alignment horizontal="center" vertical="center" wrapText="1"/>
    </xf>
    <xf numFmtId="0" fontId="8" fillId="41" borderId="25" xfId="0" applyFont="1" applyFill="1" applyBorder="1" applyAlignment="1">
      <alignment horizontal="center" vertical="center" wrapText="1"/>
    </xf>
    <xf numFmtId="0" fontId="8" fillId="41" borderId="36" xfId="0" applyFont="1" applyFill="1" applyBorder="1" applyAlignment="1">
      <alignment horizontal="center" vertical="center" wrapText="1"/>
    </xf>
    <xf numFmtId="0" fontId="8" fillId="41" borderId="28" xfId="0" applyFont="1" applyFill="1" applyBorder="1" applyAlignment="1">
      <alignment horizontal="center" vertical="center" wrapText="1"/>
    </xf>
    <xf numFmtId="0" fontId="9" fillId="18" borderId="21" xfId="0" applyFont="1" applyFill="1" applyBorder="1" applyAlignment="1">
      <alignment horizontal="center" vertical="center" textRotation="90" wrapText="1"/>
    </xf>
    <xf numFmtId="0" fontId="15" fillId="0" borderId="13" xfId="0" applyFont="1" applyFill="1" applyBorder="1" applyAlignment="1" applyProtection="1">
      <alignment horizontal="center" vertical="center" textRotation="90" wrapText="1"/>
      <protection locked="0"/>
    </xf>
    <xf numFmtId="0" fontId="15" fillId="0" borderId="18" xfId="0" applyFont="1" applyFill="1" applyBorder="1" applyAlignment="1" applyProtection="1">
      <alignment horizontal="center" vertical="center" textRotation="90" wrapText="1"/>
      <protection locked="0"/>
    </xf>
    <xf numFmtId="1" fontId="11" fillId="0" borderId="13" xfId="0" applyNumberFormat="1" applyFont="1" applyFill="1" applyBorder="1" applyAlignment="1">
      <alignment horizontal="center" vertical="center" wrapText="1"/>
    </xf>
    <xf numFmtId="0" fontId="56" fillId="0" borderId="15" xfId="0" applyFont="1" applyBorder="1" applyAlignment="1">
      <alignment horizontal="center" vertical="center" wrapText="1"/>
    </xf>
    <xf numFmtId="0" fontId="56" fillId="0" borderId="32" xfId="0" applyFont="1" applyBorder="1" applyAlignment="1">
      <alignment horizontal="center" vertical="center" wrapText="1"/>
    </xf>
    <xf numFmtId="0" fontId="11" fillId="35" borderId="37" xfId="0" applyFont="1" applyFill="1" applyBorder="1" applyAlignment="1" applyProtection="1">
      <alignment horizontal="center" vertical="center" wrapText="1"/>
      <protection locked="0"/>
    </xf>
    <xf numFmtId="0" fontId="11" fillId="35" borderId="42" xfId="0" applyFont="1" applyFill="1" applyBorder="1" applyAlignment="1" applyProtection="1">
      <alignment horizontal="center" vertical="center" wrapText="1"/>
      <protection locked="0"/>
    </xf>
    <xf numFmtId="0" fontId="56" fillId="0" borderId="14" xfId="0" applyFont="1" applyFill="1" applyBorder="1" applyAlignment="1">
      <alignment horizontal="center" vertical="top" wrapText="1"/>
    </xf>
    <xf numFmtId="0" fontId="56" fillId="0" borderId="52" xfId="0" applyFont="1" applyFill="1" applyBorder="1" applyAlignment="1">
      <alignment horizontal="center" vertical="top" wrapText="1"/>
    </xf>
    <xf numFmtId="0" fontId="56" fillId="0" borderId="41" xfId="0" applyFont="1" applyFill="1" applyBorder="1" applyAlignment="1">
      <alignment horizontal="center" vertical="top" wrapText="1"/>
    </xf>
    <xf numFmtId="9" fontId="8" fillId="18" borderId="21" xfId="0" applyNumberFormat="1" applyFont="1" applyFill="1" applyBorder="1" applyAlignment="1">
      <alignment horizontal="center" vertical="center" textRotation="90"/>
    </xf>
    <xf numFmtId="9" fontId="8" fillId="18" borderId="23" xfId="0" applyNumberFormat="1" applyFont="1" applyFill="1" applyBorder="1" applyAlignment="1">
      <alignment horizontal="center" vertical="center" textRotation="90"/>
    </xf>
    <xf numFmtId="9" fontId="8" fillId="18" borderId="24" xfId="0" applyNumberFormat="1" applyFont="1" applyFill="1" applyBorder="1" applyAlignment="1">
      <alignment horizontal="center" vertical="center" textRotation="90"/>
    </xf>
    <xf numFmtId="9" fontId="9" fillId="18" borderId="23" xfId="0" applyNumberFormat="1" applyFont="1" applyFill="1" applyBorder="1" applyAlignment="1">
      <alignment horizontal="center" vertical="center" textRotation="90" wrapText="1"/>
    </xf>
    <xf numFmtId="9" fontId="9" fillId="18" borderId="24" xfId="0" applyNumberFormat="1" applyFont="1" applyFill="1" applyBorder="1" applyAlignment="1">
      <alignment horizontal="center" vertical="center" textRotation="90" wrapText="1"/>
    </xf>
    <xf numFmtId="0" fontId="9" fillId="40" borderId="23" xfId="0" applyFont="1" applyFill="1" applyBorder="1" applyAlignment="1" applyProtection="1">
      <alignment horizontal="center" vertical="center" textRotation="90" wrapText="1"/>
      <protection/>
    </xf>
    <xf numFmtId="0" fontId="9" fillId="40" borderId="24" xfId="0" applyFont="1" applyFill="1" applyBorder="1" applyAlignment="1" applyProtection="1">
      <alignment horizontal="center" vertical="center" textRotation="90" wrapText="1"/>
      <protection/>
    </xf>
    <xf numFmtId="10" fontId="9" fillId="40" borderId="21" xfId="0" applyNumberFormat="1" applyFont="1" applyFill="1" applyBorder="1" applyAlignment="1" applyProtection="1">
      <alignment horizontal="center" vertical="center" textRotation="90" wrapText="1"/>
      <protection/>
    </xf>
    <xf numFmtId="10" fontId="9" fillId="40" borderId="23" xfId="0" applyNumberFormat="1" applyFont="1" applyFill="1" applyBorder="1" applyAlignment="1" applyProtection="1">
      <alignment horizontal="center" vertical="center" textRotation="90" wrapText="1"/>
      <protection/>
    </xf>
    <xf numFmtId="10" fontId="9" fillId="40" borderId="24" xfId="0" applyNumberFormat="1" applyFont="1" applyFill="1" applyBorder="1" applyAlignment="1" applyProtection="1">
      <alignment horizontal="center" vertical="center" textRotation="90" wrapText="1"/>
      <protection/>
    </xf>
    <xf numFmtId="0" fontId="11" fillId="0" borderId="11" xfId="0" applyFont="1" applyFill="1" applyBorder="1" applyAlignment="1" applyProtection="1">
      <alignment horizontal="center" vertical="center" wrapText="1"/>
      <protection locked="0"/>
    </xf>
    <xf numFmtId="0" fontId="11" fillId="0" borderId="43" xfId="0" applyFont="1" applyFill="1" applyBorder="1" applyAlignment="1" applyProtection="1">
      <alignment horizontal="center" vertical="center" wrapText="1"/>
      <protection locked="0"/>
    </xf>
    <xf numFmtId="175" fontId="11" fillId="38" borderId="11" xfId="47" applyNumberFormat="1" applyFont="1" applyFill="1" applyBorder="1" applyAlignment="1" applyProtection="1">
      <alignment horizontal="center" vertical="center" wrapText="1"/>
      <protection locked="0"/>
    </xf>
    <xf numFmtId="175" fontId="11" fillId="38" borderId="39" xfId="47" applyNumberFormat="1" applyFont="1" applyFill="1" applyBorder="1" applyAlignment="1" applyProtection="1">
      <alignment horizontal="center" vertical="center" wrapText="1"/>
      <protection locked="0"/>
    </xf>
    <xf numFmtId="175" fontId="11" fillId="38" borderId="43" xfId="47" applyNumberFormat="1" applyFont="1" applyFill="1" applyBorder="1" applyAlignment="1" applyProtection="1">
      <alignment horizontal="center" vertical="center" wrapText="1"/>
      <protection locked="0"/>
    </xf>
    <xf numFmtId="175" fontId="11" fillId="0" borderId="43" xfId="0" applyNumberFormat="1" applyFont="1" applyFill="1" applyBorder="1" applyAlignment="1" applyProtection="1">
      <alignment horizontal="center" vertical="center" wrapText="1"/>
      <protection locked="0"/>
    </xf>
    <xf numFmtId="0" fontId="56" fillId="0" borderId="15" xfId="0" applyFont="1" applyBorder="1" applyAlignment="1">
      <alignment horizontal="center" vertical="top" wrapText="1"/>
    </xf>
    <xf numFmtId="0" fontId="56" fillId="0" borderId="14" xfId="0" applyFont="1" applyBorder="1" applyAlignment="1">
      <alignment horizontal="center" vertical="top" wrapText="1"/>
    </xf>
    <xf numFmtId="0" fontId="15" fillId="39" borderId="11" xfId="0" applyFont="1" applyFill="1" applyBorder="1" applyAlignment="1" applyProtection="1">
      <alignment horizontal="center" vertical="center" textRotation="90" wrapText="1"/>
      <protection locked="0"/>
    </xf>
    <xf numFmtId="0" fontId="11" fillId="0" borderId="13" xfId="0" applyFont="1" applyFill="1" applyBorder="1" applyAlignment="1">
      <alignment horizontal="center" vertical="center" textRotation="90" wrapText="1"/>
    </xf>
    <xf numFmtId="0" fontId="11" fillId="0" borderId="11" xfId="0" applyFont="1" applyFill="1" applyBorder="1" applyAlignment="1">
      <alignment horizontal="center" vertical="center" textRotation="90" wrapText="1"/>
    </xf>
    <xf numFmtId="1" fontId="9" fillId="18" borderId="21" xfId="0" applyNumberFormat="1" applyFont="1" applyFill="1" applyBorder="1" applyAlignment="1">
      <alignment horizontal="center" vertical="center" textRotation="90" wrapText="1"/>
    </xf>
    <xf numFmtId="1" fontId="9" fillId="18" borderId="23" xfId="0" applyNumberFormat="1" applyFont="1" applyFill="1" applyBorder="1" applyAlignment="1">
      <alignment horizontal="center" vertical="center" textRotation="90" wrapText="1"/>
    </xf>
    <xf numFmtId="1" fontId="9" fillId="18" borderId="24" xfId="0" applyNumberFormat="1" applyFont="1" applyFill="1" applyBorder="1" applyAlignment="1">
      <alignment horizontal="center" vertical="center" textRotation="90" wrapText="1"/>
    </xf>
    <xf numFmtId="0" fontId="14" fillId="0" borderId="13" xfId="0" applyFont="1" applyFill="1" applyBorder="1" applyAlignment="1" applyProtection="1">
      <alignment horizontal="center" vertical="center" textRotation="90" wrapText="1"/>
      <protection locked="0"/>
    </xf>
    <xf numFmtId="0" fontId="14" fillId="0" borderId="18" xfId="0" applyFont="1" applyFill="1" applyBorder="1" applyAlignment="1" applyProtection="1">
      <alignment horizontal="center" vertical="center" textRotation="90" wrapText="1"/>
      <protection locked="0"/>
    </xf>
    <xf numFmtId="0" fontId="14" fillId="0" borderId="13" xfId="0" applyFont="1" applyFill="1" applyBorder="1" applyAlignment="1">
      <alignment horizontal="center" vertical="center" textRotation="90" wrapText="1"/>
    </xf>
    <xf numFmtId="0" fontId="14" fillId="0" borderId="18" xfId="0" applyFont="1" applyFill="1" applyBorder="1" applyAlignment="1">
      <alignment horizontal="center" vertical="center" textRotation="90" wrapText="1"/>
    </xf>
    <xf numFmtId="0" fontId="11" fillId="0" borderId="10" xfId="0" applyFont="1" applyFill="1" applyBorder="1" applyAlignment="1">
      <alignment horizontal="center" vertical="center" wrapText="1"/>
    </xf>
    <xf numFmtId="0" fontId="11" fillId="0" borderId="49" xfId="0" applyFont="1" applyFill="1" applyBorder="1" applyAlignment="1">
      <alignment horizontal="center" vertical="center" wrapText="1"/>
    </xf>
    <xf numFmtId="175" fontId="8" fillId="34" borderId="21" xfId="0" applyNumberFormat="1" applyFont="1" applyFill="1" applyBorder="1" applyAlignment="1">
      <alignment horizontal="center" vertical="center" textRotation="90"/>
    </xf>
    <xf numFmtId="175" fontId="8" fillId="34" borderId="23" xfId="0" applyNumberFormat="1" applyFont="1" applyFill="1" applyBorder="1" applyAlignment="1">
      <alignment horizontal="center" vertical="center" textRotation="90"/>
    </xf>
    <xf numFmtId="175" fontId="8" fillId="34" borderId="24" xfId="0" applyNumberFormat="1" applyFont="1" applyFill="1" applyBorder="1" applyAlignment="1">
      <alignment horizontal="center" vertical="center" textRotation="90"/>
    </xf>
    <xf numFmtId="0" fontId="11" fillId="0" borderId="50" xfId="0" applyFont="1" applyFill="1" applyBorder="1" applyAlignment="1">
      <alignment horizontal="center" vertical="center" wrapText="1"/>
    </xf>
    <xf numFmtId="0" fontId="11" fillId="37" borderId="39"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55" fillId="0" borderId="14" xfId="0" applyFont="1" applyBorder="1" applyAlignment="1">
      <alignment horizontal="center" vertical="top" wrapText="1"/>
    </xf>
    <xf numFmtId="0" fontId="55" fillId="0" borderId="41" xfId="0" applyFont="1" applyBorder="1" applyAlignment="1">
      <alignment horizontal="center" vertical="top" wrapText="1"/>
    </xf>
    <xf numFmtId="0" fontId="55" fillId="0" borderId="14" xfId="0" applyFont="1" applyFill="1" applyBorder="1" applyAlignment="1">
      <alignment horizontal="center"/>
    </xf>
    <xf numFmtId="0" fontId="55" fillId="0" borderId="52" xfId="0" applyFont="1" applyFill="1" applyBorder="1" applyAlignment="1">
      <alignment horizontal="center"/>
    </xf>
    <xf numFmtId="0" fontId="55" fillId="0" borderId="41" xfId="0" applyFont="1" applyFill="1" applyBorder="1" applyAlignment="1">
      <alignment horizontal="center"/>
    </xf>
    <xf numFmtId="0" fontId="55" fillId="0" borderId="14" xfId="0" applyFont="1" applyBorder="1" applyAlignment="1">
      <alignment horizontal="center"/>
    </xf>
    <xf numFmtId="0" fontId="55" fillId="0" borderId="41" xfId="0" applyFont="1" applyBorder="1" applyAlignment="1">
      <alignment horizontal="center"/>
    </xf>
    <xf numFmtId="0" fontId="57" fillId="0" borderId="14" xfId="0" applyFont="1" applyBorder="1" applyAlignment="1">
      <alignment horizontal="center" vertical="top" wrapText="1"/>
    </xf>
    <xf numFmtId="0" fontId="57" fillId="0" borderId="41" xfId="0" applyFont="1" applyBorder="1" applyAlignment="1">
      <alignment horizontal="center" vertical="top" wrapText="1"/>
    </xf>
    <xf numFmtId="0" fontId="14" fillId="39" borderId="11" xfId="0" applyFont="1" applyFill="1" applyBorder="1" applyAlignment="1" applyProtection="1">
      <alignment horizontal="center" vertical="center" textRotation="90" wrapText="1"/>
      <protection locked="0"/>
    </xf>
    <xf numFmtId="0" fontId="14" fillId="39" borderId="40" xfId="0" applyFont="1" applyFill="1" applyBorder="1" applyAlignment="1" applyProtection="1">
      <alignment horizontal="center" vertical="center" textRotation="90" wrapText="1"/>
      <protection locked="0"/>
    </xf>
    <xf numFmtId="0" fontId="14" fillId="35" borderId="11" xfId="0" applyFont="1" applyFill="1" applyBorder="1" applyAlignment="1" applyProtection="1">
      <alignment horizontal="center" vertical="center" textRotation="90" wrapText="1"/>
      <protection locked="0"/>
    </xf>
    <xf numFmtId="0" fontId="14" fillId="35" borderId="40" xfId="0" applyFont="1" applyFill="1" applyBorder="1" applyAlignment="1" applyProtection="1">
      <alignment horizontal="center" vertical="center" textRotation="90" wrapText="1"/>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10" xfId="52"/>
    <cellStyle name="Normal 12 2" xfId="53"/>
    <cellStyle name="Normal 2" xfId="54"/>
    <cellStyle name="Normal 4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AM95"/>
  <sheetViews>
    <sheetView tabSelected="1" zoomScale="110" zoomScaleNormal="110" workbookViewId="0" topLeftCell="B18">
      <selection activeCell="F28" sqref="F28"/>
    </sheetView>
  </sheetViews>
  <sheetFormatPr defaultColWidth="9.140625" defaultRowHeight="15"/>
  <cols>
    <col min="1" max="1" width="1.1484375" style="1" customWidth="1"/>
    <col min="2" max="2" width="15.8515625" style="9" customWidth="1"/>
    <col min="3" max="3" width="11.140625" style="9" customWidth="1"/>
    <col min="4" max="4" width="27.7109375" style="1" customWidth="1"/>
    <col min="5" max="5" width="10.00390625" style="1" customWidth="1"/>
    <col min="6" max="7" width="9.140625" style="1" customWidth="1"/>
    <col min="8" max="8" width="23.140625" style="10" customWidth="1"/>
    <col min="9" max="9" width="15.7109375" style="10" customWidth="1"/>
    <col min="10" max="10" width="4.7109375" style="10" customWidth="1"/>
    <col min="11" max="12" width="4.7109375" style="1" customWidth="1"/>
    <col min="13" max="13" width="6.140625" style="1" customWidth="1"/>
    <col min="14" max="15" width="5.57421875" style="1" customWidth="1"/>
    <col min="16" max="16" width="6.28125" style="1" customWidth="1"/>
    <col min="17" max="17" width="6.7109375" style="1" customWidth="1"/>
    <col min="18" max="18" width="5.57421875" style="1" customWidth="1"/>
    <col min="19" max="26" width="5.00390625" style="1" customWidth="1"/>
    <col min="27" max="27" width="5.00390625" style="35" customWidth="1"/>
    <col min="28" max="28" width="5.8515625" style="1" customWidth="1"/>
    <col min="29" max="29" width="5.00390625" style="1" customWidth="1"/>
    <col min="30" max="31" width="6.57421875" style="1" customWidth="1"/>
    <col min="32" max="32" width="6.7109375" style="1" customWidth="1"/>
    <col min="33" max="34" width="6.8515625" style="1" customWidth="1"/>
    <col min="35" max="35" width="6.421875" style="11" customWidth="1"/>
    <col min="36" max="36" width="6.57421875" style="1" customWidth="1"/>
    <col min="37" max="37" width="4.8515625" style="1" customWidth="1"/>
    <col min="38" max="38" width="10.140625" style="1" customWidth="1"/>
    <col min="39" max="39" width="45.8515625" style="1" customWidth="1"/>
    <col min="40" max="16384" width="9.140625" style="1" customWidth="1"/>
  </cols>
  <sheetData>
    <row r="1" spans="2:38" ht="3.75" customHeight="1" thickBot="1">
      <c r="B1" s="2"/>
      <c r="C1" s="2"/>
      <c r="D1" s="3"/>
      <c r="E1" s="3"/>
      <c r="F1" s="3"/>
      <c r="G1" s="3"/>
      <c r="H1" s="4"/>
      <c r="I1" s="4"/>
      <c r="J1" s="4"/>
      <c r="K1" s="3"/>
      <c r="L1" s="3"/>
      <c r="M1" s="3"/>
      <c r="N1" s="3"/>
      <c r="O1" s="3"/>
      <c r="P1" s="3"/>
      <c r="Q1" s="3"/>
      <c r="R1" s="3"/>
      <c r="S1" s="3"/>
      <c r="T1" s="3"/>
      <c r="U1" s="3"/>
      <c r="V1" s="3"/>
      <c r="W1" s="3"/>
      <c r="X1" s="3"/>
      <c r="Y1" s="3"/>
      <c r="Z1" s="3"/>
      <c r="AA1" s="32"/>
      <c r="AB1" s="3"/>
      <c r="AC1" s="3"/>
      <c r="AD1" s="3"/>
      <c r="AE1" s="3"/>
      <c r="AF1" s="3"/>
      <c r="AG1" s="3"/>
      <c r="AH1" s="3"/>
      <c r="AI1" s="3"/>
      <c r="AJ1" s="3"/>
      <c r="AK1" s="3"/>
      <c r="AL1" s="3"/>
    </row>
    <row r="2" spans="2:39" ht="22.5" customHeight="1">
      <c r="B2" s="257" t="s">
        <v>35</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9"/>
    </row>
    <row r="3" spans="2:39" ht="15.75" customHeight="1" thickBot="1">
      <c r="B3" s="260" t="s">
        <v>36</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2:39" ht="33.75" customHeight="1" thickBot="1">
      <c r="B4" s="229" t="s">
        <v>44</v>
      </c>
      <c r="C4" s="230"/>
      <c r="D4" s="230"/>
      <c r="E4" s="230"/>
      <c r="F4" s="230"/>
      <c r="G4" s="230"/>
      <c r="H4" s="231"/>
      <c r="I4" s="222" t="s">
        <v>62</v>
      </c>
      <c r="J4" s="223"/>
      <c r="K4" s="223"/>
      <c r="L4" s="223"/>
      <c r="M4" s="223"/>
      <c r="N4" s="223"/>
      <c r="O4" s="223"/>
      <c r="P4" s="224"/>
      <c r="Q4" s="224"/>
      <c r="R4" s="224"/>
      <c r="S4" s="224"/>
      <c r="T4" s="224"/>
      <c r="U4" s="225"/>
      <c r="V4" s="242" t="s">
        <v>45</v>
      </c>
      <c r="W4" s="224"/>
      <c r="X4" s="224"/>
      <c r="Y4" s="224"/>
      <c r="Z4" s="224"/>
      <c r="AA4" s="224"/>
      <c r="AB4" s="224"/>
      <c r="AC4" s="224"/>
      <c r="AD4" s="224"/>
      <c r="AE4" s="224"/>
      <c r="AF4" s="224"/>
      <c r="AG4" s="224"/>
      <c r="AH4" s="224"/>
      <c r="AI4" s="224"/>
      <c r="AJ4" s="224"/>
      <c r="AK4" s="224"/>
      <c r="AL4" s="224"/>
      <c r="AM4" s="225"/>
    </row>
    <row r="5" spans="2:39" ht="39" customHeight="1" thickBot="1">
      <c r="B5" s="229" t="s">
        <v>46</v>
      </c>
      <c r="C5" s="263"/>
      <c r="D5" s="263"/>
      <c r="E5" s="264"/>
      <c r="F5" s="338" t="s">
        <v>47</v>
      </c>
      <c r="G5" s="339"/>
      <c r="H5" s="339"/>
      <c r="I5" s="339"/>
      <c r="J5" s="339"/>
      <c r="K5" s="339"/>
      <c r="L5" s="339"/>
      <c r="M5" s="339"/>
      <c r="N5" s="339"/>
      <c r="O5" s="340"/>
      <c r="P5" s="226" t="s">
        <v>0</v>
      </c>
      <c r="Q5" s="227"/>
      <c r="R5" s="227"/>
      <c r="S5" s="227"/>
      <c r="T5" s="227"/>
      <c r="U5" s="227"/>
      <c r="V5" s="227"/>
      <c r="W5" s="227"/>
      <c r="X5" s="227"/>
      <c r="Y5" s="227"/>
      <c r="Z5" s="227"/>
      <c r="AA5" s="227"/>
      <c r="AB5" s="227"/>
      <c r="AC5" s="227"/>
      <c r="AD5" s="227"/>
      <c r="AE5" s="227"/>
      <c r="AF5" s="227"/>
      <c r="AG5" s="228"/>
      <c r="AH5" s="41"/>
      <c r="AI5" s="271" t="s">
        <v>1</v>
      </c>
      <c r="AJ5" s="271"/>
      <c r="AK5" s="271"/>
      <c r="AL5" s="271"/>
      <c r="AM5" s="272"/>
    </row>
    <row r="6" spans="2:39" ht="16.5" customHeight="1">
      <c r="B6" s="238" t="s">
        <v>17</v>
      </c>
      <c r="C6" s="265" t="s">
        <v>2</v>
      </c>
      <c r="D6" s="266"/>
      <c r="E6" s="266"/>
      <c r="F6" s="266"/>
      <c r="G6" s="266"/>
      <c r="H6" s="266"/>
      <c r="I6" s="240" t="s">
        <v>3</v>
      </c>
      <c r="J6" s="236" t="s">
        <v>18</v>
      </c>
      <c r="K6" s="236" t="s">
        <v>4</v>
      </c>
      <c r="L6" s="234" t="s">
        <v>38</v>
      </c>
      <c r="M6" s="243" t="s">
        <v>19</v>
      </c>
      <c r="N6" s="245" t="s">
        <v>20</v>
      </c>
      <c r="O6" s="245" t="s">
        <v>334</v>
      </c>
      <c r="P6" s="275" t="s">
        <v>31</v>
      </c>
      <c r="Q6" s="233"/>
      <c r="R6" s="232" t="s">
        <v>32</v>
      </c>
      <c r="S6" s="233"/>
      <c r="T6" s="232" t="s">
        <v>39</v>
      </c>
      <c r="U6" s="233"/>
      <c r="V6" s="232" t="s">
        <v>7</v>
      </c>
      <c r="W6" s="233"/>
      <c r="X6" s="232" t="s">
        <v>6</v>
      </c>
      <c r="Y6" s="233"/>
      <c r="Z6" s="232" t="s">
        <v>33</v>
      </c>
      <c r="AA6" s="233"/>
      <c r="AB6" s="232" t="s">
        <v>5</v>
      </c>
      <c r="AC6" s="233"/>
      <c r="AD6" s="232" t="s">
        <v>8</v>
      </c>
      <c r="AE6" s="233"/>
      <c r="AF6" s="232" t="s">
        <v>9</v>
      </c>
      <c r="AG6" s="247"/>
      <c r="AH6" s="280" t="s">
        <v>10</v>
      </c>
      <c r="AI6" s="273" t="s">
        <v>293</v>
      </c>
      <c r="AJ6" s="285" t="s">
        <v>11</v>
      </c>
      <c r="AK6" s="269" t="s">
        <v>12</v>
      </c>
      <c r="AL6" s="276" t="s">
        <v>21</v>
      </c>
      <c r="AM6" s="277"/>
    </row>
    <row r="7" spans="2:39" ht="76.5" customHeight="1" thickBot="1">
      <c r="B7" s="239"/>
      <c r="C7" s="267"/>
      <c r="D7" s="268"/>
      <c r="E7" s="268"/>
      <c r="F7" s="268"/>
      <c r="G7" s="268"/>
      <c r="H7" s="268"/>
      <c r="I7" s="241"/>
      <c r="J7" s="237" t="s">
        <v>18</v>
      </c>
      <c r="K7" s="237"/>
      <c r="L7" s="235"/>
      <c r="M7" s="244"/>
      <c r="N7" s="246"/>
      <c r="O7" s="246"/>
      <c r="P7" s="5" t="s">
        <v>22</v>
      </c>
      <c r="Q7" s="12" t="s">
        <v>23</v>
      </c>
      <c r="R7" s="6" t="s">
        <v>22</v>
      </c>
      <c r="S7" s="12" t="s">
        <v>23</v>
      </c>
      <c r="T7" s="6" t="s">
        <v>22</v>
      </c>
      <c r="U7" s="12" t="s">
        <v>23</v>
      </c>
      <c r="V7" s="6" t="s">
        <v>22</v>
      </c>
      <c r="W7" s="12" t="s">
        <v>23</v>
      </c>
      <c r="X7" s="6" t="s">
        <v>22</v>
      </c>
      <c r="Y7" s="12" t="s">
        <v>23</v>
      </c>
      <c r="Z7" s="6" t="s">
        <v>22</v>
      </c>
      <c r="AA7" s="33" t="s">
        <v>23</v>
      </c>
      <c r="AB7" s="6" t="s">
        <v>22</v>
      </c>
      <c r="AC7" s="12" t="s">
        <v>24</v>
      </c>
      <c r="AD7" s="6" t="s">
        <v>22</v>
      </c>
      <c r="AE7" s="12" t="s">
        <v>24</v>
      </c>
      <c r="AF7" s="6" t="s">
        <v>22</v>
      </c>
      <c r="AG7" s="13" t="s">
        <v>24</v>
      </c>
      <c r="AH7" s="281"/>
      <c r="AI7" s="274"/>
      <c r="AJ7" s="286"/>
      <c r="AK7" s="270"/>
      <c r="AL7" s="278"/>
      <c r="AM7" s="279"/>
    </row>
    <row r="8" spans="2:39" ht="12" customHeight="1" thickBot="1">
      <c r="B8" s="311" t="s">
        <v>40</v>
      </c>
      <c r="C8" s="314" t="s">
        <v>48</v>
      </c>
      <c r="D8" s="315"/>
      <c r="E8" s="315"/>
      <c r="F8" s="315"/>
      <c r="G8" s="315"/>
      <c r="H8" s="316"/>
      <c r="I8" s="323" t="s">
        <v>49</v>
      </c>
      <c r="J8" s="326" t="s">
        <v>50</v>
      </c>
      <c r="K8" s="326" t="s">
        <v>51</v>
      </c>
      <c r="L8" s="326" t="s">
        <v>52</v>
      </c>
      <c r="M8" s="248"/>
      <c r="N8" s="254">
        <v>6.23</v>
      </c>
      <c r="O8" s="341">
        <v>46360</v>
      </c>
      <c r="P8" s="251">
        <f aca="true" t="shared" si="0" ref="P8:AE8">P22+P26+P32+P36+P39+P44+P47+P50+P55+P60+P63+P67+P71+P75+P80+P86+P92</f>
        <v>104701</v>
      </c>
      <c r="Q8" s="282">
        <f t="shared" si="0"/>
        <v>136500</v>
      </c>
      <c r="R8" s="251">
        <f t="shared" si="0"/>
        <v>0</v>
      </c>
      <c r="S8" s="282">
        <f t="shared" si="0"/>
        <v>0</v>
      </c>
      <c r="T8" s="251">
        <f t="shared" si="0"/>
        <v>22500</v>
      </c>
      <c r="U8" s="282">
        <f t="shared" si="0"/>
        <v>14200</v>
      </c>
      <c r="V8" s="251">
        <f t="shared" si="0"/>
        <v>0</v>
      </c>
      <c r="W8" s="282">
        <f t="shared" si="0"/>
        <v>0</v>
      </c>
      <c r="X8" s="251">
        <f t="shared" si="0"/>
        <v>0</v>
      </c>
      <c r="Y8" s="282">
        <f t="shared" si="0"/>
        <v>0</v>
      </c>
      <c r="Z8" s="251">
        <f t="shared" si="0"/>
        <v>0</v>
      </c>
      <c r="AA8" s="282">
        <f t="shared" si="0"/>
        <v>0</v>
      </c>
      <c r="AB8" s="251">
        <f t="shared" si="0"/>
        <v>27500</v>
      </c>
      <c r="AC8" s="282">
        <f t="shared" si="0"/>
        <v>2500</v>
      </c>
      <c r="AD8" s="251">
        <f t="shared" si="0"/>
        <v>2900</v>
      </c>
      <c r="AE8" s="282">
        <f t="shared" si="0"/>
        <v>3600</v>
      </c>
      <c r="AF8" s="251">
        <f>P8+R8+T8+V8+X8+Z8+AB8+AD8</f>
        <v>157601</v>
      </c>
      <c r="AG8" s="282">
        <f>Q8+S8+U8+W8+Y8+AA8+AC8+AE8</f>
        <v>156800</v>
      </c>
      <c r="AH8" s="43" t="s">
        <v>281</v>
      </c>
      <c r="AI8" s="107">
        <f>AI27+AI29+AI33</f>
        <v>1400</v>
      </c>
      <c r="AJ8" s="45"/>
      <c r="AK8" s="48"/>
      <c r="AL8" s="330" t="s">
        <v>298</v>
      </c>
      <c r="AM8" s="331"/>
    </row>
    <row r="9" spans="2:39" ht="12" customHeight="1" thickBot="1">
      <c r="B9" s="312"/>
      <c r="C9" s="317"/>
      <c r="D9" s="318"/>
      <c r="E9" s="318"/>
      <c r="F9" s="318"/>
      <c r="G9" s="318"/>
      <c r="H9" s="319"/>
      <c r="I9" s="324"/>
      <c r="J9" s="327"/>
      <c r="K9" s="327"/>
      <c r="L9" s="327"/>
      <c r="M9" s="249"/>
      <c r="N9" s="255"/>
      <c r="O9" s="342"/>
      <c r="P9" s="252"/>
      <c r="Q9" s="283"/>
      <c r="R9" s="252"/>
      <c r="S9" s="283"/>
      <c r="T9" s="252"/>
      <c r="U9" s="283"/>
      <c r="V9" s="252"/>
      <c r="W9" s="283"/>
      <c r="X9" s="252"/>
      <c r="Y9" s="283"/>
      <c r="Z9" s="252"/>
      <c r="AA9" s="283"/>
      <c r="AB9" s="252"/>
      <c r="AC9" s="283"/>
      <c r="AD9" s="252"/>
      <c r="AE9" s="283"/>
      <c r="AF9" s="252"/>
      <c r="AG9" s="283"/>
      <c r="AH9" s="43" t="s">
        <v>282</v>
      </c>
      <c r="AI9" s="107">
        <f>AI40+AI48</f>
        <v>1189</v>
      </c>
      <c r="AJ9" s="46"/>
      <c r="AK9" s="49"/>
      <c r="AL9" s="332"/>
      <c r="AM9" s="333"/>
    </row>
    <row r="10" spans="2:39" ht="12" customHeight="1" thickBot="1">
      <c r="B10" s="312"/>
      <c r="C10" s="317"/>
      <c r="D10" s="318"/>
      <c r="E10" s="318"/>
      <c r="F10" s="318"/>
      <c r="G10" s="318"/>
      <c r="H10" s="319"/>
      <c r="I10" s="324"/>
      <c r="J10" s="327"/>
      <c r="K10" s="327"/>
      <c r="L10" s="327"/>
      <c r="M10" s="249"/>
      <c r="N10" s="255"/>
      <c r="O10" s="342"/>
      <c r="P10" s="252"/>
      <c r="Q10" s="283"/>
      <c r="R10" s="252"/>
      <c r="S10" s="283"/>
      <c r="T10" s="252"/>
      <c r="U10" s="283"/>
      <c r="V10" s="252"/>
      <c r="W10" s="283"/>
      <c r="X10" s="252"/>
      <c r="Y10" s="283"/>
      <c r="Z10" s="252"/>
      <c r="AA10" s="283"/>
      <c r="AB10" s="252"/>
      <c r="AC10" s="283"/>
      <c r="AD10" s="252"/>
      <c r="AE10" s="283"/>
      <c r="AF10" s="252"/>
      <c r="AG10" s="283"/>
      <c r="AH10" s="43" t="s">
        <v>283</v>
      </c>
      <c r="AI10" s="107">
        <f>AI41</f>
        <v>1000</v>
      </c>
      <c r="AJ10" s="46"/>
      <c r="AK10" s="49"/>
      <c r="AL10" s="332"/>
      <c r="AM10" s="333"/>
    </row>
    <row r="11" spans="2:39" ht="12" customHeight="1" thickBot="1">
      <c r="B11" s="312"/>
      <c r="C11" s="317"/>
      <c r="D11" s="318"/>
      <c r="E11" s="318"/>
      <c r="F11" s="318"/>
      <c r="G11" s="318"/>
      <c r="H11" s="319"/>
      <c r="I11" s="324"/>
      <c r="J11" s="327"/>
      <c r="K11" s="327"/>
      <c r="L11" s="327"/>
      <c r="M11" s="249"/>
      <c r="N11" s="255"/>
      <c r="O11" s="342"/>
      <c r="P11" s="252"/>
      <c r="Q11" s="283"/>
      <c r="R11" s="252"/>
      <c r="S11" s="283"/>
      <c r="T11" s="252"/>
      <c r="U11" s="283"/>
      <c r="V11" s="252"/>
      <c r="W11" s="283"/>
      <c r="X11" s="252"/>
      <c r="Y11" s="283"/>
      <c r="Z11" s="252"/>
      <c r="AA11" s="283"/>
      <c r="AB11" s="252"/>
      <c r="AC11" s="283"/>
      <c r="AD11" s="252"/>
      <c r="AE11" s="283"/>
      <c r="AF11" s="252"/>
      <c r="AG11" s="283"/>
      <c r="AH11" s="43" t="s">
        <v>284</v>
      </c>
      <c r="AI11" s="107">
        <f>AI56+AI64</f>
        <v>1060</v>
      </c>
      <c r="AJ11" s="46"/>
      <c r="AK11" s="49"/>
      <c r="AL11" s="332"/>
      <c r="AM11" s="333"/>
    </row>
    <row r="12" spans="2:39" ht="12" customHeight="1" thickBot="1">
      <c r="B12" s="312"/>
      <c r="C12" s="317"/>
      <c r="D12" s="318"/>
      <c r="E12" s="318"/>
      <c r="F12" s="318"/>
      <c r="G12" s="318"/>
      <c r="H12" s="319"/>
      <c r="I12" s="324"/>
      <c r="J12" s="327"/>
      <c r="K12" s="327"/>
      <c r="L12" s="327"/>
      <c r="M12" s="249"/>
      <c r="N12" s="255"/>
      <c r="O12" s="342"/>
      <c r="P12" s="252"/>
      <c r="Q12" s="283"/>
      <c r="R12" s="252"/>
      <c r="S12" s="283"/>
      <c r="T12" s="252"/>
      <c r="U12" s="283"/>
      <c r="V12" s="252"/>
      <c r="W12" s="283"/>
      <c r="X12" s="252"/>
      <c r="Y12" s="283"/>
      <c r="Z12" s="252"/>
      <c r="AA12" s="283"/>
      <c r="AB12" s="252"/>
      <c r="AC12" s="283"/>
      <c r="AD12" s="252"/>
      <c r="AE12" s="283"/>
      <c r="AF12" s="252"/>
      <c r="AG12" s="283"/>
      <c r="AH12" s="43" t="s">
        <v>285</v>
      </c>
      <c r="AI12" s="107">
        <f>AI93</f>
        <v>58</v>
      </c>
      <c r="AJ12" s="46"/>
      <c r="AK12" s="49"/>
      <c r="AL12" s="332"/>
      <c r="AM12" s="333"/>
    </row>
    <row r="13" spans="2:39" ht="12" customHeight="1" thickBot="1">
      <c r="B13" s="312"/>
      <c r="C13" s="317"/>
      <c r="D13" s="318"/>
      <c r="E13" s="318"/>
      <c r="F13" s="318"/>
      <c r="G13" s="318"/>
      <c r="H13" s="319"/>
      <c r="I13" s="324"/>
      <c r="J13" s="327"/>
      <c r="K13" s="327"/>
      <c r="L13" s="327"/>
      <c r="M13" s="249"/>
      <c r="N13" s="255"/>
      <c r="O13" s="342"/>
      <c r="P13" s="252"/>
      <c r="Q13" s="283"/>
      <c r="R13" s="252"/>
      <c r="S13" s="283"/>
      <c r="T13" s="252"/>
      <c r="U13" s="283"/>
      <c r="V13" s="252"/>
      <c r="W13" s="283"/>
      <c r="X13" s="252"/>
      <c r="Y13" s="283"/>
      <c r="Z13" s="252"/>
      <c r="AA13" s="283"/>
      <c r="AB13" s="252"/>
      <c r="AC13" s="283"/>
      <c r="AD13" s="252"/>
      <c r="AE13" s="283"/>
      <c r="AF13" s="252"/>
      <c r="AG13" s="283"/>
      <c r="AH13" s="43" t="s">
        <v>286</v>
      </c>
      <c r="AI13" s="107">
        <f>AI76</f>
        <v>650</v>
      </c>
      <c r="AJ13" s="46"/>
      <c r="AK13" s="49"/>
      <c r="AL13" s="332"/>
      <c r="AM13" s="333"/>
    </row>
    <row r="14" spans="2:39" ht="20.25" customHeight="1" thickBot="1">
      <c r="B14" s="312"/>
      <c r="C14" s="317"/>
      <c r="D14" s="318"/>
      <c r="E14" s="318"/>
      <c r="F14" s="318"/>
      <c r="G14" s="318"/>
      <c r="H14" s="319"/>
      <c r="I14" s="324"/>
      <c r="J14" s="327"/>
      <c r="K14" s="327"/>
      <c r="L14" s="327"/>
      <c r="M14" s="249"/>
      <c r="N14" s="255"/>
      <c r="O14" s="342"/>
      <c r="P14" s="252"/>
      <c r="Q14" s="283"/>
      <c r="R14" s="252"/>
      <c r="S14" s="283"/>
      <c r="T14" s="252"/>
      <c r="U14" s="283"/>
      <c r="V14" s="252"/>
      <c r="W14" s="283"/>
      <c r="X14" s="252"/>
      <c r="Y14" s="283"/>
      <c r="Z14" s="252"/>
      <c r="AA14" s="283"/>
      <c r="AB14" s="252"/>
      <c r="AC14" s="283"/>
      <c r="AD14" s="252"/>
      <c r="AE14" s="283"/>
      <c r="AF14" s="252"/>
      <c r="AG14" s="283"/>
      <c r="AH14" s="43" t="s">
        <v>287</v>
      </c>
      <c r="AI14" s="107">
        <v>0</v>
      </c>
      <c r="AJ14" s="46"/>
      <c r="AK14" s="49"/>
      <c r="AL14" s="332"/>
      <c r="AM14" s="333"/>
    </row>
    <row r="15" spans="2:39" ht="12" customHeight="1" thickBot="1">
      <c r="B15" s="312"/>
      <c r="C15" s="317"/>
      <c r="D15" s="318"/>
      <c r="E15" s="318"/>
      <c r="F15" s="318"/>
      <c r="G15" s="318"/>
      <c r="H15" s="319"/>
      <c r="I15" s="324"/>
      <c r="J15" s="327"/>
      <c r="K15" s="327"/>
      <c r="L15" s="327"/>
      <c r="M15" s="249"/>
      <c r="N15" s="255"/>
      <c r="O15" s="342"/>
      <c r="P15" s="252"/>
      <c r="Q15" s="283"/>
      <c r="R15" s="252"/>
      <c r="S15" s="283"/>
      <c r="T15" s="252"/>
      <c r="U15" s="283"/>
      <c r="V15" s="252"/>
      <c r="W15" s="283"/>
      <c r="X15" s="252"/>
      <c r="Y15" s="283"/>
      <c r="Z15" s="252"/>
      <c r="AA15" s="283"/>
      <c r="AB15" s="252"/>
      <c r="AC15" s="283"/>
      <c r="AD15" s="252"/>
      <c r="AE15" s="283"/>
      <c r="AF15" s="252"/>
      <c r="AG15" s="283"/>
      <c r="AH15" s="43" t="s">
        <v>288</v>
      </c>
      <c r="AI15" s="107">
        <v>0</v>
      </c>
      <c r="AJ15" s="46"/>
      <c r="AK15" s="49"/>
      <c r="AL15" s="332"/>
      <c r="AM15" s="333"/>
    </row>
    <row r="16" spans="2:39" ht="15" customHeight="1" thickBot="1">
      <c r="B16" s="312"/>
      <c r="C16" s="317"/>
      <c r="D16" s="318"/>
      <c r="E16" s="318"/>
      <c r="F16" s="318"/>
      <c r="G16" s="318"/>
      <c r="H16" s="319"/>
      <c r="I16" s="324"/>
      <c r="J16" s="327"/>
      <c r="K16" s="327"/>
      <c r="L16" s="327"/>
      <c r="M16" s="249"/>
      <c r="N16" s="255"/>
      <c r="O16" s="342"/>
      <c r="P16" s="252"/>
      <c r="Q16" s="283"/>
      <c r="R16" s="252"/>
      <c r="S16" s="283"/>
      <c r="T16" s="252"/>
      <c r="U16" s="283"/>
      <c r="V16" s="252"/>
      <c r="W16" s="283"/>
      <c r="X16" s="252"/>
      <c r="Y16" s="283"/>
      <c r="Z16" s="252"/>
      <c r="AA16" s="283"/>
      <c r="AB16" s="252"/>
      <c r="AC16" s="283"/>
      <c r="AD16" s="252"/>
      <c r="AE16" s="283"/>
      <c r="AF16" s="252"/>
      <c r="AG16" s="283"/>
      <c r="AH16" s="43" t="s">
        <v>289</v>
      </c>
      <c r="AI16" s="107">
        <f>AI87</f>
        <v>153</v>
      </c>
      <c r="AJ16" s="46"/>
      <c r="AK16" s="49"/>
      <c r="AL16" s="332"/>
      <c r="AM16" s="333"/>
    </row>
    <row r="17" spans="2:39" ht="11.25" customHeight="1" thickBot="1">
      <c r="B17" s="312"/>
      <c r="C17" s="317"/>
      <c r="D17" s="318"/>
      <c r="E17" s="318"/>
      <c r="F17" s="318"/>
      <c r="G17" s="318"/>
      <c r="H17" s="319"/>
      <c r="I17" s="324"/>
      <c r="J17" s="327"/>
      <c r="K17" s="327"/>
      <c r="L17" s="327"/>
      <c r="M17" s="249"/>
      <c r="N17" s="255"/>
      <c r="O17" s="342"/>
      <c r="P17" s="252"/>
      <c r="Q17" s="283"/>
      <c r="R17" s="252"/>
      <c r="S17" s="283"/>
      <c r="T17" s="252"/>
      <c r="U17" s="283"/>
      <c r="V17" s="252"/>
      <c r="W17" s="283"/>
      <c r="X17" s="252"/>
      <c r="Y17" s="283"/>
      <c r="Z17" s="252"/>
      <c r="AA17" s="283"/>
      <c r="AB17" s="252"/>
      <c r="AC17" s="283"/>
      <c r="AD17" s="252"/>
      <c r="AE17" s="283"/>
      <c r="AF17" s="252"/>
      <c r="AG17" s="283"/>
      <c r="AH17" s="43" t="s">
        <v>290</v>
      </c>
      <c r="AI17" s="107">
        <v>0</v>
      </c>
      <c r="AJ17" s="46"/>
      <c r="AK17" s="49"/>
      <c r="AL17" s="332"/>
      <c r="AM17" s="333"/>
    </row>
    <row r="18" spans="2:39" ht="11.25" customHeight="1" thickBot="1">
      <c r="B18" s="312"/>
      <c r="C18" s="317"/>
      <c r="D18" s="318"/>
      <c r="E18" s="318"/>
      <c r="F18" s="318"/>
      <c r="G18" s="318"/>
      <c r="H18" s="319"/>
      <c r="I18" s="324"/>
      <c r="J18" s="327"/>
      <c r="K18" s="327"/>
      <c r="L18" s="327"/>
      <c r="M18" s="249"/>
      <c r="N18" s="255"/>
      <c r="O18" s="342"/>
      <c r="P18" s="252"/>
      <c r="Q18" s="283"/>
      <c r="R18" s="252"/>
      <c r="S18" s="283"/>
      <c r="T18" s="252"/>
      <c r="U18" s="283"/>
      <c r="V18" s="252"/>
      <c r="W18" s="283"/>
      <c r="X18" s="252"/>
      <c r="Y18" s="283"/>
      <c r="Z18" s="252"/>
      <c r="AA18" s="283"/>
      <c r="AB18" s="252"/>
      <c r="AC18" s="283"/>
      <c r="AD18" s="252"/>
      <c r="AE18" s="283"/>
      <c r="AF18" s="252"/>
      <c r="AG18" s="283"/>
      <c r="AH18" s="43" t="s">
        <v>291</v>
      </c>
      <c r="AI18" s="107">
        <v>0</v>
      </c>
      <c r="AJ18" s="46"/>
      <c r="AK18" s="49"/>
      <c r="AL18" s="332"/>
      <c r="AM18" s="333"/>
    </row>
    <row r="19" spans="2:39" ht="12" customHeight="1" thickBot="1">
      <c r="B19" s="312"/>
      <c r="C19" s="317"/>
      <c r="D19" s="318"/>
      <c r="E19" s="318"/>
      <c r="F19" s="318"/>
      <c r="G19" s="318"/>
      <c r="H19" s="319"/>
      <c r="I19" s="324"/>
      <c r="J19" s="327"/>
      <c r="K19" s="327"/>
      <c r="L19" s="327"/>
      <c r="M19" s="249"/>
      <c r="N19" s="255"/>
      <c r="O19" s="342"/>
      <c r="P19" s="252"/>
      <c r="Q19" s="283"/>
      <c r="R19" s="252"/>
      <c r="S19" s="283"/>
      <c r="T19" s="252"/>
      <c r="U19" s="283"/>
      <c r="V19" s="252"/>
      <c r="W19" s="283"/>
      <c r="X19" s="252"/>
      <c r="Y19" s="283"/>
      <c r="Z19" s="252"/>
      <c r="AA19" s="283"/>
      <c r="AB19" s="252"/>
      <c r="AC19" s="283"/>
      <c r="AD19" s="252"/>
      <c r="AE19" s="283"/>
      <c r="AF19" s="252"/>
      <c r="AG19" s="283"/>
      <c r="AH19" s="44" t="s">
        <v>292</v>
      </c>
      <c r="AI19" s="107">
        <f>AI68+AI72+AI81</f>
        <v>40850</v>
      </c>
      <c r="AJ19" s="46"/>
      <c r="AK19" s="49"/>
      <c r="AL19" s="332"/>
      <c r="AM19" s="333"/>
    </row>
    <row r="20" spans="2:39" s="22" customFormat="1" ht="15.75" customHeight="1" thickBot="1">
      <c r="B20" s="313"/>
      <c r="C20" s="320"/>
      <c r="D20" s="321"/>
      <c r="E20" s="321"/>
      <c r="F20" s="321"/>
      <c r="G20" s="321"/>
      <c r="H20" s="322"/>
      <c r="I20" s="325"/>
      <c r="J20" s="328"/>
      <c r="K20" s="328"/>
      <c r="L20" s="328"/>
      <c r="M20" s="250"/>
      <c r="N20" s="256"/>
      <c r="O20" s="343"/>
      <c r="P20" s="253"/>
      <c r="Q20" s="284"/>
      <c r="R20" s="253"/>
      <c r="S20" s="284"/>
      <c r="T20" s="253"/>
      <c r="U20" s="284"/>
      <c r="V20" s="253"/>
      <c r="W20" s="284"/>
      <c r="X20" s="253"/>
      <c r="Y20" s="284"/>
      <c r="Z20" s="253"/>
      <c r="AA20" s="284"/>
      <c r="AB20" s="253"/>
      <c r="AC20" s="284"/>
      <c r="AD20" s="253"/>
      <c r="AE20" s="284"/>
      <c r="AF20" s="253"/>
      <c r="AG20" s="284"/>
      <c r="AH20" s="106" t="s">
        <v>9</v>
      </c>
      <c r="AI20" s="108">
        <f>SUM(AI8:AI19)</f>
        <v>46360</v>
      </c>
      <c r="AJ20" s="47"/>
      <c r="AK20" s="50"/>
      <c r="AL20" s="334"/>
      <c r="AM20" s="335"/>
    </row>
    <row r="21" spans="2:38" s="14" customFormat="1" ht="5.25" customHeight="1" thickBot="1">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row>
    <row r="22" spans="2:39" s="15" customFormat="1" ht="66" customHeight="1">
      <c r="B22" s="55" t="s">
        <v>34</v>
      </c>
      <c r="C22" s="56" t="s">
        <v>29</v>
      </c>
      <c r="D22" s="56" t="s">
        <v>14</v>
      </c>
      <c r="E22" s="56" t="s">
        <v>25</v>
      </c>
      <c r="F22" s="56" t="s">
        <v>26</v>
      </c>
      <c r="G22" s="56" t="s">
        <v>27</v>
      </c>
      <c r="H22" s="57" t="s">
        <v>15</v>
      </c>
      <c r="I22" s="56" t="s">
        <v>30</v>
      </c>
      <c r="J22" s="58" t="s">
        <v>18</v>
      </c>
      <c r="K22" s="58" t="s">
        <v>4</v>
      </c>
      <c r="L22" s="58" t="s">
        <v>38</v>
      </c>
      <c r="M22" s="58" t="s">
        <v>19</v>
      </c>
      <c r="N22" s="58" t="s">
        <v>20</v>
      </c>
      <c r="O22" s="58" t="s">
        <v>334</v>
      </c>
      <c r="P22" s="146">
        <f aca="true" t="shared" si="1" ref="P22:AE22">SUM(P23:P24)</f>
        <v>5000</v>
      </c>
      <c r="Q22" s="147">
        <f t="shared" si="1"/>
        <v>0</v>
      </c>
      <c r="R22" s="146">
        <f t="shared" si="1"/>
        <v>0</v>
      </c>
      <c r="S22" s="147">
        <f t="shared" si="1"/>
        <v>0</v>
      </c>
      <c r="T22" s="146">
        <f t="shared" si="1"/>
        <v>0</v>
      </c>
      <c r="U22" s="147">
        <f t="shared" si="1"/>
        <v>0</v>
      </c>
      <c r="V22" s="146">
        <f t="shared" si="1"/>
        <v>0</v>
      </c>
      <c r="W22" s="147">
        <f t="shared" si="1"/>
        <v>0</v>
      </c>
      <c r="X22" s="146">
        <f t="shared" si="1"/>
        <v>0</v>
      </c>
      <c r="Y22" s="147">
        <f t="shared" si="1"/>
        <v>0</v>
      </c>
      <c r="Z22" s="146">
        <f t="shared" si="1"/>
        <v>0</v>
      </c>
      <c r="AA22" s="147">
        <f t="shared" si="1"/>
        <v>0</v>
      </c>
      <c r="AB22" s="146">
        <f t="shared" si="1"/>
        <v>0</v>
      </c>
      <c r="AC22" s="147">
        <f t="shared" si="1"/>
        <v>0</v>
      </c>
      <c r="AD22" s="146">
        <f t="shared" si="1"/>
        <v>0</v>
      </c>
      <c r="AE22" s="147">
        <f t="shared" si="1"/>
        <v>0</v>
      </c>
      <c r="AF22" s="148">
        <f>P22+R22+T22+V22+X22+Z22+AB22+AD22</f>
        <v>5000</v>
      </c>
      <c r="AG22" s="147">
        <f>Q22+S22+U22+W22+Y22+AA22+AC22+AE22</f>
        <v>0</v>
      </c>
      <c r="AH22" s="62" t="s">
        <v>295</v>
      </c>
      <c r="AI22" s="62" t="s">
        <v>296</v>
      </c>
      <c r="AJ22" s="62" t="s">
        <v>11</v>
      </c>
      <c r="AK22" s="62" t="s">
        <v>12</v>
      </c>
      <c r="AL22" s="63" t="s">
        <v>21</v>
      </c>
      <c r="AM22" s="64" t="s">
        <v>37</v>
      </c>
    </row>
    <row r="23" spans="2:39" ht="29.25" customHeight="1">
      <c r="B23" s="289" t="s">
        <v>61</v>
      </c>
      <c r="C23" s="179">
        <v>2012025899019</v>
      </c>
      <c r="D23" s="8" t="s">
        <v>144</v>
      </c>
      <c r="E23" s="8" t="s">
        <v>60</v>
      </c>
      <c r="F23" s="26">
        <v>0</v>
      </c>
      <c r="G23" s="17">
        <v>0</v>
      </c>
      <c r="H23" s="186" t="s">
        <v>305</v>
      </c>
      <c r="I23" s="187" t="s">
        <v>57</v>
      </c>
      <c r="J23" s="187">
        <v>0</v>
      </c>
      <c r="K23" s="187">
        <v>2</v>
      </c>
      <c r="L23" s="187">
        <v>2</v>
      </c>
      <c r="M23" s="187">
        <v>0</v>
      </c>
      <c r="N23" s="187">
        <v>0</v>
      </c>
      <c r="O23" s="187">
        <v>0</v>
      </c>
      <c r="P23" s="149">
        <v>5000</v>
      </c>
      <c r="Q23" s="150">
        <v>0</v>
      </c>
      <c r="R23" s="150"/>
      <c r="S23" s="150"/>
      <c r="T23" s="150"/>
      <c r="U23" s="150"/>
      <c r="V23" s="150"/>
      <c r="W23" s="150"/>
      <c r="X23" s="150"/>
      <c r="Y23" s="150"/>
      <c r="Z23" s="150"/>
      <c r="AA23" s="150"/>
      <c r="AB23" s="150"/>
      <c r="AC23" s="150"/>
      <c r="AD23" s="150"/>
      <c r="AE23" s="150"/>
      <c r="AF23" s="150"/>
      <c r="AG23" s="150"/>
      <c r="AH23" s="37">
        <v>0</v>
      </c>
      <c r="AI23" s="26">
        <v>0</v>
      </c>
      <c r="AJ23" s="26"/>
      <c r="AK23" s="30"/>
      <c r="AL23" s="30"/>
      <c r="AM23" s="18"/>
    </row>
    <row r="24" spans="2:39" ht="19.5" customHeight="1" thickBot="1">
      <c r="B24" s="290"/>
      <c r="C24" s="179">
        <v>2012025899019</v>
      </c>
      <c r="D24" s="66" t="s">
        <v>58</v>
      </c>
      <c r="E24" s="66" t="s">
        <v>60</v>
      </c>
      <c r="F24" s="67">
        <v>0</v>
      </c>
      <c r="G24" s="68">
        <v>0</v>
      </c>
      <c r="H24" s="210"/>
      <c r="I24" s="188"/>
      <c r="J24" s="188"/>
      <c r="K24" s="188"/>
      <c r="L24" s="188"/>
      <c r="M24" s="188"/>
      <c r="N24" s="188"/>
      <c r="O24" s="188"/>
      <c r="P24" s="151"/>
      <c r="Q24" s="152">
        <v>0</v>
      </c>
      <c r="R24" s="152"/>
      <c r="S24" s="152"/>
      <c r="T24" s="152"/>
      <c r="U24" s="152"/>
      <c r="V24" s="152"/>
      <c r="W24" s="152"/>
      <c r="X24" s="152"/>
      <c r="Y24" s="152"/>
      <c r="Z24" s="152"/>
      <c r="AA24" s="152"/>
      <c r="AB24" s="152"/>
      <c r="AC24" s="152"/>
      <c r="AD24" s="152"/>
      <c r="AE24" s="152"/>
      <c r="AF24" s="152"/>
      <c r="AG24" s="152"/>
      <c r="AH24" s="70">
        <v>0</v>
      </c>
      <c r="AI24" s="67">
        <v>0</v>
      </c>
      <c r="AJ24" s="67"/>
      <c r="AK24" s="25"/>
      <c r="AL24" s="25"/>
      <c r="AM24" s="73"/>
    </row>
    <row r="25" spans="2:38" s="14" customFormat="1" ht="4.5" customHeight="1" thickBot="1">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row>
    <row r="26" spans="2:39" s="21" customFormat="1" ht="68.25" customHeight="1">
      <c r="B26" s="55" t="s">
        <v>13</v>
      </c>
      <c r="C26" s="56" t="s">
        <v>29</v>
      </c>
      <c r="D26" s="56" t="s">
        <v>14</v>
      </c>
      <c r="E26" s="56" t="s">
        <v>28</v>
      </c>
      <c r="F26" s="56" t="s">
        <v>26</v>
      </c>
      <c r="G26" s="56" t="s">
        <v>27</v>
      </c>
      <c r="H26" s="57" t="s">
        <v>16</v>
      </c>
      <c r="I26" s="56" t="s">
        <v>30</v>
      </c>
      <c r="J26" s="58" t="s">
        <v>18</v>
      </c>
      <c r="K26" s="58" t="s">
        <v>4</v>
      </c>
      <c r="L26" s="58" t="s">
        <v>147</v>
      </c>
      <c r="M26" s="58" t="s">
        <v>19</v>
      </c>
      <c r="N26" s="58" t="s">
        <v>20</v>
      </c>
      <c r="O26" s="58" t="s">
        <v>334</v>
      </c>
      <c r="P26" s="146">
        <f>SUM(P27:P29)</f>
        <v>10000</v>
      </c>
      <c r="Q26" s="147">
        <f>SUM(Q27:Q29)</f>
        <v>17600</v>
      </c>
      <c r="R26" s="146">
        <f aca="true" t="shared" si="2" ref="R26:AE26">SUM(R27:R29)</f>
        <v>0</v>
      </c>
      <c r="S26" s="147">
        <f t="shared" si="2"/>
        <v>0</v>
      </c>
      <c r="T26" s="146">
        <f t="shared" si="2"/>
        <v>0</v>
      </c>
      <c r="U26" s="147">
        <f t="shared" si="2"/>
        <v>0</v>
      </c>
      <c r="V26" s="146">
        <f t="shared" si="2"/>
        <v>0</v>
      </c>
      <c r="W26" s="147">
        <f t="shared" si="2"/>
        <v>0</v>
      </c>
      <c r="X26" s="146">
        <f t="shared" si="2"/>
        <v>0</v>
      </c>
      <c r="Y26" s="147">
        <f t="shared" si="2"/>
        <v>0</v>
      </c>
      <c r="Z26" s="146">
        <f t="shared" si="2"/>
        <v>0</v>
      </c>
      <c r="AA26" s="147">
        <f t="shared" si="2"/>
        <v>0</v>
      </c>
      <c r="AB26" s="146">
        <f t="shared" si="2"/>
        <v>0</v>
      </c>
      <c r="AC26" s="147">
        <f t="shared" si="2"/>
        <v>0</v>
      </c>
      <c r="AD26" s="146">
        <f t="shared" si="2"/>
        <v>0</v>
      </c>
      <c r="AE26" s="147">
        <f t="shared" si="2"/>
        <v>0</v>
      </c>
      <c r="AF26" s="148">
        <f>P26+R26+T26+V26+X26+Z26+AB26+AD26</f>
        <v>10000</v>
      </c>
      <c r="AG26" s="147">
        <f>Q26+S26+U26+W26+Y26+AA26+AC26+AE26</f>
        <v>17600</v>
      </c>
      <c r="AH26" s="62" t="s">
        <v>295</v>
      </c>
      <c r="AI26" s="62" t="s">
        <v>296</v>
      </c>
      <c r="AJ26" s="62" t="s">
        <v>11</v>
      </c>
      <c r="AK26" s="62" t="s">
        <v>12</v>
      </c>
      <c r="AL26" s="63" t="s">
        <v>21</v>
      </c>
      <c r="AM26" s="64" t="s">
        <v>37</v>
      </c>
    </row>
    <row r="27" spans="2:39" s="15" customFormat="1" ht="38.25" customHeight="1">
      <c r="B27" s="213" t="s">
        <v>61</v>
      </c>
      <c r="C27" s="179">
        <v>2012025899019</v>
      </c>
      <c r="D27" s="8" t="s">
        <v>144</v>
      </c>
      <c r="E27" s="8" t="s">
        <v>60</v>
      </c>
      <c r="F27" s="26">
        <v>2</v>
      </c>
      <c r="G27" s="17">
        <v>3</v>
      </c>
      <c r="H27" s="216" t="s">
        <v>304</v>
      </c>
      <c r="I27" s="180" t="s">
        <v>86</v>
      </c>
      <c r="J27" s="187">
        <v>0</v>
      </c>
      <c r="K27" s="187">
        <v>3</v>
      </c>
      <c r="L27" s="187">
        <v>1</v>
      </c>
      <c r="M27" s="187">
        <v>1</v>
      </c>
      <c r="N27" s="187">
        <v>3</v>
      </c>
      <c r="O27" s="187">
        <v>4</v>
      </c>
      <c r="P27" s="149">
        <v>5000</v>
      </c>
      <c r="Q27" s="150">
        <v>12000</v>
      </c>
      <c r="R27" s="150"/>
      <c r="S27" s="150"/>
      <c r="T27" s="150"/>
      <c r="U27" s="150"/>
      <c r="V27" s="150"/>
      <c r="W27" s="150"/>
      <c r="X27" s="150"/>
      <c r="Y27" s="150"/>
      <c r="Z27" s="150"/>
      <c r="AA27" s="150"/>
      <c r="AB27" s="150"/>
      <c r="AC27" s="150"/>
      <c r="AD27" s="150"/>
      <c r="AE27" s="150"/>
      <c r="AF27" s="150"/>
      <c r="AG27" s="150"/>
      <c r="AH27" s="29" t="s">
        <v>281</v>
      </c>
      <c r="AI27" s="26">
        <v>420</v>
      </c>
      <c r="AJ27" s="74" t="s">
        <v>146</v>
      </c>
      <c r="AK27" s="117" t="s">
        <v>43</v>
      </c>
      <c r="AL27" s="38" t="s">
        <v>205</v>
      </c>
      <c r="AM27" s="118" t="s">
        <v>204</v>
      </c>
    </row>
    <row r="28" spans="2:39" s="15" customFormat="1" ht="33.75" customHeight="1">
      <c r="B28" s="214"/>
      <c r="C28" s="179">
        <v>2012025899019</v>
      </c>
      <c r="D28" s="115" t="s">
        <v>317</v>
      </c>
      <c r="E28" s="115" t="s">
        <v>60</v>
      </c>
      <c r="F28" s="103">
        <v>1</v>
      </c>
      <c r="G28" s="111">
        <v>0</v>
      </c>
      <c r="H28" s="217"/>
      <c r="I28" s="181"/>
      <c r="J28" s="187"/>
      <c r="K28" s="187"/>
      <c r="L28" s="187"/>
      <c r="M28" s="187"/>
      <c r="N28" s="187"/>
      <c r="O28" s="187"/>
      <c r="P28" s="151">
        <v>0</v>
      </c>
      <c r="Q28" s="152">
        <v>600</v>
      </c>
      <c r="R28" s="152"/>
      <c r="S28" s="152"/>
      <c r="T28" s="152"/>
      <c r="U28" s="152"/>
      <c r="V28" s="152"/>
      <c r="W28" s="152"/>
      <c r="X28" s="152"/>
      <c r="Y28" s="152"/>
      <c r="Z28" s="152"/>
      <c r="AA28" s="152"/>
      <c r="AB28" s="152"/>
      <c r="AC28" s="152"/>
      <c r="AD28" s="152"/>
      <c r="AE28" s="152"/>
      <c r="AF28" s="152"/>
      <c r="AG28" s="152"/>
      <c r="AH28" s="103" t="s">
        <v>43</v>
      </c>
      <c r="AI28" s="103" t="s">
        <v>43</v>
      </c>
      <c r="AJ28" s="74" t="s">
        <v>311</v>
      </c>
      <c r="AK28" s="117" t="s">
        <v>43</v>
      </c>
      <c r="AL28" s="116" t="s">
        <v>308</v>
      </c>
      <c r="AM28" s="119" t="s">
        <v>312</v>
      </c>
    </row>
    <row r="29" spans="2:39" s="15" customFormat="1" ht="38.25" customHeight="1" thickBot="1">
      <c r="B29" s="215"/>
      <c r="C29" s="179">
        <v>2012025899019</v>
      </c>
      <c r="D29" s="66" t="s">
        <v>306</v>
      </c>
      <c r="E29" s="66"/>
      <c r="F29" s="67">
        <v>0</v>
      </c>
      <c r="G29" s="68">
        <v>1</v>
      </c>
      <c r="H29" s="218"/>
      <c r="I29" s="219"/>
      <c r="J29" s="188"/>
      <c r="K29" s="188"/>
      <c r="L29" s="188"/>
      <c r="M29" s="188"/>
      <c r="N29" s="188"/>
      <c r="O29" s="188"/>
      <c r="P29" s="153">
        <v>5000</v>
      </c>
      <c r="Q29" s="153">
        <v>5000</v>
      </c>
      <c r="R29" s="153"/>
      <c r="S29" s="153"/>
      <c r="T29" s="153"/>
      <c r="U29" s="153"/>
      <c r="V29" s="153"/>
      <c r="W29" s="153"/>
      <c r="X29" s="153"/>
      <c r="Y29" s="153"/>
      <c r="Z29" s="153"/>
      <c r="AA29" s="153"/>
      <c r="AB29" s="153"/>
      <c r="AC29" s="153"/>
      <c r="AD29" s="153"/>
      <c r="AE29" s="153"/>
      <c r="AF29" s="153"/>
      <c r="AG29" s="153"/>
      <c r="AH29" s="71" t="s">
        <v>281</v>
      </c>
      <c r="AI29" s="67">
        <v>680</v>
      </c>
      <c r="AJ29" s="120" t="s">
        <v>146</v>
      </c>
      <c r="AK29" s="25" t="s">
        <v>43</v>
      </c>
      <c r="AL29" s="79" t="s">
        <v>307</v>
      </c>
      <c r="AM29" s="121" t="s">
        <v>316</v>
      </c>
    </row>
    <row r="30" spans="2:39" s="20" customFormat="1" ht="4.5" customHeight="1">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19"/>
    </row>
    <row r="31" ht="15.75" thickBot="1"/>
    <row r="32" spans="2:39" s="21" customFormat="1" ht="60" customHeight="1">
      <c r="B32" s="55" t="s">
        <v>13</v>
      </c>
      <c r="C32" s="56" t="s">
        <v>29</v>
      </c>
      <c r="D32" s="56" t="s">
        <v>14</v>
      </c>
      <c r="E32" s="56" t="s">
        <v>28</v>
      </c>
      <c r="F32" s="56" t="s">
        <v>26</v>
      </c>
      <c r="G32" s="56" t="s">
        <v>27</v>
      </c>
      <c r="H32" s="57" t="s">
        <v>41</v>
      </c>
      <c r="I32" s="56" t="s">
        <v>30</v>
      </c>
      <c r="J32" s="58" t="s">
        <v>18</v>
      </c>
      <c r="K32" s="58" t="s">
        <v>4</v>
      </c>
      <c r="L32" s="58" t="s">
        <v>147</v>
      </c>
      <c r="M32" s="58" t="s">
        <v>19</v>
      </c>
      <c r="N32" s="58" t="s">
        <v>20</v>
      </c>
      <c r="O32" s="58" t="s">
        <v>334</v>
      </c>
      <c r="P32" s="146">
        <f>SUM(P33:P34)</f>
        <v>5000</v>
      </c>
      <c r="Q32" s="147">
        <f>SUM(Q33:Q34)</f>
        <v>0</v>
      </c>
      <c r="R32" s="146">
        <f>SUM(R33:R34)</f>
        <v>0</v>
      </c>
      <c r="S32" s="147">
        <f>SUM(S33:S34)</f>
        <v>0</v>
      </c>
      <c r="T32" s="146">
        <f aca="true" t="shared" si="3" ref="T32:AE32">SUM(T33:T34)</f>
        <v>0</v>
      </c>
      <c r="U32" s="147">
        <f t="shared" si="3"/>
        <v>0</v>
      </c>
      <c r="V32" s="146">
        <f t="shared" si="3"/>
        <v>0</v>
      </c>
      <c r="W32" s="147">
        <f t="shared" si="3"/>
        <v>0</v>
      </c>
      <c r="X32" s="146">
        <f t="shared" si="3"/>
        <v>0</v>
      </c>
      <c r="Y32" s="147">
        <f t="shared" si="3"/>
        <v>0</v>
      </c>
      <c r="Z32" s="146">
        <f t="shared" si="3"/>
        <v>0</v>
      </c>
      <c r="AA32" s="147">
        <f t="shared" si="3"/>
        <v>0</v>
      </c>
      <c r="AB32" s="146">
        <f t="shared" si="3"/>
        <v>0</v>
      </c>
      <c r="AC32" s="147">
        <f t="shared" si="3"/>
        <v>0</v>
      </c>
      <c r="AD32" s="146">
        <f t="shared" si="3"/>
        <v>0</v>
      </c>
      <c r="AE32" s="147">
        <f t="shared" si="3"/>
        <v>3600</v>
      </c>
      <c r="AF32" s="148">
        <f>P32+R32+T32+V32+X32+Z32+AB32+AD32</f>
        <v>5000</v>
      </c>
      <c r="AG32" s="147">
        <f>Q32+S32+U32+W32+Y32+AA32+AC32+AE32</f>
        <v>3600</v>
      </c>
      <c r="AH32" s="62" t="s">
        <v>295</v>
      </c>
      <c r="AI32" s="62" t="s">
        <v>296</v>
      </c>
      <c r="AJ32" s="62" t="s">
        <v>11</v>
      </c>
      <c r="AK32" s="62" t="s">
        <v>12</v>
      </c>
      <c r="AL32" s="63" t="s">
        <v>21</v>
      </c>
      <c r="AM32" s="64" t="s">
        <v>37</v>
      </c>
    </row>
    <row r="33" spans="2:39" s="15" customFormat="1" ht="36.75" customHeight="1">
      <c r="B33" s="289" t="s">
        <v>61</v>
      </c>
      <c r="C33" s="179">
        <v>2012025899019</v>
      </c>
      <c r="D33" s="8" t="s">
        <v>144</v>
      </c>
      <c r="E33" s="8" t="s">
        <v>60</v>
      </c>
      <c r="F33" s="26">
        <v>2</v>
      </c>
      <c r="G33" s="17">
        <v>0</v>
      </c>
      <c r="H33" s="187" t="s">
        <v>55</v>
      </c>
      <c r="I33" s="187" t="s">
        <v>87</v>
      </c>
      <c r="J33" s="187">
        <v>0</v>
      </c>
      <c r="K33" s="187">
        <v>4</v>
      </c>
      <c r="L33" s="187">
        <v>1</v>
      </c>
      <c r="M33" s="187">
        <v>1</v>
      </c>
      <c r="N33" s="187">
        <v>0</v>
      </c>
      <c r="O33" s="187">
        <v>1</v>
      </c>
      <c r="P33" s="149">
        <v>0</v>
      </c>
      <c r="Q33" s="150"/>
      <c r="R33" s="150"/>
      <c r="S33" s="150"/>
      <c r="T33" s="150"/>
      <c r="U33" s="150"/>
      <c r="V33" s="150"/>
      <c r="W33" s="150"/>
      <c r="X33" s="150"/>
      <c r="Y33" s="150"/>
      <c r="Z33" s="150"/>
      <c r="AA33" s="150"/>
      <c r="AB33" s="150"/>
      <c r="AC33" s="150"/>
      <c r="AD33" s="150"/>
      <c r="AE33" s="150"/>
      <c r="AF33" s="150"/>
      <c r="AG33" s="150"/>
      <c r="AH33" s="220" t="s">
        <v>281</v>
      </c>
      <c r="AI33" s="183">
        <v>300</v>
      </c>
      <c r="AJ33" s="336" t="s">
        <v>149</v>
      </c>
      <c r="AK33" s="36"/>
      <c r="AL33" s="38" t="s">
        <v>205</v>
      </c>
      <c r="AM33" s="118" t="s">
        <v>204</v>
      </c>
    </row>
    <row r="34" spans="2:39" s="15" customFormat="1" ht="26.25" customHeight="1" thickBot="1">
      <c r="B34" s="290"/>
      <c r="C34" s="179">
        <v>2012025899019</v>
      </c>
      <c r="D34" s="66" t="s">
        <v>148</v>
      </c>
      <c r="E34" s="66" t="s">
        <v>60</v>
      </c>
      <c r="F34" s="76">
        <v>1200</v>
      </c>
      <c r="G34" s="68">
        <v>0</v>
      </c>
      <c r="H34" s="188"/>
      <c r="I34" s="188"/>
      <c r="J34" s="188"/>
      <c r="K34" s="188"/>
      <c r="L34" s="188"/>
      <c r="M34" s="188"/>
      <c r="N34" s="188"/>
      <c r="O34" s="188"/>
      <c r="P34" s="151">
        <v>5000</v>
      </c>
      <c r="Q34" s="152"/>
      <c r="R34" s="152"/>
      <c r="S34" s="152"/>
      <c r="T34" s="152"/>
      <c r="U34" s="152"/>
      <c r="V34" s="152"/>
      <c r="W34" s="152"/>
      <c r="X34" s="152"/>
      <c r="Y34" s="152"/>
      <c r="Z34" s="152"/>
      <c r="AA34" s="152"/>
      <c r="AB34" s="152"/>
      <c r="AC34" s="152"/>
      <c r="AD34" s="152"/>
      <c r="AE34" s="152">
        <v>3600</v>
      </c>
      <c r="AF34" s="152"/>
      <c r="AG34" s="152"/>
      <c r="AH34" s="221"/>
      <c r="AI34" s="299"/>
      <c r="AJ34" s="337"/>
      <c r="AK34" s="78" t="s">
        <v>150</v>
      </c>
      <c r="AL34" s="79" t="s">
        <v>205</v>
      </c>
      <c r="AM34" s="80" t="s">
        <v>43</v>
      </c>
    </row>
    <row r="35" ht="15.75" thickBot="1"/>
    <row r="36" spans="2:39" s="15" customFormat="1" ht="60" customHeight="1">
      <c r="B36" s="55" t="s">
        <v>34</v>
      </c>
      <c r="C36" s="56" t="s">
        <v>29</v>
      </c>
      <c r="D36" s="56" t="s">
        <v>14</v>
      </c>
      <c r="E36" s="56" t="s">
        <v>25</v>
      </c>
      <c r="F36" s="56" t="s">
        <v>26</v>
      </c>
      <c r="G36" s="56" t="s">
        <v>27</v>
      </c>
      <c r="H36" s="57" t="s">
        <v>42</v>
      </c>
      <c r="I36" s="56" t="s">
        <v>30</v>
      </c>
      <c r="J36" s="58" t="s">
        <v>18</v>
      </c>
      <c r="K36" s="58" t="s">
        <v>4</v>
      </c>
      <c r="L36" s="58" t="s">
        <v>147</v>
      </c>
      <c r="M36" s="58" t="s">
        <v>19</v>
      </c>
      <c r="N36" s="58" t="s">
        <v>20</v>
      </c>
      <c r="O36" s="58" t="s">
        <v>334</v>
      </c>
      <c r="P36" s="146">
        <f aca="true" t="shared" si="4" ref="P36:AE36">SUM(P37:P37)</f>
        <v>15000</v>
      </c>
      <c r="Q36" s="147">
        <f t="shared" si="4"/>
        <v>0</v>
      </c>
      <c r="R36" s="146">
        <f t="shared" si="4"/>
        <v>0</v>
      </c>
      <c r="S36" s="147">
        <f t="shared" si="4"/>
        <v>0</v>
      </c>
      <c r="T36" s="146">
        <f t="shared" si="4"/>
        <v>0</v>
      </c>
      <c r="U36" s="147">
        <f t="shared" si="4"/>
        <v>0</v>
      </c>
      <c r="V36" s="146">
        <f t="shared" si="4"/>
        <v>0</v>
      </c>
      <c r="W36" s="147">
        <f t="shared" si="4"/>
        <v>0</v>
      </c>
      <c r="X36" s="146">
        <f t="shared" si="4"/>
        <v>0</v>
      </c>
      <c r="Y36" s="147">
        <f t="shared" si="4"/>
        <v>0</v>
      </c>
      <c r="Z36" s="146">
        <f t="shared" si="4"/>
        <v>0</v>
      </c>
      <c r="AA36" s="147">
        <f t="shared" si="4"/>
        <v>0</v>
      </c>
      <c r="AB36" s="146">
        <f t="shared" si="4"/>
        <v>0</v>
      </c>
      <c r="AC36" s="147">
        <f t="shared" si="4"/>
        <v>0</v>
      </c>
      <c r="AD36" s="146">
        <f t="shared" si="4"/>
        <v>0</v>
      </c>
      <c r="AE36" s="147">
        <f t="shared" si="4"/>
        <v>0</v>
      </c>
      <c r="AF36" s="148">
        <f>P36+R36+T36+V36+X36+Z36+AB36+AD36</f>
        <v>15000</v>
      </c>
      <c r="AG36" s="147">
        <f>Q36+S36+U36+W36+Y36+AA36+AC36+AE36</f>
        <v>0</v>
      </c>
      <c r="AH36" s="62" t="s">
        <v>295</v>
      </c>
      <c r="AI36" s="62" t="s">
        <v>296</v>
      </c>
      <c r="AJ36" s="62" t="s">
        <v>11</v>
      </c>
      <c r="AK36" s="62" t="s">
        <v>12</v>
      </c>
      <c r="AL36" s="63" t="s">
        <v>21</v>
      </c>
      <c r="AM36" s="64" t="s">
        <v>37</v>
      </c>
    </row>
    <row r="37" spans="2:39" ht="42.75" customHeight="1" thickBot="1">
      <c r="B37" s="81" t="s">
        <v>61</v>
      </c>
      <c r="C37" s="179">
        <v>2012025899019</v>
      </c>
      <c r="D37" s="66" t="s">
        <v>151</v>
      </c>
      <c r="E37" s="66" t="s">
        <v>60</v>
      </c>
      <c r="F37" s="67">
        <v>1</v>
      </c>
      <c r="G37" s="68">
        <v>0</v>
      </c>
      <c r="H37" s="69" t="s">
        <v>56</v>
      </c>
      <c r="I37" s="69" t="s">
        <v>88</v>
      </c>
      <c r="J37" s="69">
        <v>0</v>
      </c>
      <c r="K37" s="69">
        <v>4</v>
      </c>
      <c r="L37" s="69">
        <v>1</v>
      </c>
      <c r="M37" s="69">
        <v>1</v>
      </c>
      <c r="N37" s="69">
        <v>0</v>
      </c>
      <c r="O37" s="69">
        <v>1</v>
      </c>
      <c r="P37" s="149">
        <v>15000</v>
      </c>
      <c r="Q37" s="150"/>
      <c r="R37" s="150"/>
      <c r="S37" s="150"/>
      <c r="T37" s="150"/>
      <c r="U37" s="150"/>
      <c r="V37" s="150"/>
      <c r="W37" s="150"/>
      <c r="X37" s="150"/>
      <c r="Y37" s="150"/>
      <c r="Z37" s="150"/>
      <c r="AA37" s="150"/>
      <c r="AB37" s="150"/>
      <c r="AC37" s="150"/>
      <c r="AD37" s="150"/>
      <c r="AE37" s="150"/>
      <c r="AF37" s="150"/>
      <c r="AG37" s="150"/>
      <c r="AH37" s="37" t="s">
        <v>282</v>
      </c>
      <c r="AI37" s="26">
        <v>90</v>
      </c>
      <c r="AJ37" s="38" t="s">
        <v>145</v>
      </c>
      <c r="AK37" s="30" t="s">
        <v>43</v>
      </c>
      <c r="AL37" s="30" t="s">
        <v>154</v>
      </c>
      <c r="AM37" s="118" t="s">
        <v>206</v>
      </c>
    </row>
    <row r="38" ht="27" customHeight="1" thickBot="1"/>
    <row r="39" spans="2:39" s="15" customFormat="1" ht="60" customHeight="1">
      <c r="B39" s="55" t="s">
        <v>34</v>
      </c>
      <c r="C39" s="56" t="s">
        <v>29</v>
      </c>
      <c r="D39" s="56" t="s">
        <v>14</v>
      </c>
      <c r="E39" s="56" t="s">
        <v>25</v>
      </c>
      <c r="F39" s="56" t="s">
        <v>26</v>
      </c>
      <c r="G39" s="56" t="s">
        <v>27</v>
      </c>
      <c r="H39" s="57" t="s">
        <v>54</v>
      </c>
      <c r="I39" s="56" t="s">
        <v>30</v>
      </c>
      <c r="J39" s="58" t="s">
        <v>18</v>
      </c>
      <c r="K39" s="58" t="s">
        <v>4</v>
      </c>
      <c r="L39" s="58" t="s">
        <v>38</v>
      </c>
      <c r="M39" s="58" t="s">
        <v>19</v>
      </c>
      <c r="N39" s="58" t="s">
        <v>20</v>
      </c>
      <c r="O39" s="58" t="s">
        <v>334</v>
      </c>
      <c r="P39" s="146">
        <f aca="true" t="shared" si="5" ref="P39:AE39">SUM(P40:P42)</f>
        <v>36000</v>
      </c>
      <c r="Q39" s="147">
        <f t="shared" si="5"/>
        <v>84000</v>
      </c>
      <c r="R39" s="146">
        <f t="shared" si="5"/>
        <v>0</v>
      </c>
      <c r="S39" s="147">
        <f t="shared" si="5"/>
        <v>0</v>
      </c>
      <c r="T39" s="146">
        <f t="shared" si="5"/>
        <v>0</v>
      </c>
      <c r="U39" s="147">
        <f t="shared" si="5"/>
        <v>0</v>
      </c>
      <c r="V39" s="146">
        <f t="shared" si="5"/>
        <v>0</v>
      </c>
      <c r="W39" s="147">
        <f t="shared" si="5"/>
        <v>0</v>
      </c>
      <c r="X39" s="146">
        <f t="shared" si="5"/>
        <v>0</v>
      </c>
      <c r="Y39" s="147">
        <f t="shared" si="5"/>
        <v>0</v>
      </c>
      <c r="Z39" s="146">
        <f t="shared" si="5"/>
        <v>0</v>
      </c>
      <c r="AA39" s="147">
        <f t="shared" si="5"/>
        <v>0</v>
      </c>
      <c r="AB39" s="146">
        <f t="shared" si="5"/>
        <v>0</v>
      </c>
      <c r="AC39" s="147">
        <f t="shared" si="5"/>
        <v>0</v>
      </c>
      <c r="AD39" s="146">
        <f t="shared" si="5"/>
        <v>0</v>
      </c>
      <c r="AE39" s="147">
        <f t="shared" si="5"/>
        <v>0</v>
      </c>
      <c r="AF39" s="148">
        <f>P39+R39+T39+V39+X39+Z39+AB39+AD39</f>
        <v>36000</v>
      </c>
      <c r="AG39" s="147">
        <f>Q39+S39+U39+W39+Y39+AA39+AC39+AE39</f>
        <v>84000</v>
      </c>
      <c r="AH39" s="62" t="s">
        <v>295</v>
      </c>
      <c r="AI39" s="62" t="s">
        <v>296</v>
      </c>
      <c r="AJ39" s="62" t="s">
        <v>11</v>
      </c>
      <c r="AK39" s="62" t="s">
        <v>12</v>
      </c>
      <c r="AL39" s="63" t="s">
        <v>21</v>
      </c>
      <c r="AM39" s="64" t="s">
        <v>37</v>
      </c>
    </row>
    <row r="40" spans="2:39" ht="24" customHeight="1">
      <c r="B40" s="289" t="s">
        <v>61</v>
      </c>
      <c r="C40" s="179">
        <v>2012025899019</v>
      </c>
      <c r="D40" s="8" t="s">
        <v>151</v>
      </c>
      <c r="E40" s="8" t="s">
        <v>60</v>
      </c>
      <c r="F40" s="26">
        <v>1</v>
      </c>
      <c r="G40" s="17">
        <v>0</v>
      </c>
      <c r="H40" s="187" t="s">
        <v>63</v>
      </c>
      <c r="I40" s="187" t="s">
        <v>89</v>
      </c>
      <c r="J40" s="292">
        <v>1500</v>
      </c>
      <c r="K40" s="186">
        <v>9000</v>
      </c>
      <c r="L40" s="186">
        <v>1900</v>
      </c>
      <c r="M40" s="186">
        <v>1900</v>
      </c>
      <c r="N40" s="186">
        <v>0</v>
      </c>
      <c r="O40" s="186">
        <v>1900</v>
      </c>
      <c r="P40" s="149">
        <v>36000</v>
      </c>
      <c r="Q40" s="150">
        <v>12000</v>
      </c>
      <c r="R40" s="150"/>
      <c r="S40" s="150"/>
      <c r="T40" s="150"/>
      <c r="U40" s="150"/>
      <c r="V40" s="150"/>
      <c r="W40" s="150"/>
      <c r="X40" s="150"/>
      <c r="Y40" s="150"/>
      <c r="Z40" s="150"/>
      <c r="AA40" s="150"/>
      <c r="AB40" s="150"/>
      <c r="AC40" s="150"/>
      <c r="AD40" s="150"/>
      <c r="AE40" s="150"/>
      <c r="AF40" s="150"/>
      <c r="AG40" s="150"/>
      <c r="AH40" s="37" t="s">
        <v>282</v>
      </c>
      <c r="AI40" s="99">
        <v>900</v>
      </c>
      <c r="AJ40" s="38" t="s">
        <v>145</v>
      </c>
      <c r="AK40" s="30" t="s">
        <v>43</v>
      </c>
      <c r="AL40" s="30" t="s">
        <v>154</v>
      </c>
      <c r="AM40" s="118" t="s">
        <v>206</v>
      </c>
    </row>
    <row r="41" spans="2:39" ht="19.5" customHeight="1">
      <c r="B41" s="289"/>
      <c r="C41" s="179">
        <v>2012025899019</v>
      </c>
      <c r="D41" s="8" t="s">
        <v>152</v>
      </c>
      <c r="E41" s="8" t="s">
        <v>60</v>
      </c>
      <c r="F41" s="26">
        <v>1</v>
      </c>
      <c r="G41" s="17">
        <v>0</v>
      </c>
      <c r="H41" s="187"/>
      <c r="I41" s="187"/>
      <c r="J41" s="292"/>
      <c r="K41" s="186"/>
      <c r="L41" s="186"/>
      <c r="M41" s="186"/>
      <c r="N41" s="186"/>
      <c r="O41" s="186"/>
      <c r="P41" s="149"/>
      <c r="Q41" s="150">
        <v>12000</v>
      </c>
      <c r="R41" s="150"/>
      <c r="S41" s="150"/>
      <c r="T41" s="150"/>
      <c r="U41" s="150"/>
      <c r="V41" s="150"/>
      <c r="W41" s="150"/>
      <c r="X41" s="150"/>
      <c r="Y41" s="150"/>
      <c r="Z41" s="150"/>
      <c r="AA41" s="150"/>
      <c r="AB41" s="150"/>
      <c r="AC41" s="150"/>
      <c r="AD41" s="150"/>
      <c r="AE41" s="150"/>
      <c r="AF41" s="150"/>
      <c r="AG41" s="150"/>
      <c r="AH41" s="37" t="s">
        <v>283</v>
      </c>
      <c r="AI41" s="99">
        <v>1000</v>
      </c>
      <c r="AJ41" s="38" t="s">
        <v>155</v>
      </c>
      <c r="AK41" s="30" t="s">
        <v>43</v>
      </c>
      <c r="AL41" s="30" t="s">
        <v>207</v>
      </c>
      <c r="AM41" s="118" t="s">
        <v>208</v>
      </c>
    </row>
    <row r="42" spans="2:39" ht="19.5" customHeight="1" thickBot="1">
      <c r="B42" s="290"/>
      <c r="C42" s="179">
        <v>2012025899019</v>
      </c>
      <c r="D42" s="66" t="s">
        <v>153</v>
      </c>
      <c r="E42" s="66" t="s">
        <v>60</v>
      </c>
      <c r="F42" s="25">
        <v>1</v>
      </c>
      <c r="G42" s="68">
        <v>0</v>
      </c>
      <c r="H42" s="188"/>
      <c r="I42" s="188"/>
      <c r="J42" s="293"/>
      <c r="K42" s="210"/>
      <c r="L42" s="210"/>
      <c r="M42" s="210"/>
      <c r="N42" s="210"/>
      <c r="O42" s="210"/>
      <c r="P42" s="149"/>
      <c r="Q42" s="150">
        <v>60000</v>
      </c>
      <c r="R42" s="150"/>
      <c r="S42" s="150"/>
      <c r="T42" s="150"/>
      <c r="U42" s="150"/>
      <c r="V42" s="150"/>
      <c r="W42" s="150"/>
      <c r="X42" s="150"/>
      <c r="Y42" s="150"/>
      <c r="Z42" s="150"/>
      <c r="AA42" s="150"/>
      <c r="AB42" s="150"/>
      <c r="AC42" s="150"/>
      <c r="AD42" s="150"/>
      <c r="AE42" s="150"/>
      <c r="AF42" s="150"/>
      <c r="AG42" s="150"/>
      <c r="AH42" s="70" t="s">
        <v>43</v>
      </c>
      <c r="AI42" s="131" t="s">
        <v>43</v>
      </c>
      <c r="AJ42" s="82" t="s">
        <v>156</v>
      </c>
      <c r="AK42" s="25" t="s">
        <v>43</v>
      </c>
      <c r="AL42" s="25" t="s">
        <v>209</v>
      </c>
      <c r="AM42" s="121" t="s">
        <v>210</v>
      </c>
    </row>
    <row r="43" ht="25.5" customHeight="1" thickBot="1"/>
    <row r="44" spans="2:39" s="15" customFormat="1" ht="60" customHeight="1">
      <c r="B44" s="55" t="s">
        <v>34</v>
      </c>
      <c r="C44" s="56" t="s">
        <v>29</v>
      </c>
      <c r="D44" s="56" t="s">
        <v>14</v>
      </c>
      <c r="E44" s="56" t="s">
        <v>25</v>
      </c>
      <c r="F44" s="56" t="s">
        <v>26</v>
      </c>
      <c r="G44" s="56" t="s">
        <v>27</v>
      </c>
      <c r="H44" s="57" t="s">
        <v>53</v>
      </c>
      <c r="I44" s="56" t="s">
        <v>30</v>
      </c>
      <c r="J44" s="58" t="s">
        <v>18</v>
      </c>
      <c r="K44" s="58" t="s">
        <v>4</v>
      </c>
      <c r="L44" s="58" t="s">
        <v>38</v>
      </c>
      <c r="M44" s="58" t="s">
        <v>19</v>
      </c>
      <c r="N44" s="58" t="s">
        <v>20</v>
      </c>
      <c r="O44" s="58" t="s">
        <v>334</v>
      </c>
      <c r="P44" s="146">
        <f aca="true" t="shared" si="6" ref="P44:AE44">SUM(P45:P45)</f>
        <v>0</v>
      </c>
      <c r="Q44" s="147">
        <f t="shared" si="6"/>
        <v>0</v>
      </c>
      <c r="R44" s="146">
        <f t="shared" si="6"/>
        <v>0</v>
      </c>
      <c r="S44" s="147">
        <f t="shared" si="6"/>
        <v>0</v>
      </c>
      <c r="T44" s="146">
        <f t="shared" si="6"/>
        <v>0</v>
      </c>
      <c r="U44" s="147">
        <f t="shared" si="6"/>
        <v>0</v>
      </c>
      <c r="V44" s="146">
        <f t="shared" si="6"/>
        <v>0</v>
      </c>
      <c r="W44" s="147">
        <f t="shared" si="6"/>
        <v>0</v>
      </c>
      <c r="X44" s="146">
        <f t="shared" si="6"/>
        <v>0</v>
      </c>
      <c r="Y44" s="147">
        <f t="shared" si="6"/>
        <v>0</v>
      </c>
      <c r="Z44" s="146">
        <f t="shared" si="6"/>
        <v>0</v>
      </c>
      <c r="AA44" s="147">
        <f t="shared" si="6"/>
        <v>0</v>
      </c>
      <c r="AB44" s="146">
        <f t="shared" si="6"/>
        <v>0</v>
      </c>
      <c r="AC44" s="147">
        <f t="shared" si="6"/>
        <v>0</v>
      </c>
      <c r="AD44" s="146">
        <f t="shared" si="6"/>
        <v>0</v>
      </c>
      <c r="AE44" s="147">
        <f t="shared" si="6"/>
        <v>0</v>
      </c>
      <c r="AF44" s="148">
        <f>P44+R44+T44+V44+X44+Z44+AB44+AD44</f>
        <v>0</v>
      </c>
      <c r="AG44" s="147">
        <f>Q44+S44+U44+W44+Y44+AA44+AC44+AE44</f>
        <v>0</v>
      </c>
      <c r="AH44" s="62" t="s">
        <v>295</v>
      </c>
      <c r="AI44" s="62" t="s">
        <v>296</v>
      </c>
      <c r="AJ44" s="62" t="s">
        <v>11</v>
      </c>
      <c r="AK44" s="62" t="s">
        <v>12</v>
      </c>
      <c r="AL44" s="63" t="s">
        <v>21</v>
      </c>
      <c r="AM44" s="64" t="s">
        <v>37</v>
      </c>
    </row>
    <row r="45" spans="2:39" ht="49.5" customHeight="1" thickBot="1">
      <c r="B45" s="81" t="s">
        <v>61</v>
      </c>
      <c r="C45" s="179">
        <v>2012025899019</v>
      </c>
      <c r="D45" s="66" t="s">
        <v>151</v>
      </c>
      <c r="E45" s="66" t="s">
        <v>60</v>
      </c>
      <c r="F45" s="67">
        <v>0</v>
      </c>
      <c r="G45" s="68">
        <v>0</v>
      </c>
      <c r="H45" s="69" t="s">
        <v>64</v>
      </c>
      <c r="I45" s="69" t="s">
        <v>90</v>
      </c>
      <c r="J45" s="69">
        <v>0</v>
      </c>
      <c r="K45" s="69">
        <v>4</v>
      </c>
      <c r="L45" s="69">
        <v>0</v>
      </c>
      <c r="M45" s="69">
        <v>0</v>
      </c>
      <c r="N45" s="69">
        <v>0</v>
      </c>
      <c r="O45" s="69">
        <v>0</v>
      </c>
      <c r="P45" s="149">
        <v>0</v>
      </c>
      <c r="Q45" s="150"/>
      <c r="R45" s="150"/>
      <c r="S45" s="150"/>
      <c r="T45" s="150"/>
      <c r="U45" s="150"/>
      <c r="V45" s="150"/>
      <c r="W45" s="150"/>
      <c r="X45" s="150"/>
      <c r="Y45" s="150"/>
      <c r="Z45" s="150"/>
      <c r="AA45" s="150"/>
      <c r="AB45" s="150"/>
      <c r="AC45" s="150"/>
      <c r="AD45" s="150"/>
      <c r="AE45" s="150"/>
      <c r="AF45" s="150"/>
      <c r="AG45" s="150"/>
      <c r="AH45" s="70">
        <v>0</v>
      </c>
      <c r="AI45" s="67">
        <v>0</v>
      </c>
      <c r="AJ45" s="25"/>
      <c r="AK45" s="25"/>
      <c r="AL45" s="25"/>
      <c r="AM45" s="73"/>
    </row>
    <row r="46" ht="27.75" customHeight="1" thickBot="1"/>
    <row r="47" spans="2:39" ht="64.5">
      <c r="B47" s="55" t="s">
        <v>34</v>
      </c>
      <c r="C47" s="56" t="s">
        <v>29</v>
      </c>
      <c r="D47" s="56" t="s">
        <v>14</v>
      </c>
      <c r="E47" s="56" t="s">
        <v>25</v>
      </c>
      <c r="F47" s="56" t="s">
        <v>26</v>
      </c>
      <c r="G47" s="56" t="s">
        <v>27</v>
      </c>
      <c r="H47" s="57" t="s">
        <v>65</v>
      </c>
      <c r="I47" s="56" t="s">
        <v>30</v>
      </c>
      <c r="J47" s="58" t="s">
        <v>18</v>
      </c>
      <c r="K47" s="58" t="s">
        <v>4</v>
      </c>
      <c r="L47" s="58" t="s">
        <v>38</v>
      </c>
      <c r="M47" s="58" t="s">
        <v>19</v>
      </c>
      <c r="N47" s="58" t="s">
        <v>20</v>
      </c>
      <c r="O47" s="58" t="s">
        <v>334</v>
      </c>
      <c r="P47" s="146">
        <f aca="true" t="shared" si="7" ref="P47:AE47">SUM(P48:P48)</f>
        <v>6201</v>
      </c>
      <c r="Q47" s="147">
        <f t="shared" si="7"/>
        <v>5000</v>
      </c>
      <c r="R47" s="146">
        <f t="shared" si="7"/>
        <v>0</v>
      </c>
      <c r="S47" s="147">
        <f t="shared" si="7"/>
        <v>0</v>
      </c>
      <c r="T47" s="146">
        <f t="shared" si="7"/>
        <v>0</v>
      </c>
      <c r="U47" s="147">
        <f t="shared" si="7"/>
        <v>0</v>
      </c>
      <c r="V47" s="146">
        <f t="shared" si="7"/>
        <v>0</v>
      </c>
      <c r="W47" s="147">
        <f t="shared" si="7"/>
        <v>0</v>
      </c>
      <c r="X47" s="146">
        <f t="shared" si="7"/>
        <v>0</v>
      </c>
      <c r="Y47" s="147">
        <f t="shared" si="7"/>
        <v>0</v>
      </c>
      <c r="Z47" s="146">
        <f t="shared" si="7"/>
        <v>0</v>
      </c>
      <c r="AA47" s="147">
        <f t="shared" si="7"/>
        <v>0</v>
      </c>
      <c r="AB47" s="146">
        <f t="shared" si="7"/>
        <v>0</v>
      </c>
      <c r="AC47" s="147">
        <f t="shared" si="7"/>
        <v>0</v>
      </c>
      <c r="AD47" s="146">
        <f t="shared" si="7"/>
        <v>0</v>
      </c>
      <c r="AE47" s="147">
        <f t="shared" si="7"/>
        <v>0</v>
      </c>
      <c r="AF47" s="148">
        <f>P47+R47+T47+V47+X47+Z47+AB47+AD47</f>
        <v>6201</v>
      </c>
      <c r="AG47" s="147">
        <f>Q47+S47+U47+W47+Y47+AA47+AC47+AE47</f>
        <v>5000</v>
      </c>
      <c r="AH47" s="62" t="s">
        <v>295</v>
      </c>
      <c r="AI47" s="62" t="s">
        <v>296</v>
      </c>
      <c r="AJ47" s="62" t="s">
        <v>11</v>
      </c>
      <c r="AK47" s="62" t="s">
        <v>12</v>
      </c>
      <c r="AL47" s="63" t="s">
        <v>21</v>
      </c>
      <c r="AM47" s="64" t="s">
        <v>37</v>
      </c>
    </row>
    <row r="48" spans="2:39" ht="36" customHeight="1" thickBot="1">
      <c r="B48" s="81" t="s">
        <v>61</v>
      </c>
      <c r="C48" s="179">
        <v>2012025899019</v>
      </c>
      <c r="D48" s="66" t="s">
        <v>151</v>
      </c>
      <c r="E48" s="66" t="s">
        <v>60</v>
      </c>
      <c r="F48" s="67">
        <v>1</v>
      </c>
      <c r="G48" s="68">
        <v>0</v>
      </c>
      <c r="H48" s="84" t="s">
        <v>73</v>
      </c>
      <c r="I48" s="84" t="s">
        <v>91</v>
      </c>
      <c r="J48" s="68">
        <v>16</v>
      </c>
      <c r="K48" s="68">
        <v>35</v>
      </c>
      <c r="L48" s="68">
        <v>8</v>
      </c>
      <c r="M48" s="69">
        <v>8</v>
      </c>
      <c r="N48" s="69">
        <v>0</v>
      </c>
      <c r="O48" s="69">
        <v>8</v>
      </c>
      <c r="P48" s="149">
        <v>6201</v>
      </c>
      <c r="Q48" s="150">
        <v>5000</v>
      </c>
      <c r="R48" s="150"/>
      <c r="S48" s="150"/>
      <c r="T48" s="150"/>
      <c r="U48" s="150"/>
      <c r="V48" s="150"/>
      <c r="W48" s="150"/>
      <c r="X48" s="150"/>
      <c r="Y48" s="150"/>
      <c r="Z48" s="150"/>
      <c r="AA48" s="150"/>
      <c r="AB48" s="150"/>
      <c r="AC48" s="150"/>
      <c r="AD48" s="150"/>
      <c r="AE48" s="150"/>
      <c r="AF48" s="150"/>
      <c r="AG48" s="150"/>
      <c r="AH48" s="70" t="s">
        <v>282</v>
      </c>
      <c r="AI48" s="67">
        <v>289</v>
      </c>
      <c r="AJ48" s="79" t="s">
        <v>211</v>
      </c>
      <c r="AK48" s="25" t="s">
        <v>43</v>
      </c>
      <c r="AL48" s="25" t="s">
        <v>157</v>
      </c>
      <c r="AM48" s="122" t="s">
        <v>212</v>
      </c>
    </row>
    <row r="49" ht="27" customHeight="1" thickBot="1"/>
    <row r="50" spans="2:39" ht="64.5">
      <c r="B50" s="55" t="s">
        <v>34</v>
      </c>
      <c r="C50" s="56" t="s">
        <v>29</v>
      </c>
      <c r="D50" s="56" t="s">
        <v>14</v>
      </c>
      <c r="E50" s="56" t="s">
        <v>25</v>
      </c>
      <c r="F50" s="56" t="s">
        <v>26</v>
      </c>
      <c r="G50" s="56" t="s">
        <v>27</v>
      </c>
      <c r="H50" s="57" t="s">
        <v>66</v>
      </c>
      <c r="I50" s="56" t="s">
        <v>30</v>
      </c>
      <c r="J50" s="58" t="s">
        <v>18</v>
      </c>
      <c r="K50" s="58" t="s">
        <v>4</v>
      </c>
      <c r="L50" s="58" t="s">
        <v>38</v>
      </c>
      <c r="M50" s="58" t="s">
        <v>19</v>
      </c>
      <c r="N50" s="58" t="s">
        <v>20</v>
      </c>
      <c r="O50" s="58" t="s">
        <v>334</v>
      </c>
      <c r="P50" s="146">
        <f aca="true" t="shared" si="8" ref="P50:AE50">SUM(P51:P53)</f>
        <v>0</v>
      </c>
      <c r="Q50" s="147">
        <f t="shared" si="8"/>
        <v>0</v>
      </c>
      <c r="R50" s="146">
        <f t="shared" si="8"/>
        <v>0</v>
      </c>
      <c r="S50" s="147">
        <f t="shared" si="8"/>
        <v>0</v>
      </c>
      <c r="T50" s="146">
        <f t="shared" si="8"/>
        <v>7500</v>
      </c>
      <c r="U50" s="147">
        <f t="shared" si="8"/>
        <v>0</v>
      </c>
      <c r="V50" s="146">
        <f t="shared" si="8"/>
        <v>0</v>
      </c>
      <c r="W50" s="147">
        <f t="shared" si="8"/>
        <v>0</v>
      </c>
      <c r="X50" s="146">
        <f t="shared" si="8"/>
        <v>0</v>
      </c>
      <c r="Y50" s="147">
        <f t="shared" si="8"/>
        <v>0</v>
      </c>
      <c r="Z50" s="146">
        <f t="shared" si="8"/>
        <v>0</v>
      </c>
      <c r="AA50" s="147">
        <f t="shared" si="8"/>
        <v>0</v>
      </c>
      <c r="AB50" s="146">
        <f t="shared" si="8"/>
        <v>0</v>
      </c>
      <c r="AC50" s="147">
        <f t="shared" si="8"/>
        <v>0</v>
      </c>
      <c r="AD50" s="146">
        <f t="shared" si="8"/>
        <v>0</v>
      </c>
      <c r="AE50" s="147">
        <f t="shared" si="8"/>
        <v>0</v>
      </c>
      <c r="AF50" s="148">
        <f>P50+R50+T50+V50+X50+Z50+AB50+AD50</f>
        <v>7500</v>
      </c>
      <c r="AG50" s="147">
        <f>Q50+S50+U50+W50+Y50+AA50+AC50+AE50</f>
        <v>0</v>
      </c>
      <c r="AH50" s="62" t="s">
        <v>295</v>
      </c>
      <c r="AI50" s="62" t="s">
        <v>296</v>
      </c>
      <c r="AJ50" s="62" t="s">
        <v>11</v>
      </c>
      <c r="AK50" s="62" t="s">
        <v>12</v>
      </c>
      <c r="AL50" s="63" t="s">
        <v>21</v>
      </c>
      <c r="AM50" s="64" t="s">
        <v>37</v>
      </c>
    </row>
    <row r="51" spans="2:39" ht="21.75" customHeight="1">
      <c r="B51" s="289" t="s">
        <v>61</v>
      </c>
      <c r="C51" s="179">
        <v>2012025899019</v>
      </c>
      <c r="D51" s="8" t="s">
        <v>160</v>
      </c>
      <c r="E51" s="8" t="s">
        <v>60</v>
      </c>
      <c r="F51" s="26">
        <v>0</v>
      </c>
      <c r="G51" s="17">
        <v>0</v>
      </c>
      <c r="H51" s="187" t="s">
        <v>74</v>
      </c>
      <c r="I51" s="187" t="s">
        <v>92</v>
      </c>
      <c r="J51" s="187">
        <v>0</v>
      </c>
      <c r="K51" s="187">
        <v>4</v>
      </c>
      <c r="L51" s="187">
        <v>0</v>
      </c>
      <c r="M51" s="187">
        <v>0</v>
      </c>
      <c r="N51" s="187">
        <v>0</v>
      </c>
      <c r="O51" s="187">
        <v>0</v>
      </c>
      <c r="P51" s="154"/>
      <c r="Q51" s="155"/>
      <c r="R51" s="174"/>
      <c r="S51" s="150"/>
      <c r="T51" s="203">
        <v>7500</v>
      </c>
      <c r="U51" s="203">
        <v>0</v>
      </c>
      <c r="V51" s="150"/>
      <c r="W51" s="150"/>
      <c r="X51" s="150"/>
      <c r="Y51" s="150"/>
      <c r="Z51" s="150"/>
      <c r="AA51" s="150"/>
      <c r="AB51" s="150"/>
      <c r="AC51" s="150"/>
      <c r="AD51" s="150"/>
      <c r="AE51" s="150"/>
      <c r="AF51" s="154"/>
      <c r="AG51" s="154"/>
      <c r="AH51" s="37"/>
      <c r="AI51" s="26"/>
      <c r="AJ51" s="30"/>
      <c r="AK51" s="30"/>
      <c r="AL51" s="30"/>
      <c r="AM51" s="18"/>
    </row>
    <row r="52" spans="2:39" ht="15">
      <c r="B52" s="289"/>
      <c r="C52" s="179">
        <v>2012025899019</v>
      </c>
      <c r="D52" s="8" t="s">
        <v>158</v>
      </c>
      <c r="E52" s="8" t="s">
        <v>60</v>
      </c>
      <c r="F52" s="26">
        <v>0</v>
      </c>
      <c r="G52" s="17">
        <v>0</v>
      </c>
      <c r="H52" s="187"/>
      <c r="I52" s="187"/>
      <c r="J52" s="187"/>
      <c r="K52" s="187"/>
      <c r="L52" s="187"/>
      <c r="M52" s="187"/>
      <c r="N52" s="187"/>
      <c r="O52" s="187"/>
      <c r="P52" s="154"/>
      <c r="Q52" s="155"/>
      <c r="R52" s="175"/>
      <c r="S52" s="150"/>
      <c r="T52" s="204"/>
      <c r="U52" s="204"/>
      <c r="V52" s="150"/>
      <c r="W52" s="150"/>
      <c r="X52" s="150"/>
      <c r="Y52" s="150"/>
      <c r="Z52" s="150"/>
      <c r="AA52" s="150"/>
      <c r="AB52" s="150"/>
      <c r="AC52" s="150"/>
      <c r="AD52" s="150"/>
      <c r="AE52" s="150"/>
      <c r="AF52" s="154"/>
      <c r="AG52" s="154"/>
      <c r="AH52" s="37"/>
      <c r="AI52" s="26"/>
      <c r="AJ52" s="30"/>
      <c r="AK52" s="30"/>
      <c r="AL52" s="30"/>
      <c r="AM52" s="18"/>
    </row>
    <row r="53" spans="2:39" ht="15.75" thickBot="1">
      <c r="B53" s="290"/>
      <c r="C53" s="179">
        <v>2012025899019</v>
      </c>
      <c r="D53" s="66" t="s">
        <v>159</v>
      </c>
      <c r="E53" s="66" t="s">
        <v>60</v>
      </c>
      <c r="F53" s="67">
        <v>0</v>
      </c>
      <c r="G53" s="68">
        <v>0</v>
      </c>
      <c r="H53" s="188"/>
      <c r="I53" s="188"/>
      <c r="J53" s="188"/>
      <c r="K53" s="188"/>
      <c r="L53" s="188"/>
      <c r="M53" s="188"/>
      <c r="N53" s="188"/>
      <c r="O53" s="188"/>
      <c r="P53" s="156"/>
      <c r="Q53" s="157"/>
      <c r="R53" s="178"/>
      <c r="S53" s="153"/>
      <c r="T53" s="205"/>
      <c r="U53" s="205"/>
      <c r="V53" s="153"/>
      <c r="W53" s="153"/>
      <c r="X53" s="153"/>
      <c r="Y53" s="153"/>
      <c r="Z53" s="153"/>
      <c r="AA53" s="153"/>
      <c r="AB53" s="153"/>
      <c r="AC53" s="153"/>
      <c r="AD53" s="153"/>
      <c r="AE53" s="153"/>
      <c r="AF53" s="156"/>
      <c r="AG53" s="156"/>
      <c r="AH53" s="70"/>
      <c r="AI53" s="25"/>
      <c r="AJ53" s="25"/>
      <c r="AK53" s="25"/>
      <c r="AL53" s="25"/>
      <c r="AM53" s="73"/>
    </row>
    <row r="54" ht="27" customHeight="1" thickBot="1"/>
    <row r="55" spans="2:39" ht="64.5">
      <c r="B55" s="55" t="s">
        <v>34</v>
      </c>
      <c r="C55" s="56" t="s">
        <v>29</v>
      </c>
      <c r="D55" s="56" t="s">
        <v>14</v>
      </c>
      <c r="E55" s="56" t="s">
        <v>25</v>
      </c>
      <c r="F55" s="56" t="s">
        <v>26</v>
      </c>
      <c r="G55" s="56" t="s">
        <v>27</v>
      </c>
      <c r="H55" s="57" t="s">
        <v>67</v>
      </c>
      <c r="I55" s="56" t="s">
        <v>30</v>
      </c>
      <c r="J55" s="58" t="s">
        <v>18</v>
      </c>
      <c r="K55" s="58" t="s">
        <v>4</v>
      </c>
      <c r="L55" s="58" t="s">
        <v>38</v>
      </c>
      <c r="M55" s="58" t="s">
        <v>19</v>
      </c>
      <c r="N55" s="58" t="s">
        <v>20</v>
      </c>
      <c r="O55" s="58" t="s">
        <v>334</v>
      </c>
      <c r="P55" s="146">
        <f aca="true" t="shared" si="9" ref="P55:AE55">SUM(P56:P58)</f>
        <v>0</v>
      </c>
      <c r="Q55" s="147">
        <f t="shared" si="9"/>
        <v>0</v>
      </c>
      <c r="R55" s="146">
        <f t="shared" si="9"/>
        <v>0</v>
      </c>
      <c r="S55" s="147">
        <f t="shared" si="9"/>
        <v>0</v>
      </c>
      <c r="T55" s="146">
        <f t="shared" si="9"/>
        <v>0</v>
      </c>
      <c r="U55" s="147">
        <f t="shared" si="9"/>
        <v>0</v>
      </c>
      <c r="V55" s="146">
        <f t="shared" si="9"/>
        <v>0</v>
      </c>
      <c r="W55" s="147">
        <f t="shared" si="9"/>
        <v>0</v>
      </c>
      <c r="X55" s="146">
        <f t="shared" si="9"/>
        <v>0</v>
      </c>
      <c r="Y55" s="147">
        <f t="shared" si="9"/>
        <v>0</v>
      </c>
      <c r="Z55" s="146">
        <f t="shared" si="9"/>
        <v>0</v>
      </c>
      <c r="AA55" s="147">
        <f t="shared" si="9"/>
        <v>0</v>
      </c>
      <c r="AB55" s="146">
        <f t="shared" si="9"/>
        <v>2500</v>
      </c>
      <c r="AC55" s="147">
        <f t="shared" si="9"/>
        <v>2500</v>
      </c>
      <c r="AD55" s="146">
        <f t="shared" si="9"/>
        <v>0</v>
      </c>
      <c r="AE55" s="147">
        <f t="shared" si="9"/>
        <v>0</v>
      </c>
      <c r="AF55" s="148">
        <f>P55+R55+T55+V55+X55+Z55+AB55+AD55</f>
        <v>2500</v>
      </c>
      <c r="AG55" s="147">
        <f>Q55+S55+U55+W55+Y55+AA55+AC55+AE55</f>
        <v>2500</v>
      </c>
      <c r="AH55" s="62" t="s">
        <v>295</v>
      </c>
      <c r="AI55" s="62" t="s">
        <v>296</v>
      </c>
      <c r="AJ55" s="62" t="s">
        <v>11</v>
      </c>
      <c r="AK55" s="62" t="s">
        <v>12</v>
      </c>
      <c r="AL55" s="63" t="s">
        <v>21</v>
      </c>
      <c r="AM55" s="64" t="s">
        <v>37</v>
      </c>
    </row>
    <row r="56" spans="2:39" ht="15">
      <c r="B56" s="289" t="s">
        <v>61</v>
      </c>
      <c r="C56" s="179">
        <v>2012025899019</v>
      </c>
      <c r="D56" s="8" t="s">
        <v>161</v>
      </c>
      <c r="E56" s="8" t="s">
        <v>60</v>
      </c>
      <c r="F56" s="26">
        <v>5</v>
      </c>
      <c r="G56" s="17">
        <v>0</v>
      </c>
      <c r="H56" s="187" t="s">
        <v>75</v>
      </c>
      <c r="I56" s="187" t="s">
        <v>93</v>
      </c>
      <c r="J56" s="187">
        <v>0</v>
      </c>
      <c r="K56" s="187">
        <v>18</v>
      </c>
      <c r="L56" s="187">
        <v>6</v>
      </c>
      <c r="M56" s="187">
        <v>5</v>
      </c>
      <c r="N56" s="187">
        <v>0</v>
      </c>
      <c r="O56" s="187">
        <v>5</v>
      </c>
      <c r="P56" s="154"/>
      <c r="Q56" s="155"/>
      <c r="R56" s="174"/>
      <c r="S56" s="150"/>
      <c r="T56" s="150"/>
      <c r="U56" s="150"/>
      <c r="V56" s="150"/>
      <c r="W56" s="150"/>
      <c r="X56" s="150"/>
      <c r="Y56" s="150"/>
      <c r="Z56" s="150"/>
      <c r="AA56" s="150"/>
      <c r="AB56" s="206">
        <v>2500</v>
      </c>
      <c r="AC56" s="206">
        <v>2500</v>
      </c>
      <c r="AD56" s="150"/>
      <c r="AE56" s="150"/>
      <c r="AF56" s="154"/>
      <c r="AG56" s="154"/>
      <c r="AH56" s="189" t="s">
        <v>284</v>
      </c>
      <c r="AI56" s="199">
        <v>1000</v>
      </c>
      <c r="AJ56" s="197" t="s">
        <v>164</v>
      </c>
      <c r="AK56" s="197" t="s">
        <v>165</v>
      </c>
      <c r="AL56" s="295" t="s">
        <v>166</v>
      </c>
      <c r="AM56" s="300" t="s">
        <v>213</v>
      </c>
    </row>
    <row r="57" spans="2:39" ht="15">
      <c r="B57" s="289"/>
      <c r="C57" s="179">
        <v>2012025899019</v>
      </c>
      <c r="D57" s="8" t="s">
        <v>162</v>
      </c>
      <c r="E57" s="8" t="s">
        <v>60</v>
      </c>
      <c r="F57" s="26">
        <v>5</v>
      </c>
      <c r="G57" s="17">
        <v>0</v>
      </c>
      <c r="H57" s="187"/>
      <c r="I57" s="187"/>
      <c r="J57" s="187"/>
      <c r="K57" s="187"/>
      <c r="L57" s="187"/>
      <c r="M57" s="187"/>
      <c r="N57" s="187"/>
      <c r="O57" s="187"/>
      <c r="P57" s="154"/>
      <c r="Q57" s="155"/>
      <c r="R57" s="175"/>
      <c r="S57" s="150"/>
      <c r="T57" s="150"/>
      <c r="U57" s="150"/>
      <c r="V57" s="150"/>
      <c r="W57" s="150"/>
      <c r="X57" s="150"/>
      <c r="Y57" s="150"/>
      <c r="Z57" s="150"/>
      <c r="AA57" s="150"/>
      <c r="AB57" s="206"/>
      <c r="AC57" s="206"/>
      <c r="AD57" s="150"/>
      <c r="AE57" s="150"/>
      <c r="AF57" s="154"/>
      <c r="AG57" s="154"/>
      <c r="AH57" s="208"/>
      <c r="AI57" s="199"/>
      <c r="AJ57" s="197"/>
      <c r="AK57" s="197"/>
      <c r="AL57" s="295"/>
      <c r="AM57" s="300"/>
    </row>
    <row r="58" spans="2:39" ht="15.75" thickBot="1">
      <c r="B58" s="290"/>
      <c r="C58" s="179">
        <v>2012025899019</v>
      </c>
      <c r="D58" s="66" t="s">
        <v>163</v>
      </c>
      <c r="E58" s="66" t="s">
        <v>60</v>
      </c>
      <c r="F58" s="67">
        <v>50</v>
      </c>
      <c r="G58" s="68">
        <v>0</v>
      </c>
      <c r="H58" s="188"/>
      <c r="I58" s="188"/>
      <c r="J58" s="188"/>
      <c r="K58" s="188"/>
      <c r="L58" s="188"/>
      <c r="M58" s="188"/>
      <c r="N58" s="188"/>
      <c r="O58" s="188"/>
      <c r="P58" s="156"/>
      <c r="Q58" s="157"/>
      <c r="R58" s="178"/>
      <c r="S58" s="153"/>
      <c r="T58" s="153"/>
      <c r="U58" s="153"/>
      <c r="V58" s="153"/>
      <c r="W58" s="153"/>
      <c r="X58" s="153"/>
      <c r="Y58" s="153"/>
      <c r="Z58" s="153"/>
      <c r="AA58" s="153"/>
      <c r="AB58" s="207"/>
      <c r="AC58" s="207"/>
      <c r="AD58" s="153"/>
      <c r="AE58" s="153"/>
      <c r="AF58" s="156"/>
      <c r="AG58" s="156"/>
      <c r="AH58" s="209"/>
      <c r="AI58" s="200"/>
      <c r="AJ58" s="198"/>
      <c r="AK58" s="198"/>
      <c r="AL58" s="310"/>
      <c r="AM58" s="301"/>
    </row>
    <row r="59" ht="26.25" customHeight="1" thickBot="1"/>
    <row r="60" spans="2:39" ht="64.5">
      <c r="B60" s="55" t="s">
        <v>34</v>
      </c>
      <c r="C60" s="56" t="s">
        <v>29</v>
      </c>
      <c r="D60" s="56" t="s">
        <v>14</v>
      </c>
      <c r="E60" s="56" t="s">
        <v>25</v>
      </c>
      <c r="F60" s="56" t="s">
        <v>26</v>
      </c>
      <c r="G60" s="56" t="s">
        <v>27</v>
      </c>
      <c r="H60" s="57" t="s">
        <v>68</v>
      </c>
      <c r="I60" s="56" t="s">
        <v>30</v>
      </c>
      <c r="J60" s="58" t="s">
        <v>18</v>
      </c>
      <c r="K60" s="58" t="s">
        <v>4</v>
      </c>
      <c r="L60" s="58" t="s">
        <v>38</v>
      </c>
      <c r="M60" s="58" t="s">
        <v>19</v>
      </c>
      <c r="N60" s="58" t="s">
        <v>20</v>
      </c>
      <c r="O60" s="58" t="s">
        <v>334</v>
      </c>
      <c r="P60" s="146">
        <f aca="true" t="shared" si="10" ref="P60:AE60">SUM(P61:P61)</f>
        <v>0</v>
      </c>
      <c r="Q60" s="147">
        <f t="shared" si="10"/>
        <v>0</v>
      </c>
      <c r="R60" s="146">
        <f t="shared" si="10"/>
        <v>0</v>
      </c>
      <c r="S60" s="147">
        <f t="shared" si="10"/>
        <v>0</v>
      </c>
      <c r="T60" s="146">
        <f t="shared" si="10"/>
        <v>0</v>
      </c>
      <c r="U60" s="147">
        <f t="shared" si="10"/>
        <v>0</v>
      </c>
      <c r="V60" s="146">
        <f t="shared" si="10"/>
        <v>0</v>
      </c>
      <c r="W60" s="147">
        <f t="shared" si="10"/>
        <v>0</v>
      </c>
      <c r="X60" s="146">
        <f t="shared" si="10"/>
        <v>0</v>
      </c>
      <c r="Y60" s="147">
        <f t="shared" si="10"/>
        <v>0</v>
      </c>
      <c r="Z60" s="146">
        <f t="shared" si="10"/>
        <v>0</v>
      </c>
      <c r="AA60" s="147">
        <f t="shared" si="10"/>
        <v>0</v>
      </c>
      <c r="AB60" s="146">
        <f t="shared" si="10"/>
        <v>0</v>
      </c>
      <c r="AC60" s="147">
        <f t="shared" si="10"/>
        <v>0</v>
      </c>
      <c r="AD60" s="146">
        <f t="shared" si="10"/>
        <v>0</v>
      </c>
      <c r="AE60" s="147">
        <f t="shared" si="10"/>
        <v>0</v>
      </c>
      <c r="AF60" s="148">
        <f>P60+R60+T60+V60+X60+Z60+AB60+AD60</f>
        <v>0</v>
      </c>
      <c r="AG60" s="147">
        <f>Q60+S60+U60+W60+Y60+AA60+AC60+AE60</f>
        <v>0</v>
      </c>
      <c r="AH60" s="62" t="s">
        <v>295</v>
      </c>
      <c r="AI60" s="62" t="s">
        <v>296</v>
      </c>
      <c r="AJ60" s="62" t="s">
        <v>11</v>
      </c>
      <c r="AK60" s="62" t="s">
        <v>12</v>
      </c>
      <c r="AL60" s="63" t="s">
        <v>21</v>
      </c>
      <c r="AM60" s="64" t="s">
        <v>37</v>
      </c>
    </row>
    <row r="61" spans="2:39" ht="42" thickBot="1">
      <c r="B61" s="65" t="s">
        <v>61</v>
      </c>
      <c r="C61" s="179">
        <v>2012025899019</v>
      </c>
      <c r="D61" s="66" t="s">
        <v>167</v>
      </c>
      <c r="E61" s="66" t="s">
        <v>60</v>
      </c>
      <c r="F61" s="67">
        <v>0</v>
      </c>
      <c r="G61" s="68">
        <v>0</v>
      </c>
      <c r="H61" s="69" t="s">
        <v>76</v>
      </c>
      <c r="I61" s="69" t="s">
        <v>94</v>
      </c>
      <c r="J61" s="69">
        <v>0</v>
      </c>
      <c r="K61" s="69">
        <v>24</v>
      </c>
      <c r="L61" s="69">
        <v>2</v>
      </c>
      <c r="M61" s="69">
        <v>0</v>
      </c>
      <c r="N61" s="69">
        <v>0</v>
      </c>
      <c r="O61" s="69">
        <v>2</v>
      </c>
      <c r="P61" s="156">
        <v>0</v>
      </c>
      <c r="Q61" s="157"/>
      <c r="R61" s="178"/>
      <c r="S61" s="153"/>
      <c r="T61" s="153"/>
      <c r="U61" s="153"/>
      <c r="V61" s="153"/>
      <c r="W61" s="153"/>
      <c r="X61" s="153"/>
      <c r="Y61" s="153"/>
      <c r="Z61" s="153"/>
      <c r="AA61" s="153"/>
      <c r="AB61" s="153"/>
      <c r="AC61" s="153"/>
      <c r="AD61" s="153"/>
      <c r="AE61" s="153"/>
      <c r="AF61" s="156"/>
      <c r="AG61" s="156"/>
      <c r="AH61" s="70">
        <v>0</v>
      </c>
      <c r="AI61" s="67">
        <v>0</v>
      </c>
      <c r="AJ61" s="25"/>
      <c r="AK61" s="25"/>
      <c r="AL61" s="25"/>
      <c r="AM61" s="73"/>
    </row>
    <row r="62" ht="15.75" thickBot="1"/>
    <row r="63" spans="2:39" ht="65.25" thickBot="1">
      <c r="B63" s="23" t="s">
        <v>34</v>
      </c>
      <c r="C63" s="24" t="s">
        <v>29</v>
      </c>
      <c r="D63" s="24" t="s">
        <v>14</v>
      </c>
      <c r="E63" s="86" t="s">
        <v>25</v>
      </c>
      <c r="F63" s="55" t="s">
        <v>26</v>
      </c>
      <c r="G63" s="56" t="s">
        <v>27</v>
      </c>
      <c r="H63" s="57" t="s">
        <v>69</v>
      </c>
      <c r="I63" s="56" t="s">
        <v>30</v>
      </c>
      <c r="J63" s="58" t="s">
        <v>18</v>
      </c>
      <c r="K63" s="58" t="s">
        <v>4</v>
      </c>
      <c r="L63" s="58" t="s">
        <v>38</v>
      </c>
      <c r="M63" s="58" t="s">
        <v>19</v>
      </c>
      <c r="N63" s="58" t="s">
        <v>20</v>
      </c>
      <c r="O63" s="58" t="s">
        <v>334</v>
      </c>
      <c r="P63" s="146">
        <f aca="true" t="shared" si="11" ref="P63:AE63">SUM(P64:P65)</f>
        <v>0</v>
      </c>
      <c r="Q63" s="147">
        <f t="shared" si="11"/>
        <v>0</v>
      </c>
      <c r="R63" s="146">
        <f t="shared" si="11"/>
        <v>0</v>
      </c>
      <c r="S63" s="147">
        <f t="shared" si="11"/>
        <v>0</v>
      </c>
      <c r="T63" s="146">
        <f t="shared" si="11"/>
        <v>0</v>
      </c>
      <c r="U63" s="147">
        <f t="shared" si="11"/>
        <v>4000</v>
      </c>
      <c r="V63" s="146">
        <f t="shared" si="11"/>
        <v>0</v>
      </c>
      <c r="W63" s="147">
        <f t="shared" si="11"/>
        <v>0</v>
      </c>
      <c r="X63" s="146">
        <f t="shared" si="11"/>
        <v>0</v>
      </c>
      <c r="Y63" s="147">
        <f t="shared" si="11"/>
        <v>0</v>
      </c>
      <c r="Z63" s="146">
        <f t="shared" si="11"/>
        <v>0</v>
      </c>
      <c r="AA63" s="147">
        <f t="shared" si="11"/>
        <v>0</v>
      </c>
      <c r="AB63" s="146">
        <f t="shared" si="11"/>
        <v>0</v>
      </c>
      <c r="AC63" s="147">
        <f t="shared" si="11"/>
        <v>0</v>
      </c>
      <c r="AD63" s="146">
        <f t="shared" si="11"/>
        <v>0</v>
      </c>
      <c r="AE63" s="147">
        <f t="shared" si="11"/>
        <v>0</v>
      </c>
      <c r="AF63" s="148">
        <f>P63+R63+T63+V63+X63+Z63+AB63+AD63</f>
        <v>0</v>
      </c>
      <c r="AG63" s="147">
        <f>Q63+S63+U63+W63+Y63+AA63+AC63+AE63</f>
        <v>4000</v>
      </c>
      <c r="AH63" s="62" t="s">
        <v>295</v>
      </c>
      <c r="AI63" s="62" t="s">
        <v>296</v>
      </c>
      <c r="AJ63" s="62" t="s">
        <v>11</v>
      </c>
      <c r="AK63" s="62" t="s">
        <v>12</v>
      </c>
      <c r="AL63" s="63" t="s">
        <v>21</v>
      </c>
      <c r="AM63" s="64" t="s">
        <v>37</v>
      </c>
    </row>
    <row r="64" spans="2:39" ht="25.5" customHeight="1" thickBot="1">
      <c r="B64" s="287" t="s">
        <v>61</v>
      </c>
      <c r="C64" s="179">
        <v>2012025899019</v>
      </c>
      <c r="D64" s="7" t="s">
        <v>151</v>
      </c>
      <c r="E64" s="87" t="s">
        <v>60</v>
      </c>
      <c r="F64" s="88">
        <v>1</v>
      </c>
      <c r="G64" s="17"/>
      <c r="H64" s="187" t="s">
        <v>77</v>
      </c>
      <c r="I64" s="187" t="s">
        <v>95</v>
      </c>
      <c r="J64" s="187">
        <v>0</v>
      </c>
      <c r="K64" s="187">
        <v>300</v>
      </c>
      <c r="L64" s="187">
        <v>60</v>
      </c>
      <c r="M64" s="187">
        <v>60</v>
      </c>
      <c r="N64" s="187">
        <v>0</v>
      </c>
      <c r="O64" s="187">
        <v>60</v>
      </c>
      <c r="P64" s="154"/>
      <c r="Q64" s="154"/>
      <c r="R64" s="174"/>
      <c r="S64" s="150"/>
      <c r="T64" s="201">
        <v>0</v>
      </c>
      <c r="U64" s="201">
        <v>4000</v>
      </c>
      <c r="V64" s="150"/>
      <c r="W64" s="150"/>
      <c r="X64" s="150"/>
      <c r="Y64" s="150"/>
      <c r="Z64" s="150"/>
      <c r="AA64" s="150"/>
      <c r="AB64" s="150"/>
      <c r="AC64" s="150"/>
      <c r="AD64" s="150"/>
      <c r="AE64" s="150"/>
      <c r="AF64" s="154"/>
      <c r="AG64" s="154"/>
      <c r="AH64" s="189" t="s">
        <v>284</v>
      </c>
      <c r="AI64" s="199">
        <v>60</v>
      </c>
      <c r="AJ64" s="197" t="s">
        <v>168</v>
      </c>
      <c r="AK64" s="197" t="s">
        <v>169</v>
      </c>
      <c r="AL64" s="295" t="s">
        <v>170</v>
      </c>
      <c r="AM64" s="302" t="s">
        <v>214</v>
      </c>
    </row>
    <row r="65" spans="2:39" ht="15.75" thickBot="1">
      <c r="B65" s="288"/>
      <c r="C65" s="179">
        <v>2012025899019</v>
      </c>
      <c r="D65" s="8" t="s">
        <v>59</v>
      </c>
      <c r="E65" s="87" t="s">
        <v>60</v>
      </c>
      <c r="F65" s="89">
        <v>2</v>
      </c>
      <c r="G65" s="68">
        <v>2</v>
      </c>
      <c r="H65" s="188"/>
      <c r="I65" s="188"/>
      <c r="J65" s="188"/>
      <c r="K65" s="188"/>
      <c r="L65" s="188"/>
      <c r="M65" s="188"/>
      <c r="N65" s="188"/>
      <c r="O65" s="188"/>
      <c r="P65" s="156"/>
      <c r="Q65" s="157"/>
      <c r="R65" s="176"/>
      <c r="S65" s="153"/>
      <c r="T65" s="202"/>
      <c r="U65" s="202"/>
      <c r="V65" s="153"/>
      <c r="W65" s="153"/>
      <c r="X65" s="153"/>
      <c r="Y65" s="153"/>
      <c r="Z65" s="153"/>
      <c r="AA65" s="153"/>
      <c r="AB65" s="153"/>
      <c r="AC65" s="153"/>
      <c r="AD65" s="153"/>
      <c r="AE65" s="153"/>
      <c r="AF65" s="156"/>
      <c r="AG65" s="156"/>
      <c r="AH65" s="209"/>
      <c r="AI65" s="200"/>
      <c r="AJ65" s="198"/>
      <c r="AK65" s="198"/>
      <c r="AL65" s="310"/>
      <c r="AM65" s="303"/>
    </row>
    <row r="66" ht="15.75" thickBot="1"/>
    <row r="67" spans="2:39" ht="64.5">
      <c r="B67" s="55" t="s">
        <v>34</v>
      </c>
      <c r="C67" s="56" t="s">
        <v>29</v>
      </c>
      <c r="D67" s="56" t="s">
        <v>14</v>
      </c>
      <c r="E67" s="56" t="s">
        <v>25</v>
      </c>
      <c r="F67" s="56" t="s">
        <v>26</v>
      </c>
      <c r="G67" s="56" t="s">
        <v>27</v>
      </c>
      <c r="H67" s="57" t="s">
        <v>70</v>
      </c>
      <c r="I67" s="56" t="s">
        <v>30</v>
      </c>
      <c r="J67" s="58" t="s">
        <v>18</v>
      </c>
      <c r="K67" s="58" t="s">
        <v>4</v>
      </c>
      <c r="L67" s="58" t="s">
        <v>38</v>
      </c>
      <c r="M67" s="58" t="s">
        <v>19</v>
      </c>
      <c r="N67" s="58" t="s">
        <v>20</v>
      </c>
      <c r="O67" s="58" t="s">
        <v>334</v>
      </c>
      <c r="P67" s="146">
        <f aca="true" t="shared" si="12" ref="P67:AE67">SUM(P68:P69)</f>
        <v>0</v>
      </c>
      <c r="Q67" s="147">
        <f t="shared" si="12"/>
        <v>0</v>
      </c>
      <c r="R67" s="146">
        <f t="shared" si="12"/>
        <v>0</v>
      </c>
      <c r="S67" s="147">
        <f t="shared" si="12"/>
        <v>0</v>
      </c>
      <c r="T67" s="146">
        <f t="shared" si="12"/>
        <v>15000</v>
      </c>
      <c r="U67" s="147">
        <f t="shared" si="12"/>
        <v>7800</v>
      </c>
      <c r="V67" s="146">
        <f t="shared" si="12"/>
        <v>0</v>
      </c>
      <c r="W67" s="147">
        <f t="shared" si="12"/>
        <v>0</v>
      </c>
      <c r="X67" s="146">
        <f t="shared" si="12"/>
        <v>0</v>
      </c>
      <c r="Y67" s="147">
        <f t="shared" si="12"/>
        <v>0</v>
      </c>
      <c r="Z67" s="146">
        <f t="shared" si="12"/>
        <v>0</v>
      </c>
      <c r="AA67" s="147">
        <f t="shared" si="12"/>
        <v>0</v>
      </c>
      <c r="AB67" s="146">
        <f t="shared" si="12"/>
        <v>25000</v>
      </c>
      <c r="AC67" s="147">
        <f t="shared" si="12"/>
        <v>0</v>
      </c>
      <c r="AD67" s="146">
        <f t="shared" si="12"/>
        <v>0</v>
      </c>
      <c r="AE67" s="147">
        <f t="shared" si="12"/>
        <v>0</v>
      </c>
      <c r="AF67" s="148">
        <f>P67+R67+T67+V67+X67+Z67+AB67+AD67</f>
        <v>40000</v>
      </c>
      <c r="AG67" s="147">
        <f>Q67+S67+U67+W67+Y67+AA67+AC67+AE67</f>
        <v>7800</v>
      </c>
      <c r="AH67" s="62" t="s">
        <v>295</v>
      </c>
      <c r="AI67" s="62" t="s">
        <v>296</v>
      </c>
      <c r="AJ67" s="62" t="s">
        <v>11</v>
      </c>
      <c r="AK67" s="62" t="s">
        <v>12</v>
      </c>
      <c r="AL67" s="63" t="s">
        <v>21</v>
      </c>
      <c r="AM67" s="64" t="s">
        <v>37</v>
      </c>
    </row>
    <row r="68" spans="2:39" ht="34.5" customHeight="1">
      <c r="B68" s="289" t="s">
        <v>61</v>
      </c>
      <c r="C68" s="179">
        <v>2012025899019</v>
      </c>
      <c r="D68" s="8" t="s">
        <v>171</v>
      </c>
      <c r="E68" s="8" t="s">
        <v>60</v>
      </c>
      <c r="F68" s="26">
        <v>1</v>
      </c>
      <c r="G68" s="17">
        <v>0</v>
      </c>
      <c r="H68" s="187" t="s">
        <v>78</v>
      </c>
      <c r="I68" s="187" t="s">
        <v>96</v>
      </c>
      <c r="J68" s="187">
        <v>2000</v>
      </c>
      <c r="K68" s="187">
        <v>9000</v>
      </c>
      <c r="L68" s="187">
        <v>2250</v>
      </c>
      <c r="M68" s="187">
        <v>0</v>
      </c>
      <c r="N68" s="187">
        <v>2500</v>
      </c>
      <c r="O68" s="187">
        <v>2500</v>
      </c>
      <c r="P68" s="154"/>
      <c r="Q68" s="155"/>
      <c r="R68" s="174"/>
      <c r="S68" s="150"/>
      <c r="T68" s="150">
        <v>0</v>
      </c>
      <c r="U68" s="150">
        <v>7800</v>
      </c>
      <c r="V68" s="150"/>
      <c r="W68" s="150"/>
      <c r="X68" s="150"/>
      <c r="Y68" s="150"/>
      <c r="Z68" s="150"/>
      <c r="AA68" s="150"/>
      <c r="AB68" s="150"/>
      <c r="AC68" s="150"/>
      <c r="AD68" s="150"/>
      <c r="AE68" s="150"/>
      <c r="AF68" s="154"/>
      <c r="AG68" s="154"/>
      <c r="AH68" s="189" t="s">
        <v>292</v>
      </c>
      <c r="AI68" s="183">
        <v>2500</v>
      </c>
      <c r="AJ68" s="38" t="s">
        <v>174</v>
      </c>
      <c r="AK68" s="38" t="s">
        <v>175</v>
      </c>
      <c r="AL68" s="30" t="s">
        <v>166</v>
      </c>
      <c r="AM68" s="123" t="s">
        <v>213</v>
      </c>
    </row>
    <row r="69" spans="2:39" ht="28.5" customHeight="1">
      <c r="B69" s="289"/>
      <c r="C69" s="179">
        <v>2012025899019</v>
      </c>
      <c r="D69" s="8" t="s">
        <v>172</v>
      </c>
      <c r="E69" s="8" t="s">
        <v>60</v>
      </c>
      <c r="F69" s="26">
        <v>0</v>
      </c>
      <c r="G69" s="17">
        <v>1</v>
      </c>
      <c r="H69" s="187"/>
      <c r="I69" s="187"/>
      <c r="J69" s="187"/>
      <c r="K69" s="187"/>
      <c r="L69" s="187"/>
      <c r="M69" s="187"/>
      <c r="N69" s="187"/>
      <c r="O69" s="187"/>
      <c r="P69" s="154"/>
      <c r="Q69" s="155"/>
      <c r="R69" s="175"/>
      <c r="S69" s="150"/>
      <c r="T69" s="150">
        <v>15000</v>
      </c>
      <c r="U69" s="150">
        <v>0</v>
      </c>
      <c r="V69" s="150"/>
      <c r="W69" s="150"/>
      <c r="X69" s="150"/>
      <c r="Y69" s="150"/>
      <c r="Z69" s="150"/>
      <c r="AA69" s="150"/>
      <c r="AB69" s="150">
        <v>25000</v>
      </c>
      <c r="AC69" s="150">
        <v>0</v>
      </c>
      <c r="AD69" s="150"/>
      <c r="AE69" s="150"/>
      <c r="AF69" s="154"/>
      <c r="AG69" s="154"/>
      <c r="AH69" s="190"/>
      <c r="AI69" s="185"/>
      <c r="AJ69" s="74" t="s">
        <v>311</v>
      </c>
      <c r="AK69" s="30" t="s">
        <v>43</v>
      </c>
      <c r="AL69" s="38" t="s">
        <v>310</v>
      </c>
      <c r="AM69" s="118" t="s">
        <v>309</v>
      </c>
    </row>
    <row r="70" ht="15.75" thickBot="1"/>
    <row r="71" spans="2:39" ht="64.5">
      <c r="B71" s="55" t="s">
        <v>34</v>
      </c>
      <c r="C71" s="56" t="s">
        <v>29</v>
      </c>
      <c r="D71" s="56" t="s">
        <v>14</v>
      </c>
      <c r="E71" s="56" t="s">
        <v>25</v>
      </c>
      <c r="F71" s="56" t="s">
        <v>26</v>
      </c>
      <c r="G71" s="56" t="s">
        <v>27</v>
      </c>
      <c r="H71" s="57" t="s">
        <v>71</v>
      </c>
      <c r="I71" s="56" t="s">
        <v>30</v>
      </c>
      <c r="J71" s="58" t="s">
        <v>18</v>
      </c>
      <c r="K71" s="58" t="s">
        <v>4</v>
      </c>
      <c r="L71" s="58" t="s">
        <v>38</v>
      </c>
      <c r="M71" s="58" t="s">
        <v>19</v>
      </c>
      <c r="N71" s="58" t="s">
        <v>20</v>
      </c>
      <c r="O71" s="58" t="s">
        <v>334</v>
      </c>
      <c r="P71" s="59">
        <f aca="true" t="shared" si="13" ref="P71:AE71">SUM(P72:P73)</f>
        <v>5000</v>
      </c>
      <c r="Q71" s="60">
        <f t="shared" si="13"/>
        <v>2500</v>
      </c>
      <c r="R71" s="59">
        <f t="shared" si="13"/>
        <v>0</v>
      </c>
      <c r="S71" s="60">
        <f t="shared" si="13"/>
        <v>0</v>
      </c>
      <c r="T71" s="59">
        <f t="shared" si="13"/>
        <v>0</v>
      </c>
      <c r="U71" s="60">
        <f t="shared" si="13"/>
        <v>0</v>
      </c>
      <c r="V71" s="59">
        <f t="shared" si="13"/>
        <v>0</v>
      </c>
      <c r="W71" s="60">
        <f t="shared" si="13"/>
        <v>0</v>
      </c>
      <c r="X71" s="59">
        <f t="shared" si="13"/>
        <v>0</v>
      </c>
      <c r="Y71" s="60">
        <f t="shared" si="13"/>
        <v>0</v>
      </c>
      <c r="Z71" s="59">
        <f t="shared" si="13"/>
        <v>0</v>
      </c>
      <c r="AA71" s="60">
        <f t="shared" si="13"/>
        <v>0</v>
      </c>
      <c r="AB71" s="59">
        <f t="shared" si="13"/>
        <v>0</v>
      </c>
      <c r="AC71" s="60">
        <f t="shared" si="13"/>
        <v>0</v>
      </c>
      <c r="AD71" s="59">
        <f t="shared" si="13"/>
        <v>0</v>
      </c>
      <c r="AE71" s="60">
        <f t="shared" si="13"/>
        <v>0</v>
      </c>
      <c r="AF71" s="61">
        <f>P71+R71+T71+V71+X71+Z71+AB71+AD71</f>
        <v>5000</v>
      </c>
      <c r="AG71" s="60">
        <f>Q71+S71+U71+W71+Y71+AA71+AC71+AE71</f>
        <v>2500</v>
      </c>
      <c r="AH71" s="62" t="s">
        <v>295</v>
      </c>
      <c r="AI71" s="62" t="s">
        <v>296</v>
      </c>
      <c r="AJ71" s="62" t="s">
        <v>11</v>
      </c>
      <c r="AK71" s="62" t="s">
        <v>12</v>
      </c>
      <c r="AL71" s="63" t="s">
        <v>21</v>
      </c>
      <c r="AM71" s="64" t="s">
        <v>37</v>
      </c>
    </row>
    <row r="72" spans="2:39" ht="21" customHeight="1">
      <c r="B72" s="289" t="s">
        <v>61</v>
      </c>
      <c r="C72" s="179">
        <v>2012025899019</v>
      </c>
      <c r="D72" s="8" t="s">
        <v>173</v>
      </c>
      <c r="E72" s="8" t="s">
        <v>60</v>
      </c>
      <c r="F72" s="26">
        <v>24</v>
      </c>
      <c r="G72" s="17">
        <v>26</v>
      </c>
      <c r="H72" s="187" t="s">
        <v>79</v>
      </c>
      <c r="I72" s="187" t="s">
        <v>97</v>
      </c>
      <c r="J72" s="187">
        <v>200</v>
      </c>
      <c r="K72" s="187">
        <v>200</v>
      </c>
      <c r="L72" s="187">
        <v>48</v>
      </c>
      <c r="M72" s="187">
        <v>24</v>
      </c>
      <c r="N72" s="187">
        <v>26</v>
      </c>
      <c r="O72" s="187">
        <f>M72+N72</f>
        <v>50</v>
      </c>
      <c r="P72" s="37">
        <v>5000</v>
      </c>
      <c r="Q72" s="37">
        <v>2500</v>
      </c>
      <c r="R72" s="31"/>
      <c r="S72" s="29"/>
      <c r="T72" s="29"/>
      <c r="U72" s="29"/>
      <c r="V72" s="29"/>
      <c r="W72" s="29"/>
      <c r="X72" s="29"/>
      <c r="Y72" s="29"/>
      <c r="Z72" s="29"/>
      <c r="AA72" s="34"/>
      <c r="AB72" s="29"/>
      <c r="AC72" s="29"/>
      <c r="AD72" s="29"/>
      <c r="AE72" s="29"/>
      <c r="AF72" s="37"/>
      <c r="AG72" s="37"/>
      <c r="AH72" s="189" t="s">
        <v>292</v>
      </c>
      <c r="AI72" s="199">
        <f>500*24+1000*26</f>
        <v>38000</v>
      </c>
      <c r="AJ72" s="197" t="s">
        <v>177</v>
      </c>
      <c r="AK72" s="197" t="s">
        <v>178</v>
      </c>
      <c r="AL72" s="197" t="s">
        <v>215</v>
      </c>
      <c r="AM72" s="302" t="s">
        <v>216</v>
      </c>
    </row>
    <row r="73" spans="2:39" ht="17.25" thickBot="1">
      <c r="B73" s="290"/>
      <c r="C73" s="179">
        <v>2012025899019</v>
      </c>
      <c r="D73" s="66" t="s">
        <v>176</v>
      </c>
      <c r="E73" s="66" t="s">
        <v>60</v>
      </c>
      <c r="F73" s="67">
        <v>12</v>
      </c>
      <c r="G73" s="68">
        <v>26</v>
      </c>
      <c r="H73" s="188"/>
      <c r="I73" s="188"/>
      <c r="J73" s="188"/>
      <c r="K73" s="188"/>
      <c r="L73" s="188"/>
      <c r="M73" s="188"/>
      <c r="N73" s="188"/>
      <c r="O73" s="188"/>
      <c r="P73" s="70">
        <v>0</v>
      </c>
      <c r="Q73" s="83">
        <v>0</v>
      </c>
      <c r="R73" s="90"/>
      <c r="S73" s="71"/>
      <c r="T73" s="71"/>
      <c r="U73" s="71"/>
      <c r="V73" s="71"/>
      <c r="W73" s="71"/>
      <c r="X73" s="71"/>
      <c r="Y73" s="71"/>
      <c r="Z73" s="71"/>
      <c r="AA73" s="72"/>
      <c r="AB73" s="71"/>
      <c r="AC73" s="71"/>
      <c r="AD73" s="71"/>
      <c r="AE73" s="71"/>
      <c r="AF73" s="70"/>
      <c r="AG73" s="70"/>
      <c r="AH73" s="209"/>
      <c r="AI73" s="200"/>
      <c r="AJ73" s="198"/>
      <c r="AK73" s="198"/>
      <c r="AL73" s="198"/>
      <c r="AM73" s="303"/>
    </row>
    <row r="74" ht="15.75" thickBot="1"/>
    <row r="75" spans="2:39" ht="64.5">
      <c r="B75" s="55" t="s">
        <v>34</v>
      </c>
      <c r="C75" s="56" t="s">
        <v>29</v>
      </c>
      <c r="D75" s="56" t="s">
        <v>14</v>
      </c>
      <c r="E75" s="56" t="s">
        <v>25</v>
      </c>
      <c r="F75" s="56" t="s">
        <v>26</v>
      </c>
      <c r="G75" s="56" t="s">
        <v>27</v>
      </c>
      <c r="H75" s="57" t="s">
        <v>72</v>
      </c>
      <c r="I75" s="56" t="s">
        <v>30</v>
      </c>
      <c r="J75" s="58" t="s">
        <v>18</v>
      </c>
      <c r="K75" s="58" t="s">
        <v>4</v>
      </c>
      <c r="L75" s="58" t="s">
        <v>38</v>
      </c>
      <c r="M75" s="58" t="s">
        <v>19</v>
      </c>
      <c r="N75" s="58" t="s">
        <v>20</v>
      </c>
      <c r="O75" s="58" t="s">
        <v>334</v>
      </c>
      <c r="P75" s="59">
        <f aca="true" t="shared" si="14" ref="P75:AE75">SUM(P76:P77)</f>
        <v>5000</v>
      </c>
      <c r="Q75" s="60">
        <f t="shared" si="14"/>
        <v>12000</v>
      </c>
      <c r="R75" s="59">
        <f t="shared" si="14"/>
        <v>0</v>
      </c>
      <c r="S75" s="60">
        <f t="shared" si="14"/>
        <v>0</v>
      </c>
      <c r="T75" s="59">
        <f t="shared" si="14"/>
        <v>0</v>
      </c>
      <c r="U75" s="60">
        <f t="shared" si="14"/>
        <v>0</v>
      </c>
      <c r="V75" s="59">
        <f t="shared" si="14"/>
        <v>0</v>
      </c>
      <c r="W75" s="60">
        <f t="shared" si="14"/>
        <v>0</v>
      </c>
      <c r="X75" s="59">
        <f t="shared" si="14"/>
        <v>0</v>
      </c>
      <c r="Y75" s="60">
        <f t="shared" si="14"/>
        <v>0</v>
      </c>
      <c r="Z75" s="59">
        <f t="shared" si="14"/>
        <v>0</v>
      </c>
      <c r="AA75" s="60">
        <f t="shared" si="14"/>
        <v>0</v>
      </c>
      <c r="AB75" s="59">
        <f t="shared" si="14"/>
        <v>0</v>
      </c>
      <c r="AC75" s="60">
        <f t="shared" si="14"/>
        <v>0</v>
      </c>
      <c r="AD75" s="59">
        <f t="shared" si="14"/>
        <v>0</v>
      </c>
      <c r="AE75" s="60">
        <f t="shared" si="14"/>
        <v>0</v>
      </c>
      <c r="AF75" s="61">
        <f>P75+R75+T75+T75+V75+X75+Z75+AB75+AD75</f>
        <v>5000</v>
      </c>
      <c r="AG75" s="60">
        <f>Q75+S75+U75+W75+Y75+AA75+AC75+AE75</f>
        <v>12000</v>
      </c>
      <c r="AH75" s="62" t="s">
        <v>295</v>
      </c>
      <c r="AI75" s="62" t="s">
        <v>296</v>
      </c>
      <c r="AJ75" s="62" t="s">
        <v>11</v>
      </c>
      <c r="AK75" s="62" t="s">
        <v>12</v>
      </c>
      <c r="AL75" s="63" t="s">
        <v>21</v>
      </c>
      <c r="AM75" s="64" t="s">
        <v>37</v>
      </c>
    </row>
    <row r="76" spans="2:39" ht="23.25" customHeight="1">
      <c r="B76" s="191" t="s">
        <v>61</v>
      </c>
      <c r="C76" s="194">
        <v>2012025899019</v>
      </c>
      <c r="D76" s="8" t="s">
        <v>144</v>
      </c>
      <c r="E76" s="8" t="s">
        <v>60</v>
      </c>
      <c r="F76" s="26">
        <v>2</v>
      </c>
      <c r="G76" s="17">
        <v>2</v>
      </c>
      <c r="H76" s="180" t="s">
        <v>83</v>
      </c>
      <c r="I76" s="180" t="s">
        <v>98</v>
      </c>
      <c r="J76" s="180">
        <v>48</v>
      </c>
      <c r="K76" s="180">
        <v>60</v>
      </c>
      <c r="L76" s="180">
        <f>60/4</f>
        <v>15</v>
      </c>
      <c r="M76" s="180">
        <v>10</v>
      </c>
      <c r="N76" s="180">
        <v>10</v>
      </c>
      <c r="O76" s="180">
        <v>20</v>
      </c>
      <c r="P76" s="37">
        <v>5000</v>
      </c>
      <c r="Q76" s="37">
        <f>7000+5000</f>
        <v>12000</v>
      </c>
      <c r="R76" s="31"/>
      <c r="S76" s="29"/>
      <c r="T76" s="29"/>
      <c r="U76" s="29"/>
      <c r="V76" s="29"/>
      <c r="W76" s="29"/>
      <c r="X76" s="29"/>
      <c r="Y76" s="29"/>
      <c r="Z76" s="29"/>
      <c r="AA76" s="34"/>
      <c r="AB76" s="29"/>
      <c r="AC76" s="29"/>
      <c r="AD76" s="29"/>
      <c r="AE76" s="29"/>
      <c r="AF76" s="37"/>
      <c r="AG76" s="37"/>
      <c r="AH76" s="189" t="s">
        <v>286</v>
      </c>
      <c r="AI76" s="183">
        <f>550+100</f>
        <v>650</v>
      </c>
      <c r="AJ76" s="197" t="s">
        <v>181</v>
      </c>
      <c r="AK76" s="295" t="s">
        <v>43</v>
      </c>
      <c r="AL76" s="197" t="s">
        <v>180</v>
      </c>
      <c r="AM76" s="304" t="s">
        <v>217</v>
      </c>
    </row>
    <row r="77" spans="2:39" ht="22.5" customHeight="1">
      <c r="B77" s="192"/>
      <c r="C77" s="195"/>
      <c r="D77" s="115" t="s">
        <v>179</v>
      </c>
      <c r="E77" s="115" t="s">
        <v>60</v>
      </c>
      <c r="F77" s="103">
        <v>10</v>
      </c>
      <c r="G77" s="111"/>
      <c r="H77" s="181"/>
      <c r="I77" s="181"/>
      <c r="J77" s="181"/>
      <c r="K77" s="181"/>
      <c r="L77" s="181"/>
      <c r="M77" s="181"/>
      <c r="N77" s="181"/>
      <c r="O77" s="181"/>
      <c r="P77" s="110">
        <v>0</v>
      </c>
      <c r="Q77" s="124">
        <v>0</v>
      </c>
      <c r="R77" s="125"/>
      <c r="S77" s="104"/>
      <c r="T77" s="104"/>
      <c r="U77" s="104"/>
      <c r="V77" s="104"/>
      <c r="W77" s="104"/>
      <c r="X77" s="104"/>
      <c r="Y77" s="104"/>
      <c r="Z77" s="104"/>
      <c r="AA77" s="112"/>
      <c r="AB77" s="104"/>
      <c r="AC77" s="104"/>
      <c r="AD77" s="104"/>
      <c r="AE77" s="104"/>
      <c r="AF77" s="110"/>
      <c r="AG77" s="110"/>
      <c r="AH77" s="208"/>
      <c r="AI77" s="184"/>
      <c r="AJ77" s="294"/>
      <c r="AK77" s="296"/>
      <c r="AL77" s="294"/>
      <c r="AM77" s="305"/>
    </row>
    <row r="78" spans="2:39" ht="31.5" customHeight="1">
      <c r="B78" s="193"/>
      <c r="C78" s="196"/>
      <c r="D78" s="8" t="s">
        <v>313</v>
      </c>
      <c r="E78" s="8" t="s">
        <v>60</v>
      </c>
      <c r="F78" s="26">
        <v>0</v>
      </c>
      <c r="G78" s="17">
        <v>1</v>
      </c>
      <c r="H78" s="182"/>
      <c r="I78" s="182"/>
      <c r="J78" s="182"/>
      <c r="K78" s="182"/>
      <c r="L78" s="182"/>
      <c r="M78" s="182"/>
      <c r="N78" s="182"/>
      <c r="O78" s="182"/>
      <c r="P78" s="37"/>
      <c r="Q78" s="27"/>
      <c r="R78" s="28"/>
      <c r="S78" s="29"/>
      <c r="T78" s="29"/>
      <c r="U78" s="29"/>
      <c r="V78" s="29"/>
      <c r="W78" s="29"/>
      <c r="X78" s="29"/>
      <c r="Y78" s="29"/>
      <c r="Z78" s="29"/>
      <c r="AA78" s="34"/>
      <c r="AB78" s="29"/>
      <c r="AC78" s="29"/>
      <c r="AD78" s="29"/>
      <c r="AE78" s="29"/>
      <c r="AF78" s="37"/>
      <c r="AG78" s="37"/>
      <c r="AH78" s="37" t="s">
        <v>286</v>
      </c>
      <c r="AI78" s="185"/>
      <c r="AJ78" s="74" t="s">
        <v>311</v>
      </c>
      <c r="AK78" s="30" t="s">
        <v>43</v>
      </c>
      <c r="AL78" s="38" t="s">
        <v>310</v>
      </c>
      <c r="AM78" s="38" t="s">
        <v>314</v>
      </c>
    </row>
    <row r="79" ht="30.75" customHeight="1" thickBot="1"/>
    <row r="80" spans="2:39" ht="64.5">
      <c r="B80" s="55" t="s">
        <v>34</v>
      </c>
      <c r="C80" s="56" t="s">
        <v>29</v>
      </c>
      <c r="D80" s="56" t="s">
        <v>14</v>
      </c>
      <c r="E80" s="56" t="s">
        <v>25</v>
      </c>
      <c r="F80" s="56" t="s">
        <v>26</v>
      </c>
      <c r="G80" s="56" t="s">
        <v>27</v>
      </c>
      <c r="H80" s="57" t="s">
        <v>80</v>
      </c>
      <c r="I80" s="56" t="s">
        <v>30</v>
      </c>
      <c r="J80" s="58" t="s">
        <v>18</v>
      </c>
      <c r="K80" s="58" t="s">
        <v>4</v>
      </c>
      <c r="L80" s="58" t="s">
        <v>38</v>
      </c>
      <c r="M80" s="58" t="s">
        <v>19</v>
      </c>
      <c r="N80" s="58" t="s">
        <v>20</v>
      </c>
      <c r="O80" s="58" t="s">
        <v>334</v>
      </c>
      <c r="P80" s="59">
        <f>SUM(P81:P84)</f>
        <v>7500</v>
      </c>
      <c r="Q80" s="60">
        <f>SUM(Q81:Q84)</f>
        <v>7500</v>
      </c>
      <c r="R80" s="59">
        <f aca="true" t="shared" si="15" ref="R80:AE80">SUM(R81:R84)</f>
        <v>0</v>
      </c>
      <c r="S80" s="60">
        <f t="shared" si="15"/>
        <v>0</v>
      </c>
      <c r="T80" s="59">
        <f t="shared" si="15"/>
        <v>0</v>
      </c>
      <c r="U80" s="60">
        <f t="shared" si="15"/>
        <v>0</v>
      </c>
      <c r="V80" s="59">
        <f t="shared" si="15"/>
        <v>0</v>
      </c>
      <c r="W80" s="60">
        <f t="shared" si="15"/>
        <v>0</v>
      </c>
      <c r="X80" s="59">
        <f t="shared" si="15"/>
        <v>0</v>
      </c>
      <c r="Y80" s="60">
        <f t="shared" si="15"/>
        <v>0</v>
      </c>
      <c r="Z80" s="59">
        <f t="shared" si="15"/>
        <v>0</v>
      </c>
      <c r="AA80" s="60">
        <f t="shared" si="15"/>
        <v>0</v>
      </c>
      <c r="AB80" s="59">
        <f t="shared" si="15"/>
        <v>0</v>
      </c>
      <c r="AC80" s="60">
        <f t="shared" si="15"/>
        <v>0</v>
      </c>
      <c r="AD80" s="59">
        <f t="shared" si="15"/>
        <v>0</v>
      </c>
      <c r="AE80" s="60">
        <f t="shared" si="15"/>
        <v>0</v>
      </c>
      <c r="AF80" s="61">
        <f aca="true" t="shared" si="16" ref="AF80:AG84">P80+R80+T80+V80+X80+Z80+AB80+AD80</f>
        <v>7500</v>
      </c>
      <c r="AG80" s="60">
        <f t="shared" si="16"/>
        <v>7500</v>
      </c>
      <c r="AH80" s="62" t="s">
        <v>295</v>
      </c>
      <c r="AI80" s="62" t="s">
        <v>296</v>
      </c>
      <c r="AJ80" s="62" t="s">
        <v>11</v>
      </c>
      <c r="AK80" s="62" t="s">
        <v>12</v>
      </c>
      <c r="AL80" s="63" t="s">
        <v>21</v>
      </c>
      <c r="AM80" s="64" t="s">
        <v>37</v>
      </c>
    </row>
    <row r="81" spans="2:39" ht="17.25" customHeight="1">
      <c r="B81" s="186" t="s">
        <v>61</v>
      </c>
      <c r="C81" s="179">
        <v>2012025899019</v>
      </c>
      <c r="D81" s="126" t="s">
        <v>182</v>
      </c>
      <c r="E81" s="8" t="s">
        <v>60</v>
      </c>
      <c r="F81" s="26">
        <v>0</v>
      </c>
      <c r="G81" s="17">
        <v>1</v>
      </c>
      <c r="H81" s="180" t="s">
        <v>84</v>
      </c>
      <c r="I81" s="180" t="s">
        <v>99</v>
      </c>
      <c r="J81" s="180">
        <v>0</v>
      </c>
      <c r="K81" s="180">
        <v>4</v>
      </c>
      <c r="L81" s="180">
        <v>1</v>
      </c>
      <c r="M81" s="180">
        <v>0</v>
      </c>
      <c r="N81" s="180">
        <v>1</v>
      </c>
      <c r="O81" s="180">
        <v>1</v>
      </c>
      <c r="P81" s="37"/>
      <c r="Q81" s="37"/>
      <c r="R81" s="31"/>
      <c r="S81" s="29"/>
      <c r="T81" s="29"/>
      <c r="U81" s="29"/>
      <c r="V81" s="29"/>
      <c r="W81" s="29"/>
      <c r="X81" s="29"/>
      <c r="Y81" s="29"/>
      <c r="Z81" s="29"/>
      <c r="AA81" s="34"/>
      <c r="AB81" s="29"/>
      <c r="AC81" s="29"/>
      <c r="AD81" s="29"/>
      <c r="AE81" s="29"/>
      <c r="AF81" s="37">
        <f t="shared" si="16"/>
        <v>0</v>
      </c>
      <c r="AG81" s="37">
        <f t="shared" si="16"/>
        <v>0</v>
      </c>
      <c r="AH81" s="189" t="s">
        <v>292</v>
      </c>
      <c r="AI81" s="183">
        <v>350</v>
      </c>
      <c r="AJ81" s="197" t="s">
        <v>183</v>
      </c>
      <c r="AK81" s="197" t="s">
        <v>184</v>
      </c>
      <c r="AL81" s="91"/>
      <c r="AM81" s="18"/>
    </row>
    <row r="82" spans="2:39" ht="15">
      <c r="B82" s="186"/>
      <c r="C82" s="179">
        <v>2012025899019</v>
      </c>
      <c r="D82" s="126" t="s">
        <v>186</v>
      </c>
      <c r="E82" s="8" t="s">
        <v>60</v>
      </c>
      <c r="F82" s="26">
        <v>1</v>
      </c>
      <c r="G82" s="17">
        <v>1</v>
      </c>
      <c r="H82" s="181"/>
      <c r="I82" s="181"/>
      <c r="J82" s="181"/>
      <c r="K82" s="181"/>
      <c r="L82" s="181"/>
      <c r="M82" s="181"/>
      <c r="N82" s="181"/>
      <c r="O82" s="181"/>
      <c r="P82" s="37">
        <v>0</v>
      </c>
      <c r="Q82" s="27">
        <v>0</v>
      </c>
      <c r="R82" s="31"/>
      <c r="S82" s="29"/>
      <c r="T82" s="29"/>
      <c r="U82" s="29"/>
      <c r="V82" s="29"/>
      <c r="W82" s="29"/>
      <c r="X82" s="29"/>
      <c r="Y82" s="29"/>
      <c r="Z82" s="29"/>
      <c r="AA82" s="34"/>
      <c r="AB82" s="29"/>
      <c r="AC82" s="29"/>
      <c r="AD82" s="29"/>
      <c r="AE82" s="29"/>
      <c r="AF82" s="37">
        <f t="shared" si="16"/>
        <v>0</v>
      </c>
      <c r="AG82" s="37">
        <f t="shared" si="16"/>
        <v>0</v>
      </c>
      <c r="AH82" s="208"/>
      <c r="AI82" s="184"/>
      <c r="AJ82" s="197"/>
      <c r="AK82" s="197"/>
      <c r="AL82" s="197" t="s">
        <v>185</v>
      </c>
      <c r="AM82" s="300" t="s">
        <v>218</v>
      </c>
    </row>
    <row r="83" spans="2:39" ht="15.75" thickBot="1">
      <c r="B83" s="186"/>
      <c r="C83" s="179">
        <v>2012025899019</v>
      </c>
      <c r="D83" s="8" t="s">
        <v>173</v>
      </c>
      <c r="E83" s="127" t="s">
        <v>60</v>
      </c>
      <c r="F83" s="103">
        <v>0</v>
      </c>
      <c r="G83" s="111">
        <v>1</v>
      </c>
      <c r="H83" s="181"/>
      <c r="I83" s="181"/>
      <c r="J83" s="181"/>
      <c r="K83" s="181"/>
      <c r="L83" s="181"/>
      <c r="M83" s="181"/>
      <c r="N83" s="181"/>
      <c r="O83" s="181"/>
      <c r="P83" s="110">
        <v>0</v>
      </c>
      <c r="Q83" s="124">
        <v>0</v>
      </c>
      <c r="R83" s="125"/>
      <c r="S83" s="104"/>
      <c r="T83" s="104"/>
      <c r="U83" s="104"/>
      <c r="V83" s="104"/>
      <c r="W83" s="104"/>
      <c r="X83" s="104"/>
      <c r="Y83" s="104"/>
      <c r="Z83" s="104"/>
      <c r="AA83" s="112"/>
      <c r="AB83" s="104"/>
      <c r="AC83" s="104"/>
      <c r="AD83" s="104"/>
      <c r="AE83" s="104"/>
      <c r="AF83" s="37">
        <f t="shared" si="16"/>
        <v>0</v>
      </c>
      <c r="AG83" s="37">
        <f t="shared" si="16"/>
        <v>0</v>
      </c>
      <c r="AH83" s="208"/>
      <c r="AI83" s="184"/>
      <c r="AJ83" s="294"/>
      <c r="AK83" s="294"/>
      <c r="AL83" s="294"/>
      <c r="AM83" s="306"/>
    </row>
    <row r="84" spans="2:39" ht="33" customHeight="1" thickBot="1">
      <c r="B84" s="186"/>
      <c r="C84" s="179">
        <v>2012025899019</v>
      </c>
      <c r="D84" s="8" t="s">
        <v>313</v>
      </c>
      <c r="E84" s="127" t="s">
        <v>60</v>
      </c>
      <c r="F84" s="26">
        <v>0</v>
      </c>
      <c r="G84" s="17">
        <v>1</v>
      </c>
      <c r="H84" s="182"/>
      <c r="I84" s="182"/>
      <c r="J84" s="182"/>
      <c r="K84" s="182"/>
      <c r="L84" s="182"/>
      <c r="M84" s="182"/>
      <c r="N84" s="182"/>
      <c r="O84" s="182"/>
      <c r="P84" s="37">
        <v>7500</v>
      </c>
      <c r="Q84" s="37">
        <v>7500</v>
      </c>
      <c r="R84" s="28"/>
      <c r="S84" s="29"/>
      <c r="T84" s="29"/>
      <c r="U84" s="29"/>
      <c r="V84" s="29"/>
      <c r="W84" s="29"/>
      <c r="X84" s="29"/>
      <c r="Y84" s="29"/>
      <c r="Z84" s="29"/>
      <c r="AA84" s="34"/>
      <c r="AB84" s="29"/>
      <c r="AC84" s="29"/>
      <c r="AD84" s="29"/>
      <c r="AE84" s="29"/>
      <c r="AF84" s="37">
        <f t="shared" si="16"/>
        <v>7500</v>
      </c>
      <c r="AG84" s="37">
        <f t="shared" si="16"/>
        <v>7500</v>
      </c>
      <c r="AH84" s="190"/>
      <c r="AI84" s="185"/>
      <c r="AJ84" s="74" t="s">
        <v>311</v>
      </c>
      <c r="AK84" s="30" t="s">
        <v>43</v>
      </c>
      <c r="AL84" s="38" t="s">
        <v>310</v>
      </c>
      <c r="AM84" s="38" t="s">
        <v>314</v>
      </c>
    </row>
    <row r="85" ht="30.75" customHeight="1" thickBot="1"/>
    <row r="86" spans="2:39" ht="64.5">
      <c r="B86" s="55" t="s">
        <v>34</v>
      </c>
      <c r="C86" s="56" t="s">
        <v>29</v>
      </c>
      <c r="D86" s="56" t="s">
        <v>14</v>
      </c>
      <c r="E86" s="56" t="s">
        <v>25</v>
      </c>
      <c r="F86" s="56" t="s">
        <v>26</v>
      </c>
      <c r="G86" s="56" t="s">
        <v>27</v>
      </c>
      <c r="H86" s="57" t="s">
        <v>81</v>
      </c>
      <c r="I86" s="56" t="s">
        <v>30</v>
      </c>
      <c r="J86" s="58" t="s">
        <v>18</v>
      </c>
      <c r="K86" s="58" t="s">
        <v>4</v>
      </c>
      <c r="L86" s="58" t="s">
        <v>38</v>
      </c>
      <c r="M86" s="58" t="s">
        <v>19</v>
      </c>
      <c r="N86" s="58" t="s">
        <v>20</v>
      </c>
      <c r="O86" s="58" t="s">
        <v>334</v>
      </c>
      <c r="P86" s="59">
        <f>SUM(P87:P90)</f>
        <v>5000</v>
      </c>
      <c r="Q86" s="60">
        <f aca="true" t="shared" si="17" ref="Q86:AE86">SUM(Q87:Q90)</f>
        <v>7900</v>
      </c>
      <c r="R86" s="59">
        <f t="shared" si="17"/>
        <v>0</v>
      </c>
      <c r="S86" s="60">
        <f t="shared" si="17"/>
        <v>0</v>
      </c>
      <c r="T86" s="59">
        <f t="shared" si="17"/>
        <v>0</v>
      </c>
      <c r="U86" s="60">
        <f t="shared" si="17"/>
        <v>0</v>
      </c>
      <c r="V86" s="59">
        <f t="shared" si="17"/>
        <v>0</v>
      </c>
      <c r="W86" s="60">
        <f t="shared" si="17"/>
        <v>0</v>
      </c>
      <c r="X86" s="59">
        <f t="shared" si="17"/>
        <v>0</v>
      </c>
      <c r="Y86" s="60">
        <f t="shared" si="17"/>
        <v>0</v>
      </c>
      <c r="Z86" s="59">
        <f t="shared" si="17"/>
        <v>0</v>
      </c>
      <c r="AA86" s="60">
        <f t="shared" si="17"/>
        <v>0</v>
      </c>
      <c r="AB86" s="59">
        <f t="shared" si="17"/>
        <v>0</v>
      </c>
      <c r="AC86" s="60">
        <f t="shared" si="17"/>
        <v>0</v>
      </c>
      <c r="AD86" s="59">
        <f t="shared" si="17"/>
        <v>2900</v>
      </c>
      <c r="AE86" s="60">
        <f t="shared" si="17"/>
        <v>0</v>
      </c>
      <c r="AF86" s="61">
        <f>P86+R86+T86+V86+X86+Z86+AB86+AD86</f>
        <v>7900</v>
      </c>
      <c r="AG86" s="60">
        <f>Q86+S86+U86+W86+Y86+AA86+AC86+AE86</f>
        <v>7900</v>
      </c>
      <c r="AH86" s="62" t="s">
        <v>295</v>
      </c>
      <c r="AI86" s="62" t="s">
        <v>296</v>
      </c>
      <c r="AJ86" s="62" t="s">
        <v>11</v>
      </c>
      <c r="AK86" s="62" t="s">
        <v>12</v>
      </c>
      <c r="AL86" s="63" t="s">
        <v>21</v>
      </c>
      <c r="AM86" s="64" t="s">
        <v>37</v>
      </c>
    </row>
    <row r="87" spans="2:39" ht="19.5" customHeight="1">
      <c r="B87" s="186" t="s">
        <v>61</v>
      </c>
      <c r="C87" s="179">
        <v>2012025899019</v>
      </c>
      <c r="D87" s="126" t="s">
        <v>187</v>
      </c>
      <c r="E87" s="8" t="s">
        <v>60</v>
      </c>
      <c r="F87" s="26">
        <v>1</v>
      </c>
      <c r="G87" s="17">
        <v>1</v>
      </c>
      <c r="H87" s="180" t="s">
        <v>85</v>
      </c>
      <c r="I87" s="180" t="s">
        <v>100</v>
      </c>
      <c r="J87" s="187">
        <v>24</v>
      </c>
      <c r="K87" s="187">
        <v>38</v>
      </c>
      <c r="L87" s="187">
        <v>9</v>
      </c>
      <c r="M87" s="187">
        <v>3</v>
      </c>
      <c r="N87" s="187">
        <v>3</v>
      </c>
      <c r="O87" s="187"/>
      <c r="P87" s="138">
        <v>5000</v>
      </c>
      <c r="Q87" s="138">
        <f>1400*5</f>
        <v>7000</v>
      </c>
      <c r="R87" s="31"/>
      <c r="S87" s="29"/>
      <c r="T87" s="29"/>
      <c r="U87" s="29"/>
      <c r="V87" s="29"/>
      <c r="W87" s="29"/>
      <c r="X87" s="29"/>
      <c r="Y87" s="29"/>
      <c r="Z87" s="29"/>
      <c r="AA87" s="34"/>
      <c r="AB87" s="29"/>
      <c r="AC87" s="29"/>
      <c r="AD87" s="29">
        <v>2900</v>
      </c>
      <c r="AE87" s="29"/>
      <c r="AF87" s="37"/>
      <c r="AG87" s="37"/>
      <c r="AH87" s="211" t="s">
        <v>289</v>
      </c>
      <c r="AI87" s="199">
        <v>153</v>
      </c>
      <c r="AJ87" s="38" t="s">
        <v>188</v>
      </c>
      <c r="AK87" s="30" t="s">
        <v>43</v>
      </c>
      <c r="AL87" s="197" t="s">
        <v>189</v>
      </c>
      <c r="AM87" s="307" t="s">
        <v>219</v>
      </c>
    </row>
    <row r="88" spans="2:39" ht="23.25" customHeight="1">
      <c r="B88" s="186"/>
      <c r="C88" s="179">
        <v>2012025899019</v>
      </c>
      <c r="D88" s="126" t="s">
        <v>190</v>
      </c>
      <c r="E88" s="8" t="s">
        <v>60</v>
      </c>
      <c r="F88" s="26">
        <v>1</v>
      </c>
      <c r="G88" s="17">
        <v>0</v>
      </c>
      <c r="H88" s="181"/>
      <c r="I88" s="181"/>
      <c r="J88" s="187"/>
      <c r="K88" s="187"/>
      <c r="L88" s="187"/>
      <c r="M88" s="187"/>
      <c r="N88" s="187"/>
      <c r="O88" s="187"/>
      <c r="P88" s="138">
        <v>0</v>
      </c>
      <c r="Q88" s="138">
        <v>0</v>
      </c>
      <c r="R88" s="28"/>
      <c r="S88" s="29"/>
      <c r="T88" s="29"/>
      <c r="U88" s="29"/>
      <c r="V88" s="29"/>
      <c r="W88" s="29"/>
      <c r="X88" s="29"/>
      <c r="Y88" s="29"/>
      <c r="Z88" s="29"/>
      <c r="AA88" s="34"/>
      <c r="AB88" s="29"/>
      <c r="AC88" s="29"/>
      <c r="AD88" s="29"/>
      <c r="AE88" s="29"/>
      <c r="AF88" s="37"/>
      <c r="AG88" s="37"/>
      <c r="AH88" s="211"/>
      <c r="AI88" s="199"/>
      <c r="AJ88" s="38" t="s">
        <v>188</v>
      </c>
      <c r="AK88" s="30" t="s">
        <v>43</v>
      </c>
      <c r="AL88" s="197"/>
      <c r="AM88" s="308"/>
    </row>
    <row r="89" spans="2:39" ht="15.75" customHeight="1">
      <c r="B89" s="186"/>
      <c r="C89" s="179">
        <v>2012025899019</v>
      </c>
      <c r="D89" s="126" t="s">
        <v>191</v>
      </c>
      <c r="E89" s="8" t="s">
        <v>60</v>
      </c>
      <c r="F89" s="30">
        <v>2</v>
      </c>
      <c r="G89" s="17">
        <v>6</v>
      </c>
      <c r="H89" s="181"/>
      <c r="I89" s="181"/>
      <c r="J89" s="187"/>
      <c r="K89" s="187"/>
      <c r="L89" s="187"/>
      <c r="M89" s="187"/>
      <c r="N89" s="187"/>
      <c r="O89" s="187"/>
      <c r="P89" s="138">
        <v>0</v>
      </c>
      <c r="Q89" s="138">
        <v>900</v>
      </c>
      <c r="R89" s="31"/>
      <c r="S89" s="29"/>
      <c r="T89" s="29"/>
      <c r="U89" s="29"/>
      <c r="V89" s="29"/>
      <c r="W89" s="29"/>
      <c r="X89" s="29"/>
      <c r="Y89" s="29"/>
      <c r="Z89" s="29"/>
      <c r="AA89" s="34"/>
      <c r="AB89" s="29"/>
      <c r="AC89" s="29"/>
      <c r="AD89" s="29"/>
      <c r="AE89" s="29"/>
      <c r="AF89" s="37"/>
      <c r="AG89" s="37"/>
      <c r="AH89" s="211"/>
      <c r="AI89" s="199"/>
      <c r="AJ89" s="38" t="s">
        <v>192</v>
      </c>
      <c r="AK89" s="38" t="s">
        <v>193</v>
      </c>
      <c r="AL89" s="197"/>
      <c r="AM89" s="309"/>
    </row>
    <row r="90" spans="2:39" ht="35.25" customHeight="1">
      <c r="B90" s="186"/>
      <c r="C90" s="179">
        <v>2012025899019</v>
      </c>
      <c r="D90" s="8" t="s">
        <v>315</v>
      </c>
      <c r="E90" s="8" t="s">
        <v>60</v>
      </c>
      <c r="F90" s="30">
        <v>0</v>
      </c>
      <c r="G90" s="17">
        <v>1</v>
      </c>
      <c r="H90" s="182"/>
      <c r="I90" s="182"/>
      <c r="J90" s="187"/>
      <c r="K90" s="187"/>
      <c r="L90" s="187"/>
      <c r="M90" s="187"/>
      <c r="N90" s="187"/>
      <c r="O90" s="187"/>
      <c r="P90" s="138"/>
      <c r="Q90" s="138"/>
      <c r="R90" s="31"/>
      <c r="S90" s="29"/>
      <c r="T90" s="29"/>
      <c r="U90" s="29"/>
      <c r="V90" s="29"/>
      <c r="W90" s="29"/>
      <c r="X90" s="29"/>
      <c r="Y90" s="29"/>
      <c r="Z90" s="29"/>
      <c r="AA90" s="34"/>
      <c r="AB90" s="29"/>
      <c r="AC90" s="29"/>
      <c r="AD90" s="29"/>
      <c r="AE90" s="29"/>
      <c r="AF90" s="37"/>
      <c r="AG90" s="37"/>
      <c r="AH90" s="211"/>
      <c r="AI90" s="199"/>
      <c r="AJ90" s="74" t="s">
        <v>311</v>
      </c>
      <c r="AK90" s="30" t="s">
        <v>43</v>
      </c>
      <c r="AL90" s="38" t="s">
        <v>308</v>
      </c>
      <c r="AM90" s="128" t="s">
        <v>312</v>
      </c>
    </row>
    <row r="91" ht="27.75" customHeight="1" thickBot="1">
      <c r="E91" s="129"/>
    </row>
    <row r="92" spans="2:39" ht="64.5">
      <c r="B92" s="55" t="s">
        <v>34</v>
      </c>
      <c r="C92" s="56" t="s">
        <v>29</v>
      </c>
      <c r="D92" s="56" t="s">
        <v>14</v>
      </c>
      <c r="E92" s="56" t="s">
        <v>25</v>
      </c>
      <c r="F92" s="56" t="s">
        <v>26</v>
      </c>
      <c r="G92" s="56" t="s">
        <v>27</v>
      </c>
      <c r="H92" s="57" t="s">
        <v>82</v>
      </c>
      <c r="I92" s="56" t="s">
        <v>30</v>
      </c>
      <c r="J92" s="58" t="s">
        <v>18</v>
      </c>
      <c r="K92" s="58" t="s">
        <v>4</v>
      </c>
      <c r="L92" s="58" t="s">
        <v>38</v>
      </c>
      <c r="M92" s="58" t="s">
        <v>19</v>
      </c>
      <c r="N92" s="58" t="s">
        <v>20</v>
      </c>
      <c r="O92" s="58" t="s">
        <v>334</v>
      </c>
      <c r="P92" s="59">
        <f aca="true" t="shared" si="18" ref="P92:AE92">SUM(P93:P95)</f>
        <v>5000</v>
      </c>
      <c r="Q92" s="60">
        <f t="shared" si="18"/>
        <v>0</v>
      </c>
      <c r="R92" s="59">
        <f t="shared" si="18"/>
        <v>0</v>
      </c>
      <c r="S92" s="60">
        <f t="shared" si="18"/>
        <v>0</v>
      </c>
      <c r="T92" s="59">
        <f t="shared" si="18"/>
        <v>0</v>
      </c>
      <c r="U92" s="60">
        <f t="shared" si="18"/>
        <v>2400</v>
      </c>
      <c r="V92" s="59">
        <f t="shared" si="18"/>
        <v>0</v>
      </c>
      <c r="W92" s="60">
        <f t="shared" si="18"/>
        <v>0</v>
      </c>
      <c r="X92" s="59">
        <f t="shared" si="18"/>
        <v>0</v>
      </c>
      <c r="Y92" s="60">
        <f t="shared" si="18"/>
        <v>0</v>
      </c>
      <c r="Z92" s="59">
        <f t="shared" si="18"/>
        <v>0</v>
      </c>
      <c r="AA92" s="60">
        <f t="shared" si="18"/>
        <v>0</v>
      </c>
      <c r="AB92" s="59">
        <f t="shared" si="18"/>
        <v>0</v>
      </c>
      <c r="AC92" s="60">
        <f t="shared" si="18"/>
        <v>0</v>
      </c>
      <c r="AD92" s="59">
        <f t="shared" si="18"/>
        <v>0</v>
      </c>
      <c r="AE92" s="60">
        <f t="shared" si="18"/>
        <v>0</v>
      </c>
      <c r="AF92" s="61">
        <f>P92+R92+T92+V92+X92+Z92+AB92+AD92</f>
        <v>5000</v>
      </c>
      <c r="AG92" s="60">
        <f>Q92+S92+U92+W92+Y92+AA92+AC92+AE92</f>
        <v>2400</v>
      </c>
      <c r="AH92" s="62" t="s">
        <v>295</v>
      </c>
      <c r="AI92" s="62" t="s">
        <v>296</v>
      </c>
      <c r="AJ92" s="62" t="s">
        <v>11</v>
      </c>
      <c r="AK92" s="62" t="s">
        <v>12</v>
      </c>
      <c r="AL92" s="63" t="s">
        <v>21</v>
      </c>
      <c r="AM92" s="64" t="s">
        <v>37</v>
      </c>
    </row>
    <row r="93" spans="2:39" ht="41.25" customHeight="1">
      <c r="B93" s="289" t="s">
        <v>61</v>
      </c>
      <c r="C93" s="179">
        <v>2012025899019</v>
      </c>
      <c r="D93" s="8" t="s">
        <v>194</v>
      </c>
      <c r="E93" s="8" t="s">
        <v>60</v>
      </c>
      <c r="F93" s="26">
        <v>1</v>
      </c>
      <c r="G93" s="17">
        <v>1</v>
      </c>
      <c r="H93" s="186" t="s">
        <v>318</v>
      </c>
      <c r="I93" s="187" t="s">
        <v>101</v>
      </c>
      <c r="J93" s="187">
        <v>4</v>
      </c>
      <c r="K93" s="187">
        <v>4</v>
      </c>
      <c r="L93" s="187">
        <v>1</v>
      </c>
      <c r="M93" s="187">
        <v>1</v>
      </c>
      <c r="N93" s="187">
        <v>1</v>
      </c>
      <c r="O93" s="187"/>
      <c r="P93" s="297">
        <v>5000</v>
      </c>
      <c r="Q93" s="139"/>
      <c r="R93" s="140"/>
      <c r="S93" s="29"/>
      <c r="T93" s="29"/>
      <c r="U93" s="29"/>
      <c r="V93" s="29"/>
      <c r="W93" s="29"/>
      <c r="X93" s="29"/>
      <c r="Y93" s="29"/>
      <c r="Z93" s="29"/>
      <c r="AA93" s="34"/>
      <c r="AB93" s="29"/>
      <c r="AC93" s="29"/>
      <c r="AD93" s="29"/>
      <c r="AE93" s="29"/>
      <c r="AF93" s="37"/>
      <c r="AG93" s="37"/>
      <c r="AH93" s="189" t="s">
        <v>285</v>
      </c>
      <c r="AI93" s="183">
        <v>58</v>
      </c>
      <c r="AJ93" s="197" t="s">
        <v>197</v>
      </c>
      <c r="AK93" s="197" t="s">
        <v>198</v>
      </c>
      <c r="AL93" s="38" t="s">
        <v>200</v>
      </c>
      <c r="AM93" s="118" t="s">
        <v>220</v>
      </c>
    </row>
    <row r="94" spans="2:39" ht="32.25" customHeight="1">
      <c r="B94" s="289"/>
      <c r="C94" s="179">
        <v>2012025899019</v>
      </c>
      <c r="D94" s="8" t="s">
        <v>196</v>
      </c>
      <c r="E94" s="8" t="s">
        <v>60</v>
      </c>
      <c r="F94" s="26">
        <v>1</v>
      </c>
      <c r="G94" s="17">
        <v>1</v>
      </c>
      <c r="H94" s="186"/>
      <c r="I94" s="187"/>
      <c r="J94" s="187"/>
      <c r="K94" s="187"/>
      <c r="L94" s="187"/>
      <c r="M94" s="187"/>
      <c r="N94" s="187"/>
      <c r="O94" s="187"/>
      <c r="P94" s="297"/>
      <c r="Q94" s="138"/>
      <c r="R94" s="141"/>
      <c r="S94" s="29"/>
      <c r="T94" s="29"/>
      <c r="U94" s="138">
        <v>2400</v>
      </c>
      <c r="V94" s="29"/>
      <c r="W94" s="29"/>
      <c r="X94" s="29"/>
      <c r="Y94" s="29"/>
      <c r="Z94" s="29"/>
      <c r="AA94" s="34"/>
      <c r="AB94" s="29"/>
      <c r="AC94" s="29"/>
      <c r="AD94" s="29"/>
      <c r="AE94" s="29"/>
      <c r="AF94" s="37"/>
      <c r="AG94" s="37"/>
      <c r="AH94" s="208"/>
      <c r="AI94" s="184"/>
      <c r="AJ94" s="197"/>
      <c r="AK94" s="197"/>
      <c r="AL94" s="38" t="s">
        <v>199</v>
      </c>
      <c r="AM94" s="118" t="s">
        <v>221</v>
      </c>
    </row>
    <row r="95" spans="2:39" ht="39.75" customHeight="1" thickBot="1">
      <c r="B95" s="290"/>
      <c r="C95" s="179">
        <v>2012025899019</v>
      </c>
      <c r="D95" s="66" t="s">
        <v>195</v>
      </c>
      <c r="E95" s="66" t="s">
        <v>60</v>
      </c>
      <c r="F95" s="25">
        <v>3</v>
      </c>
      <c r="G95" s="68">
        <v>0</v>
      </c>
      <c r="H95" s="210"/>
      <c r="I95" s="188"/>
      <c r="J95" s="188"/>
      <c r="K95" s="188"/>
      <c r="L95" s="188"/>
      <c r="M95" s="188"/>
      <c r="N95" s="188"/>
      <c r="O95" s="188"/>
      <c r="P95" s="298"/>
      <c r="Q95" s="142"/>
      <c r="R95" s="143"/>
      <c r="S95" s="71"/>
      <c r="T95" s="71"/>
      <c r="U95" s="71"/>
      <c r="V95" s="71"/>
      <c r="W95" s="71"/>
      <c r="X95" s="71"/>
      <c r="Y95" s="71"/>
      <c r="Z95" s="71"/>
      <c r="AA95" s="72"/>
      <c r="AB95" s="71"/>
      <c r="AC95" s="71"/>
      <c r="AD95" s="71"/>
      <c r="AE95" s="71"/>
      <c r="AF95" s="70"/>
      <c r="AG95" s="70"/>
      <c r="AH95" s="209"/>
      <c r="AI95" s="299"/>
      <c r="AJ95" s="79" t="s">
        <v>201</v>
      </c>
      <c r="AK95" s="25" t="s">
        <v>43</v>
      </c>
      <c r="AL95" s="79" t="s">
        <v>189</v>
      </c>
      <c r="AM95" s="121" t="s">
        <v>219</v>
      </c>
    </row>
  </sheetData>
  <sheetProtection/>
  <mergeCells count="231">
    <mergeCell ref="F5:O5"/>
    <mergeCell ref="O8:O20"/>
    <mergeCell ref="O76:O78"/>
    <mergeCell ref="O81:O84"/>
    <mergeCell ref="O56:O58"/>
    <mergeCell ref="O64:O65"/>
    <mergeCell ref="O68:O69"/>
    <mergeCell ref="O72:O73"/>
    <mergeCell ref="N27:N29"/>
    <mergeCell ref="H40:H42"/>
    <mergeCell ref="O93:O95"/>
    <mergeCell ref="O6:O7"/>
    <mergeCell ref="O23:O24"/>
    <mergeCell ref="O27:O29"/>
    <mergeCell ref="O33:O34"/>
    <mergeCell ref="O40:O42"/>
    <mergeCell ref="O51:O53"/>
    <mergeCell ref="AI33:AI34"/>
    <mergeCell ref="AL8:AM20"/>
    <mergeCell ref="AA8:AA20"/>
    <mergeCell ref="AB8:AB20"/>
    <mergeCell ref="AC8:AC20"/>
    <mergeCell ref="AD8:AD20"/>
    <mergeCell ref="AE8:AE20"/>
    <mergeCell ref="AF8:AF20"/>
    <mergeCell ref="AG8:AG20"/>
    <mergeCell ref="AJ33:AJ34"/>
    <mergeCell ref="K8:K20"/>
    <mergeCell ref="L8:L20"/>
    <mergeCell ref="P8:P20"/>
    <mergeCell ref="V8:V20"/>
    <mergeCell ref="W8:W20"/>
    <mergeCell ref="X8:X20"/>
    <mergeCell ref="B8:B20"/>
    <mergeCell ref="C8:H20"/>
    <mergeCell ref="I8:I20"/>
    <mergeCell ref="J8:J20"/>
    <mergeCell ref="Y8:Y20"/>
    <mergeCell ref="L23:L24"/>
    <mergeCell ref="S8:S20"/>
    <mergeCell ref="T8:T20"/>
    <mergeCell ref="U8:U20"/>
    <mergeCell ref="B21:AL21"/>
    <mergeCell ref="AM56:AM58"/>
    <mergeCell ref="AM72:AM73"/>
    <mergeCell ref="AM76:AM77"/>
    <mergeCell ref="AL82:AL83"/>
    <mergeCell ref="AM82:AM83"/>
    <mergeCell ref="AM87:AM89"/>
    <mergeCell ref="AM64:AM65"/>
    <mergeCell ref="AL64:AL65"/>
    <mergeCell ref="AL56:AL58"/>
    <mergeCell ref="AJ81:AJ83"/>
    <mergeCell ref="AK81:AK83"/>
    <mergeCell ref="AL87:AL89"/>
    <mergeCell ref="P93:P95"/>
    <mergeCell ref="AJ93:AJ94"/>
    <mergeCell ref="AK93:AK94"/>
    <mergeCell ref="AH93:AH95"/>
    <mergeCell ref="AI87:AI90"/>
    <mergeCell ref="AI93:AI95"/>
    <mergeCell ref="AJ72:AJ73"/>
    <mergeCell ref="AK72:AK73"/>
    <mergeCell ref="AL72:AL73"/>
    <mergeCell ref="AL76:AL77"/>
    <mergeCell ref="AJ76:AJ77"/>
    <mergeCell ref="AK76:AK77"/>
    <mergeCell ref="B93:B95"/>
    <mergeCell ref="B72:B73"/>
    <mergeCell ref="B68:B69"/>
    <mergeCell ref="AI81:AI84"/>
    <mergeCell ref="H68:H69"/>
    <mergeCell ref="AI72:AI73"/>
    <mergeCell ref="AH72:AH73"/>
    <mergeCell ref="AH76:AH77"/>
    <mergeCell ref="N68:N69"/>
    <mergeCell ref="I68:I69"/>
    <mergeCell ref="B64:B65"/>
    <mergeCell ref="B23:B24"/>
    <mergeCell ref="B33:B34"/>
    <mergeCell ref="B40:B42"/>
    <mergeCell ref="B51:B53"/>
    <mergeCell ref="B56:B58"/>
    <mergeCell ref="B30:AL30"/>
    <mergeCell ref="N33:N34"/>
    <mergeCell ref="N40:N42"/>
    <mergeCell ref="J40:J42"/>
    <mergeCell ref="I40:I42"/>
    <mergeCell ref="K40:K42"/>
    <mergeCell ref="L40:L42"/>
    <mergeCell ref="M40:M42"/>
    <mergeCell ref="M27:M29"/>
    <mergeCell ref="H33:H34"/>
    <mergeCell ref="I33:I34"/>
    <mergeCell ref="J33:J34"/>
    <mergeCell ref="K33:K34"/>
    <mergeCell ref="L33:L34"/>
    <mergeCell ref="AL6:AM7"/>
    <mergeCell ref="Z6:AA6"/>
    <mergeCell ref="T6:U6"/>
    <mergeCell ref="AD6:AE6"/>
    <mergeCell ref="AH6:AH7"/>
    <mergeCell ref="Q8:Q20"/>
    <mergeCell ref="R8:R20"/>
    <mergeCell ref="AJ6:AJ7"/>
    <mergeCell ref="B2:AM2"/>
    <mergeCell ref="B3:AM3"/>
    <mergeCell ref="B5:E5"/>
    <mergeCell ref="C6:H7"/>
    <mergeCell ref="AK6:AK7"/>
    <mergeCell ref="AI5:AM5"/>
    <mergeCell ref="AI6:AI7"/>
    <mergeCell ref="R6:S6"/>
    <mergeCell ref="P6:Q6"/>
    <mergeCell ref="K6:K7"/>
    <mergeCell ref="V4:AM4"/>
    <mergeCell ref="K23:K24"/>
    <mergeCell ref="M23:M24"/>
    <mergeCell ref="M6:M7"/>
    <mergeCell ref="N6:N7"/>
    <mergeCell ref="AF6:AG6"/>
    <mergeCell ref="M8:M20"/>
    <mergeCell ref="N23:N24"/>
    <mergeCell ref="Z8:Z20"/>
    <mergeCell ref="N8:N20"/>
    <mergeCell ref="I4:U4"/>
    <mergeCell ref="P5:AG5"/>
    <mergeCell ref="B4:H4"/>
    <mergeCell ref="X6:Y6"/>
    <mergeCell ref="AB6:AC6"/>
    <mergeCell ref="V6:W6"/>
    <mergeCell ref="L6:L7"/>
    <mergeCell ref="J6:J7"/>
    <mergeCell ref="B6:B7"/>
    <mergeCell ref="I6:I7"/>
    <mergeCell ref="H23:H24"/>
    <mergeCell ref="I23:I24"/>
    <mergeCell ref="M33:M34"/>
    <mergeCell ref="B25:AL25"/>
    <mergeCell ref="B27:B29"/>
    <mergeCell ref="H27:H29"/>
    <mergeCell ref="I27:I29"/>
    <mergeCell ref="J27:J29"/>
    <mergeCell ref="J23:J24"/>
    <mergeCell ref="AH33:AH34"/>
    <mergeCell ref="M51:M53"/>
    <mergeCell ref="N51:N53"/>
    <mergeCell ref="J56:J58"/>
    <mergeCell ref="K56:K58"/>
    <mergeCell ref="L56:L58"/>
    <mergeCell ref="M56:M58"/>
    <mergeCell ref="H51:H53"/>
    <mergeCell ref="I51:I53"/>
    <mergeCell ref="J51:J53"/>
    <mergeCell ref="K51:K53"/>
    <mergeCell ref="L51:L53"/>
    <mergeCell ref="H56:H58"/>
    <mergeCell ref="I56:I58"/>
    <mergeCell ref="H64:H65"/>
    <mergeCell ref="I64:I65"/>
    <mergeCell ref="J64:J65"/>
    <mergeCell ref="K64:K65"/>
    <mergeCell ref="L64:L65"/>
    <mergeCell ref="M64:M65"/>
    <mergeCell ref="J68:J69"/>
    <mergeCell ref="K68:K69"/>
    <mergeCell ref="L68:L69"/>
    <mergeCell ref="M68:M69"/>
    <mergeCell ref="H72:H73"/>
    <mergeCell ref="I72:I73"/>
    <mergeCell ref="J72:J73"/>
    <mergeCell ref="K72:K73"/>
    <mergeCell ref="L72:L73"/>
    <mergeCell ref="M72:M73"/>
    <mergeCell ref="B87:B90"/>
    <mergeCell ref="K87:K90"/>
    <mergeCell ref="L87:L90"/>
    <mergeCell ref="M87:M90"/>
    <mergeCell ref="N87:N90"/>
    <mergeCell ref="AH87:AH90"/>
    <mergeCell ref="H87:H90"/>
    <mergeCell ref="I87:I90"/>
    <mergeCell ref="J87:J90"/>
    <mergeCell ref="O87:O90"/>
    <mergeCell ref="N72:N73"/>
    <mergeCell ref="AH81:AH84"/>
    <mergeCell ref="N93:N95"/>
    <mergeCell ref="H93:H95"/>
    <mergeCell ref="I93:I95"/>
    <mergeCell ref="J93:J95"/>
    <mergeCell ref="K93:K95"/>
    <mergeCell ref="L93:L95"/>
    <mergeCell ref="M93:M95"/>
    <mergeCell ref="L76:L78"/>
    <mergeCell ref="AJ64:AJ65"/>
    <mergeCell ref="T51:T53"/>
    <mergeCell ref="U51:U53"/>
    <mergeCell ref="AB56:AB58"/>
    <mergeCell ref="AC56:AC58"/>
    <mergeCell ref="AH56:AH58"/>
    <mergeCell ref="AH64:AH65"/>
    <mergeCell ref="K76:K78"/>
    <mergeCell ref="AK64:AK65"/>
    <mergeCell ref="N64:N65"/>
    <mergeCell ref="AJ56:AJ58"/>
    <mergeCell ref="AK56:AK58"/>
    <mergeCell ref="AI56:AI58"/>
    <mergeCell ref="N56:N58"/>
    <mergeCell ref="T64:T65"/>
    <mergeCell ref="U64:U65"/>
    <mergeCell ref="AI64:AI65"/>
    <mergeCell ref="M81:M84"/>
    <mergeCell ref="K27:K29"/>
    <mergeCell ref="L27:L29"/>
    <mergeCell ref="AH68:AH69"/>
    <mergeCell ref="AI68:AI69"/>
    <mergeCell ref="B76:B78"/>
    <mergeCell ref="C76:C78"/>
    <mergeCell ref="H76:H78"/>
    <mergeCell ref="I76:I78"/>
    <mergeCell ref="J76:J78"/>
    <mergeCell ref="N81:N84"/>
    <mergeCell ref="M76:M78"/>
    <mergeCell ref="N76:N78"/>
    <mergeCell ref="AI76:AI78"/>
    <mergeCell ref="B81:B84"/>
    <mergeCell ref="H81:H84"/>
    <mergeCell ref="I81:I84"/>
    <mergeCell ref="J81:J84"/>
    <mergeCell ref="K81:K84"/>
    <mergeCell ref="L81:L84"/>
  </mergeCells>
  <printOptions/>
  <pageMargins left="0.31496062992125984" right="0.31496062992125984" top="1.141732283464567" bottom="0.35433070866141736" header="0.31496062992125984" footer="0.31496062992125984"/>
  <pageSetup orientation="landscape" paperSize="5" scale="50" r:id="rId4"/>
  <headerFooter>
    <oddHeader>&amp;L&amp;G&amp;R&amp;G</oddHeader>
  </headerFooter>
  <legacyDrawing r:id="rId2"/>
  <legacyDrawingHF r:id="rId3"/>
</worksheet>
</file>

<file path=xl/worksheets/sheet2.xml><?xml version="1.0" encoding="utf-8"?>
<worksheet xmlns="http://schemas.openxmlformats.org/spreadsheetml/2006/main" xmlns:r="http://schemas.openxmlformats.org/officeDocument/2006/relationships">
  <sheetPr>
    <tabColor theme="7" tint="-0.24997000396251678"/>
  </sheetPr>
  <dimension ref="B1:AM55"/>
  <sheetViews>
    <sheetView zoomScale="110" zoomScaleNormal="110" zoomScalePageLayoutView="0" workbookViewId="0" topLeftCell="A46">
      <selection activeCell="C55" sqref="C55"/>
    </sheetView>
  </sheetViews>
  <sheetFormatPr defaultColWidth="9.140625" defaultRowHeight="15"/>
  <cols>
    <col min="1" max="1" width="1.1484375" style="1" customWidth="1"/>
    <col min="2" max="2" width="15.8515625" style="9" customWidth="1"/>
    <col min="3" max="3" width="10.57421875" style="9" customWidth="1"/>
    <col min="4" max="4" width="27.7109375" style="1" customWidth="1"/>
    <col min="5" max="5" width="10.00390625" style="1" customWidth="1"/>
    <col min="6" max="7" width="9.140625" style="1" customWidth="1"/>
    <col min="8" max="8" width="23.140625" style="10" customWidth="1"/>
    <col min="9" max="9" width="15.7109375" style="10" customWidth="1"/>
    <col min="10" max="10" width="4.7109375" style="10" customWidth="1"/>
    <col min="11" max="12" width="4.7109375" style="1" customWidth="1"/>
    <col min="13" max="13" width="6.140625" style="1" customWidth="1"/>
    <col min="14" max="15" width="5.57421875" style="1" customWidth="1"/>
    <col min="16" max="16" width="6.28125" style="1" customWidth="1"/>
    <col min="17" max="17" width="6.7109375" style="1" customWidth="1"/>
    <col min="18" max="18" width="5.57421875" style="1" customWidth="1"/>
    <col min="19" max="19" width="5.00390625" style="1" customWidth="1"/>
    <col min="20" max="21" width="7.421875" style="1" customWidth="1"/>
    <col min="22" max="26" width="5.00390625" style="1" customWidth="1"/>
    <col min="27" max="27" width="5.00390625" style="35" customWidth="1"/>
    <col min="28" max="28" width="6.28125" style="1" customWidth="1"/>
    <col min="29" max="29" width="6.421875" style="1" customWidth="1"/>
    <col min="30" max="31" width="6.57421875" style="1" customWidth="1"/>
    <col min="32" max="32" width="6.7109375" style="1" customWidth="1"/>
    <col min="33" max="34" width="6.8515625" style="1" customWidth="1"/>
    <col min="35" max="35" width="5.140625" style="11" customWidth="1"/>
    <col min="36" max="36" width="6.57421875" style="1" customWidth="1"/>
    <col min="37" max="37" width="4.8515625" style="1" customWidth="1"/>
    <col min="38" max="38" width="10.140625" style="1" customWidth="1"/>
    <col min="39" max="39" width="24.140625" style="1" customWidth="1"/>
    <col min="40" max="16384" width="9.140625" style="1" customWidth="1"/>
  </cols>
  <sheetData>
    <row r="1" spans="2:38" ht="7.5" customHeight="1" thickBot="1">
      <c r="B1" s="2"/>
      <c r="C1" s="2"/>
      <c r="D1" s="3"/>
      <c r="E1" s="3"/>
      <c r="F1" s="3"/>
      <c r="G1" s="3"/>
      <c r="H1" s="4"/>
      <c r="I1" s="4"/>
      <c r="J1" s="4"/>
      <c r="K1" s="3"/>
      <c r="L1" s="3"/>
      <c r="M1" s="3"/>
      <c r="N1" s="3"/>
      <c r="O1" s="3"/>
      <c r="P1" s="3"/>
      <c r="Q1" s="3"/>
      <c r="R1" s="3"/>
      <c r="S1" s="3"/>
      <c r="T1" s="3"/>
      <c r="U1" s="3"/>
      <c r="V1" s="3"/>
      <c r="W1" s="3"/>
      <c r="X1" s="3"/>
      <c r="Y1" s="3"/>
      <c r="Z1" s="3"/>
      <c r="AA1" s="32"/>
      <c r="AB1" s="3"/>
      <c r="AC1" s="3"/>
      <c r="AD1" s="3"/>
      <c r="AE1" s="3"/>
      <c r="AF1" s="3"/>
      <c r="AG1" s="3"/>
      <c r="AH1" s="3"/>
      <c r="AI1" s="3"/>
      <c r="AJ1" s="3"/>
      <c r="AK1" s="3"/>
      <c r="AL1" s="3"/>
    </row>
    <row r="2" spans="2:39" ht="11.25" customHeight="1">
      <c r="B2" s="257" t="s">
        <v>35</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9"/>
    </row>
    <row r="3" spans="2:39" ht="15.75" customHeight="1" thickBot="1">
      <c r="B3" s="260" t="s">
        <v>36</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2:39" ht="21.75" customHeight="1" thickBot="1">
      <c r="B4" s="229" t="s">
        <v>44</v>
      </c>
      <c r="C4" s="230"/>
      <c r="D4" s="230"/>
      <c r="E4" s="230"/>
      <c r="F4" s="230"/>
      <c r="G4" s="230"/>
      <c r="H4" s="231"/>
      <c r="I4" s="222" t="s">
        <v>62</v>
      </c>
      <c r="J4" s="223"/>
      <c r="K4" s="223"/>
      <c r="L4" s="223"/>
      <c r="M4" s="223"/>
      <c r="N4" s="223"/>
      <c r="O4" s="223"/>
      <c r="P4" s="224"/>
      <c r="Q4" s="224"/>
      <c r="R4" s="224"/>
      <c r="S4" s="224"/>
      <c r="T4" s="224"/>
      <c r="U4" s="225"/>
      <c r="V4" s="242" t="s">
        <v>45</v>
      </c>
      <c r="W4" s="224"/>
      <c r="X4" s="224"/>
      <c r="Y4" s="224"/>
      <c r="Z4" s="224"/>
      <c r="AA4" s="224"/>
      <c r="AB4" s="224"/>
      <c r="AC4" s="224"/>
      <c r="AD4" s="224"/>
      <c r="AE4" s="224"/>
      <c r="AF4" s="224"/>
      <c r="AG4" s="224"/>
      <c r="AH4" s="224"/>
      <c r="AI4" s="224"/>
      <c r="AJ4" s="224"/>
      <c r="AK4" s="224"/>
      <c r="AL4" s="224"/>
      <c r="AM4" s="225"/>
    </row>
    <row r="5" spans="2:39" ht="27" customHeight="1" thickBot="1">
      <c r="B5" s="229" t="s">
        <v>102</v>
      </c>
      <c r="C5" s="263"/>
      <c r="D5" s="263"/>
      <c r="E5" s="264"/>
      <c r="F5" s="338" t="s">
        <v>227</v>
      </c>
      <c r="G5" s="339"/>
      <c r="H5" s="339"/>
      <c r="I5" s="339"/>
      <c r="J5" s="339"/>
      <c r="K5" s="339"/>
      <c r="L5" s="339"/>
      <c r="M5" s="339"/>
      <c r="N5" s="339"/>
      <c r="O5" s="340"/>
      <c r="P5" s="226" t="s">
        <v>0</v>
      </c>
      <c r="Q5" s="227"/>
      <c r="R5" s="227"/>
      <c r="S5" s="227"/>
      <c r="T5" s="227"/>
      <c r="U5" s="227"/>
      <c r="V5" s="227"/>
      <c r="W5" s="227"/>
      <c r="X5" s="227"/>
      <c r="Y5" s="227"/>
      <c r="Z5" s="227"/>
      <c r="AA5" s="227"/>
      <c r="AB5" s="227"/>
      <c r="AC5" s="227"/>
      <c r="AD5" s="227"/>
      <c r="AE5" s="227"/>
      <c r="AF5" s="227"/>
      <c r="AG5" s="228"/>
      <c r="AH5" s="345" t="s">
        <v>1</v>
      </c>
      <c r="AI5" s="346"/>
      <c r="AJ5" s="346"/>
      <c r="AK5" s="346"/>
      <c r="AL5" s="346"/>
      <c r="AM5" s="347"/>
    </row>
    <row r="6" spans="2:39" ht="16.5" customHeight="1">
      <c r="B6" s="238" t="s">
        <v>17</v>
      </c>
      <c r="C6" s="265" t="s">
        <v>2</v>
      </c>
      <c r="D6" s="266"/>
      <c r="E6" s="266"/>
      <c r="F6" s="266"/>
      <c r="G6" s="266"/>
      <c r="H6" s="266"/>
      <c r="I6" s="240" t="s">
        <v>3</v>
      </c>
      <c r="J6" s="236" t="s">
        <v>18</v>
      </c>
      <c r="K6" s="236" t="s">
        <v>4</v>
      </c>
      <c r="L6" s="234" t="s">
        <v>38</v>
      </c>
      <c r="M6" s="243" t="s">
        <v>19</v>
      </c>
      <c r="N6" s="245" t="s">
        <v>20</v>
      </c>
      <c r="O6" s="348" t="s">
        <v>334</v>
      </c>
      <c r="P6" s="275" t="s">
        <v>31</v>
      </c>
      <c r="Q6" s="233"/>
      <c r="R6" s="232" t="s">
        <v>32</v>
      </c>
      <c r="S6" s="233"/>
      <c r="T6" s="232" t="s">
        <v>39</v>
      </c>
      <c r="U6" s="233"/>
      <c r="V6" s="232" t="s">
        <v>7</v>
      </c>
      <c r="W6" s="233"/>
      <c r="X6" s="232" t="s">
        <v>6</v>
      </c>
      <c r="Y6" s="233"/>
      <c r="Z6" s="232" t="s">
        <v>33</v>
      </c>
      <c r="AA6" s="233"/>
      <c r="AB6" s="232" t="s">
        <v>5</v>
      </c>
      <c r="AC6" s="233"/>
      <c r="AD6" s="232" t="s">
        <v>8</v>
      </c>
      <c r="AE6" s="233"/>
      <c r="AF6" s="232" t="s">
        <v>9</v>
      </c>
      <c r="AG6" s="247"/>
      <c r="AH6" s="280" t="s">
        <v>10</v>
      </c>
      <c r="AI6" s="273" t="s">
        <v>293</v>
      </c>
      <c r="AJ6" s="285" t="s">
        <v>11</v>
      </c>
      <c r="AK6" s="269" t="s">
        <v>12</v>
      </c>
      <c r="AL6" s="276" t="s">
        <v>21</v>
      </c>
      <c r="AM6" s="277"/>
    </row>
    <row r="7" spans="2:39" ht="76.5" customHeight="1" thickBot="1">
      <c r="B7" s="239"/>
      <c r="C7" s="267"/>
      <c r="D7" s="268"/>
      <c r="E7" s="268"/>
      <c r="F7" s="268"/>
      <c r="G7" s="268"/>
      <c r="H7" s="268"/>
      <c r="I7" s="241"/>
      <c r="J7" s="237" t="s">
        <v>18</v>
      </c>
      <c r="K7" s="237"/>
      <c r="L7" s="235"/>
      <c r="M7" s="244"/>
      <c r="N7" s="246"/>
      <c r="O7" s="256"/>
      <c r="P7" s="5" t="s">
        <v>22</v>
      </c>
      <c r="Q7" s="12" t="s">
        <v>23</v>
      </c>
      <c r="R7" s="6" t="s">
        <v>22</v>
      </c>
      <c r="S7" s="12" t="s">
        <v>23</v>
      </c>
      <c r="T7" s="6" t="s">
        <v>22</v>
      </c>
      <c r="U7" s="12" t="s">
        <v>23</v>
      </c>
      <c r="V7" s="6" t="s">
        <v>22</v>
      </c>
      <c r="W7" s="12" t="s">
        <v>23</v>
      </c>
      <c r="X7" s="6" t="s">
        <v>22</v>
      </c>
      <c r="Y7" s="12" t="s">
        <v>23</v>
      </c>
      <c r="Z7" s="6" t="s">
        <v>22</v>
      </c>
      <c r="AA7" s="33" t="s">
        <v>23</v>
      </c>
      <c r="AB7" s="6" t="s">
        <v>22</v>
      </c>
      <c r="AC7" s="12" t="s">
        <v>24</v>
      </c>
      <c r="AD7" s="6" t="s">
        <v>22</v>
      </c>
      <c r="AE7" s="12" t="s">
        <v>24</v>
      </c>
      <c r="AF7" s="6" t="s">
        <v>22</v>
      </c>
      <c r="AG7" s="13" t="s">
        <v>24</v>
      </c>
      <c r="AH7" s="281"/>
      <c r="AI7" s="274"/>
      <c r="AJ7" s="286"/>
      <c r="AK7" s="270"/>
      <c r="AL7" s="278"/>
      <c r="AM7" s="279"/>
    </row>
    <row r="8" spans="2:39" ht="12" customHeight="1" thickBot="1">
      <c r="B8" s="311" t="s">
        <v>40</v>
      </c>
      <c r="C8" s="314" t="s">
        <v>202</v>
      </c>
      <c r="D8" s="315"/>
      <c r="E8" s="315"/>
      <c r="F8" s="315"/>
      <c r="G8" s="315"/>
      <c r="H8" s="316"/>
      <c r="I8" s="323" t="s">
        <v>203</v>
      </c>
      <c r="J8" s="326" t="s">
        <v>230</v>
      </c>
      <c r="K8" s="326" t="s">
        <v>231</v>
      </c>
      <c r="L8" s="326" t="s">
        <v>232</v>
      </c>
      <c r="M8" s="359">
        <v>0</v>
      </c>
      <c r="N8" s="254">
        <v>0.1</v>
      </c>
      <c r="O8" s="380">
        <v>11</v>
      </c>
      <c r="P8" s="251">
        <f aca="true" t="shared" si="0" ref="P8:AE8">P22+P27+P32+P39+P43+P48+P53</f>
        <v>5000</v>
      </c>
      <c r="Q8" s="282">
        <f t="shared" si="0"/>
        <v>7000</v>
      </c>
      <c r="R8" s="251">
        <f t="shared" si="0"/>
        <v>0</v>
      </c>
      <c r="S8" s="282">
        <f t="shared" si="0"/>
        <v>0</v>
      </c>
      <c r="T8" s="251">
        <f t="shared" si="0"/>
        <v>479929</v>
      </c>
      <c r="U8" s="282">
        <f t="shared" si="0"/>
        <v>462412</v>
      </c>
      <c r="V8" s="251">
        <f t="shared" si="0"/>
        <v>0</v>
      </c>
      <c r="W8" s="282">
        <f t="shared" si="0"/>
        <v>0</v>
      </c>
      <c r="X8" s="251">
        <f t="shared" si="0"/>
        <v>0</v>
      </c>
      <c r="Y8" s="282">
        <f t="shared" si="0"/>
        <v>0</v>
      </c>
      <c r="Z8" s="251">
        <f t="shared" si="0"/>
        <v>0</v>
      </c>
      <c r="AA8" s="282">
        <f t="shared" si="0"/>
        <v>0</v>
      </c>
      <c r="AB8" s="251">
        <f t="shared" si="0"/>
        <v>55000</v>
      </c>
      <c r="AC8" s="282">
        <f t="shared" si="0"/>
        <v>23500</v>
      </c>
      <c r="AD8" s="251">
        <f t="shared" si="0"/>
        <v>0</v>
      </c>
      <c r="AE8" s="282">
        <f t="shared" si="0"/>
        <v>0</v>
      </c>
      <c r="AF8" s="251">
        <f>P8+R8+T8+V8+X8+Z8+AB8+AD8</f>
        <v>539929</v>
      </c>
      <c r="AG8" s="282">
        <f>Q8+S8+U8+W8+Y8+AA8+AC8+AE8</f>
        <v>492912</v>
      </c>
      <c r="AH8" s="43" t="s">
        <v>281</v>
      </c>
      <c r="AI8" s="107">
        <v>0</v>
      </c>
      <c r="AJ8" s="273"/>
      <c r="AK8" s="366"/>
      <c r="AL8" s="330" t="s">
        <v>294</v>
      </c>
      <c r="AM8" s="331"/>
    </row>
    <row r="9" spans="2:39" ht="12" customHeight="1" thickBot="1">
      <c r="B9" s="312"/>
      <c r="C9" s="317"/>
      <c r="D9" s="318"/>
      <c r="E9" s="318"/>
      <c r="F9" s="318"/>
      <c r="G9" s="318"/>
      <c r="H9" s="319"/>
      <c r="I9" s="324"/>
      <c r="J9" s="327"/>
      <c r="K9" s="327"/>
      <c r="L9" s="327"/>
      <c r="M9" s="360"/>
      <c r="N9" s="362"/>
      <c r="O9" s="381"/>
      <c r="P9" s="252"/>
      <c r="Q9" s="283"/>
      <c r="R9" s="252"/>
      <c r="S9" s="283"/>
      <c r="T9" s="252"/>
      <c r="U9" s="283"/>
      <c r="V9" s="252"/>
      <c r="W9" s="283"/>
      <c r="X9" s="252"/>
      <c r="Y9" s="283"/>
      <c r="Z9" s="252"/>
      <c r="AA9" s="283"/>
      <c r="AB9" s="252"/>
      <c r="AC9" s="283"/>
      <c r="AD9" s="252"/>
      <c r="AE9" s="283"/>
      <c r="AF9" s="252"/>
      <c r="AG9" s="283"/>
      <c r="AH9" s="43" t="s">
        <v>282</v>
      </c>
      <c r="AI9" s="107">
        <f>AI23+AI28+AI33</f>
        <v>1307</v>
      </c>
      <c r="AJ9" s="364"/>
      <c r="AK9" s="367"/>
      <c r="AL9" s="332"/>
      <c r="AM9" s="333"/>
    </row>
    <row r="10" spans="2:39" ht="12" customHeight="1" thickBot="1">
      <c r="B10" s="312"/>
      <c r="C10" s="317"/>
      <c r="D10" s="318"/>
      <c r="E10" s="318"/>
      <c r="F10" s="318"/>
      <c r="G10" s="318"/>
      <c r="H10" s="319"/>
      <c r="I10" s="324"/>
      <c r="J10" s="327"/>
      <c r="K10" s="327"/>
      <c r="L10" s="327"/>
      <c r="M10" s="360"/>
      <c r="N10" s="362"/>
      <c r="O10" s="381"/>
      <c r="P10" s="252"/>
      <c r="Q10" s="283"/>
      <c r="R10" s="252"/>
      <c r="S10" s="283"/>
      <c r="T10" s="252"/>
      <c r="U10" s="283"/>
      <c r="V10" s="252"/>
      <c r="W10" s="283"/>
      <c r="X10" s="252"/>
      <c r="Y10" s="283"/>
      <c r="Z10" s="252"/>
      <c r="AA10" s="283"/>
      <c r="AB10" s="252"/>
      <c r="AC10" s="283"/>
      <c r="AD10" s="252"/>
      <c r="AE10" s="283"/>
      <c r="AF10" s="252"/>
      <c r="AG10" s="283"/>
      <c r="AH10" s="43" t="s">
        <v>283</v>
      </c>
      <c r="AI10" s="107">
        <f>AI24+AI29+AI34</f>
        <v>1369</v>
      </c>
      <c r="AJ10" s="364"/>
      <c r="AK10" s="367"/>
      <c r="AL10" s="332"/>
      <c r="AM10" s="333"/>
    </row>
    <row r="11" spans="2:39" ht="12" customHeight="1" thickBot="1">
      <c r="B11" s="312"/>
      <c r="C11" s="317"/>
      <c r="D11" s="318"/>
      <c r="E11" s="318"/>
      <c r="F11" s="318"/>
      <c r="G11" s="318"/>
      <c r="H11" s="319"/>
      <c r="I11" s="324"/>
      <c r="J11" s="327"/>
      <c r="K11" s="327"/>
      <c r="L11" s="327"/>
      <c r="M11" s="360"/>
      <c r="N11" s="362"/>
      <c r="O11" s="381"/>
      <c r="P11" s="252"/>
      <c r="Q11" s="283"/>
      <c r="R11" s="252"/>
      <c r="S11" s="283"/>
      <c r="T11" s="252"/>
      <c r="U11" s="283"/>
      <c r="V11" s="252"/>
      <c r="W11" s="283"/>
      <c r="X11" s="252"/>
      <c r="Y11" s="283"/>
      <c r="Z11" s="252"/>
      <c r="AA11" s="283"/>
      <c r="AB11" s="252"/>
      <c r="AC11" s="283"/>
      <c r="AD11" s="252"/>
      <c r="AE11" s="283"/>
      <c r="AF11" s="252"/>
      <c r="AG11" s="283"/>
      <c r="AH11" s="43" t="s">
        <v>284</v>
      </c>
      <c r="AI11" s="107">
        <f>AI35+AI40</f>
        <v>214</v>
      </c>
      <c r="AJ11" s="364"/>
      <c r="AK11" s="367"/>
      <c r="AL11" s="332"/>
      <c r="AM11" s="333"/>
    </row>
    <row r="12" spans="2:39" ht="12" customHeight="1" thickBot="1">
      <c r="B12" s="312"/>
      <c r="C12" s="317"/>
      <c r="D12" s="318"/>
      <c r="E12" s="318"/>
      <c r="F12" s="318"/>
      <c r="G12" s="318"/>
      <c r="H12" s="319"/>
      <c r="I12" s="324"/>
      <c r="J12" s="327"/>
      <c r="K12" s="327"/>
      <c r="L12" s="327"/>
      <c r="M12" s="360"/>
      <c r="N12" s="362"/>
      <c r="O12" s="381"/>
      <c r="P12" s="252"/>
      <c r="Q12" s="283"/>
      <c r="R12" s="252"/>
      <c r="S12" s="283"/>
      <c r="T12" s="252"/>
      <c r="U12" s="283"/>
      <c r="V12" s="252"/>
      <c r="W12" s="283"/>
      <c r="X12" s="252"/>
      <c r="Y12" s="283"/>
      <c r="Z12" s="252"/>
      <c r="AA12" s="283"/>
      <c r="AB12" s="252"/>
      <c r="AC12" s="283"/>
      <c r="AD12" s="252"/>
      <c r="AE12" s="283"/>
      <c r="AF12" s="252"/>
      <c r="AG12" s="283"/>
      <c r="AH12" s="43" t="s">
        <v>285</v>
      </c>
      <c r="AI12" s="107">
        <f>AI36+AI41</f>
        <v>296</v>
      </c>
      <c r="AJ12" s="364"/>
      <c r="AK12" s="367"/>
      <c r="AL12" s="332"/>
      <c r="AM12" s="333"/>
    </row>
    <row r="13" spans="2:39" ht="12" customHeight="1" thickBot="1">
      <c r="B13" s="312"/>
      <c r="C13" s="317"/>
      <c r="D13" s="318"/>
      <c r="E13" s="318"/>
      <c r="F13" s="318"/>
      <c r="G13" s="318"/>
      <c r="H13" s="319"/>
      <c r="I13" s="324"/>
      <c r="J13" s="327"/>
      <c r="K13" s="327"/>
      <c r="L13" s="327"/>
      <c r="M13" s="360"/>
      <c r="N13" s="362"/>
      <c r="O13" s="381"/>
      <c r="P13" s="252"/>
      <c r="Q13" s="283"/>
      <c r="R13" s="252"/>
      <c r="S13" s="283"/>
      <c r="T13" s="252"/>
      <c r="U13" s="283"/>
      <c r="V13" s="252"/>
      <c r="W13" s="283"/>
      <c r="X13" s="252"/>
      <c r="Y13" s="283"/>
      <c r="Z13" s="252"/>
      <c r="AA13" s="283"/>
      <c r="AB13" s="252"/>
      <c r="AC13" s="283"/>
      <c r="AD13" s="252"/>
      <c r="AE13" s="283"/>
      <c r="AF13" s="252"/>
      <c r="AG13" s="283"/>
      <c r="AH13" s="43" t="s">
        <v>286</v>
      </c>
      <c r="AI13" s="107">
        <v>0</v>
      </c>
      <c r="AJ13" s="364"/>
      <c r="AK13" s="367"/>
      <c r="AL13" s="332"/>
      <c r="AM13" s="333"/>
    </row>
    <row r="14" spans="2:39" ht="12" customHeight="1" thickBot="1">
      <c r="B14" s="312"/>
      <c r="C14" s="317"/>
      <c r="D14" s="318"/>
      <c r="E14" s="318"/>
      <c r="F14" s="318"/>
      <c r="G14" s="318"/>
      <c r="H14" s="319"/>
      <c r="I14" s="324"/>
      <c r="J14" s="327"/>
      <c r="K14" s="327"/>
      <c r="L14" s="327"/>
      <c r="M14" s="360"/>
      <c r="N14" s="362"/>
      <c r="O14" s="381"/>
      <c r="P14" s="252"/>
      <c r="Q14" s="283"/>
      <c r="R14" s="252"/>
      <c r="S14" s="283"/>
      <c r="T14" s="252"/>
      <c r="U14" s="283"/>
      <c r="V14" s="252"/>
      <c r="W14" s="283"/>
      <c r="X14" s="252"/>
      <c r="Y14" s="283"/>
      <c r="Z14" s="252"/>
      <c r="AA14" s="283"/>
      <c r="AB14" s="252"/>
      <c r="AC14" s="283"/>
      <c r="AD14" s="252"/>
      <c r="AE14" s="283"/>
      <c r="AF14" s="252"/>
      <c r="AG14" s="283"/>
      <c r="AH14" s="43" t="s">
        <v>287</v>
      </c>
      <c r="AI14" s="107">
        <v>0</v>
      </c>
      <c r="AJ14" s="364"/>
      <c r="AK14" s="367"/>
      <c r="AL14" s="332"/>
      <c r="AM14" s="333"/>
    </row>
    <row r="15" spans="2:39" ht="12" customHeight="1" thickBot="1">
      <c r="B15" s="312"/>
      <c r="C15" s="317"/>
      <c r="D15" s="318"/>
      <c r="E15" s="318"/>
      <c r="F15" s="318"/>
      <c r="G15" s="318"/>
      <c r="H15" s="319"/>
      <c r="I15" s="324"/>
      <c r="J15" s="327"/>
      <c r="K15" s="327"/>
      <c r="L15" s="327"/>
      <c r="M15" s="360"/>
      <c r="N15" s="362"/>
      <c r="O15" s="381"/>
      <c r="P15" s="252"/>
      <c r="Q15" s="283"/>
      <c r="R15" s="252"/>
      <c r="S15" s="283"/>
      <c r="T15" s="252"/>
      <c r="U15" s="283"/>
      <c r="V15" s="252"/>
      <c r="W15" s="283"/>
      <c r="X15" s="252"/>
      <c r="Y15" s="283"/>
      <c r="Z15" s="252"/>
      <c r="AA15" s="283"/>
      <c r="AB15" s="252"/>
      <c r="AC15" s="283"/>
      <c r="AD15" s="252"/>
      <c r="AE15" s="283"/>
      <c r="AF15" s="252"/>
      <c r="AG15" s="283"/>
      <c r="AH15" s="43" t="s">
        <v>288</v>
      </c>
      <c r="AI15" s="107">
        <v>0</v>
      </c>
      <c r="AJ15" s="364"/>
      <c r="AK15" s="367"/>
      <c r="AL15" s="332"/>
      <c r="AM15" s="333"/>
    </row>
    <row r="16" spans="2:39" ht="12" customHeight="1" thickBot="1">
      <c r="B16" s="312"/>
      <c r="C16" s="317"/>
      <c r="D16" s="318"/>
      <c r="E16" s="318"/>
      <c r="F16" s="318"/>
      <c r="G16" s="318"/>
      <c r="H16" s="319"/>
      <c r="I16" s="324"/>
      <c r="J16" s="327"/>
      <c r="K16" s="327"/>
      <c r="L16" s="327"/>
      <c r="M16" s="360"/>
      <c r="N16" s="362"/>
      <c r="O16" s="381"/>
      <c r="P16" s="252"/>
      <c r="Q16" s="283"/>
      <c r="R16" s="252"/>
      <c r="S16" s="283"/>
      <c r="T16" s="252"/>
      <c r="U16" s="283"/>
      <c r="V16" s="252"/>
      <c r="W16" s="283"/>
      <c r="X16" s="252"/>
      <c r="Y16" s="283"/>
      <c r="Z16" s="252"/>
      <c r="AA16" s="283"/>
      <c r="AB16" s="252"/>
      <c r="AC16" s="283"/>
      <c r="AD16" s="252"/>
      <c r="AE16" s="283"/>
      <c r="AF16" s="252"/>
      <c r="AG16" s="283"/>
      <c r="AH16" s="43" t="s">
        <v>289</v>
      </c>
      <c r="AI16" s="107">
        <f>AI44</f>
        <v>27</v>
      </c>
      <c r="AJ16" s="364"/>
      <c r="AK16" s="367"/>
      <c r="AL16" s="332"/>
      <c r="AM16" s="333"/>
    </row>
    <row r="17" spans="2:39" ht="12" customHeight="1" thickBot="1">
      <c r="B17" s="312"/>
      <c r="C17" s="317"/>
      <c r="D17" s="318"/>
      <c r="E17" s="318"/>
      <c r="F17" s="318"/>
      <c r="G17" s="318"/>
      <c r="H17" s="319"/>
      <c r="I17" s="324"/>
      <c r="J17" s="327"/>
      <c r="K17" s="327"/>
      <c r="L17" s="327"/>
      <c r="M17" s="360"/>
      <c r="N17" s="362"/>
      <c r="O17" s="381"/>
      <c r="P17" s="252"/>
      <c r="Q17" s="283"/>
      <c r="R17" s="252"/>
      <c r="S17" s="283"/>
      <c r="T17" s="252"/>
      <c r="U17" s="283"/>
      <c r="V17" s="252"/>
      <c r="W17" s="283"/>
      <c r="X17" s="252"/>
      <c r="Y17" s="283"/>
      <c r="Z17" s="252"/>
      <c r="AA17" s="283"/>
      <c r="AB17" s="252"/>
      <c r="AC17" s="283"/>
      <c r="AD17" s="252"/>
      <c r="AE17" s="283"/>
      <c r="AF17" s="252"/>
      <c r="AG17" s="283"/>
      <c r="AH17" s="43" t="s">
        <v>290</v>
      </c>
      <c r="AI17" s="107">
        <v>0</v>
      </c>
      <c r="AJ17" s="364"/>
      <c r="AK17" s="367"/>
      <c r="AL17" s="332"/>
      <c r="AM17" s="333"/>
    </row>
    <row r="18" spans="2:39" ht="12" customHeight="1" thickBot="1">
      <c r="B18" s="312"/>
      <c r="C18" s="317"/>
      <c r="D18" s="318"/>
      <c r="E18" s="318"/>
      <c r="F18" s="318"/>
      <c r="G18" s="318"/>
      <c r="H18" s="319"/>
      <c r="I18" s="324"/>
      <c r="J18" s="327"/>
      <c r="K18" s="327"/>
      <c r="L18" s="327"/>
      <c r="M18" s="360"/>
      <c r="N18" s="362"/>
      <c r="O18" s="381"/>
      <c r="P18" s="252"/>
      <c r="Q18" s="283"/>
      <c r="R18" s="252"/>
      <c r="S18" s="283"/>
      <c r="T18" s="252"/>
      <c r="U18" s="283"/>
      <c r="V18" s="252"/>
      <c r="W18" s="283"/>
      <c r="X18" s="252"/>
      <c r="Y18" s="283"/>
      <c r="Z18" s="252"/>
      <c r="AA18" s="283"/>
      <c r="AB18" s="252"/>
      <c r="AC18" s="283"/>
      <c r="AD18" s="252"/>
      <c r="AE18" s="283"/>
      <c r="AF18" s="252"/>
      <c r="AG18" s="283"/>
      <c r="AH18" s="43" t="s">
        <v>291</v>
      </c>
      <c r="AI18" s="107">
        <v>0</v>
      </c>
      <c r="AJ18" s="364"/>
      <c r="AK18" s="367"/>
      <c r="AL18" s="332"/>
      <c r="AM18" s="333"/>
    </row>
    <row r="19" spans="2:39" ht="12" customHeight="1" thickBot="1">
      <c r="B19" s="312"/>
      <c r="C19" s="317"/>
      <c r="D19" s="318"/>
      <c r="E19" s="318"/>
      <c r="F19" s="318"/>
      <c r="G19" s="318"/>
      <c r="H19" s="319"/>
      <c r="I19" s="324"/>
      <c r="J19" s="327"/>
      <c r="K19" s="327"/>
      <c r="L19" s="327"/>
      <c r="M19" s="360"/>
      <c r="N19" s="362"/>
      <c r="O19" s="381"/>
      <c r="P19" s="252"/>
      <c r="Q19" s="283"/>
      <c r="R19" s="252"/>
      <c r="S19" s="283"/>
      <c r="T19" s="252"/>
      <c r="U19" s="283"/>
      <c r="V19" s="252"/>
      <c r="W19" s="283"/>
      <c r="X19" s="252"/>
      <c r="Y19" s="283"/>
      <c r="Z19" s="252"/>
      <c r="AA19" s="283"/>
      <c r="AB19" s="252"/>
      <c r="AC19" s="283"/>
      <c r="AD19" s="252"/>
      <c r="AE19" s="283"/>
      <c r="AF19" s="252"/>
      <c r="AG19" s="283"/>
      <c r="AH19" s="44" t="s">
        <v>292</v>
      </c>
      <c r="AI19" s="107">
        <v>3250</v>
      </c>
      <c r="AJ19" s="364"/>
      <c r="AK19" s="367"/>
      <c r="AL19" s="332"/>
      <c r="AM19" s="333"/>
    </row>
    <row r="20" spans="2:39" s="22" customFormat="1" ht="16.5" customHeight="1" thickBot="1">
      <c r="B20" s="313"/>
      <c r="C20" s="320"/>
      <c r="D20" s="321"/>
      <c r="E20" s="321"/>
      <c r="F20" s="321"/>
      <c r="G20" s="321"/>
      <c r="H20" s="322"/>
      <c r="I20" s="325"/>
      <c r="J20" s="328"/>
      <c r="K20" s="328"/>
      <c r="L20" s="328"/>
      <c r="M20" s="361"/>
      <c r="N20" s="363"/>
      <c r="O20" s="382"/>
      <c r="P20" s="253"/>
      <c r="Q20" s="284"/>
      <c r="R20" s="253"/>
      <c r="S20" s="284"/>
      <c r="T20" s="253"/>
      <c r="U20" s="284"/>
      <c r="V20" s="253"/>
      <c r="W20" s="284"/>
      <c r="X20" s="253"/>
      <c r="Y20" s="284"/>
      <c r="Z20" s="253"/>
      <c r="AA20" s="284"/>
      <c r="AB20" s="253"/>
      <c r="AC20" s="284"/>
      <c r="AD20" s="253"/>
      <c r="AE20" s="284"/>
      <c r="AF20" s="253"/>
      <c r="AG20" s="284"/>
      <c r="AH20" s="106" t="s">
        <v>9</v>
      </c>
      <c r="AI20" s="108">
        <f>SUM(AI8:AI19)</f>
        <v>6463</v>
      </c>
      <c r="AJ20" s="365"/>
      <c r="AK20" s="368"/>
      <c r="AL20" s="334"/>
      <c r="AM20" s="335"/>
    </row>
    <row r="21" spans="2:38" s="14" customFormat="1" ht="5.25" customHeight="1" thickBot="1">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row>
    <row r="22" spans="2:39" s="15" customFormat="1" ht="66.75" customHeight="1">
      <c r="B22" s="55" t="s">
        <v>34</v>
      </c>
      <c r="C22" s="56" t="s">
        <v>29</v>
      </c>
      <c r="D22" s="56" t="s">
        <v>14</v>
      </c>
      <c r="E22" s="56" t="s">
        <v>25</v>
      </c>
      <c r="F22" s="56" t="s">
        <v>26</v>
      </c>
      <c r="G22" s="56" t="s">
        <v>27</v>
      </c>
      <c r="H22" s="57" t="s">
        <v>15</v>
      </c>
      <c r="I22" s="56" t="s">
        <v>30</v>
      </c>
      <c r="J22" s="58" t="s">
        <v>18</v>
      </c>
      <c r="K22" s="58" t="s">
        <v>4</v>
      </c>
      <c r="L22" s="58" t="s">
        <v>38</v>
      </c>
      <c r="M22" s="58" t="s">
        <v>19</v>
      </c>
      <c r="N22" s="58" t="s">
        <v>20</v>
      </c>
      <c r="O22" s="58" t="s">
        <v>334</v>
      </c>
      <c r="P22" s="146">
        <f aca="true" t="shared" si="1" ref="P22:AE22">SUM(P23:P25)</f>
        <v>0</v>
      </c>
      <c r="Q22" s="147">
        <f t="shared" si="1"/>
        <v>0</v>
      </c>
      <c r="R22" s="146">
        <f t="shared" si="1"/>
        <v>0</v>
      </c>
      <c r="S22" s="147">
        <f t="shared" si="1"/>
        <v>0</v>
      </c>
      <c r="T22" s="146">
        <f t="shared" si="1"/>
        <v>0</v>
      </c>
      <c r="U22" s="147">
        <f t="shared" si="1"/>
        <v>0</v>
      </c>
      <c r="V22" s="146">
        <f t="shared" si="1"/>
        <v>0</v>
      </c>
      <c r="W22" s="147">
        <f t="shared" si="1"/>
        <v>0</v>
      </c>
      <c r="X22" s="146">
        <f t="shared" si="1"/>
        <v>0</v>
      </c>
      <c r="Y22" s="147">
        <f t="shared" si="1"/>
        <v>0</v>
      </c>
      <c r="Z22" s="146">
        <f t="shared" si="1"/>
        <v>0</v>
      </c>
      <c r="AA22" s="147">
        <f t="shared" si="1"/>
        <v>0</v>
      </c>
      <c r="AB22" s="146">
        <f t="shared" si="1"/>
        <v>0</v>
      </c>
      <c r="AC22" s="147">
        <f t="shared" si="1"/>
        <v>0</v>
      </c>
      <c r="AD22" s="146">
        <f t="shared" si="1"/>
        <v>0</v>
      </c>
      <c r="AE22" s="147">
        <f t="shared" si="1"/>
        <v>0</v>
      </c>
      <c r="AF22" s="148">
        <f>P22+R22+T22+V22+X22+Z22+AB22+AD22</f>
        <v>0</v>
      </c>
      <c r="AG22" s="147">
        <f>Q22+S22+U22+W22+Y22+AA22+AC22+AE22</f>
        <v>0</v>
      </c>
      <c r="AH22" s="62" t="s">
        <v>295</v>
      </c>
      <c r="AI22" s="62" t="s">
        <v>296</v>
      </c>
      <c r="AJ22" s="62" t="s">
        <v>11</v>
      </c>
      <c r="AK22" s="62" t="s">
        <v>12</v>
      </c>
      <c r="AL22" s="63" t="s">
        <v>21</v>
      </c>
      <c r="AM22" s="64" t="s">
        <v>37</v>
      </c>
    </row>
    <row r="23" spans="2:39" ht="55.5" customHeight="1">
      <c r="B23" s="289" t="s">
        <v>61</v>
      </c>
      <c r="C23" s="179">
        <v>2012025899019</v>
      </c>
      <c r="D23" s="8" t="s">
        <v>319</v>
      </c>
      <c r="E23" s="8" t="s">
        <v>60</v>
      </c>
      <c r="F23" s="26">
        <v>1</v>
      </c>
      <c r="G23" s="17">
        <v>5</v>
      </c>
      <c r="H23" s="187" t="s">
        <v>103</v>
      </c>
      <c r="I23" s="187" t="s">
        <v>104</v>
      </c>
      <c r="J23" s="187">
        <v>0</v>
      </c>
      <c r="K23" s="187">
        <v>16</v>
      </c>
      <c r="L23" s="187">
        <v>4</v>
      </c>
      <c r="M23" s="187">
        <v>1</v>
      </c>
      <c r="N23" s="187">
        <v>6</v>
      </c>
      <c r="O23" s="187">
        <v>7</v>
      </c>
      <c r="P23" s="154">
        <v>0</v>
      </c>
      <c r="Q23" s="154">
        <v>0</v>
      </c>
      <c r="R23" s="154"/>
      <c r="S23" s="150"/>
      <c r="T23" s="150"/>
      <c r="U23" s="150"/>
      <c r="V23" s="150"/>
      <c r="W23" s="150"/>
      <c r="X23" s="150"/>
      <c r="Y23" s="150"/>
      <c r="Z23" s="150"/>
      <c r="AA23" s="150"/>
      <c r="AB23" s="150"/>
      <c r="AC23" s="150"/>
      <c r="AD23" s="150"/>
      <c r="AE23" s="150"/>
      <c r="AF23" s="154"/>
      <c r="AG23" s="154"/>
      <c r="AH23" s="37" t="s">
        <v>282</v>
      </c>
      <c r="AI23" s="136">
        <v>1000</v>
      </c>
      <c r="AJ23" s="369" t="s">
        <v>238</v>
      </c>
      <c r="AK23" s="30" t="s">
        <v>43</v>
      </c>
      <c r="AL23" s="216" t="s">
        <v>300</v>
      </c>
      <c r="AM23" s="356" t="s">
        <v>320</v>
      </c>
    </row>
    <row r="24" spans="2:39" ht="38.25" customHeight="1">
      <c r="B24" s="289"/>
      <c r="C24" s="179">
        <v>2012025899019</v>
      </c>
      <c r="D24" s="8" t="s">
        <v>236</v>
      </c>
      <c r="E24" s="8" t="s">
        <v>60</v>
      </c>
      <c r="F24" s="26">
        <v>0</v>
      </c>
      <c r="G24" s="17">
        <f>3+2+1+2</f>
        <v>8</v>
      </c>
      <c r="H24" s="187"/>
      <c r="I24" s="187"/>
      <c r="J24" s="187"/>
      <c r="K24" s="187"/>
      <c r="L24" s="187"/>
      <c r="M24" s="187"/>
      <c r="N24" s="187"/>
      <c r="O24" s="187"/>
      <c r="P24" s="154">
        <v>0</v>
      </c>
      <c r="Q24" s="154">
        <v>0</v>
      </c>
      <c r="R24" s="154"/>
      <c r="S24" s="150"/>
      <c r="T24" s="150"/>
      <c r="U24" s="150"/>
      <c r="V24" s="150"/>
      <c r="W24" s="150"/>
      <c r="X24" s="150"/>
      <c r="Y24" s="150"/>
      <c r="Z24" s="150"/>
      <c r="AA24" s="150"/>
      <c r="AB24" s="150"/>
      <c r="AC24" s="150"/>
      <c r="AD24" s="150"/>
      <c r="AE24" s="150"/>
      <c r="AF24" s="154"/>
      <c r="AG24" s="154"/>
      <c r="AH24" s="37" t="s">
        <v>283</v>
      </c>
      <c r="AI24" s="136">
        <v>900</v>
      </c>
      <c r="AJ24" s="370"/>
      <c r="AK24" s="30" t="s">
        <v>43</v>
      </c>
      <c r="AL24" s="217"/>
      <c r="AM24" s="357"/>
    </row>
    <row r="25" spans="2:39" ht="45" customHeight="1" thickBot="1">
      <c r="B25" s="290"/>
      <c r="C25" s="179">
        <v>2012025899019</v>
      </c>
      <c r="D25" s="66" t="s">
        <v>237</v>
      </c>
      <c r="E25" s="66" t="s">
        <v>60</v>
      </c>
      <c r="F25" s="67">
        <v>0</v>
      </c>
      <c r="G25" s="68">
        <v>8</v>
      </c>
      <c r="H25" s="188"/>
      <c r="I25" s="188"/>
      <c r="J25" s="188"/>
      <c r="K25" s="188"/>
      <c r="L25" s="188"/>
      <c r="M25" s="188"/>
      <c r="N25" s="188"/>
      <c r="O25" s="188"/>
      <c r="P25" s="156">
        <v>0</v>
      </c>
      <c r="Q25" s="156">
        <v>0</v>
      </c>
      <c r="R25" s="156"/>
      <c r="S25" s="153"/>
      <c r="T25" s="153"/>
      <c r="U25" s="153"/>
      <c r="V25" s="153"/>
      <c r="W25" s="153"/>
      <c r="X25" s="153"/>
      <c r="Y25" s="153"/>
      <c r="Z25" s="153"/>
      <c r="AA25" s="153"/>
      <c r="AB25" s="153"/>
      <c r="AC25" s="153"/>
      <c r="AD25" s="153"/>
      <c r="AE25" s="153"/>
      <c r="AF25" s="156"/>
      <c r="AG25" s="156"/>
      <c r="AH25" s="70"/>
      <c r="AI25" s="137"/>
      <c r="AJ25" s="137"/>
      <c r="AK25" s="25" t="s">
        <v>43</v>
      </c>
      <c r="AL25" s="218"/>
      <c r="AM25" s="358"/>
    </row>
    <row r="26" spans="2:38" s="14" customFormat="1" ht="4.5" customHeight="1" thickBot="1">
      <c r="B26" s="212"/>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row>
    <row r="27" spans="2:39" s="21" customFormat="1" ht="65.25" customHeight="1">
      <c r="B27" s="55" t="s">
        <v>13</v>
      </c>
      <c r="C27" s="56" t="s">
        <v>29</v>
      </c>
      <c r="D27" s="56" t="s">
        <v>14</v>
      </c>
      <c r="E27" s="56" t="s">
        <v>28</v>
      </c>
      <c r="F27" s="56" t="s">
        <v>26</v>
      </c>
      <c r="G27" s="56" t="s">
        <v>27</v>
      </c>
      <c r="H27" s="57" t="s">
        <v>16</v>
      </c>
      <c r="I27" s="56" t="s">
        <v>30</v>
      </c>
      <c r="J27" s="58" t="s">
        <v>18</v>
      </c>
      <c r="K27" s="58" t="s">
        <v>4</v>
      </c>
      <c r="L27" s="58" t="s">
        <v>38</v>
      </c>
      <c r="M27" s="58" t="s">
        <v>19</v>
      </c>
      <c r="N27" s="58" t="s">
        <v>20</v>
      </c>
      <c r="O27" s="58" t="s">
        <v>334</v>
      </c>
      <c r="P27" s="146">
        <f>SUM(P28:P29)</f>
        <v>0</v>
      </c>
      <c r="Q27" s="147">
        <f>SUM(Q28:Q29)</f>
        <v>0</v>
      </c>
      <c r="R27" s="146">
        <f>SUM(R28:R29)</f>
        <v>0</v>
      </c>
      <c r="S27" s="147">
        <f>SUM(S28:S29)</f>
        <v>0</v>
      </c>
      <c r="T27" s="146">
        <f>SUM(T28:T29)</f>
        <v>0</v>
      </c>
      <c r="U27" s="147">
        <f aca="true" t="shared" si="2" ref="U27:AE27">SUM(U28:U29)</f>
        <v>0</v>
      </c>
      <c r="V27" s="146">
        <f t="shared" si="2"/>
        <v>0</v>
      </c>
      <c r="W27" s="147">
        <f t="shared" si="2"/>
        <v>0</v>
      </c>
      <c r="X27" s="146">
        <f t="shared" si="2"/>
        <v>0</v>
      </c>
      <c r="Y27" s="147">
        <f t="shared" si="2"/>
        <v>0</v>
      </c>
      <c r="Z27" s="146">
        <f t="shared" si="2"/>
        <v>0</v>
      </c>
      <c r="AA27" s="147">
        <f t="shared" si="2"/>
        <v>0</v>
      </c>
      <c r="AB27" s="146">
        <f t="shared" si="2"/>
        <v>0</v>
      </c>
      <c r="AC27" s="147">
        <f t="shared" si="2"/>
        <v>0</v>
      </c>
      <c r="AD27" s="146">
        <f t="shared" si="2"/>
        <v>0</v>
      </c>
      <c r="AE27" s="147">
        <f t="shared" si="2"/>
        <v>0</v>
      </c>
      <c r="AF27" s="148">
        <f>P27+R27+T27+V27+X27+Z27+AB27+AD27</f>
        <v>0</v>
      </c>
      <c r="AG27" s="147">
        <f>Q27+S27+U27+W27+Y27+AA27+AC27+AE27</f>
        <v>0</v>
      </c>
      <c r="AH27" s="62" t="s">
        <v>295</v>
      </c>
      <c r="AI27" s="62" t="s">
        <v>296</v>
      </c>
      <c r="AJ27" s="62" t="s">
        <v>11</v>
      </c>
      <c r="AK27" s="62" t="s">
        <v>12</v>
      </c>
      <c r="AL27" s="63" t="s">
        <v>21</v>
      </c>
      <c r="AM27" s="64" t="s">
        <v>37</v>
      </c>
    </row>
    <row r="28" spans="2:39" s="15" customFormat="1" ht="26.25" customHeight="1">
      <c r="B28" s="289" t="s">
        <v>61</v>
      </c>
      <c r="C28" s="179">
        <v>2012025899019</v>
      </c>
      <c r="D28" s="8" t="s">
        <v>239</v>
      </c>
      <c r="E28" s="8" t="s">
        <v>60</v>
      </c>
      <c r="F28" s="16">
        <v>15</v>
      </c>
      <c r="G28" s="17">
        <v>19</v>
      </c>
      <c r="H28" s="187" t="s">
        <v>105</v>
      </c>
      <c r="I28" s="187" t="s">
        <v>106</v>
      </c>
      <c r="J28" s="187">
        <v>7</v>
      </c>
      <c r="K28" s="187">
        <v>32</v>
      </c>
      <c r="L28" s="187">
        <v>8</v>
      </c>
      <c r="M28" s="187">
        <v>25</v>
      </c>
      <c r="N28" s="187">
        <v>9</v>
      </c>
      <c r="O28" s="187">
        <f>M28+N28</f>
        <v>34</v>
      </c>
      <c r="P28" s="154">
        <v>0</v>
      </c>
      <c r="Q28" s="154">
        <v>0</v>
      </c>
      <c r="R28" s="154"/>
      <c r="S28" s="150"/>
      <c r="T28" s="150"/>
      <c r="U28" s="150"/>
      <c r="V28" s="150"/>
      <c r="W28" s="150"/>
      <c r="X28" s="150"/>
      <c r="Y28" s="150"/>
      <c r="Z28" s="150"/>
      <c r="AA28" s="150"/>
      <c r="AB28" s="150"/>
      <c r="AC28" s="150"/>
      <c r="AD28" s="150"/>
      <c r="AE28" s="150"/>
      <c r="AF28" s="154"/>
      <c r="AG28" s="154"/>
      <c r="AH28" s="29" t="s">
        <v>282</v>
      </c>
      <c r="AI28" s="26">
        <f>185+90</f>
        <v>275</v>
      </c>
      <c r="AJ28" s="336" t="s">
        <v>321</v>
      </c>
      <c r="AK28" s="349" t="s">
        <v>242</v>
      </c>
      <c r="AL28" s="295" t="s">
        <v>241</v>
      </c>
      <c r="AM28" s="352" t="s">
        <v>243</v>
      </c>
    </row>
    <row r="29" spans="2:39" s="15" customFormat="1" ht="26.25" customHeight="1" thickBot="1">
      <c r="B29" s="290"/>
      <c r="C29" s="179">
        <v>2012025899019</v>
      </c>
      <c r="D29" s="66" t="s">
        <v>240</v>
      </c>
      <c r="E29" s="66" t="s">
        <v>60</v>
      </c>
      <c r="F29" s="76">
        <v>10</v>
      </c>
      <c r="G29" s="68">
        <v>15</v>
      </c>
      <c r="H29" s="188"/>
      <c r="I29" s="188"/>
      <c r="J29" s="188"/>
      <c r="K29" s="188"/>
      <c r="L29" s="188"/>
      <c r="M29" s="188"/>
      <c r="N29" s="188"/>
      <c r="O29" s="188"/>
      <c r="P29" s="154">
        <v>0</v>
      </c>
      <c r="Q29" s="154">
        <v>0</v>
      </c>
      <c r="R29" s="154"/>
      <c r="S29" s="150"/>
      <c r="T29" s="150"/>
      <c r="U29" s="150"/>
      <c r="V29" s="150"/>
      <c r="W29" s="150"/>
      <c r="X29" s="150"/>
      <c r="Y29" s="150"/>
      <c r="Z29" s="150"/>
      <c r="AA29" s="150"/>
      <c r="AB29" s="150"/>
      <c r="AC29" s="150"/>
      <c r="AD29" s="150"/>
      <c r="AE29" s="150"/>
      <c r="AF29" s="154"/>
      <c r="AG29" s="154"/>
      <c r="AH29" s="71" t="s">
        <v>283</v>
      </c>
      <c r="AI29" s="67">
        <f>246+70</f>
        <v>316</v>
      </c>
      <c r="AJ29" s="337"/>
      <c r="AK29" s="350"/>
      <c r="AL29" s="310"/>
      <c r="AM29" s="353"/>
    </row>
    <row r="30" spans="2:39" s="20" customFormat="1" ht="4.5" customHeight="1">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19"/>
    </row>
    <row r="31" ht="15.75" thickBot="1"/>
    <row r="32" spans="2:39" s="21" customFormat="1" ht="63.75" customHeight="1">
      <c r="B32" s="55" t="s">
        <v>13</v>
      </c>
      <c r="C32" s="100" t="s">
        <v>29</v>
      </c>
      <c r="D32" s="55" t="s">
        <v>14</v>
      </c>
      <c r="E32" s="56" t="s">
        <v>28</v>
      </c>
      <c r="F32" s="56" t="s">
        <v>26</v>
      </c>
      <c r="G32" s="56" t="s">
        <v>27</v>
      </c>
      <c r="H32" s="57" t="s">
        <v>41</v>
      </c>
      <c r="I32" s="56" t="s">
        <v>30</v>
      </c>
      <c r="J32" s="58" t="s">
        <v>18</v>
      </c>
      <c r="K32" s="58" t="s">
        <v>4</v>
      </c>
      <c r="L32" s="58" t="s">
        <v>38</v>
      </c>
      <c r="M32" s="58" t="s">
        <v>19</v>
      </c>
      <c r="N32" s="58" t="s">
        <v>20</v>
      </c>
      <c r="O32" s="58" t="s">
        <v>334</v>
      </c>
      <c r="P32" s="146">
        <f>SUM(P33:P37)</f>
        <v>0</v>
      </c>
      <c r="Q32" s="147">
        <f aca="true" t="shared" si="3" ref="Q32:AE32">SUM(Q33:Q37)</f>
        <v>0</v>
      </c>
      <c r="R32" s="146">
        <f t="shared" si="3"/>
        <v>0</v>
      </c>
      <c r="S32" s="147">
        <f t="shared" si="3"/>
        <v>0</v>
      </c>
      <c r="T32" s="146">
        <f t="shared" si="3"/>
        <v>479929</v>
      </c>
      <c r="U32" s="147">
        <f t="shared" si="3"/>
        <v>459412</v>
      </c>
      <c r="V32" s="146">
        <f t="shared" si="3"/>
        <v>0</v>
      </c>
      <c r="W32" s="147">
        <f t="shared" si="3"/>
        <v>0</v>
      </c>
      <c r="X32" s="146">
        <f t="shared" si="3"/>
        <v>0</v>
      </c>
      <c r="Y32" s="147">
        <f t="shared" si="3"/>
        <v>0</v>
      </c>
      <c r="Z32" s="146">
        <f t="shared" si="3"/>
        <v>0</v>
      </c>
      <c r="AA32" s="147">
        <f t="shared" si="3"/>
        <v>0</v>
      </c>
      <c r="AB32" s="146">
        <f t="shared" si="3"/>
        <v>0</v>
      </c>
      <c r="AC32" s="147">
        <f t="shared" si="3"/>
        <v>0</v>
      </c>
      <c r="AD32" s="146">
        <f t="shared" si="3"/>
        <v>0</v>
      </c>
      <c r="AE32" s="147">
        <f t="shared" si="3"/>
        <v>0</v>
      </c>
      <c r="AF32" s="146">
        <f>P32+R32+T32+V32+X32+Z32+AB32+AD32</f>
        <v>479929</v>
      </c>
      <c r="AG32" s="147">
        <f>Q32+S32+U32+W32+Y32+AA32+AC32+AE32</f>
        <v>459412</v>
      </c>
      <c r="AH32" s="62" t="s">
        <v>295</v>
      </c>
      <c r="AI32" s="62" t="s">
        <v>296</v>
      </c>
      <c r="AJ32" s="62" t="s">
        <v>11</v>
      </c>
      <c r="AK32" s="62" t="s">
        <v>12</v>
      </c>
      <c r="AL32" s="63" t="s">
        <v>21</v>
      </c>
      <c r="AM32" s="64" t="s">
        <v>37</v>
      </c>
    </row>
    <row r="33" spans="2:39" s="15" customFormat="1" ht="17.25" customHeight="1">
      <c r="B33" s="186" t="s">
        <v>61</v>
      </c>
      <c r="C33" s="351">
        <v>2012025899019</v>
      </c>
      <c r="D33" s="186" t="s">
        <v>244</v>
      </c>
      <c r="E33" s="186" t="s">
        <v>60</v>
      </c>
      <c r="F33" s="354">
        <v>38</v>
      </c>
      <c r="G33" s="186">
        <v>74</v>
      </c>
      <c r="H33" s="180" t="s">
        <v>107</v>
      </c>
      <c r="I33" s="180" t="s">
        <v>108</v>
      </c>
      <c r="J33" s="187">
        <v>24</v>
      </c>
      <c r="K33" s="187">
        <v>63</v>
      </c>
      <c r="L33" s="187">
        <v>14</v>
      </c>
      <c r="M33" s="187">
        <v>38</v>
      </c>
      <c r="N33" s="187">
        <v>74</v>
      </c>
      <c r="O33" s="187">
        <f>M33+N33</f>
        <v>112</v>
      </c>
      <c r="P33" s="371"/>
      <c r="Q33" s="371"/>
      <c r="R33" s="203"/>
      <c r="S33" s="203"/>
      <c r="T33" s="203">
        <v>79929</v>
      </c>
      <c r="U33" s="203">
        <f>3500+3884+6528+18000+5500+1000+24000</f>
        <v>62412</v>
      </c>
      <c r="V33" s="203"/>
      <c r="W33" s="203"/>
      <c r="X33" s="203"/>
      <c r="Y33" s="203"/>
      <c r="Z33" s="203"/>
      <c r="AA33" s="203"/>
      <c r="AB33" s="203"/>
      <c r="AC33" s="203"/>
      <c r="AD33" s="203"/>
      <c r="AE33" s="203"/>
      <c r="AF33" s="203"/>
      <c r="AG33" s="203"/>
      <c r="AH33" s="29" t="s">
        <v>282</v>
      </c>
      <c r="AI33" s="26">
        <v>32</v>
      </c>
      <c r="AJ33" s="336" t="s">
        <v>245</v>
      </c>
      <c r="AK33" s="336" t="s">
        <v>43</v>
      </c>
      <c r="AL33" s="378" t="s">
        <v>246</v>
      </c>
      <c r="AM33" s="375" t="s">
        <v>247</v>
      </c>
    </row>
    <row r="34" spans="2:39" s="15" customFormat="1" ht="12" customHeight="1">
      <c r="B34" s="186"/>
      <c r="C34" s="351"/>
      <c r="D34" s="186"/>
      <c r="E34" s="186"/>
      <c r="F34" s="354"/>
      <c r="G34" s="186"/>
      <c r="H34" s="181"/>
      <c r="I34" s="181"/>
      <c r="J34" s="187"/>
      <c r="K34" s="187"/>
      <c r="L34" s="187"/>
      <c r="M34" s="187"/>
      <c r="N34" s="187"/>
      <c r="O34" s="187"/>
      <c r="P34" s="372"/>
      <c r="Q34" s="372"/>
      <c r="R34" s="204"/>
      <c r="S34" s="204"/>
      <c r="T34" s="204"/>
      <c r="U34" s="204"/>
      <c r="V34" s="204"/>
      <c r="W34" s="204"/>
      <c r="X34" s="204"/>
      <c r="Y34" s="204"/>
      <c r="Z34" s="204"/>
      <c r="AA34" s="204"/>
      <c r="AB34" s="204"/>
      <c r="AC34" s="204"/>
      <c r="AD34" s="204"/>
      <c r="AE34" s="204"/>
      <c r="AF34" s="204"/>
      <c r="AG34" s="204"/>
      <c r="AH34" s="29" t="s">
        <v>283</v>
      </c>
      <c r="AI34" s="26">
        <v>153</v>
      </c>
      <c r="AJ34" s="336"/>
      <c r="AK34" s="336"/>
      <c r="AL34" s="378"/>
      <c r="AM34" s="375"/>
    </row>
    <row r="35" spans="2:39" s="15" customFormat="1" ht="12" customHeight="1">
      <c r="B35" s="186"/>
      <c r="C35" s="351"/>
      <c r="D35" s="186"/>
      <c r="E35" s="186"/>
      <c r="F35" s="354"/>
      <c r="G35" s="186"/>
      <c r="H35" s="181"/>
      <c r="I35" s="181"/>
      <c r="J35" s="187"/>
      <c r="K35" s="187"/>
      <c r="L35" s="187"/>
      <c r="M35" s="187"/>
      <c r="N35" s="187"/>
      <c r="O35" s="187"/>
      <c r="P35" s="372"/>
      <c r="Q35" s="372"/>
      <c r="R35" s="204"/>
      <c r="S35" s="204"/>
      <c r="T35" s="204"/>
      <c r="U35" s="204"/>
      <c r="V35" s="204"/>
      <c r="W35" s="204"/>
      <c r="X35" s="204"/>
      <c r="Y35" s="204"/>
      <c r="Z35" s="204"/>
      <c r="AA35" s="204"/>
      <c r="AB35" s="204"/>
      <c r="AC35" s="204"/>
      <c r="AD35" s="204"/>
      <c r="AE35" s="204"/>
      <c r="AF35" s="204"/>
      <c r="AG35" s="204"/>
      <c r="AH35" s="29" t="s">
        <v>284</v>
      </c>
      <c r="AI35" s="26">
        <v>194</v>
      </c>
      <c r="AJ35" s="336"/>
      <c r="AK35" s="336"/>
      <c r="AL35" s="378"/>
      <c r="AM35" s="375"/>
    </row>
    <row r="36" spans="2:39" s="15" customFormat="1" ht="12" customHeight="1">
      <c r="B36" s="186"/>
      <c r="C36" s="351"/>
      <c r="D36" s="186"/>
      <c r="E36" s="186"/>
      <c r="F36" s="355"/>
      <c r="G36" s="216"/>
      <c r="H36" s="181"/>
      <c r="I36" s="182"/>
      <c r="J36" s="180"/>
      <c r="K36" s="180"/>
      <c r="L36" s="180"/>
      <c r="M36" s="180"/>
      <c r="N36" s="180"/>
      <c r="O36" s="180"/>
      <c r="P36" s="373"/>
      <c r="Q36" s="373"/>
      <c r="R36" s="374"/>
      <c r="S36" s="374"/>
      <c r="T36" s="374"/>
      <c r="U36" s="374"/>
      <c r="V36" s="374"/>
      <c r="W36" s="374"/>
      <c r="X36" s="374"/>
      <c r="Y36" s="374"/>
      <c r="Z36" s="374"/>
      <c r="AA36" s="374"/>
      <c r="AB36" s="374"/>
      <c r="AC36" s="374"/>
      <c r="AD36" s="374"/>
      <c r="AE36" s="374"/>
      <c r="AF36" s="374"/>
      <c r="AG36" s="374"/>
      <c r="AH36" s="104" t="s">
        <v>285</v>
      </c>
      <c r="AI36" s="103">
        <v>96</v>
      </c>
      <c r="AJ36" s="377"/>
      <c r="AK36" s="377"/>
      <c r="AL36" s="379"/>
      <c r="AM36" s="376"/>
    </row>
    <row r="37" spans="2:39" s="15" customFormat="1" ht="67.5" customHeight="1">
      <c r="B37" s="186"/>
      <c r="C37" s="351"/>
      <c r="D37" s="113" t="s">
        <v>303</v>
      </c>
      <c r="E37" s="17" t="s">
        <v>60</v>
      </c>
      <c r="F37" s="136">
        <v>18</v>
      </c>
      <c r="G37" s="17">
        <v>22</v>
      </c>
      <c r="H37" s="101" t="s">
        <v>302</v>
      </c>
      <c r="I37" s="105" t="s">
        <v>297</v>
      </c>
      <c r="J37" s="101">
        <v>25</v>
      </c>
      <c r="K37" s="101">
        <v>100</v>
      </c>
      <c r="L37" s="17">
        <v>13</v>
      </c>
      <c r="M37" s="101">
        <v>18</v>
      </c>
      <c r="N37" s="101">
        <v>22</v>
      </c>
      <c r="O37" s="101">
        <v>22</v>
      </c>
      <c r="P37" s="154"/>
      <c r="Q37" s="154"/>
      <c r="R37" s="150"/>
      <c r="S37" s="150"/>
      <c r="T37" s="150">
        <v>400000</v>
      </c>
      <c r="U37" s="150">
        <v>397000</v>
      </c>
      <c r="V37" s="150"/>
      <c r="W37" s="150"/>
      <c r="X37" s="150"/>
      <c r="Y37" s="150"/>
      <c r="Z37" s="150"/>
      <c r="AA37" s="150"/>
      <c r="AB37" s="150"/>
      <c r="AC37" s="150"/>
      <c r="AD37" s="150"/>
      <c r="AE37" s="150"/>
      <c r="AF37" s="150"/>
      <c r="AG37" s="150"/>
      <c r="AH37" s="29" t="s">
        <v>292</v>
      </c>
      <c r="AI37" s="26">
        <v>3250</v>
      </c>
      <c r="AJ37" s="102" t="s">
        <v>299</v>
      </c>
      <c r="AK37" s="102" t="s">
        <v>43</v>
      </c>
      <c r="AL37" s="17" t="s">
        <v>300</v>
      </c>
      <c r="AM37" s="114" t="s">
        <v>322</v>
      </c>
    </row>
    <row r="38" ht="15.75" thickBot="1"/>
    <row r="39" spans="2:39" s="15" customFormat="1" ht="69" customHeight="1">
      <c r="B39" s="55" t="s">
        <v>34</v>
      </c>
      <c r="C39" s="56" t="s">
        <v>29</v>
      </c>
      <c r="D39" s="56" t="s">
        <v>14</v>
      </c>
      <c r="E39" s="56" t="s">
        <v>25</v>
      </c>
      <c r="F39" s="56" t="s">
        <v>26</v>
      </c>
      <c r="G39" s="56" t="s">
        <v>27</v>
      </c>
      <c r="H39" s="57" t="s">
        <v>42</v>
      </c>
      <c r="I39" s="56" t="s">
        <v>30</v>
      </c>
      <c r="J39" s="58" t="s">
        <v>18</v>
      </c>
      <c r="K39" s="58" t="s">
        <v>4</v>
      </c>
      <c r="L39" s="58" t="s">
        <v>38</v>
      </c>
      <c r="M39" s="58" t="s">
        <v>19</v>
      </c>
      <c r="N39" s="58" t="s">
        <v>20</v>
      </c>
      <c r="O39" s="58" t="s">
        <v>334</v>
      </c>
      <c r="P39" s="158">
        <f aca="true" t="shared" si="4" ref="P39:AE39">SUM(P40:P40)</f>
        <v>0</v>
      </c>
      <c r="Q39" s="159">
        <f t="shared" si="4"/>
        <v>0</v>
      </c>
      <c r="R39" s="158">
        <f t="shared" si="4"/>
        <v>0</v>
      </c>
      <c r="S39" s="159">
        <f t="shared" si="4"/>
        <v>0</v>
      </c>
      <c r="T39" s="158">
        <f t="shared" si="4"/>
        <v>0</v>
      </c>
      <c r="U39" s="159">
        <f t="shared" si="4"/>
        <v>0</v>
      </c>
      <c r="V39" s="158">
        <f t="shared" si="4"/>
        <v>0</v>
      </c>
      <c r="W39" s="159">
        <f t="shared" si="4"/>
        <v>0</v>
      </c>
      <c r="X39" s="158">
        <f t="shared" si="4"/>
        <v>0</v>
      </c>
      <c r="Y39" s="159">
        <f t="shared" si="4"/>
        <v>0</v>
      </c>
      <c r="Z39" s="158">
        <f t="shared" si="4"/>
        <v>0</v>
      </c>
      <c r="AA39" s="159">
        <f t="shared" si="4"/>
        <v>0</v>
      </c>
      <c r="AB39" s="158">
        <f t="shared" si="4"/>
        <v>15000</v>
      </c>
      <c r="AC39" s="159">
        <f t="shared" si="4"/>
        <v>7500</v>
      </c>
      <c r="AD39" s="158">
        <f t="shared" si="4"/>
        <v>0</v>
      </c>
      <c r="AE39" s="159">
        <f t="shared" si="4"/>
        <v>0</v>
      </c>
      <c r="AF39" s="160">
        <f>P39+R39+T39+V39+X39+Z39+AB39+AD39</f>
        <v>15000</v>
      </c>
      <c r="AG39" s="159">
        <f>Q39+S39+U39+W39+Y39+AA39+AC39+AE39</f>
        <v>7500</v>
      </c>
      <c r="AH39" s="62" t="s">
        <v>295</v>
      </c>
      <c r="AI39" s="62" t="s">
        <v>296</v>
      </c>
      <c r="AJ39" s="62" t="s">
        <v>11</v>
      </c>
      <c r="AK39" s="62" t="s">
        <v>12</v>
      </c>
      <c r="AL39" s="63" t="s">
        <v>21</v>
      </c>
      <c r="AM39" s="64" t="s">
        <v>37</v>
      </c>
    </row>
    <row r="40" spans="2:39" ht="37.5" customHeight="1">
      <c r="B40" s="216" t="s">
        <v>61</v>
      </c>
      <c r="C40" s="179">
        <v>2012025899019</v>
      </c>
      <c r="D40" s="8" t="s">
        <v>323</v>
      </c>
      <c r="E40" s="8" t="s">
        <v>60</v>
      </c>
      <c r="F40" s="26">
        <v>1</v>
      </c>
      <c r="G40" s="17">
        <v>1</v>
      </c>
      <c r="H40" s="180" t="s">
        <v>109</v>
      </c>
      <c r="I40" s="180" t="s">
        <v>110</v>
      </c>
      <c r="J40" s="180">
        <v>1</v>
      </c>
      <c r="K40" s="180">
        <v>6</v>
      </c>
      <c r="L40" s="180">
        <v>1</v>
      </c>
      <c r="M40" s="180">
        <v>1</v>
      </c>
      <c r="N40" s="180">
        <v>1</v>
      </c>
      <c r="O40" s="180">
        <v>1</v>
      </c>
      <c r="P40" s="161"/>
      <c r="Q40" s="162"/>
      <c r="R40" s="163"/>
      <c r="S40" s="164"/>
      <c r="T40" s="164"/>
      <c r="U40" s="164"/>
      <c r="V40" s="164"/>
      <c r="W40" s="164"/>
      <c r="X40" s="164"/>
      <c r="Y40" s="164"/>
      <c r="Z40" s="164"/>
      <c r="AA40" s="164"/>
      <c r="AB40" s="164">
        <v>15000</v>
      </c>
      <c r="AC40" s="164">
        <v>7500</v>
      </c>
      <c r="AD40" s="164"/>
      <c r="AE40" s="164"/>
      <c r="AF40" s="161"/>
      <c r="AG40" s="161"/>
      <c r="AH40" s="110" t="s">
        <v>284</v>
      </c>
      <c r="AI40" s="103">
        <v>20</v>
      </c>
      <c r="AJ40" s="116" t="s">
        <v>248</v>
      </c>
      <c r="AK40" s="116" t="s">
        <v>249</v>
      </c>
      <c r="AL40" s="117" t="s">
        <v>280</v>
      </c>
      <c r="AM40" s="130" t="s">
        <v>250</v>
      </c>
    </row>
    <row r="41" spans="2:39" ht="37.5" customHeight="1">
      <c r="B41" s="344"/>
      <c r="C41" s="179">
        <v>2012025899019</v>
      </c>
      <c r="D41" s="8" t="s">
        <v>324</v>
      </c>
      <c r="E41" s="8" t="s">
        <v>60</v>
      </c>
      <c r="F41" s="26">
        <v>0</v>
      </c>
      <c r="G41" s="17">
        <v>1</v>
      </c>
      <c r="H41" s="182"/>
      <c r="I41" s="182"/>
      <c r="J41" s="182"/>
      <c r="K41" s="182"/>
      <c r="L41" s="182"/>
      <c r="M41" s="182"/>
      <c r="N41" s="182"/>
      <c r="O41" s="182"/>
      <c r="P41" s="165"/>
      <c r="Q41" s="166"/>
      <c r="R41" s="167"/>
      <c r="S41" s="168"/>
      <c r="T41" s="168"/>
      <c r="U41" s="168"/>
      <c r="V41" s="168"/>
      <c r="W41" s="168"/>
      <c r="X41" s="168"/>
      <c r="Y41" s="168"/>
      <c r="Z41" s="168"/>
      <c r="AA41" s="168"/>
      <c r="AB41" s="168"/>
      <c r="AC41" s="168"/>
      <c r="AD41" s="168"/>
      <c r="AE41" s="168"/>
      <c r="AF41" s="165"/>
      <c r="AG41" s="165"/>
      <c r="AH41" s="37" t="s">
        <v>285</v>
      </c>
      <c r="AI41" s="26">
        <v>200</v>
      </c>
      <c r="AJ41" s="38" t="s">
        <v>248</v>
      </c>
      <c r="AK41" s="38" t="s">
        <v>249</v>
      </c>
      <c r="AL41" s="17" t="s">
        <v>336</v>
      </c>
      <c r="AM41" s="95" t="s">
        <v>250</v>
      </c>
    </row>
    <row r="42" ht="15.75" thickBot="1"/>
    <row r="43" spans="2:39" s="15" customFormat="1" ht="66.75" customHeight="1">
      <c r="B43" s="55" t="s">
        <v>34</v>
      </c>
      <c r="C43" s="56" t="s">
        <v>29</v>
      </c>
      <c r="D43" s="56" t="s">
        <v>14</v>
      </c>
      <c r="E43" s="56" t="s">
        <v>25</v>
      </c>
      <c r="F43" s="56" t="s">
        <v>26</v>
      </c>
      <c r="G43" s="56" t="s">
        <v>27</v>
      </c>
      <c r="H43" s="57" t="s">
        <v>54</v>
      </c>
      <c r="I43" s="56" t="s">
        <v>30</v>
      </c>
      <c r="J43" s="58" t="s">
        <v>18</v>
      </c>
      <c r="K43" s="58" t="s">
        <v>4</v>
      </c>
      <c r="L43" s="58" t="s">
        <v>38</v>
      </c>
      <c r="M43" s="58" t="s">
        <v>19</v>
      </c>
      <c r="N43" s="58" t="s">
        <v>20</v>
      </c>
      <c r="O43" s="58" t="s">
        <v>334</v>
      </c>
      <c r="P43" s="158">
        <f aca="true" t="shared" si="5" ref="P43:AE43">SUM(P44:P46)</f>
        <v>5000</v>
      </c>
      <c r="Q43" s="159">
        <f t="shared" si="5"/>
        <v>7000</v>
      </c>
      <c r="R43" s="158">
        <f t="shared" si="5"/>
        <v>0</v>
      </c>
      <c r="S43" s="159">
        <f t="shared" si="5"/>
        <v>0</v>
      </c>
      <c r="T43" s="158">
        <f t="shared" si="5"/>
        <v>0</v>
      </c>
      <c r="U43" s="159">
        <f t="shared" si="5"/>
        <v>3000</v>
      </c>
      <c r="V43" s="158">
        <f t="shared" si="5"/>
        <v>0</v>
      </c>
      <c r="W43" s="159">
        <f t="shared" si="5"/>
        <v>0</v>
      </c>
      <c r="X43" s="158">
        <f t="shared" si="5"/>
        <v>0</v>
      </c>
      <c r="Y43" s="159">
        <f t="shared" si="5"/>
        <v>0</v>
      </c>
      <c r="Z43" s="158">
        <f t="shared" si="5"/>
        <v>0</v>
      </c>
      <c r="AA43" s="159">
        <f t="shared" si="5"/>
        <v>0</v>
      </c>
      <c r="AB43" s="158">
        <f t="shared" si="5"/>
        <v>40000</v>
      </c>
      <c r="AC43" s="159">
        <f t="shared" si="5"/>
        <v>16000</v>
      </c>
      <c r="AD43" s="158">
        <f t="shared" si="5"/>
        <v>0</v>
      </c>
      <c r="AE43" s="159">
        <f t="shared" si="5"/>
        <v>0</v>
      </c>
      <c r="AF43" s="160">
        <f>P43+R43+T43+V43+X43+Z43+AB43+AD43</f>
        <v>45000</v>
      </c>
      <c r="AG43" s="159">
        <f>Q43+S43+U43+W43+Y43+AA43+AC43+AE43</f>
        <v>26000</v>
      </c>
      <c r="AH43" s="62" t="s">
        <v>295</v>
      </c>
      <c r="AI43" s="62" t="s">
        <v>296</v>
      </c>
      <c r="AJ43" s="62" t="s">
        <v>11</v>
      </c>
      <c r="AK43" s="62" t="s">
        <v>12</v>
      </c>
      <c r="AL43" s="63" t="s">
        <v>21</v>
      </c>
      <c r="AM43" s="64" t="s">
        <v>37</v>
      </c>
    </row>
    <row r="44" spans="2:39" ht="25.5" customHeight="1">
      <c r="B44" s="289" t="s">
        <v>61</v>
      </c>
      <c r="C44" s="179">
        <v>2012025899019</v>
      </c>
      <c r="D44" s="8" t="s">
        <v>251</v>
      </c>
      <c r="E44" s="8" t="s">
        <v>60</v>
      </c>
      <c r="F44" s="26">
        <v>1</v>
      </c>
      <c r="G44" s="17">
        <v>1</v>
      </c>
      <c r="H44" s="187" t="s">
        <v>111</v>
      </c>
      <c r="I44" s="187" t="s">
        <v>112</v>
      </c>
      <c r="J44" s="187">
        <v>2</v>
      </c>
      <c r="K44" s="187">
        <v>6</v>
      </c>
      <c r="L44" s="187">
        <v>3</v>
      </c>
      <c r="M44" s="187">
        <v>3</v>
      </c>
      <c r="N44" s="186">
        <v>3</v>
      </c>
      <c r="O44" s="186">
        <v>3</v>
      </c>
      <c r="P44" s="165">
        <v>5000</v>
      </c>
      <c r="Q44" s="166">
        <v>7000</v>
      </c>
      <c r="R44" s="167"/>
      <c r="S44" s="168"/>
      <c r="T44" s="168"/>
      <c r="U44" s="168"/>
      <c r="V44" s="168"/>
      <c r="W44" s="168"/>
      <c r="X44" s="168"/>
      <c r="Y44" s="168"/>
      <c r="Z44" s="168"/>
      <c r="AA44" s="168"/>
      <c r="AB44" s="168"/>
      <c r="AC44" s="168"/>
      <c r="AD44" s="168"/>
      <c r="AE44" s="168"/>
      <c r="AF44" s="165"/>
      <c r="AG44" s="165"/>
      <c r="AH44" s="189" t="s">
        <v>289</v>
      </c>
      <c r="AI44" s="183">
        <f>24+2+1</f>
        <v>27</v>
      </c>
      <c r="AJ44" s="38" t="s">
        <v>254</v>
      </c>
      <c r="AK44" s="38" t="s">
        <v>255</v>
      </c>
      <c r="AL44" s="30" t="s">
        <v>189</v>
      </c>
      <c r="AM44" s="39" t="s">
        <v>219</v>
      </c>
    </row>
    <row r="45" spans="2:39" ht="22.5" customHeight="1">
      <c r="B45" s="289"/>
      <c r="C45" s="179">
        <v>2012025899019</v>
      </c>
      <c r="D45" s="8" t="s">
        <v>252</v>
      </c>
      <c r="E45" s="8" t="s">
        <v>60</v>
      </c>
      <c r="F45" s="26">
        <v>2</v>
      </c>
      <c r="G45" s="17">
        <v>3</v>
      </c>
      <c r="H45" s="187"/>
      <c r="I45" s="187"/>
      <c r="J45" s="187"/>
      <c r="K45" s="187"/>
      <c r="L45" s="187"/>
      <c r="M45" s="187"/>
      <c r="N45" s="186"/>
      <c r="O45" s="186"/>
      <c r="P45" s="165"/>
      <c r="Q45" s="166"/>
      <c r="R45" s="169"/>
      <c r="S45" s="168"/>
      <c r="T45" s="168"/>
      <c r="U45" s="168"/>
      <c r="V45" s="168"/>
      <c r="W45" s="168"/>
      <c r="X45" s="168"/>
      <c r="Y45" s="168"/>
      <c r="Z45" s="168"/>
      <c r="AA45" s="168"/>
      <c r="AB45" s="168">
        <v>40000</v>
      </c>
      <c r="AC45" s="168">
        <v>16000</v>
      </c>
      <c r="AD45" s="168"/>
      <c r="AE45" s="168"/>
      <c r="AF45" s="165"/>
      <c r="AG45" s="165"/>
      <c r="AH45" s="208"/>
      <c r="AI45" s="184"/>
      <c r="AJ45" s="38" t="s">
        <v>256</v>
      </c>
      <c r="AK45" s="38" t="s">
        <v>255</v>
      </c>
      <c r="AL45" s="30" t="s">
        <v>257</v>
      </c>
      <c r="AM45" s="95" t="s">
        <v>250</v>
      </c>
    </row>
    <row r="46" spans="2:39" ht="24.75" customHeight="1" thickBot="1">
      <c r="B46" s="290"/>
      <c r="C46" s="179">
        <v>2012025899019</v>
      </c>
      <c r="D46" s="66" t="s">
        <v>253</v>
      </c>
      <c r="E46" s="66" t="s">
        <v>60</v>
      </c>
      <c r="F46" s="25">
        <v>4</v>
      </c>
      <c r="G46" s="68">
        <v>5</v>
      </c>
      <c r="H46" s="188"/>
      <c r="I46" s="188"/>
      <c r="J46" s="188"/>
      <c r="K46" s="188"/>
      <c r="L46" s="188"/>
      <c r="M46" s="188"/>
      <c r="N46" s="210"/>
      <c r="O46" s="210"/>
      <c r="P46" s="170"/>
      <c r="Q46" s="171"/>
      <c r="R46" s="172"/>
      <c r="S46" s="173"/>
      <c r="T46" s="173">
        <v>0</v>
      </c>
      <c r="U46" s="173">
        <v>3000</v>
      </c>
      <c r="V46" s="173"/>
      <c r="W46" s="173"/>
      <c r="X46" s="173"/>
      <c r="Y46" s="173"/>
      <c r="Z46" s="173"/>
      <c r="AA46" s="173"/>
      <c r="AB46" s="173"/>
      <c r="AC46" s="173"/>
      <c r="AD46" s="173"/>
      <c r="AE46" s="173"/>
      <c r="AF46" s="170"/>
      <c r="AG46" s="170"/>
      <c r="AH46" s="209"/>
      <c r="AI46" s="299"/>
      <c r="AJ46" s="79" t="s">
        <v>258</v>
      </c>
      <c r="AK46" s="25" t="s">
        <v>43</v>
      </c>
      <c r="AL46" s="25" t="s">
        <v>189</v>
      </c>
      <c r="AM46" s="85" t="s">
        <v>259</v>
      </c>
    </row>
    <row r="47" ht="15.75" thickBot="1"/>
    <row r="48" spans="2:39" s="15" customFormat="1" ht="66.75" customHeight="1">
      <c r="B48" s="55" t="s">
        <v>34</v>
      </c>
      <c r="C48" s="56" t="s">
        <v>29</v>
      </c>
      <c r="D48" s="56" t="s">
        <v>14</v>
      </c>
      <c r="E48" s="56" t="s">
        <v>25</v>
      </c>
      <c r="F48" s="56" t="s">
        <v>26</v>
      </c>
      <c r="G48" s="56" t="s">
        <v>27</v>
      </c>
      <c r="H48" s="57" t="s">
        <v>53</v>
      </c>
      <c r="I48" s="56" t="s">
        <v>30</v>
      </c>
      <c r="J48" s="58" t="s">
        <v>18</v>
      </c>
      <c r="K48" s="58" t="s">
        <v>4</v>
      </c>
      <c r="L48" s="58" t="s">
        <v>38</v>
      </c>
      <c r="M48" s="58" t="s">
        <v>19</v>
      </c>
      <c r="N48" s="58" t="s">
        <v>20</v>
      </c>
      <c r="O48" s="58" t="s">
        <v>334</v>
      </c>
      <c r="P48" s="146">
        <f aca="true" t="shared" si="6" ref="P48:AE48">SUM(P49:P51)</f>
        <v>0</v>
      </c>
      <c r="Q48" s="147">
        <f t="shared" si="6"/>
        <v>0</v>
      </c>
      <c r="R48" s="146">
        <f t="shared" si="6"/>
        <v>0</v>
      </c>
      <c r="S48" s="147">
        <f t="shared" si="6"/>
        <v>0</v>
      </c>
      <c r="T48" s="146">
        <f t="shared" si="6"/>
        <v>0</v>
      </c>
      <c r="U48" s="147">
        <f t="shared" si="6"/>
        <v>0</v>
      </c>
      <c r="V48" s="146">
        <f t="shared" si="6"/>
        <v>0</v>
      </c>
      <c r="W48" s="147">
        <f t="shared" si="6"/>
        <v>0</v>
      </c>
      <c r="X48" s="146">
        <f t="shared" si="6"/>
        <v>0</v>
      </c>
      <c r="Y48" s="147">
        <f t="shared" si="6"/>
        <v>0</v>
      </c>
      <c r="Z48" s="146">
        <f t="shared" si="6"/>
        <v>0</v>
      </c>
      <c r="AA48" s="147">
        <f t="shared" si="6"/>
        <v>0</v>
      </c>
      <c r="AB48" s="146">
        <f t="shared" si="6"/>
        <v>0</v>
      </c>
      <c r="AC48" s="147">
        <f t="shared" si="6"/>
        <v>0</v>
      </c>
      <c r="AD48" s="146">
        <f t="shared" si="6"/>
        <v>0</v>
      </c>
      <c r="AE48" s="147">
        <f t="shared" si="6"/>
        <v>0</v>
      </c>
      <c r="AF48" s="148">
        <f>P48+R48+T48+V48+X48+Z48+AB48+AD48</f>
        <v>0</v>
      </c>
      <c r="AG48" s="147">
        <f>Q48+S48+U48+W48+Y48+AA48+AC48+AE48</f>
        <v>0</v>
      </c>
      <c r="AH48" s="62" t="s">
        <v>295</v>
      </c>
      <c r="AI48" s="62" t="s">
        <v>296</v>
      </c>
      <c r="AJ48" s="62" t="s">
        <v>11</v>
      </c>
      <c r="AK48" s="62" t="s">
        <v>12</v>
      </c>
      <c r="AL48" s="63" t="s">
        <v>21</v>
      </c>
      <c r="AM48" s="64" t="s">
        <v>37</v>
      </c>
    </row>
    <row r="49" spans="2:39" ht="19.5" customHeight="1">
      <c r="B49" s="186" t="s">
        <v>61</v>
      </c>
      <c r="C49" s="179">
        <v>2012025899019</v>
      </c>
      <c r="D49" s="8" t="s">
        <v>260</v>
      </c>
      <c r="E49" s="8" t="s">
        <v>60</v>
      </c>
      <c r="F49" s="26">
        <v>0</v>
      </c>
      <c r="G49" s="17">
        <v>0</v>
      </c>
      <c r="H49" s="180" t="s">
        <v>113</v>
      </c>
      <c r="I49" s="180" t="s">
        <v>114</v>
      </c>
      <c r="J49" s="180">
        <v>0</v>
      </c>
      <c r="K49" s="180">
        <v>60</v>
      </c>
      <c r="L49" s="180">
        <v>6</v>
      </c>
      <c r="M49" s="216">
        <v>1</v>
      </c>
      <c r="N49" s="216">
        <v>24</v>
      </c>
      <c r="O49" s="216">
        <v>25</v>
      </c>
      <c r="P49" s="154">
        <v>0</v>
      </c>
      <c r="Q49" s="155">
        <v>0</v>
      </c>
      <c r="R49" s="174"/>
      <c r="S49" s="150"/>
      <c r="T49" s="150"/>
      <c r="U49" s="150"/>
      <c r="V49" s="150"/>
      <c r="W49" s="150"/>
      <c r="X49" s="150"/>
      <c r="Y49" s="150"/>
      <c r="Z49" s="150"/>
      <c r="AA49" s="150"/>
      <c r="AB49" s="150"/>
      <c r="AC49" s="150"/>
      <c r="AD49" s="150"/>
      <c r="AE49" s="150"/>
      <c r="AF49" s="154"/>
      <c r="AG49" s="154"/>
      <c r="AH49" s="37"/>
      <c r="AI49" s="26"/>
      <c r="AJ49" s="30"/>
      <c r="AK49" s="30"/>
      <c r="AL49" s="30"/>
      <c r="AM49" s="18"/>
    </row>
    <row r="50" spans="2:39" ht="27.75" customHeight="1">
      <c r="B50" s="186"/>
      <c r="C50" s="179">
        <v>2012025899019</v>
      </c>
      <c r="D50" s="8" t="s">
        <v>325</v>
      </c>
      <c r="E50" s="8" t="s">
        <v>60</v>
      </c>
      <c r="F50" s="26">
        <v>0</v>
      </c>
      <c r="G50" s="17">
        <v>0</v>
      </c>
      <c r="H50" s="181"/>
      <c r="I50" s="181"/>
      <c r="J50" s="181"/>
      <c r="K50" s="181"/>
      <c r="L50" s="181"/>
      <c r="M50" s="217"/>
      <c r="N50" s="217"/>
      <c r="O50" s="217"/>
      <c r="P50" s="154">
        <v>0</v>
      </c>
      <c r="Q50" s="155">
        <v>0</v>
      </c>
      <c r="R50" s="175"/>
      <c r="S50" s="150"/>
      <c r="T50" s="150"/>
      <c r="U50" s="150"/>
      <c r="V50" s="150"/>
      <c r="W50" s="150"/>
      <c r="X50" s="150"/>
      <c r="Y50" s="150"/>
      <c r="Z50" s="150"/>
      <c r="AA50" s="150"/>
      <c r="AB50" s="150"/>
      <c r="AC50" s="150"/>
      <c r="AD50" s="150"/>
      <c r="AE50" s="150"/>
      <c r="AF50" s="154"/>
      <c r="AG50" s="154"/>
      <c r="AH50" s="37"/>
      <c r="AI50" s="26"/>
      <c r="AJ50" s="30"/>
      <c r="AK50" s="30"/>
      <c r="AL50" s="30"/>
      <c r="AM50" s="18"/>
    </row>
    <row r="51" spans="2:39" ht="19.5" customHeight="1">
      <c r="B51" s="186"/>
      <c r="C51" s="179">
        <v>2012025899019</v>
      </c>
      <c r="D51" s="8" t="s">
        <v>261</v>
      </c>
      <c r="E51" s="8" t="s">
        <v>60</v>
      </c>
      <c r="F51" s="30">
        <v>0</v>
      </c>
      <c r="G51" s="17">
        <v>0</v>
      </c>
      <c r="H51" s="182"/>
      <c r="I51" s="182"/>
      <c r="J51" s="182"/>
      <c r="K51" s="182"/>
      <c r="L51" s="182"/>
      <c r="M51" s="344"/>
      <c r="N51" s="344"/>
      <c r="O51" s="344"/>
      <c r="P51" s="154">
        <v>0</v>
      </c>
      <c r="Q51" s="155">
        <v>0</v>
      </c>
      <c r="R51" s="174"/>
      <c r="S51" s="150"/>
      <c r="T51" s="150"/>
      <c r="U51" s="150"/>
      <c r="V51" s="150"/>
      <c r="W51" s="150"/>
      <c r="X51" s="150"/>
      <c r="Y51" s="150"/>
      <c r="Z51" s="150"/>
      <c r="AA51" s="150"/>
      <c r="AB51" s="150"/>
      <c r="AC51" s="150"/>
      <c r="AD51" s="150"/>
      <c r="AE51" s="150"/>
      <c r="AF51" s="154"/>
      <c r="AG51" s="154"/>
      <c r="AH51" s="37"/>
      <c r="AI51" s="30"/>
      <c r="AJ51" s="30"/>
      <c r="AK51" s="30"/>
      <c r="AL51" s="30"/>
      <c r="AM51" s="18"/>
    </row>
    <row r="52" ht="15.75" thickBot="1"/>
    <row r="53" spans="2:39" ht="79.5">
      <c r="B53" s="55" t="s">
        <v>34</v>
      </c>
      <c r="C53" s="56" t="s">
        <v>29</v>
      </c>
      <c r="D53" s="56" t="s">
        <v>14</v>
      </c>
      <c r="E53" s="56" t="s">
        <v>25</v>
      </c>
      <c r="F53" s="56" t="s">
        <v>26</v>
      </c>
      <c r="G53" s="56" t="s">
        <v>27</v>
      </c>
      <c r="H53" s="57" t="s">
        <v>65</v>
      </c>
      <c r="I53" s="56" t="s">
        <v>30</v>
      </c>
      <c r="J53" s="58" t="s">
        <v>18</v>
      </c>
      <c r="K53" s="58" t="s">
        <v>4</v>
      </c>
      <c r="L53" s="58" t="s">
        <v>38</v>
      </c>
      <c r="M53" s="58" t="s">
        <v>19</v>
      </c>
      <c r="N53" s="58" t="s">
        <v>20</v>
      </c>
      <c r="O53" s="58" t="s">
        <v>334</v>
      </c>
      <c r="P53" s="146">
        <f aca="true" t="shared" si="7" ref="P53:AE53">SUM(P54:P55)</f>
        <v>0</v>
      </c>
      <c r="Q53" s="147">
        <f t="shared" si="7"/>
        <v>0</v>
      </c>
      <c r="R53" s="146">
        <f t="shared" si="7"/>
        <v>0</v>
      </c>
      <c r="S53" s="147">
        <f t="shared" si="7"/>
        <v>0</v>
      </c>
      <c r="T53" s="146">
        <f t="shared" si="7"/>
        <v>0</v>
      </c>
      <c r="U53" s="147">
        <f t="shared" si="7"/>
        <v>0</v>
      </c>
      <c r="V53" s="146">
        <f t="shared" si="7"/>
        <v>0</v>
      </c>
      <c r="W53" s="147">
        <f t="shared" si="7"/>
        <v>0</v>
      </c>
      <c r="X53" s="146">
        <f t="shared" si="7"/>
        <v>0</v>
      </c>
      <c r="Y53" s="147">
        <f t="shared" si="7"/>
        <v>0</v>
      </c>
      <c r="Z53" s="146">
        <f t="shared" si="7"/>
        <v>0</v>
      </c>
      <c r="AA53" s="147">
        <f t="shared" si="7"/>
        <v>0</v>
      </c>
      <c r="AB53" s="146">
        <f t="shared" si="7"/>
        <v>0</v>
      </c>
      <c r="AC53" s="147">
        <f t="shared" si="7"/>
        <v>0</v>
      </c>
      <c r="AD53" s="146">
        <f t="shared" si="7"/>
        <v>0</v>
      </c>
      <c r="AE53" s="147">
        <f t="shared" si="7"/>
        <v>0</v>
      </c>
      <c r="AF53" s="148">
        <f>P53+R53+T53+V53+X53+Z53+AB53+AD53</f>
        <v>0</v>
      </c>
      <c r="AG53" s="147">
        <f>Q53+S53+U53+W53+Y53+AA53+AC53+AE53</f>
        <v>0</v>
      </c>
      <c r="AH53" s="62" t="s">
        <v>295</v>
      </c>
      <c r="AI53" s="62" t="s">
        <v>296</v>
      </c>
      <c r="AJ53" s="62" t="s">
        <v>11</v>
      </c>
      <c r="AK53" s="62" t="s">
        <v>12</v>
      </c>
      <c r="AL53" s="63" t="s">
        <v>21</v>
      </c>
      <c r="AM53" s="64" t="s">
        <v>37</v>
      </c>
    </row>
    <row r="54" spans="2:39" ht="16.5" customHeight="1">
      <c r="B54" s="289" t="s">
        <v>61</v>
      </c>
      <c r="C54" s="179">
        <v>2012025899019</v>
      </c>
      <c r="D54" s="8" t="s">
        <v>262</v>
      </c>
      <c r="E54" s="8" t="s">
        <v>60</v>
      </c>
      <c r="F54" s="26">
        <v>0</v>
      </c>
      <c r="G54" s="17">
        <v>0</v>
      </c>
      <c r="H54" s="187" t="s">
        <v>222</v>
      </c>
      <c r="I54" s="187" t="s">
        <v>223</v>
      </c>
      <c r="J54" s="187">
        <v>0</v>
      </c>
      <c r="K54" s="187">
        <v>1</v>
      </c>
      <c r="L54" s="187">
        <v>0</v>
      </c>
      <c r="M54" s="187">
        <v>0</v>
      </c>
      <c r="N54" s="187">
        <v>0</v>
      </c>
      <c r="O54" s="187">
        <v>0</v>
      </c>
      <c r="P54" s="154">
        <v>0</v>
      </c>
      <c r="Q54" s="154">
        <v>0</v>
      </c>
      <c r="R54" s="174"/>
      <c r="S54" s="150"/>
      <c r="T54" s="150"/>
      <c r="U54" s="150"/>
      <c r="V54" s="150"/>
      <c r="W54" s="150"/>
      <c r="X54" s="150"/>
      <c r="Y54" s="150"/>
      <c r="Z54" s="150"/>
      <c r="AA54" s="150"/>
      <c r="AB54" s="150"/>
      <c r="AC54" s="150"/>
      <c r="AD54" s="150"/>
      <c r="AE54" s="150"/>
      <c r="AF54" s="154"/>
      <c r="AG54" s="154"/>
      <c r="AH54" s="37">
        <v>0</v>
      </c>
      <c r="AI54" s="199">
        <v>0</v>
      </c>
      <c r="AJ54" s="30"/>
      <c r="AK54" s="30"/>
      <c r="AL54" s="30"/>
      <c r="AM54" s="18"/>
    </row>
    <row r="55" spans="2:39" ht="15.75" thickBot="1">
      <c r="B55" s="290"/>
      <c r="C55" s="179">
        <v>2012025899019</v>
      </c>
      <c r="D55" s="66" t="s">
        <v>263</v>
      </c>
      <c r="E55" s="66" t="s">
        <v>60</v>
      </c>
      <c r="F55" s="67">
        <v>0</v>
      </c>
      <c r="G55" s="68">
        <v>0</v>
      </c>
      <c r="H55" s="188"/>
      <c r="I55" s="188"/>
      <c r="J55" s="188"/>
      <c r="K55" s="188"/>
      <c r="L55" s="188"/>
      <c r="M55" s="188"/>
      <c r="N55" s="188"/>
      <c r="O55" s="188"/>
      <c r="P55" s="156">
        <v>0</v>
      </c>
      <c r="Q55" s="154">
        <v>0</v>
      </c>
      <c r="R55" s="176"/>
      <c r="S55" s="153"/>
      <c r="T55" s="153"/>
      <c r="U55" s="153"/>
      <c r="V55" s="153"/>
      <c r="W55" s="153"/>
      <c r="X55" s="153"/>
      <c r="Y55" s="153"/>
      <c r="Z55" s="153"/>
      <c r="AA55" s="153"/>
      <c r="AB55" s="153"/>
      <c r="AC55" s="153"/>
      <c r="AD55" s="153"/>
      <c r="AE55" s="153"/>
      <c r="AF55" s="156"/>
      <c r="AG55" s="156"/>
      <c r="AH55" s="70"/>
      <c r="AI55" s="200"/>
      <c r="AJ55" s="25"/>
      <c r="AK55" s="25"/>
      <c r="AL55" s="25"/>
      <c r="AM55" s="73"/>
    </row>
  </sheetData>
  <sheetProtection/>
  <mergeCells count="165">
    <mergeCell ref="M49:M51"/>
    <mergeCell ref="N49:N51"/>
    <mergeCell ref="O54:O55"/>
    <mergeCell ref="F5:O5"/>
    <mergeCell ref="O8:O20"/>
    <mergeCell ref="O23:O25"/>
    <mergeCell ref="O28:O29"/>
    <mergeCell ref="O33:O36"/>
    <mergeCell ref="O40:O41"/>
    <mergeCell ref="O44:O46"/>
    <mergeCell ref="O49:O51"/>
    <mergeCell ref="AM33:AM36"/>
    <mergeCell ref="AH44:AH46"/>
    <mergeCell ref="AI44:AI46"/>
    <mergeCell ref="AE33:AE36"/>
    <mergeCell ref="AF33:AF36"/>
    <mergeCell ref="AG33:AG36"/>
    <mergeCell ref="AJ33:AJ36"/>
    <mergeCell ref="AK33:AK36"/>
    <mergeCell ref="AL33:AL36"/>
    <mergeCell ref="Y33:Y36"/>
    <mergeCell ref="Z33:Z36"/>
    <mergeCell ref="AA33:AA36"/>
    <mergeCell ref="AB33:AB36"/>
    <mergeCell ref="AC33:AC36"/>
    <mergeCell ref="AD33:AD36"/>
    <mergeCell ref="S33:S36"/>
    <mergeCell ref="T33:T36"/>
    <mergeCell ref="U33:U36"/>
    <mergeCell ref="V33:V36"/>
    <mergeCell ref="W33:W36"/>
    <mergeCell ref="X33:X36"/>
    <mergeCell ref="N33:N36"/>
    <mergeCell ref="M33:M36"/>
    <mergeCell ref="AJ23:AJ24"/>
    <mergeCell ref="N23:N25"/>
    <mergeCell ref="B26:AL26"/>
    <mergeCell ref="H28:H29"/>
    <mergeCell ref="I28:I29"/>
    <mergeCell ref="P33:P36"/>
    <mergeCell ref="Q33:Q36"/>
    <mergeCell ref="R33:R36"/>
    <mergeCell ref="AH6:AH7"/>
    <mergeCell ref="AL8:AM20"/>
    <mergeCell ref="AJ8:AJ20"/>
    <mergeCell ref="AK8:AK20"/>
    <mergeCell ref="AJ6:AJ7"/>
    <mergeCell ref="AK6:AK7"/>
    <mergeCell ref="AL6:AM7"/>
    <mergeCell ref="AB8:AB20"/>
    <mergeCell ref="AC8:AC20"/>
    <mergeCell ref="AD8:AD20"/>
    <mergeCell ref="AE8:AE20"/>
    <mergeCell ref="AF8:AF20"/>
    <mergeCell ref="AG8:AG20"/>
    <mergeCell ref="V8:V20"/>
    <mergeCell ref="W8:W20"/>
    <mergeCell ref="X8:X20"/>
    <mergeCell ref="Y8:Y20"/>
    <mergeCell ref="Z8:Z20"/>
    <mergeCell ref="AA8:AA20"/>
    <mergeCell ref="P8:P20"/>
    <mergeCell ref="Q8:Q20"/>
    <mergeCell ref="R8:R20"/>
    <mergeCell ref="S8:S20"/>
    <mergeCell ref="T8:T20"/>
    <mergeCell ref="U8:U20"/>
    <mergeCell ref="AL23:AL25"/>
    <mergeCell ref="AM23:AM25"/>
    <mergeCell ref="B8:B20"/>
    <mergeCell ref="C8:H20"/>
    <mergeCell ref="I8:I20"/>
    <mergeCell ref="J8:J20"/>
    <mergeCell ref="K8:K20"/>
    <mergeCell ref="L8:L20"/>
    <mergeCell ref="M8:M20"/>
    <mergeCell ref="N8:N20"/>
    <mergeCell ref="AM28:AM29"/>
    <mergeCell ref="B44:B46"/>
    <mergeCell ref="J44:J46"/>
    <mergeCell ref="K44:K46"/>
    <mergeCell ref="L44:L46"/>
    <mergeCell ref="M44:M46"/>
    <mergeCell ref="D33:D36"/>
    <mergeCell ref="E33:E36"/>
    <mergeCell ref="F33:F36"/>
    <mergeCell ref="G33:G36"/>
    <mergeCell ref="I54:I55"/>
    <mergeCell ref="J54:J55"/>
    <mergeCell ref="K54:K55"/>
    <mergeCell ref="L54:L55"/>
    <mergeCell ref="M54:M55"/>
    <mergeCell ref="B23:B25"/>
    <mergeCell ref="B28:B29"/>
    <mergeCell ref="B33:B37"/>
    <mergeCell ref="C33:C37"/>
    <mergeCell ref="J33:J36"/>
    <mergeCell ref="B54:B55"/>
    <mergeCell ref="AI54:AI55"/>
    <mergeCell ref="AK28:AK29"/>
    <mergeCell ref="AL28:AL29"/>
    <mergeCell ref="B30:AL30"/>
    <mergeCell ref="H44:H46"/>
    <mergeCell ref="I44:I46"/>
    <mergeCell ref="N44:N46"/>
    <mergeCell ref="N54:N55"/>
    <mergeCell ref="H54:H55"/>
    <mergeCell ref="J28:J29"/>
    <mergeCell ref="K28:K29"/>
    <mergeCell ref="L28:L29"/>
    <mergeCell ref="M28:M29"/>
    <mergeCell ref="N28:N29"/>
    <mergeCell ref="AJ28:AJ29"/>
    <mergeCell ref="H23:H25"/>
    <mergeCell ref="I23:I25"/>
    <mergeCell ref="J23:J25"/>
    <mergeCell ref="K23:K25"/>
    <mergeCell ref="L23:L25"/>
    <mergeCell ref="M23:M25"/>
    <mergeCell ref="B21:AL21"/>
    <mergeCell ref="X6:Y6"/>
    <mergeCell ref="Z6:AA6"/>
    <mergeCell ref="AB6:AC6"/>
    <mergeCell ref="AD6:AE6"/>
    <mergeCell ref="AF6:AG6"/>
    <mergeCell ref="AI6:AI7"/>
    <mergeCell ref="M6:M7"/>
    <mergeCell ref="N6:N7"/>
    <mergeCell ref="P6:Q6"/>
    <mergeCell ref="R6:S6"/>
    <mergeCell ref="T6:U6"/>
    <mergeCell ref="V6:W6"/>
    <mergeCell ref="B6:B7"/>
    <mergeCell ref="C6:H7"/>
    <mergeCell ref="I6:I7"/>
    <mergeCell ref="J6:J7"/>
    <mergeCell ref="K6:K7"/>
    <mergeCell ref="L6:L7"/>
    <mergeCell ref="O6:O7"/>
    <mergeCell ref="B2:AM2"/>
    <mergeCell ref="B3:AM3"/>
    <mergeCell ref="B4:H4"/>
    <mergeCell ref="I4:U4"/>
    <mergeCell ref="V4:AM4"/>
    <mergeCell ref="B5:E5"/>
    <mergeCell ref="P5:AG5"/>
    <mergeCell ref="AH5:AM5"/>
    <mergeCell ref="I40:I41"/>
    <mergeCell ref="J40:J41"/>
    <mergeCell ref="K40:K41"/>
    <mergeCell ref="L40:L41"/>
    <mergeCell ref="I33:I36"/>
    <mergeCell ref="H33:H36"/>
    <mergeCell ref="K33:K36"/>
    <mergeCell ref="L33:L36"/>
    <mergeCell ref="M40:M41"/>
    <mergeCell ref="N40:N41"/>
    <mergeCell ref="B49:B51"/>
    <mergeCell ref="H49:H51"/>
    <mergeCell ref="I49:I51"/>
    <mergeCell ref="J49:J51"/>
    <mergeCell ref="K49:K51"/>
    <mergeCell ref="L49:L51"/>
    <mergeCell ref="B40:B41"/>
    <mergeCell ref="H40:H41"/>
  </mergeCells>
  <printOptions/>
  <pageMargins left="0.7086614173228347" right="0.7086614173228347" top="0" bottom="0.15748031496062992" header="0.31496062992125984" footer="0.31496062992125984"/>
  <pageSetup orientation="landscape" scale="37"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B1:AM54"/>
  <sheetViews>
    <sheetView zoomScalePageLayoutView="0" workbookViewId="0" topLeftCell="A46">
      <selection activeCell="D58" sqref="D58"/>
    </sheetView>
  </sheetViews>
  <sheetFormatPr defaultColWidth="9.140625" defaultRowHeight="15"/>
  <cols>
    <col min="1" max="1" width="1.1484375" style="1" customWidth="1"/>
    <col min="2" max="2" width="15.8515625" style="9" customWidth="1"/>
    <col min="3" max="3" width="10.00390625" style="9" customWidth="1"/>
    <col min="4" max="4" width="27.7109375" style="1" customWidth="1"/>
    <col min="5" max="5" width="10.00390625" style="1" customWidth="1"/>
    <col min="6" max="7" width="9.140625" style="1" customWidth="1"/>
    <col min="8" max="8" width="23.140625" style="10" customWidth="1"/>
    <col min="9" max="9" width="15.7109375" style="10" customWidth="1"/>
    <col min="10" max="10" width="4.7109375" style="10" customWidth="1"/>
    <col min="11" max="12" width="4.7109375" style="1" customWidth="1"/>
    <col min="13" max="13" width="6.140625" style="1" customWidth="1"/>
    <col min="14" max="15" width="5.57421875" style="1" customWidth="1"/>
    <col min="16" max="16" width="6.28125" style="1" customWidth="1"/>
    <col min="17" max="17" width="6.7109375" style="1" customWidth="1"/>
    <col min="18" max="18" width="5.57421875" style="1" customWidth="1"/>
    <col min="19" max="19" width="5.00390625" style="1" customWidth="1"/>
    <col min="20" max="20" width="6.421875" style="1" customWidth="1"/>
    <col min="21" max="21" width="6.140625" style="1" customWidth="1"/>
    <col min="22" max="25" width="5.00390625" style="1" customWidth="1"/>
    <col min="26" max="26" width="8.00390625" style="1" customWidth="1"/>
    <col min="27" max="27" width="6.8515625" style="35" customWidth="1"/>
    <col min="28" max="28" width="6.421875" style="1" customWidth="1"/>
    <col min="29" max="29" width="5.00390625" style="1" customWidth="1"/>
    <col min="30" max="31" width="6.57421875" style="1" customWidth="1"/>
    <col min="32" max="32" width="6.7109375" style="1" customWidth="1"/>
    <col min="33" max="34" width="6.8515625" style="1" customWidth="1"/>
    <col min="35" max="35" width="5.7109375" style="11" customWidth="1"/>
    <col min="36" max="36" width="9.57421875" style="1" customWidth="1"/>
    <col min="37" max="37" width="4.8515625" style="1" customWidth="1"/>
    <col min="38" max="38" width="10.140625" style="1" customWidth="1"/>
    <col min="39" max="39" width="24.140625" style="1" customWidth="1"/>
    <col min="40" max="16384" width="9.140625" style="1" customWidth="1"/>
  </cols>
  <sheetData>
    <row r="1" spans="2:38" ht="7.5" customHeight="1" thickBot="1">
      <c r="B1" s="2"/>
      <c r="C1" s="2"/>
      <c r="D1" s="3"/>
      <c r="E1" s="3"/>
      <c r="F1" s="3"/>
      <c r="G1" s="3"/>
      <c r="H1" s="4"/>
      <c r="I1" s="4"/>
      <c r="J1" s="4"/>
      <c r="K1" s="3"/>
      <c r="L1" s="3"/>
      <c r="M1" s="3"/>
      <c r="N1" s="3"/>
      <c r="O1" s="3"/>
      <c r="P1" s="3"/>
      <c r="Q1" s="3"/>
      <c r="R1" s="3"/>
      <c r="S1" s="3"/>
      <c r="T1" s="3"/>
      <c r="U1" s="3"/>
      <c r="V1" s="3"/>
      <c r="W1" s="3"/>
      <c r="X1" s="3"/>
      <c r="Y1" s="3"/>
      <c r="Z1" s="3"/>
      <c r="AA1" s="32"/>
      <c r="AB1" s="3"/>
      <c r="AC1" s="3"/>
      <c r="AD1" s="3"/>
      <c r="AE1" s="3"/>
      <c r="AF1" s="3"/>
      <c r="AG1" s="3"/>
      <c r="AH1" s="3"/>
      <c r="AI1" s="3"/>
      <c r="AJ1" s="3"/>
      <c r="AK1" s="3"/>
      <c r="AL1" s="3"/>
    </row>
    <row r="2" spans="2:39" ht="15">
      <c r="B2" s="257" t="s">
        <v>35</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9"/>
    </row>
    <row r="3" spans="2:39" ht="15.75" thickBot="1">
      <c r="B3" s="260" t="s">
        <v>36</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2:39" ht="30.75" customHeight="1" thickBot="1">
      <c r="B4" s="229" t="s">
        <v>44</v>
      </c>
      <c r="C4" s="230"/>
      <c r="D4" s="230"/>
      <c r="E4" s="230"/>
      <c r="F4" s="230"/>
      <c r="G4" s="230"/>
      <c r="H4" s="231"/>
      <c r="I4" s="222" t="s">
        <v>62</v>
      </c>
      <c r="J4" s="223"/>
      <c r="K4" s="223"/>
      <c r="L4" s="223"/>
      <c r="M4" s="223"/>
      <c r="N4" s="223"/>
      <c r="O4" s="223"/>
      <c r="P4" s="224"/>
      <c r="Q4" s="224"/>
      <c r="R4" s="224"/>
      <c r="S4" s="224"/>
      <c r="T4" s="224"/>
      <c r="U4" s="225"/>
      <c r="V4" s="242" t="s">
        <v>45</v>
      </c>
      <c r="W4" s="224"/>
      <c r="X4" s="224"/>
      <c r="Y4" s="224"/>
      <c r="Z4" s="224"/>
      <c r="AA4" s="224"/>
      <c r="AB4" s="224"/>
      <c r="AC4" s="224"/>
      <c r="AD4" s="224"/>
      <c r="AE4" s="224"/>
      <c r="AF4" s="224"/>
      <c r="AG4" s="224"/>
      <c r="AH4" s="224"/>
      <c r="AI4" s="224"/>
      <c r="AJ4" s="224"/>
      <c r="AK4" s="224"/>
      <c r="AL4" s="224"/>
      <c r="AM4" s="225"/>
    </row>
    <row r="5" spans="2:39" ht="25.5" customHeight="1" thickBot="1">
      <c r="B5" s="229" t="s">
        <v>115</v>
      </c>
      <c r="C5" s="263"/>
      <c r="D5" s="263"/>
      <c r="E5" s="264"/>
      <c r="F5" s="338" t="s">
        <v>228</v>
      </c>
      <c r="G5" s="339"/>
      <c r="H5" s="339"/>
      <c r="I5" s="339"/>
      <c r="J5" s="339"/>
      <c r="K5" s="339"/>
      <c r="L5" s="339"/>
      <c r="M5" s="339"/>
      <c r="N5" s="339"/>
      <c r="O5" s="340"/>
      <c r="P5" s="226" t="s">
        <v>0</v>
      </c>
      <c r="Q5" s="227"/>
      <c r="R5" s="227"/>
      <c r="S5" s="227"/>
      <c r="T5" s="227"/>
      <c r="U5" s="227"/>
      <c r="V5" s="227"/>
      <c r="W5" s="227"/>
      <c r="X5" s="227"/>
      <c r="Y5" s="227"/>
      <c r="Z5" s="227"/>
      <c r="AA5" s="227"/>
      <c r="AB5" s="227"/>
      <c r="AC5" s="227"/>
      <c r="AD5" s="227"/>
      <c r="AE5" s="227"/>
      <c r="AF5" s="227"/>
      <c r="AG5" s="228"/>
      <c r="AH5" s="41"/>
      <c r="AI5" s="271" t="s">
        <v>1</v>
      </c>
      <c r="AJ5" s="271"/>
      <c r="AK5" s="271"/>
      <c r="AL5" s="271"/>
      <c r="AM5" s="272"/>
    </row>
    <row r="6" spans="2:39" ht="16.5" customHeight="1">
      <c r="B6" s="238" t="s">
        <v>17</v>
      </c>
      <c r="C6" s="265" t="s">
        <v>2</v>
      </c>
      <c r="D6" s="266"/>
      <c r="E6" s="266"/>
      <c r="F6" s="266"/>
      <c r="G6" s="266"/>
      <c r="H6" s="266"/>
      <c r="I6" s="240" t="s">
        <v>3</v>
      </c>
      <c r="J6" s="236" t="s">
        <v>18</v>
      </c>
      <c r="K6" s="236" t="s">
        <v>4</v>
      </c>
      <c r="L6" s="234" t="s">
        <v>38</v>
      </c>
      <c r="M6" s="243" t="s">
        <v>19</v>
      </c>
      <c r="N6" s="245" t="s">
        <v>20</v>
      </c>
      <c r="O6" s="348" t="s">
        <v>334</v>
      </c>
      <c r="P6" s="275" t="s">
        <v>31</v>
      </c>
      <c r="Q6" s="233"/>
      <c r="R6" s="232" t="s">
        <v>32</v>
      </c>
      <c r="S6" s="233"/>
      <c r="T6" s="232" t="s">
        <v>39</v>
      </c>
      <c r="U6" s="233"/>
      <c r="V6" s="232" t="s">
        <v>7</v>
      </c>
      <c r="W6" s="233"/>
      <c r="X6" s="232" t="s">
        <v>6</v>
      </c>
      <c r="Y6" s="233"/>
      <c r="Z6" s="232" t="s">
        <v>33</v>
      </c>
      <c r="AA6" s="233"/>
      <c r="AB6" s="232" t="s">
        <v>5</v>
      </c>
      <c r="AC6" s="233"/>
      <c r="AD6" s="232" t="s">
        <v>8</v>
      </c>
      <c r="AE6" s="233"/>
      <c r="AF6" s="232" t="s">
        <v>9</v>
      </c>
      <c r="AG6" s="247"/>
      <c r="AH6" s="280" t="s">
        <v>10</v>
      </c>
      <c r="AI6" s="273" t="s">
        <v>293</v>
      </c>
      <c r="AJ6" s="285" t="s">
        <v>11</v>
      </c>
      <c r="AK6" s="269" t="s">
        <v>12</v>
      </c>
      <c r="AL6" s="276" t="s">
        <v>21</v>
      </c>
      <c r="AM6" s="277"/>
    </row>
    <row r="7" spans="2:39" ht="76.5" customHeight="1" thickBot="1">
      <c r="B7" s="239"/>
      <c r="C7" s="267"/>
      <c r="D7" s="268"/>
      <c r="E7" s="268"/>
      <c r="F7" s="268"/>
      <c r="G7" s="268"/>
      <c r="H7" s="268"/>
      <c r="I7" s="241"/>
      <c r="J7" s="237" t="s">
        <v>18</v>
      </c>
      <c r="K7" s="237"/>
      <c r="L7" s="235"/>
      <c r="M7" s="244"/>
      <c r="N7" s="246"/>
      <c r="O7" s="256"/>
      <c r="P7" s="5" t="s">
        <v>22</v>
      </c>
      <c r="Q7" s="12" t="s">
        <v>23</v>
      </c>
      <c r="R7" s="6" t="s">
        <v>22</v>
      </c>
      <c r="S7" s="12" t="s">
        <v>23</v>
      </c>
      <c r="T7" s="6" t="s">
        <v>22</v>
      </c>
      <c r="U7" s="12" t="s">
        <v>23</v>
      </c>
      <c r="V7" s="6" t="s">
        <v>22</v>
      </c>
      <c r="W7" s="12" t="s">
        <v>23</v>
      </c>
      <c r="X7" s="6" t="s">
        <v>22</v>
      </c>
      <c r="Y7" s="12" t="s">
        <v>23</v>
      </c>
      <c r="Z7" s="6" t="s">
        <v>22</v>
      </c>
      <c r="AA7" s="33" t="s">
        <v>23</v>
      </c>
      <c r="AB7" s="6" t="s">
        <v>22</v>
      </c>
      <c r="AC7" s="12" t="s">
        <v>24</v>
      </c>
      <c r="AD7" s="6" t="s">
        <v>22</v>
      </c>
      <c r="AE7" s="12" t="s">
        <v>24</v>
      </c>
      <c r="AF7" s="6" t="s">
        <v>22</v>
      </c>
      <c r="AG7" s="13" t="s">
        <v>24</v>
      </c>
      <c r="AH7" s="281"/>
      <c r="AI7" s="274"/>
      <c r="AJ7" s="286"/>
      <c r="AK7" s="270"/>
      <c r="AL7" s="278"/>
      <c r="AM7" s="279"/>
    </row>
    <row r="8" spans="2:39" ht="12" customHeight="1" thickBot="1">
      <c r="B8" s="311" t="s">
        <v>40</v>
      </c>
      <c r="C8" s="314" t="s">
        <v>116</v>
      </c>
      <c r="D8" s="315"/>
      <c r="E8" s="315"/>
      <c r="F8" s="315"/>
      <c r="G8" s="315"/>
      <c r="H8" s="316"/>
      <c r="I8" s="323" t="s">
        <v>117</v>
      </c>
      <c r="J8" s="326" t="s">
        <v>233</v>
      </c>
      <c r="K8" s="326" t="s">
        <v>234</v>
      </c>
      <c r="L8" s="326" t="s">
        <v>235</v>
      </c>
      <c r="M8" s="326">
        <v>0</v>
      </c>
      <c r="N8" s="326">
        <v>4</v>
      </c>
      <c r="O8" s="326">
        <v>4</v>
      </c>
      <c r="P8" s="251">
        <f aca="true" t="shared" si="0" ref="P8:AE8">P22+P26+P31+P35+P39+P43+P48+P52</f>
        <v>199000</v>
      </c>
      <c r="Q8" s="282">
        <f t="shared" si="0"/>
        <v>0</v>
      </c>
      <c r="R8" s="251">
        <f t="shared" si="0"/>
        <v>0</v>
      </c>
      <c r="S8" s="282">
        <f t="shared" si="0"/>
        <v>0</v>
      </c>
      <c r="T8" s="251">
        <f t="shared" si="0"/>
        <v>75000</v>
      </c>
      <c r="U8" s="282">
        <f t="shared" si="0"/>
        <v>45000</v>
      </c>
      <c r="V8" s="251">
        <f t="shared" si="0"/>
        <v>0</v>
      </c>
      <c r="W8" s="282">
        <f t="shared" si="0"/>
        <v>0</v>
      </c>
      <c r="X8" s="251">
        <f t="shared" si="0"/>
        <v>0</v>
      </c>
      <c r="Y8" s="282">
        <f t="shared" si="0"/>
        <v>0</v>
      </c>
      <c r="Z8" s="251">
        <f t="shared" si="0"/>
        <v>1599000</v>
      </c>
      <c r="AA8" s="282">
        <f t="shared" si="0"/>
        <v>120000</v>
      </c>
      <c r="AB8" s="251">
        <f t="shared" si="0"/>
        <v>320000</v>
      </c>
      <c r="AC8" s="282">
        <f t="shared" si="0"/>
        <v>0</v>
      </c>
      <c r="AD8" s="251">
        <f t="shared" si="0"/>
        <v>0</v>
      </c>
      <c r="AE8" s="282">
        <f t="shared" si="0"/>
        <v>0</v>
      </c>
      <c r="AF8" s="251">
        <f>AD8+AB8+Z8+X8+V8+T8+R8+P8</f>
        <v>2193000</v>
      </c>
      <c r="AG8" s="389">
        <f>Q8+S8+U8+W8+Y8+AA8+AC8+AE8</f>
        <v>165000</v>
      </c>
      <c r="AH8" s="43" t="s">
        <v>281</v>
      </c>
      <c r="AI8" s="51"/>
      <c r="AJ8" s="273"/>
      <c r="AK8" s="366"/>
      <c r="AL8" s="330" t="s">
        <v>294</v>
      </c>
      <c r="AM8" s="331"/>
    </row>
    <row r="9" spans="2:39" ht="12" customHeight="1" thickBot="1">
      <c r="B9" s="312"/>
      <c r="C9" s="317"/>
      <c r="D9" s="318"/>
      <c r="E9" s="318"/>
      <c r="F9" s="318"/>
      <c r="G9" s="318"/>
      <c r="H9" s="319"/>
      <c r="I9" s="324"/>
      <c r="J9" s="327"/>
      <c r="K9" s="327"/>
      <c r="L9" s="327"/>
      <c r="M9" s="327"/>
      <c r="N9" s="327"/>
      <c r="O9" s="327"/>
      <c r="P9" s="252"/>
      <c r="Q9" s="283"/>
      <c r="R9" s="252"/>
      <c r="S9" s="283"/>
      <c r="T9" s="252"/>
      <c r="U9" s="283"/>
      <c r="V9" s="252"/>
      <c r="W9" s="283"/>
      <c r="X9" s="252"/>
      <c r="Y9" s="283"/>
      <c r="Z9" s="252"/>
      <c r="AA9" s="283"/>
      <c r="AB9" s="252"/>
      <c r="AC9" s="283"/>
      <c r="AD9" s="252"/>
      <c r="AE9" s="283"/>
      <c r="AF9" s="252"/>
      <c r="AG9" s="390"/>
      <c r="AH9" s="43" t="s">
        <v>282</v>
      </c>
      <c r="AI9" s="52"/>
      <c r="AJ9" s="364"/>
      <c r="AK9" s="367"/>
      <c r="AL9" s="332"/>
      <c r="AM9" s="333"/>
    </row>
    <row r="10" spans="2:39" ht="12" customHeight="1" thickBot="1">
      <c r="B10" s="312"/>
      <c r="C10" s="317"/>
      <c r="D10" s="318"/>
      <c r="E10" s="318"/>
      <c r="F10" s="318"/>
      <c r="G10" s="318"/>
      <c r="H10" s="319"/>
      <c r="I10" s="324"/>
      <c r="J10" s="327"/>
      <c r="K10" s="327"/>
      <c r="L10" s="327"/>
      <c r="M10" s="327"/>
      <c r="N10" s="327"/>
      <c r="O10" s="327"/>
      <c r="P10" s="252"/>
      <c r="Q10" s="283"/>
      <c r="R10" s="252"/>
      <c r="S10" s="283"/>
      <c r="T10" s="252"/>
      <c r="U10" s="283"/>
      <c r="V10" s="252"/>
      <c r="W10" s="283"/>
      <c r="X10" s="252"/>
      <c r="Y10" s="283"/>
      <c r="Z10" s="252"/>
      <c r="AA10" s="283"/>
      <c r="AB10" s="252"/>
      <c r="AC10" s="283"/>
      <c r="AD10" s="252"/>
      <c r="AE10" s="283"/>
      <c r="AF10" s="252"/>
      <c r="AG10" s="390"/>
      <c r="AH10" s="43" t="s">
        <v>283</v>
      </c>
      <c r="AI10" s="51"/>
      <c r="AJ10" s="364"/>
      <c r="AK10" s="367"/>
      <c r="AL10" s="332"/>
      <c r="AM10" s="333"/>
    </row>
    <row r="11" spans="2:39" ht="12" customHeight="1" thickBot="1">
      <c r="B11" s="312"/>
      <c r="C11" s="317"/>
      <c r="D11" s="318"/>
      <c r="E11" s="318"/>
      <c r="F11" s="318"/>
      <c r="G11" s="318"/>
      <c r="H11" s="319"/>
      <c r="I11" s="324"/>
      <c r="J11" s="327"/>
      <c r="K11" s="327"/>
      <c r="L11" s="327"/>
      <c r="M11" s="327"/>
      <c r="N11" s="327"/>
      <c r="O11" s="327"/>
      <c r="P11" s="252"/>
      <c r="Q11" s="283"/>
      <c r="R11" s="252"/>
      <c r="S11" s="283"/>
      <c r="T11" s="252"/>
      <c r="U11" s="283"/>
      <c r="V11" s="252"/>
      <c r="W11" s="283"/>
      <c r="X11" s="252"/>
      <c r="Y11" s="283"/>
      <c r="Z11" s="252"/>
      <c r="AA11" s="283"/>
      <c r="AB11" s="252"/>
      <c r="AC11" s="283"/>
      <c r="AD11" s="252"/>
      <c r="AE11" s="283"/>
      <c r="AF11" s="252"/>
      <c r="AG11" s="390"/>
      <c r="AH11" s="43" t="s">
        <v>284</v>
      </c>
      <c r="AI11" s="52"/>
      <c r="AJ11" s="364"/>
      <c r="AK11" s="367"/>
      <c r="AL11" s="332"/>
      <c r="AM11" s="333"/>
    </row>
    <row r="12" spans="2:39" ht="12" customHeight="1" thickBot="1">
      <c r="B12" s="312"/>
      <c r="C12" s="317"/>
      <c r="D12" s="318"/>
      <c r="E12" s="318"/>
      <c r="F12" s="318"/>
      <c r="G12" s="318"/>
      <c r="H12" s="319"/>
      <c r="I12" s="324"/>
      <c r="J12" s="327"/>
      <c r="K12" s="327"/>
      <c r="L12" s="327"/>
      <c r="M12" s="327"/>
      <c r="N12" s="327"/>
      <c r="O12" s="327"/>
      <c r="P12" s="252"/>
      <c r="Q12" s="283"/>
      <c r="R12" s="252"/>
      <c r="S12" s="283"/>
      <c r="T12" s="252"/>
      <c r="U12" s="283"/>
      <c r="V12" s="252"/>
      <c r="W12" s="283"/>
      <c r="X12" s="252"/>
      <c r="Y12" s="283"/>
      <c r="Z12" s="252"/>
      <c r="AA12" s="283"/>
      <c r="AB12" s="252"/>
      <c r="AC12" s="283"/>
      <c r="AD12" s="252"/>
      <c r="AE12" s="283"/>
      <c r="AF12" s="252"/>
      <c r="AG12" s="390"/>
      <c r="AH12" s="43" t="s">
        <v>285</v>
      </c>
      <c r="AI12" s="51"/>
      <c r="AJ12" s="364"/>
      <c r="AK12" s="367"/>
      <c r="AL12" s="332"/>
      <c r="AM12" s="333"/>
    </row>
    <row r="13" spans="2:39" ht="12" customHeight="1" thickBot="1">
      <c r="B13" s="312"/>
      <c r="C13" s="317"/>
      <c r="D13" s="318"/>
      <c r="E13" s="318"/>
      <c r="F13" s="318"/>
      <c r="G13" s="318"/>
      <c r="H13" s="319"/>
      <c r="I13" s="324"/>
      <c r="J13" s="327"/>
      <c r="K13" s="327"/>
      <c r="L13" s="327"/>
      <c r="M13" s="327"/>
      <c r="N13" s="327"/>
      <c r="O13" s="327"/>
      <c r="P13" s="252"/>
      <c r="Q13" s="283"/>
      <c r="R13" s="252"/>
      <c r="S13" s="283"/>
      <c r="T13" s="252"/>
      <c r="U13" s="283"/>
      <c r="V13" s="252"/>
      <c r="W13" s="283"/>
      <c r="X13" s="252"/>
      <c r="Y13" s="283"/>
      <c r="Z13" s="252"/>
      <c r="AA13" s="283"/>
      <c r="AB13" s="252"/>
      <c r="AC13" s="283"/>
      <c r="AD13" s="252"/>
      <c r="AE13" s="283"/>
      <c r="AF13" s="252"/>
      <c r="AG13" s="390"/>
      <c r="AH13" s="43" t="s">
        <v>286</v>
      </c>
      <c r="AI13" s="52"/>
      <c r="AJ13" s="364"/>
      <c r="AK13" s="367"/>
      <c r="AL13" s="332"/>
      <c r="AM13" s="333"/>
    </row>
    <row r="14" spans="2:39" ht="12" customHeight="1" thickBot="1">
      <c r="B14" s="312"/>
      <c r="C14" s="317"/>
      <c r="D14" s="318"/>
      <c r="E14" s="318"/>
      <c r="F14" s="318"/>
      <c r="G14" s="318"/>
      <c r="H14" s="319"/>
      <c r="I14" s="324"/>
      <c r="J14" s="327"/>
      <c r="K14" s="327"/>
      <c r="L14" s="327"/>
      <c r="M14" s="327"/>
      <c r="N14" s="327"/>
      <c r="O14" s="327"/>
      <c r="P14" s="252"/>
      <c r="Q14" s="283"/>
      <c r="R14" s="252"/>
      <c r="S14" s="283"/>
      <c r="T14" s="252"/>
      <c r="U14" s="283"/>
      <c r="V14" s="252"/>
      <c r="W14" s="283"/>
      <c r="X14" s="252"/>
      <c r="Y14" s="283"/>
      <c r="Z14" s="252"/>
      <c r="AA14" s="283"/>
      <c r="AB14" s="252"/>
      <c r="AC14" s="283"/>
      <c r="AD14" s="252"/>
      <c r="AE14" s="283"/>
      <c r="AF14" s="252"/>
      <c r="AG14" s="390"/>
      <c r="AH14" s="43" t="s">
        <v>287</v>
      </c>
      <c r="AI14" s="51"/>
      <c r="AJ14" s="364"/>
      <c r="AK14" s="367"/>
      <c r="AL14" s="332"/>
      <c r="AM14" s="333"/>
    </row>
    <row r="15" spans="2:39" ht="12" customHeight="1" thickBot="1">
      <c r="B15" s="312"/>
      <c r="C15" s="317"/>
      <c r="D15" s="318"/>
      <c r="E15" s="318"/>
      <c r="F15" s="318"/>
      <c r="G15" s="318"/>
      <c r="H15" s="319"/>
      <c r="I15" s="324"/>
      <c r="J15" s="327"/>
      <c r="K15" s="327"/>
      <c r="L15" s="327"/>
      <c r="M15" s="327"/>
      <c r="N15" s="327"/>
      <c r="O15" s="327"/>
      <c r="P15" s="252"/>
      <c r="Q15" s="283"/>
      <c r="R15" s="252"/>
      <c r="S15" s="283"/>
      <c r="T15" s="252"/>
      <c r="U15" s="283"/>
      <c r="V15" s="252"/>
      <c r="W15" s="283"/>
      <c r="X15" s="252"/>
      <c r="Y15" s="283"/>
      <c r="Z15" s="252"/>
      <c r="AA15" s="283"/>
      <c r="AB15" s="252"/>
      <c r="AC15" s="283"/>
      <c r="AD15" s="252"/>
      <c r="AE15" s="283"/>
      <c r="AF15" s="252"/>
      <c r="AG15" s="390"/>
      <c r="AH15" s="43" t="s">
        <v>288</v>
      </c>
      <c r="AI15" s="52"/>
      <c r="AJ15" s="364"/>
      <c r="AK15" s="367"/>
      <c r="AL15" s="332"/>
      <c r="AM15" s="333"/>
    </row>
    <row r="16" spans="2:39" ht="12" customHeight="1" thickBot="1">
      <c r="B16" s="312"/>
      <c r="C16" s="317"/>
      <c r="D16" s="318"/>
      <c r="E16" s="318"/>
      <c r="F16" s="318"/>
      <c r="G16" s="318"/>
      <c r="H16" s="319"/>
      <c r="I16" s="324"/>
      <c r="J16" s="327"/>
      <c r="K16" s="327"/>
      <c r="L16" s="327"/>
      <c r="M16" s="327"/>
      <c r="N16" s="327"/>
      <c r="O16" s="327"/>
      <c r="P16" s="252"/>
      <c r="Q16" s="283"/>
      <c r="R16" s="252"/>
      <c r="S16" s="283"/>
      <c r="T16" s="252"/>
      <c r="U16" s="283"/>
      <c r="V16" s="252"/>
      <c r="W16" s="283"/>
      <c r="X16" s="252"/>
      <c r="Y16" s="283"/>
      <c r="Z16" s="252"/>
      <c r="AA16" s="283"/>
      <c r="AB16" s="252"/>
      <c r="AC16" s="283"/>
      <c r="AD16" s="252"/>
      <c r="AE16" s="283"/>
      <c r="AF16" s="252"/>
      <c r="AG16" s="390"/>
      <c r="AH16" s="43" t="s">
        <v>289</v>
      </c>
      <c r="AI16" s="51"/>
      <c r="AJ16" s="364"/>
      <c r="AK16" s="367"/>
      <c r="AL16" s="332"/>
      <c r="AM16" s="333"/>
    </row>
    <row r="17" spans="2:39" ht="12" customHeight="1" thickBot="1">
      <c r="B17" s="312"/>
      <c r="C17" s="317"/>
      <c r="D17" s="318"/>
      <c r="E17" s="318"/>
      <c r="F17" s="318"/>
      <c r="G17" s="318"/>
      <c r="H17" s="319"/>
      <c r="I17" s="324"/>
      <c r="J17" s="327"/>
      <c r="K17" s="327"/>
      <c r="L17" s="327"/>
      <c r="M17" s="327"/>
      <c r="N17" s="327"/>
      <c r="O17" s="327"/>
      <c r="P17" s="252"/>
      <c r="Q17" s="283"/>
      <c r="R17" s="252"/>
      <c r="S17" s="283"/>
      <c r="T17" s="252"/>
      <c r="U17" s="283"/>
      <c r="V17" s="252"/>
      <c r="W17" s="283"/>
      <c r="X17" s="252"/>
      <c r="Y17" s="283"/>
      <c r="Z17" s="252"/>
      <c r="AA17" s="283"/>
      <c r="AB17" s="252"/>
      <c r="AC17" s="283"/>
      <c r="AD17" s="252"/>
      <c r="AE17" s="283"/>
      <c r="AF17" s="252"/>
      <c r="AG17" s="390"/>
      <c r="AH17" s="43" t="s">
        <v>290</v>
      </c>
      <c r="AI17" s="52"/>
      <c r="AJ17" s="364"/>
      <c r="AK17" s="367"/>
      <c r="AL17" s="332"/>
      <c r="AM17" s="333"/>
    </row>
    <row r="18" spans="2:39" ht="12" customHeight="1" thickBot="1">
      <c r="B18" s="312"/>
      <c r="C18" s="317"/>
      <c r="D18" s="318"/>
      <c r="E18" s="318"/>
      <c r="F18" s="318"/>
      <c r="G18" s="318"/>
      <c r="H18" s="319"/>
      <c r="I18" s="324"/>
      <c r="J18" s="327"/>
      <c r="K18" s="327"/>
      <c r="L18" s="327"/>
      <c r="M18" s="327"/>
      <c r="N18" s="327"/>
      <c r="O18" s="327"/>
      <c r="P18" s="252"/>
      <c r="Q18" s="283"/>
      <c r="R18" s="252"/>
      <c r="S18" s="283"/>
      <c r="T18" s="252"/>
      <c r="U18" s="283"/>
      <c r="V18" s="252"/>
      <c r="W18" s="283"/>
      <c r="X18" s="252"/>
      <c r="Y18" s="283"/>
      <c r="Z18" s="252"/>
      <c r="AA18" s="283"/>
      <c r="AB18" s="252"/>
      <c r="AC18" s="283"/>
      <c r="AD18" s="252"/>
      <c r="AE18" s="283"/>
      <c r="AF18" s="252"/>
      <c r="AG18" s="390"/>
      <c r="AH18" s="43" t="s">
        <v>291</v>
      </c>
      <c r="AI18" s="51"/>
      <c r="AJ18" s="364"/>
      <c r="AK18" s="367"/>
      <c r="AL18" s="332"/>
      <c r="AM18" s="333"/>
    </row>
    <row r="19" spans="2:39" ht="12" customHeight="1" thickBot="1">
      <c r="B19" s="312"/>
      <c r="C19" s="317"/>
      <c r="D19" s="318"/>
      <c r="E19" s="318"/>
      <c r="F19" s="318"/>
      <c r="G19" s="318"/>
      <c r="H19" s="319"/>
      <c r="I19" s="324"/>
      <c r="J19" s="327"/>
      <c r="K19" s="327"/>
      <c r="L19" s="327"/>
      <c r="M19" s="327"/>
      <c r="N19" s="327"/>
      <c r="O19" s="327"/>
      <c r="P19" s="252"/>
      <c r="Q19" s="283"/>
      <c r="R19" s="252"/>
      <c r="S19" s="283"/>
      <c r="T19" s="252"/>
      <c r="U19" s="283"/>
      <c r="V19" s="252"/>
      <c r="W19" s="283"/>
      <c r="X19" s="252"/>
      <c r="Y19" s="283"/>
      <c r="Z19" s="252"/>
      <c r="AA19" s="283"/>
      <c r="AB19" s="252"/>
      <c r="AC19" s="283"/>
      <c r="AD19" s="252"/>
      <c r="AE19" s="283"/>
      <c r="AF19" s="252"/>
      <c r="AG19" s="390"/>
      <c r="AH19" s="44" t="s">
        <v>292</v>
      </c>
      <c r="AI19" s="107">
        <v>15500</v>
      </c>
      <c r="AJ19" s="364"/>
      <c r="AK19" s="367"/>
      <c r="AL19" s="332"/>
      <c r="AM19" s="333"/>
    </row>
    <row r="20" spans="2:39" s="22" customFormat="1" ht="17.25" customHeight="1" thickBot="1">
      <c r="B20" s="313"/>
      <c r="C20" s="320"/>
      <c r="D20" s="321"/>
      <c r="E20" s="321"/>
      <c r="F20" s="321"/>
      <c r="G20" s="321"/>
      <c r="H20" s="322"/>
      <c r="I20" s="325"/>
      <c r="J20" s="328"/>
      <c r="K20" s="328"/>
      <c r="L20" s="328"/>
      <c r="M20" s="328"/>
      <c r="N20" s="328"/>
      <c r="O20" s="328"/>
      <c r="P20" s="253"/>
      <c r="Q20" s="284"/>
      <c r="R20" s="253"/>
      <c r="S20" s="284"/>
      <c r="T20" s="253"/>
      <c r="U20" s="284"/>
      <c r="V20" s="253"/>
      <c r="W20" s="284"/>
      <c r="X20" s="253"/>
      <c r="Y20" s="284"/>
      <c r="Z20" s="253"/>
      <c r="AA20" s="284"/>
      <c r="AB20" s="253"/>
      <c r="AC20" s="284"/>
      <c r="AD20" s="253"/>
      <c r="AE20" s="284"/>
      <c r="AF20" s="253"/>
      <c r="AG20" s="391"/>
      <c r="AH20" s="42" t="s">
        <v>9</v>
      </c>
      <c r="AI20" s="107">
        <f>SUM(AI8:AI19)</f>
        <v>15500</v>
      </c>
      <c r="AJ20" s="365"/>
      <c r="AK20" s="368"/>
      <c r="AL20" s="334"/>
      <c r="AM20" s="335"/>
    </row>
    <row r="21" spans="2:38" s="14" customFormat="1" ht="5.25" customHeight="1" thickBot="1">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row>
    <row r="22" spans="2:39" s="15" customFormat="1" ht="63.75" customHeight="1">
      <c r="B22" s="55" t="s">
        <v>34</v>
      </c>
      <c r="C22" s="56" t="s">
        <v>29</v>
      </c>
      <c r="D22" s="56" t="s">
        <v>14</v>
      </c>
      <c r="E22" s="56" t="s">
        <v>25</v>
      </c>
      <c r="F22" s="56" t="s">
        <v>26</v>
      </c>
      <c r="G22" s="56" t="s">
        <v>27</v>
      </c>
      <c r="H22" s="57" t="s">
        <v>15</v>
      </c>
      <c r="I22" s="56" t="s">
        <v>30</v>
      </c>
      <c r="J22" s="58" t="s">
        <v>18</v>
      </c>
      <c r="K22" s="58" t="s">
        <v>4</v>
      </c>
      <c r="L22" s="58" t="s">
        <v>38</v>
      </c>
      <c r="M22" s="58" t="s">
        <v>19</v>
      </c>
      <c r="N22" s="58" t="s">
        <v>20</v>
      </c>
      <c r="O22" s="58" t="s">
        <v>334</v>
      </c>
      <c r="P22" s="146">
        <f aca="true" t="shared" si="1" ref="P22:AE22">SUM(P23:P24)</f>
        <v>0</v>
      </c>
      <c r="Q22" s="147">
        <f t="shared" si="1"/>
        <v>0</v>
      </c>
      <c r="R22" s="146">
        <f t="shared" si="1"/>
        <v>0</v>
      </c>
      <c r="S22" s="147">
        <f t="shared" si="1"/>
        <v>0</v>
      </c>
      <c r="T22" s="146">
        <f t="shared" si="1"/>
        <v>0</v>
      </c>
      <c r="U22" s="147">
        <f t="shared" si="1"/>
        <v>0</v>
      </c>
      <c r="V22" s="146">
        <f t="shared" si="1"/>
        <v>0</v>
      </c>
      <c r="W22" s="147">
        <f t="shared" si="1"/>
        <v>0</v>
      </c>
      <c r="X22" s="146">
        <f t="shared" si="1"/>
        <v>0</v>
      </c>
      <c r="Y22" s="147">
        <f t="shared" si="1"/>
        <v>0</v>
      </c>
      <c r="Z22" s="146">
        <f t="shared" si="1"/>
        <v>0</v>
      </c>
      <c r="AA22" s="147">
        <f t="shared" si="1"/>
        <v>0</v>
      </c>
      <c r="AB22" s="146">
        <f t="shared" si="1"/>
        <v>0</v>
      </c>
      <c r="AC22" s="147">
        <f t="shared" si="1"/>
        <v>0</v>
      </c>
      <c r="AD22" s="146">
        <f t="shared" si="1"/>
        <v>0</v>
      </c>
      <c r="AE22" s="147">
        <f t="shared" si="1"/>
        <v>0</v>
      </c>
      <c r="AF22" s="148">
        <f>P22+R22+T22+V22+X22+Z22+AB22+AD22</f>
        <v>0</v>
      </c>
      <c r="AG22" s="147">
        <f>Q22+S22+U22+W22+Y22+AA22+AC22+AE22</f>
        <v>0</v>
      </c>
      <c r="AH22" s="62" t="s">
        <v>295</v>
      </c>
      <c r="AI22" s="62" t="s">
        <v>296</v>
      </c>
      <c r="AJ22" s="62" t="s">
        <v>11</v>
      </c>
      <c r="AK22" s="62" t="s">
        <v>12</v>
      </c>
      <c r="AL22" s="63" t="s">
        <v>21</v>
      </c>
      <c r="AM22" s="64" t="s">
        <v>37</v>
      </c>
    </row>
    <row r="23" spans="2:39" ht="29.25" customHeight="1">
      <c r="B23" s="387" t="s">
        <v>61</v>
      </c>
      <c r="C23" s="179">
        <v>2012025899019</v>
      </c>
      <c r="D23" s="8" t="s">
        <v>264</v>
      </c>
      <c r="E23" s="8" t="s">
        <v>60</v>
      </c>
      <c r="F23" s="26">
        <v>0</v>
      </c>
      <c r="G23" s="17">
        <v>0</v>
      </c>
      <c r="H23" s="180" t="s">
        <v>118</v>
      </c>
      <c r="I23" s="180" t="s">
        <v>119</v>
      </c>
      <c r="J23" s="180">
        <v>56</v>
      </c>
      <c r="K23" s="180">
        <v>14</v>
      </c>
      <c r="L23" s="180">
        <v>0</v>
      </c>
      <c r="M23" s="180">
        <v>0</v>
      </c>
      <c r="N23" s="180">
        <v>5</v>
      </c>
      <c r="O23" s="180">
        <v>5</v>
      </c>
      <c r="P23" s="154">
        <v>0</v>
      </c>
      <c r="Q23" s="154">
        <v>0</v>
      </c>
      <c r="R23" s="154"/>
      <c r="S23" s="150"/>
      <c r="T23" s="150"/>
      <c r="U23" s="150"/>
      <c r="V23" s="150"/>
      <c r="W23" s="150"/>
      <c r="X23" s="150"/>
      <c r="Y23" s="150"/>
      <c r="Z23" s="150"/>
      <c r="AA23" s="150"/>
      <c r="AB23" s="150"/>
      <c r="AC23" s="150"/>
      <c r="AD23" s="150"/>
      <c r="AE23" s="150"/>
      <c r="AF23" s="154"/>
      <c r="AG23" s="154"/>
      <c r="AH23" s="29" t="s">
        <v>43</v>
      </c>
      <c r="AI23" s="26" t="s">
        <v>43</v>
      </c>
      <c r="AJ23" s="183" t="s">
        <v>328</v>
      </c>
      <c r="AK23" s="296"/>
      <c r="AL23" s="296" t="s">
        <v>310</v>
      </c>
      <c r="AM23" s="144" t="s">
        <v>329</v>
      </c>
    </row>
    <row r="24" spans="2:39" ht="19.5" customHeight="1" thickBot="1">
      <c r="B24" s="388"/>
      <c r="C24" s="179">
        <v>2012025899019</v>
      </c>
      <c r="D24" s="66" t="s">
        <v>327</v>
      </c>
      <c r="E24" s="66" t="s">
        <v>60</v>
      </c>
      <c r="F24" s="67">
        <v>0</v>
      </c>
      <c r="G24" s="68">
        <v>5</v>
      </c>
      <c r="H24" s="219"/>
      <c r="I24" s="219"/>
      <c r="J24" s="219"/>
      <c r="K24" s="219"/>
      <c r="L24" s="219"/>
      <c r="M24" s="219"/>
      <c r="N24" s="219"/>
      <c r="O24" s="219"/>
      <c r="P24" s="156">
        <v>0</v>
      </c>
      <c r="Q24" s="154">
        <v>0</v>
      </c>
      <c r="R24" s="156"/>
      <c r="S24" s="153"/>
      <c r="T24" s="153"/>
      <c r="U24" s="153"/>
      <c r="V24" s="153"/>
      <c r="W24" s="153"/>
      <c r="X24" s="153"/>
      <c r="Y24" s="153"/>
      <c r="Z24" s="153"/>
      <c r="AA24" s="153"/>
      <c r="AB24" s="153"/>
      <c r="AC24" s="153"/>
      <c r="AD24" s="153"/>
      <c r="AE24" s="153"/>
      <c r="AF24" s="156"/>
      <c r="AG24" s="156"/>
      <c r="AH24" s="70" t="s">
        <v>292</v>
      </c>
      <c r="AI24" s="67">
        <v>2500</v>
      </c>
      <c r="AJ24" s="299"/>
      <c r="AK24" s="394"/>
      <c r="AL24" s="394"/>
      <c r="AM24" s="145"/>
    </row>
    <row r="25" spans="2:38" s="14" customFormat="1" ht="4.5" customHeight="1" thickBot="1">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row>
    <row r="26" spans="2:39" s="21" customFormat="1" ht="54" customHeight="1">
      <c r="B26" s="55" t="s">
        <v>13</v>
      </c>
      <c r="C26" s="56" t="s">
        <v>29</v>
      </c>
      <c r="D26" s="56" t="s">
        <v>14</v>
      </c>
      <c r="E26" s="56" t="s">
        <v>28</v>
      </c>
      <c r="F26" s="56" t="s">
        <v>26</v>
      </c>
      <c r="G26" s="56" t="s">
        <v>27</v>
      </c>
      <c r="H26" s="57" t="s">
        <v>16</v>
      </c>
      <c r="I26" s="56" t="s">
        <v>30</v>
      </c>
      <c r="J26" s="58" t="s">
        <v>18</v>
      </c>
      <c r="K26" s="58" t="s">
        <v>4</v>
      </c>
      <c r="L26" s="58" t="s">
        <v>38</v>
      </c>
      <c r="M26" s="58" t="s">
        <v>19</v>
      </c>
      <c r="N26" s="58" t="s">
        <v>20</v>
      </c>
      <c r="O26" s="58" t="s">
        <v>334</v>
      </c>
      <c r="P26" s="146">
        <f>SUM(P27:P28)</f>
        <v>0</v>
      </c>
      <c r="Q26" s="147">
        <f>SUM(Q27:Q28)</f>
        <v>0</v>
      </c>
      <c r="R26" s="146">
        <f>SUM(R27:R28)</f>
        <v>0</v>
      </c>
      <c r="S26" s="147">
        <f>SUM(S27:S28)</f>
        <v>0</v>
      </c>
      <c r="T26" s="146">
        <f>SUM(T27:T28)</f>
        <v>0</v>
      </c>
      <c r="U26" s="147">
        <f aca="true" t="shared" si="2" ref="U26:AE26">SUM(U27:U28)</f>
        <v>0</v>
      </c>
      <c r="V26" s="146">
        <f t="shared" si="2"/>
        <v>0</v>
      </c>
      <c r="W26" s="147">
        <f t="shared" si="2"/>
        <v>0</v>
      </c>
      <c r="X26" s="146">
        <f t="shared" si="2"/>
        <v>0</v>
      </c>
      <c r="Y26" s="147">
        <f t="shared" si="2"/>
        <v>0</v>
      </c>
      <c r="Z26" s="146">
        <f t="shared" si="2"/>
        <v>0</v>
      </c>
      <c r="AA26" s="147">
        <f t="shared" si="2"/>
        <v>0</v>
      </c>
      <c r="AB26" s="146">
        <f t="shared" si="2"/>
        <v>0</v>
      </c>
      <c r="AC26" s="147">
        <f t="shared" si="2"/>
        <v>0</v>
      </c>
      <c r="AD26" s="146">
        <f t="shared" si="2"/>
        <v>0</v>
      </c>
      <c r="AE26" s="147">
        <f t="shared" si="2"/>
        <v>0</v>
      </c>
      <c r="AF26" s="148">
        <f>P26+R26+T26+V26+X26+Z26+AB26+AD26</f>
        <v>0</v>
      </c>
      <c r="AG26" s="147">
        <f>Q26+S26+U26+Y26+AA26+AC26+AE26</f>
        <v>0</v>
      </c>
      <c r="AH26" s="62" t="s">
        <v>295</v>
      </c>
      <c r="AI26" s="62" t="s">
        <v>296</v>
      </c>
      <c r="AJ26" s="62" t="s">
        <v>11</v>
      </c>
      <c r="AK26" s="62" t="s">
        <v>12</v>
      </c>
      <c r="AL26" s="63" t="s">
        <v>21</v>
      </c>
      <c r="AM26" s="64" t="s">
        <v>37</v>
      </c>
    </row>
    <row r="27" spans="2:39" s="15" customFormat="1" ht="26.25" customHeight="1">
      <c r="B27" s="387" t="s">
        <v>61</v>
      </c>
      <c r="C27" s="179">
        <v>2012025899019</v>
      </c>
      <c r="D27" s="8" t="s">
        <v>264</v>
      </c>
      <c r="E27" s="8" t="s">
        <v>60</v>
      </c>
      <c r="F27" s="16">
        <v>0</v>
      </c>
      <c r="G27" s="17">
        <v>0</v>
      </c>
      <c r="H27" s="187" t="s">
        <v>120</v>
      </c>
      <c r="I27" s="187" t="s">
        <v>121</v>
      </c>
      <c r="J27" s="187">
        <v>2</v>
      </c>
      <c r="K27" s="187">
        <v>1</v>
      </c>
      <c r="L27" s="187">
        <v>0</v>
      </c>
      <c r="M27" s="187">
        <v>0</v>
      </c>
      <c r="N27" s="187">
        <v>0</v>
      </c>
      <c r="O27" s="187">
        <v>0</v>
      </c>
      <c r="P27" s="154">
        <v>0</v>
      </c>
      <c r="Q27" s="154">
        <v>0</v>
      </c>
      <c r="R27" s="154"/>
      <c r="S27" s="150"/>
      <c r="T27" s="150"/>
      <c r="U27" s="150"/>
      <c r="V27" s="150"/>
      <c r="W27" s="150"/>
      <c r="X27" s="150"/>
      <c r="Y27" s="150"/>
      <c r="Z27" s="150"/>
      <c r="AA27" s="150"/>
      <c r="AB27" s="150"/>
      <c r="AC27" s="150"/>
      <c r="AD27" s="150"/>
      <c r="AE27" s="150"/>
      <c r="AF27" s="154"/>
      <c r="AG27" s="154"/>
      <c r="AH27" s="220" t="s">
        <v>43</v>
      </c>
      <c r="AI27" s="406"/>
      <c r="AJ27" s="404"/>
      <c r="AK27" s="383"/>
      <c r="AL27" s="385"/>
      <c r="AM27" s="402"/>
    </row>
    <row r="28" spans="2:39" s="15" customFormat="1" ht="26.25" customHeight="1" thickBot="1">
      <c r="B28" s="388"/>
      <c r="C28" s="179">
        <v>2012025899019</v>
      </c>
      <c r="D28" s="66" t="s">
        <v>265</v>
      </c>
      <c r="E28" s="66" t="s">
        <v>60</v>
      </c>
      <c r="F28" s="76">
        <v>0</v>
      </c>
      <c r="G28" s="68">
        <v>0</v>
      </c>
      <c r="H28" s="188"/>
      <c r="I28" s="188"/>
      <c r="J28" s="188"/>
      <c r="K28" s="188"/>
      <c r="L28" s="188"/>
      <c r="M28" s="188"/>
      <c r="N28" s="188"/>
      <c r="O28" s="188"/>
      <c r="P28" s="156">
        <v>0</v>
      </c>
      <c r="Q28" s="154">
        <v>0</v>
      </c>
      <c r="R28" s="156"/>
      <c r="S28" s="153"/>
      <c r="T28" s="153"/>
      <c r="U28" s="153"/>
      <c r="V28" s="153"/>
      <c r="W28" s="153"/>
      <c r="X28" s="153"/>
      <c r="Y28" s="153"/>
      <c r="Z28" s="153"/>
      <c r="AA28" s="153"/>
      <c r="AB28" s="153"/>
      <c r="AC28" s="153"/>
      <c r="AD28" s="153"/>
      <c r="AE28" s="153"/>
      <c r="AF28" s="156"/>
      <c r="AG28" s="156"/>
      <c r="AH28" s="221"/>
      <c r="AI28" s="407"/>
      <c r="AJ28" s="405"/>
      <c r="AK28" s="384"/>
      <c r="AL28" s="386"/>
      <c r="AM28" s="403"/>
    </row>
    <row r="29" spans="2:39" s="20" customFormat="1" ht="4.5" customHeight="1">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19"/>
    </row>
    <row r="30" ht="15.75" thickBot="1"/>
    <row r="31" spans="2:39" s="21" customFormat="1" ht="54" customHeight="1">
      <c r="B31" s="55" t="s">
        <v>13</v>
      </c>
      <c r="C31" s="56" t="s">
        <v>29</v>
      </c>
      <c r="D31" s="56" t="s">
        <v>14</v>
      </c>
      <c r="E31" s="56" t="s">
        <v>28</v>
      </c>
      <c r="F31" s="56" t="s">
        <v>26</v>
      </c>
      <c r="G31" s="56" t="s">
        <v>27</v>
      </c>
      <c r="H31" s="57" t="s">
        <v>41</v>
      </c>
      <c r="I31" s="56" t="s">
        <v>30</v>
      </c>
      <c r="J31" s="58" t="s">
        <v>18</v>
      </c>
      <c r="K31" s="58" t="s">
        <v>4</v>
      </c>
      <c r="L31" s="58" t="s">
        <v>38</v>
      </c>
      <c r="M31" s="58" t="s">
        <v>19</v>
      </c>
      <c r="N31" s="58" t="s">
        <v>20</v>
      </c>
      <c r="O31" s="58" t="s">
        <v>334</v>
      </c>
      <c r="P31" s="146">
        <f>SUM(P32:P33)</f>
        <v>0</v>
      </c>
      <c r="Q31" s="147">
        <f>SUM(Q32:Q33)</f>
        <v>0</v>
      </c>
      <c r="R31" s="146">
        <f>SUM(R32:R33)</f>
        <v>0</v>
      </c>
      <c r="S31" s="147">
        <f>SUM(S32:S33)</f>
        <v>0</v>
      </c>
      <c r="T31" s="146">
        <f aca="true" t="shared" si="3" ref="T31:AE31">SUM(T32:T33)</f>
        <v>0</v>
      </c>
      <c r="U31" s="147">
        <f t="shared" si="3"/>
        <v>0</v>
      </c>
      <c r="V31" s="146">
        <f t="shared" si="3"/>
        <v>0</v>
      </c>
      <c r="W31" s="147">
        <f t="shared" si="3"/>
        <v>0</v>
      </c>
      <c r="X31" s="146">
        <f t="shared" si="3"/>
        <v>0</v>
      </c>
      <c r="Y31" s="147">
        <f t="shared" si="3"/>
        <v>0</v>
      </c>
      <c r="Z31" s="146">
        <f t="shared" si="3"/>
        <v>0</v>
      </c>
      <c r="AA31" s="147">
        <f t="shared" si="3"/>
        <v>0</v>
      </c>
      <c r="AB31" s="146">
        <f t="shared" si="3"/>
        <v>0</v>
      </c>
      <c r="AC31" s="147">
        <f t="shared" si="3"/>
        <v>0</v>
      </c>
      <c r="AD31" s="146">
        <f t="shared" si="3"/>
        <v>0</v>
      </c>
      <c r="AE31" s="147">
        <f t="shared" si="3"/>
        <v>0</v>
      </c>
      <c r="AF31" s="148">
        <f>P31+R31+T31+V31+X31+Z31+AB31+AD31</f>
        <v>0</v>
      </c>
      <c r="AG31" s="147">
        <f>Q31+S31+U31+W31+Y31+AA31+AC31+AE31</f>
        <v>0</v>
      </c>
      <c r="AH31" s="62" t="s">
        <v>295</v>
      </c>
      <c r="AI31" s="62" t="s">
        <v>296</v>
      </c>
      <c r="AJ31" s="62" t="s">
        <v>11</v>
      </c>
      <c r="AK31" s="62" t="s">
        <v>12</v>
      </c>
      <c r="AL31" s="63" t="s">
        <v>21</v>
      </c>
      <c r="AM31" s="64" t="s">
        <v>37</v>
      </c>
    </row>
    <row r="32" spans="2:39" s="15" customFormat="1" ht="26.25" customHeight="1">
      <c r="B32" s="387" t="s">
        <v>61</v>
      </c>
      <c r="C32" s="179">
        <v>2012025899019</v>
      </c>
      <c r="D32" s="8" t="s">
        <v>264</v>
      </c>
      <c r="E32" s="8" t="s">
        <v>60</v>
      </c>
      <c r="F32" s="16">
        <v>0</v>
      </c>
      <c r="G32" s="17">
        <v>2</v>
      </c>
      <c r="H32" s="187" t="s">
        <v>122</v>
      </c>
      <c r="I32" s="187" t="s">
        <v>123</v>
      </c>
      <c r="J32" s="187">
        <v>0</v>
      </c>
      <c r="K32" s="187">
        <v>1</v>
      </c>
      <c r="L32" s="187">
        <v>0</v>
      </c>
      <c r="M32" s="187">
        <v>0</v>
      </c>
      <c r="N32" s="187">
        <v>2</v>
      </c>
      <c r="O32" s="187">
        <v>2</v>
      </c>
      <c r="P32" s="154">
        <v>0</v>
      </c>
      <c r="Q32" s="154">
        <v>0</v>
      </c>
      <c r="R32" s="154"/>
      <c r="S32" s="150"/>
      <c r="T32" s="150"/>
      <c r="U32" s="150"/>
      <c r="V32" s="150"/>
      <c r="W32" s="150"/>
      <c r="X32" s="150"/>
      <c r="Y32" s="150"/>
      <c r="Z32" s="150"/>
      <c r="AA32" s="150"/>
      <c r="AB32" s="150"/>
      <c r="AC32" s="150"/>
      <c r="AD32" s="150"/>
      <c r="AE32" s="150"/>
      <c r="AF32" s="154"/>
      <c r="AG32" s="154"/>
      <c r="AH32" s="29"/>
      <c r="AI32" s="75"/>
      <c r="AJ32" s="132"/>
      <c r="AK32" s="133"/>
      <c r="AL32" s="134"/>
      <c r="AM32" s="395"/>
    </row>
    <row r="33" spans="2:39" s="15" customFormat="1" ht="26.25" customHeight="1" thickBot="1">
      <c r="B33" s="388"/>
      <c r="C33" s="179">
        <v>2012025899019</v>
      </c>
      <c r="D33" s="66" t="s">
        <v>265</v>
      </c>
      <c r="E33" s="66" t="s">
        <v>60</v>
      </c>
      <c r="F33" s="76">
        <v>0</v>
      </c>
      <c r="G33" s="68">
        <v>2</v>
      </c>
      <c r="H33" s="188"/>
      <c r="I33" s="188"/>
      <c r="J33" s="188"/>
      <c r="K33" s="188"/>
      <c r="L33" s="188"/>
      <c r="M33" s="188"/>
      <c r="N33" s="188"/>
      <c r="O33" s="188"/>
      <c r="P33" s="156">
        <v>0</v>
      </c>
      <c r="Q33" s="154">
        <v>0</v>
      </c>
      <c r="R33" s="156"/>
      <c r="S33" s="153"/>
      <c r="T33" s="153"/>
      <c r="U33" s="153"/>
      <c r="V33" s="153"/>
      <c r="W33" s="153"/>
      <c r="X33" s="153"/>
      <c r="Y33" s="153"/>
      <c r="Z33" s="153"/>
      <c r="AA33" s="153"/>
      <c r="AB33" s="153"/>
      <c r="AC33" s="153"/>
      <c r="AD33" s="153"/>
      <c r="AE33" s="153"/>
      <c r="AF33" s="156"/>
      <c r="AG33" s="156"/>
      <c r="AH33" s="71"/>
      <c r="AI33" s="67"/>
      <c r="AJ33" s="67"/>
      <c r="AK33" s="135"/>
      <c r="AL33" s="25"/>
      <c r="AM33" s="396"/>
    </row>
    <row r="34" ht="15.75" thickBot="1"/>
    <row r="35" spans="2:39" s="15" customFormat="1" ht="51.75" customHeight="1">
      <c r="B35" s="55" t="s">
        <v>34</v>
      </c>
      <c r="C35" s="56" t="s">
        <v>29</v>
      </c>
      <c r="D35" s="56" t="s">
        <v>14</v>
      </c>
      <c r="E35" s="56" t="s">
        <v>25</v>
      </c>
      <c r="F35" s="56" t="s">
        <v>26</v>
      </c>
      <c r="G35" s="56" t="s">
        <v>27</v>
      </c>
      <c r="H35" s="57" t="s">
        <v>42</v>
      </c>
      <c r="I35" s="56" t="s">
        <v>30</v>
      </c>
      <c r="J35" s="58" t="s">
        <v>18</v>
      </c>
      <c r="K35" s="58" t="s">
        <v>4</v>
      </c>
      <c r="L35" s="58" t="s">
        <v>38</v>
      </c>
      <c r="M35" s="58" t="s">
        <v>19</v>
      </c>
      <c r="N35" s="58" t="s">
        <v>20</v>
      </c>
      <c r="O35" s="58" t="s">
        <v>334</v>
      </c>
      <c r="P35" s="146">
        <f aca="true" t="shared" si="4" ref="P35:AE35">SUM(P36:P37)</f>
        <v>0</v>
      </c>
      <c r="Q35" s="147">
        <f t="shared" si="4"/>
        <v>0</v>
      </c>
      <c r="R35" s="146">
        <f t="shared" si="4"/>
        <v>0</v>
      </c>
      <c r="S35" s="147">
        <f t="shared" si="4"/>
        <v>0</v>
      </c>
      <c r="T35" s="146">
        <f t="shared" si="4"/>
        <v>0</v>
      </c>
      <c r="U35" s="147">
        <f t="shared" si="4"/>
        <v>0</v>
      </c>
      <c r="V35" s="146">
        <f t="shared" si="4"/>
        <v>0</v>
      </c>
      <c r="W35" s="147">
        <f t="shared" si="4"/>
        <v>0</v>
      </c>
      <c r="X35" s="146">
        <f t="shared" si="4"/>
        <v>0</v>
      </c>
      <c r="Y35" s="147">
        <f t="shared" si="4"/>
        <v>0</v>
      </c>
      <c r="Z35" s="146">
        <f t="shared" si="4"/>
        <v>0</v>
      </c>
      <c r="AA35" s="147">
        <f t="shared" si="4"/>
        <v>120000</v>
      </c>
      <c r="AB35" s="146">
        <f t="shared" si="4"/>
        <v>120000</v>
      </c>
      <c r="AC35" s="147">
        <f t="shared" si="4"/>
        <v>0</v>
      </c>
      <c r="AD35" s="146">
        <f t="shared" si="4"/>
        <v>0</v>
      </c>
      <c r="AE35" s="147">
        <f t="shared" si="4"/>
        <v>0</v>
      </c>
      <c r="AF35" s="148">
        <f>P35+R35+T35+V35+X35+Z35+AB35+AD35</f>
        <v>120000</v>
      </c>
      <c r="AG35" s="147">
        <f>Q35+S35+U35+W35+Y35+AA35+AC35+AE35</f>
        <v>120000</v>
      </c>
      <c r="AH35" s="62" t="s">
        <v>295</v>
      </c>
      <c r="AI35" s="62" t="s">
        <v>296</v>
      </c>
      <c r="AJ35" s="62" t="s">
        <v>11</v>
      </c>
      <c r="AK35" s="62" t="s">
        <v>12</v>
      </c>
      <c r="AL35" s="63" t="s">
        <v>21</v>
      </c>
      <c r="AM35" s="64" t="s">
        <v>37</v>
      </c>
    </row>
    <row r="36" spans="2:39" ht="19.5" customHeight="1">
      <c r="B36" s="387" t="s">
        <v>61</v>
      </c>
      <c r="C36" s="179">
        <v>2012025899019</v>
      </c>
      <c r="D36" s="8" t="s">
        <v>264</v>
      </c>
      <c r="E36" s="8" t="s">
        <v>60</v>
      </c>
      <c r="F36" s="16">
        <v>0</v>
      </c>
      <c r="G36" s="17">
        <v>2</v>
      </c>
      <c r="H36" s="187" t="s">
        <v>124</v>
      </c>
      <c r="I36" s="187" t="s">
        <v>125</v>
      </c>
      <c r="J36" s="187">
        <v>0</v>
      </c>
      <c r="K36" s="187">
        <v>6</v>
      </c>
      <c r="L36" s="187">
        <v>0</v>
      </c>
      <c r="M36" s="187">
        <v>0</v>
      </c>
      <c r="N36" s="187">
        <v>2</v>
      </c>
      <c r="O36" s="187">
        <v>2</v>
      </c>
      <c r="P36" s="154">
        <v>0</v>
      </c>
      <c r="Q36" s="154">
        <v>0</v>
      </c>
      <c r="R36" s="154"/>
      <c r="S36" s="150"/>
      <c r="T36" s="150"/>
      <c r="U36" s="150"/>
      <c r="V36" s="150"/>
      <c r="W36" s="150"/>
      <c r="X36" s="150"/>
      <c r="Y36" s="150"/>
      <c r="Z36" s="150"/>
      <c r="AA36" s="150"/>
      <c r="AB36" s="150"/>
      <c r="AC36" s="150"/>
      <c r="AD36" s="150"/>
      <c r="AE36" s="150"/>
      <c r="AF36" s="154"/>
      <c r="AG36" s="154"/>
      <c r="AH36" s="37" t="s">
        <v>43</v>
      </c>
      <c r="AI36" s="26"/>
      <c r="AJ36" s="30"/>
      <c r="AK36" s="30"/>
      <c r="AL36" s="30"/>
      <c r="AM36" s="395" t="s">
        <v>337</v>
      </c>
    </row>
    <row r="37" spans="2:39" ht="19.5" customHeight="1" thickBot="1">
      <c r="B37" s="388"/>
      <c r="C37" s="179">
        <v>2012025899019</v>
      </c>
      <c r="D37" s="66" t="s">
        <v>265</v>
      </c>
      <c r="E37" s="66" t="s">
        <v>60</v>
      </c>
      <c r="F37" s="76">
        <v>0</v>
      </c>
      <c r="G37" s="68">
        <v>2</v>
      </c>
      <c r="H37" s="188"/>
      <c r="I37" s="188"/>
      <c r="J37" s="188"/>
      <c r="K37" s="188"/>
      <c r="L37" s="188"/>
      <c r="M37" s="188"/>
      <c r="N37" s="188"/>
      <c r="O37" s="188"/>
      <c r="P37" s="156">
        <v>0</v>
      </c>
      <c r="Q37" s="154">
        <v>0</v>
      </c>
      <c r="R37" s="156"/>
      <c r="S37" s="153"/>
      <c r="T37" s="153"/>
      <c r="U37" s="153"/>
      <c r="V37" s="153"/>
      <c r="W37" s="153"/>
      <c r="X37" s="153"/>
      <c r="Y37" s="153"/>
      <c r="Z37" s="153"/>
      <c r="AA37" s="153">
        <v>120000</v>
      </c>
      <c r="AB37" s="153">
        <v>120000</v>
      </c>
      <c r="AC37" s="153"/>
      <c r="AD37" s="153"/>
      <c r="AE37" s="153"/>
      <c r="AF37" s="156"/>
      <c r="AG37" s="156"/>
      <c r="AH37" s="70"/>
      <c r="AI37" s="67"/>
      <c r="AJ37" s="25"/>
      <c r="AK37" s="25"/>
      <c r="AL37" s="25"/>
      <c r="AM37" s="396"/>
    </row>
    <row r="38" ht="15.75" thickBot="1"/>
    <row r="39" spans="2:39" s="15" customFormat="1" ht="51.75" customHeight="1">
      <c r="B39" s="55" t="s">
        <v>34</v>
      </c>
      <c r="C39" s="56" t="s">
        <v>29</v>
      </c>
      <c r="D39" s="56" t="s">
        <v>14</v>
      </c>
      <c r="E39" s="56" t="s">
        <v>25</v>
      </c>
      <c r="F39" s="56" t="s">
        <v>26</v>
      </c>
      <c r="G39" s="56" t="s">
        <v>27</v>
      </c>
      <c r="H39" s="57" t="s">
        <v>54</v>
      </c>
      <c r="I39" s="56" t="s">
        <v>30</v>
      </c>
      <c r="J39" s="58" t="s">
        <v>18</v>
      </c>
      <c r="K39" s="58" t="s">
        <v>4</v>
      </c>
      <c r="L39" s="58" t="s">
        <v>38</v>
      </c>
      <c r="M39" s="58" t="s">
        <v>19</v>
      </c>
      <c r="N39" s="58" t="s">
        <v>20</v>
      </c>
      <c r="O39" s="58" t="s">
        <v>334</v>
      </c>
      <c r="P39" s="146">
        <f aca="true" t="shared" si="5" ref="P39:AE39">SUM(P40:P41)</f>
        <v>0</v>
      </c>
      <c r="Q39" s="147">
        <f t="shared" si="5"/>
        <v>0</v>
      </c>
      <c r="R39" s="146">
        <f t="shared" si="5"/>
        <v>0</v>
      </c>
      <c r="S39" s="147">
        <f t="shared" si="5"/>
        <v>0</v>
      </c>
      <c r="T39" s="146">
        <f t="shared" si="5"/>
        <v>75000</v>
      </c>
      <c r="U39" s="147">
        <f t="shared" si="5"/>
        <v>45000</v>
      </c>
      <c r="V39" s="146">
        <f t="shared" si="5"/>
        <v>0</v>
      </c>
      <c r="W39" s="147">
        <f t="shared" si="5"/>
        <v>0</v>
      </c>
      <c r="X39" s="146">
        <f t="shared" si="5"/>
        <v>0</v>
      </c>
      <c r="Y39" s="147">
        <f t="shared" si="5"/>
        <v>0</v>
      </c>
      <c r="Z39" s="146">
        <f t="shared" si="5"/>
        <v>0</v>
      </c>
      <c r="AA39" s="147">
        <f t="shared" si="5"/>
        <v>0</v>
      </c>
      <c r="AB39" s="146">
        <f t="shared" si="5"/>
        <v>0</v>
      </c>
      <c r="AC39" s="147">
        <f t="shared" si="5"/>
        <v>0</v>
      </c>
      <c r="AD39" s="146">
        <f t="shared" si="5"/>
        <v>0</v>
      </c>
      <c r="AE39" s="147">
        <f t="shared" si="5"/>
        <v>0</v>
      </c>
      <c r="AF39" s="148">
        <f>P39+R39+T39+V39+X39+Z39+AB39+AD39</f>
        <v>75000</v>
      </c>
      <c r="AG39" s="147">
        <f>Q39+S39+U39+W39+Y39+AA39+AC39+AE39</f>
        <v>45000</v>
      </c>
      <c r="AH39" s="62" t="s">
        <v>295</v>
      </c>
      <c r="AI39" s="62" t="s">
        <v>296</v>
      </c>
      <c r="AJ39" s="62" t="s">
        <v>11</v>
      </c>
      <c r="AK39" s="62" t="s">
        <v>12</v>
      </c>
      <c r="AL39" s="63" t="s">
        <v>21</v>
      </c>
      <c r="AM39" s="64" t="s">
        <v>37</v>
      </c>
    </row>
    <row r="40" spans="2:39" ht="19.5" customHeight="1">
      <c r="B40" s="387" t="s">
        <v>61</v>
      </c>
      <c r="C40" s="179">
        <v>2012025899019</v>
      </c>
      <c r="D40" s="8" t="s">
        <v>266</v>
      </c>
      <c r="E40" s="8" t="s">
        <v>60</v>
      </c>
      <c r="F40" s="26">
        <v>0</v>
      </c>
      <c r="G40" s="17">
        <v>3</v>
      </c>
      <c r="H40" s="187" t="s">
        <v>126</v>
      </c>
      <c r="I40" s="187" t="s">
        <v>127</v>
      </c>
      <c r="J40" s="187">
        <v>0</v>
      </c>
      <c r="K40" s="187">
        <v>20</v>
      </c>
      <c r="L40" s="187">
        <v>5</v>
      </c>
      <c r="M40" s="187">
        <v>0</v>
      </c>
      <c r="N40" s="187">
        <v>3</v>
      </c>
      <c r="O40" s="187">
        <v>3</v>
      </c>
      <c r="P40" s="154"/>
      <c r="Q40" s="154"/>
      <c r="R40" s="154"/>
      <c r="S40" s="150"/>
      <c r="T40" s="150">
        <v>0</v>
      </c>
      <c r="U40" s="150">
        <v>0</v>
      </c>
      <c r="V40" s="150"/>
      <c r="W40" s="150"/>
      <c r="X40" s="150"/>
      <c r="Y40" s="150"/>
      <c r="Z40" s="150"/>
      <c r="AA40" s="150"/>
      <c r="AB40" s="150"/>
      <c r="AC40" s="150"/>
      <c r="AD40" s="150"/>
      <c r="AE40" s="150"/>
      <c r="AF40" s="154"/>
      <c r="AG40" s="154"/>
      <c r="AH40" s="189" t="s">
        <v>292</v>
      </c>
      <c r="AI40" s="183">
        <v>4500</v>
      </c>
      <c r="AJ40" s="296" t="s">
        <v>326</v>
      </c>
      <c r="AK40" s="296" t="s">
        <v>43</v>
      </c>
      <c r="AL40" s="296" t="s">
        <v>310</v>
      </c>
      <c r="AM40" s="400" t="s">
        <v>333</v>
      </c>
    </row>
    <row r="41" spans="2:39" ht="19.5" customHeight="1" thickBot="1">
      <c r="B41" s="388"/>
      <c r="C41" s="179">
        <v>2012025899019</v>
      </c>
      <c r="D41" s="66" t="s">
        <v>267</v>
      </c>
      <c r="E41" s="66" t="s">
        <v>60</v>
      </c>
      <c r="F41" s="67">
        <v>0</v>
      </c>
      <c r="G41" s="68">
        <v>3</v>
      </c>
      <c r="H41" s="188"/>
      <c r="I41" s="188"/>
      <c r="J41" s="188"/>
      <c r="K41" s="188"/>
      <c r="L41" s="188"/>
      <c r="M41" s="188"/>
      <c r="N41" s="188"/>
      <c r="O41" s="188"/>
      <c r="P41" s="156"/>
      <c r="Q41" s="154"/>
      <c r="R41" s="156"/>
      <c r="S41" s="153"/>
      <c r="T41" s="153">
        <v>75000</v>
      </c>
      <c r="U41" s="153">
        <v>45000</v>
      </c>
      <c r="V41" s="153"/>
      <c r="W41" s="153"/>
      <c r="X41" s="153"/>
      <c r="Y41" s="153"/>
      <c r="Z41" s="153"/>
      <c r="AA41" s="153"/>
      <c r="AB41" s="153"/>
      <c r="AC41" s="153"/>
      <c r="AD41" s="153"/>
      <c r="AE41" s="153"/>
      <c r="AF41" s="156"/>
      <c r="AG41" s="156"/>
      <c r="AH41" s="209"/>
      <c r="AI41" s="299"/>
      <c r="AJ41" s="394"/>
      <c r="AK41" s="394"/>
      <c r="AL41" s="394"/>
      <c r="AM41" s="401"/>
    </row>
    <row r="42" ht="15.75" thickBot="1"/>
    <row r="43" spans="2:39" s="15" customFormat="1" ht="51.75" customHeight="1">
      <c r="B43" s="55" t="s">
        <v>34</v>
      </c>
      <c r="C43" s="56" t="s">
        <v>29</v>
      </c>
      <c r="D43" s="56" t="s">
        <v>14</v>
      </c>
      <c r="E43" s="56" t="s">
        <v>25</v>
      </c>
      <c r="F43" s="56" t="s">
        <v>26</v>
      </c>
      <c r="G43" s="56" t="s">
        <v>27</v>
      </c>
      <c r="H43" s="57" t="s">
        <v>53</v>
      </c>
      <c r="I43" s="56" t="s">
        <v>30</v>
      </c>
      <c r="J43" s="58" t="s">
        <v>18</v>
      </c>
      <c r="K43" s="58" t="s">
        <v>4</v>
      </c>
      <c r="L43" s="58" t="s">
        <v>38</v>
      </c>
      <c r="M43" s="58" t="s">
        <v>19</v>
      </c>
      <c r="N43" s="58" t="s">
        <v>20</v>
      </c>
      <c r="O43" s="58" t="s">
        <v>334</v>
      </c>
      <c r="P43" s="146">
        <f aca="true" t="shared" si="6" ref="P43:AE43">SUM(P44:P46)</f>
        <v>0</v>
      </c>
      <c r="Q43" s="147">
        <f t="shared" si="6"/>
        <v>0</v>
      </c>
      <c r="R43" s="146">
        <f t="shared" si="6"/>
        <v>0</v>
      </c>
      <c r="S43" s="147">
        <f t="shared" si="6"/>
        <v>0</v>
      </c>
      <c r="T43" s="146">
        <f t="shared" si="6"/>
        <v>0</v>
      </c>
      <c r="U43" s="147">
        <f t="shared" si="6"/>
        <v>0</v>
      </c>
      <c r="V43" s="146">
        <f t="shared" si="6"/>
        <v>0</v>
      </c>
      <c r="W43" s="147">
        <f t="shared" si="6"/>
        <v>0</v>
      </c>
      <c r="X43" s="146">
        <f t="shared" si="6"/>
        <v>0</v>
      </c>
      <c r="Y43" s="147">
        <f t="shared" si="6"/>
        <v>0</v>
      </c>
      <c r="Z43" s="146">
        <f t="shared" si="6"/>
        <v>0</v>
      </c>
      <c r="AA43" s="147">
        <f t="shared" si="6"/>
        <v>0</v>
      </c>
      <c r="AB43" s="146">
        <f t="shared" si="6"/>
        <v>0</v>
      </c>
      <c r="AC43" s="147">
        <f t="shared" si="6"/>
        <v>0</v>
      </c>
      <c r="AD43" s="146">
        <f t="shared" si="6"/>
        <v>0</v>
      </c>
      <c r="AE43" s="147">
        <f t="shared" si="6"/>
        <v>0</v>
      </c>
      <c r="AF43" s="148">
        <f>P43+R43+T43+V43+X43+Z43+AB43+AD43</f>
        <v>0</v>
      </c>
      <c r="AG43" s="147">
        <f>Q43+S43+U43+W43+Y43+AA43+AC43+AE43</f>
        <v>0</v>
      </c>
      <c r="AH43" s="62" t="s">
        <v>295</v>
      </c>
      <c r="AI43" s="62" t="s">
        <v>296</v>
      </c>
      <c r="AJ43" s="62" t="s">
        <v>11</v>
      </c>
      <c r="AK43" s="62" t="s">
        <v>12</v>
      </c>
      <c r="AL43" s="63" t="s">
        <v>21</v>
      </c>
      <c r="AM43" s="64" t="s">
        <v>37</v>
      </c>
    </row>
    <row r="44" spans="2:39" ht="19.5" customHeight="1">
      <c r="B44" s="387" t="s">
        <v>61</v>
      </c>
      <c r="C44" s="179">
        <v>2012025899019</v>
      </c>
      <c r="D44" s="8" t="s">
        <v>268</v>
      </c>
      <c r="E44" s="8" t="s">
        <v>60</v>
      </c>
      <c r="F44" s="26">
        <v>0</v>
      </c>
      <c r="G44" s="17">
        <v>1</v>
      </c>
      <c r="H44" s="187" t="s">
        <v>128</v>
      </c>
      <c r="I44" s="187" t="s">
        <v>129</v>
      </c>
      <c r="J44" s="187">
        <v>0</v>
      </c>
      <c r="K44" s="187">
        <v>3</v>
      </c>
      <c r="L44" s="187">
        <v>1</v>
      </c>
      <c r="M44" s="187">
        <v>0</v>
      </c>
      <c r="N44" s="187">
        <v>3</v>
      </c>
      <c r="O44" s="187">
        <v>3</v>
      </c>
      <c r="P44" s="154">
        <v>0</v>
      </c>
      <c r="Q44" s="154">
        <v>0</v>
      </c>
      <c r="R44" s="154"/>
      <c r="S44" s="150"/>
      <c r="T44" s="150"/>
      <c r="U44" s="150"/>
      <c r="V44" s="150"/>
      <c r="W44" s="150"/>
      <c r="X44" s="150"/>
      <c r="Y44" s="150"/>
      <c r="Z44" s="150"/>
      <c r="AA44" s="150"/>
      <c r="AB44" s="150"/>
      <c r="AC44" s="150"/>
      <c r="AD44" s="150"/>
      <c r="AE44" s="150"/>
      <c r="AF44" s="154"/>
      <c r="AG44" s="154"/>
      <c r="AH44" s="189" t="s">
        <v>292</v>
      </c>
      <c r="AI44" s="183">
        <v>4500</v>
      </c>
      <c r="AJ44" s="296" t="s">
        <v>330</v>
      </c>
      <c r="AK44" s="296" t="s">
        <v>331</v>
      </c>
      <c r="AL44" s="296" t="s">
        <v>332</v>
      </c>
      <c r="AM44" s="397"/>
    </row>
    <row r="45" spans="2:39" ht="19.5" customHeight="1" thickBot="1">
      <c r="B45" s="392"/>
      <c r="C45" s="179">
        <v>2012025899019</v>
      </c>
      <c r="D45" s="8" t="s">
        <v>269</v>
      </c>
      <c r="E45" s="8" t="s">
        <v>60</v>
      </c>
      <c r="F45" s="26">
        <v>0</v>
      </c>
      <c r="G45" s="17">
        <v>1</v>
      </c>
      <c r="H45" s="187"/>
      <c r="I45" s="187"/>
      <c r="J45" s="187"/>
      <c r="K45" s="187"/>
      <c r="L45" s="187"/>
      <c r="M45" s="187"/>
      <c r="N45" s="187"/>
      <c r="O45" s="187"/>
      <c r="P45" s="156">
        <v>0</v>
      </c>
      <c r="Q45" s="154">
        <v>0</v>
      </c>
      <c r="R45" s="156"/>
      <c r="S45" s="153"/>
      <c r="T45" s="153"/>
      <c r="U45" s="153"/>
      <c r="V45" s="153"/>
      <c r="W45" s="153"/>
      <c r="X45" s="153"/>
      <c r="Y45" s="153"/>
      <c r="Z45" s="153"/>
      <c r="AA45" s="153"/>
      <c r="AB45" s="153"/>
      <c r="AC45" s="153"/>
      <c r="AD45" s="153"/>
      <c r="AE45" s="153"/>
      <c r="AF45" s="156"/>
      <c r="AG45" s="156"/>
      <c r="AH45" s="208"/>
      <c r="AI45" s="184"/>
      <c r="AJ45" s="393"/>
      <c r="AK45" s="393"/>
      <c r="AL45" s="393"/>
      <c r="AM45" s="398"/>
    </row>
    <row r="46" spans="2:39" ht="19.5" customHeight="1" thickBot="1">
      <c r="B46" s="388"/>
      <c r="C46" s="179">
        <v>2012025899019</v>
      </c>
      <c r="D46" s="66" t="s">
        <v>270</v>
      </c>
      <c r="E46" s="66" t="s">
        <v>60</v>
      </c>
      <c r="F46" s="25">
        <v>0</v>
      </c>
      <c r="G46" s="68">
        <v>1</v>
      </c>
      <c r="H46" s="188"/>
      <c r="I46" s="188"/>
      <c r="J46" s="188"/>
      <c r="K46" s="188"/>
      <c r="L46" s="188"/>
      <c r="M46" s="188"/>
      <c r="N46" s="188"/>
      <c r="O46" s="188"/>
      <c r="P46" s="156">
        <v>0</v>
      </c>
      <c r="Q46" s="154">
        <v>0</v>
      </c>
      <c r="R46" s="156"/>
      <c r="S46" s="153"/>
      <c r="T46" s="153"/>
      <c r="U46" s="153"/>
      <c r="V46" s="153"/>
      <c r="W46" s="153"/>
      <c r="X46" s="153"/>
      <c r="Y46" s="153"/>
      <c r="Z46" s="153"/>
      <c r="AA46" s="153"/>
      <c r="AB46" s="153"/>
      <c r="AC46" s="153"/>
      <c r="AD46" s="153"/>
      <c r="AE46" s="153"/>
      <c r="AF46" s="156"/>
      <c r="AG46" s="156"/>
      <c r="AH46" s="209"/>
      <c r="AI46" s="299"/>
      <c r="AJ46" s="394"/>
      <c r="AK46" s="394"/>
      <c r="AL46" s="394"/>
      <c r="AM46" s="399"/>
    </row>
    <row r="47" ht="15.75" thickBot="1"/>
    <row r="48" spans="2:39" ht="79.5">
      <c r="B48" s="55" t="s">
        <v>34</v>
      </c>
      <c r="C48" s="56" t="s">
        <v>29</v>
      </c>
      <c r="D48" s="56" t="s">
        <v>14</v>
      </c>
      <c r="E48" s="56" t="s">
        <v>25</v>
      </c>
      <c r="F48" s="56" t="s">
        <v>26</v>
      </c>
      <c r="G48" s="56" t="s">
        <v>27</v>
      </c>
      <c r="H48" s="57" t="s">
        <v>65</v>
      </c>
      <c r="I48" s="56" t="s">
        <v>30</v>
      </c>
      <c r="J48" s="58" t="s">
        <v>18</v>
      </c>
      <c r="K48" s="58" t="s">
        <v>4</v>
      </c>
      <c r="L48" s="58" t="s">
        <v>38</v>
      </c>
      <c r="M48" s="58" t="s">
        <v>19</v>
      </c>
      <c r="N48" s="58" t="s">
        <v>20</v>
      </c>
      <c r="O48" s="58" t="s">
        <v>334</v>
      </c>
      <c r="P48" s="146">
        <f aca="true" t="shared" si="7" ref="P48:AE48">SUM(P49:P50)</f>
        <v>0</v>
      </c>
      <c r="Q48" s="147">
        <f t="shared" si="7"/>
        <v>0</v>
      </c>
      <c r="R48" s="146">
        <f t="shared" si="7"/>
        <v>0</v>
      </c>
      <c r="S48" s="147">
        <f t="shared" si="7"/>
        <v>0</v>
      </c>
      <c r="T48" s="146">
        <f t="shared" si="7"/>
        <v>0</v>
      </c>
      <c r="U48" s="147">
        <f t="shared" si="7"/>
        <v>0</v>
      </c>
      <c r="V48" s="146">
        <f t="shared" si="7"/>
        <v>0</v>
      </c>
      <c r="W48" s="147">
        <f t="shared" si="7"/>
        <v>0</v>
      </c>
      <c r="X48" s="146">
        <f t="shared" si="7"/>
        <v>0</v>
      </c>
      <c r="Y48" s="147">
        <f t="shared" si="7"/>
        <v>0</v>
      </c>
      <c r="Z48" s="146">
        <f t="shared" si="7"/>
        <v>0</v>
      </c>
      <c r="AA48" s="147">
        <f t="shared" si="7"/>
        <v>0</v>
      </c>
      <c r="AB48" s="146">
        <f t="shared" si="7"/>
        <v>0</v>
      </c>
      <c r="AC48" s="147">
        <f t="shared" si="7"/>
        <v>0</v>
      </c>
      <c r="AD48" s="146">
        <f t="shared" si="7"/>
        <v>0</v>
      </c>
      <c r="AE48" s="147">
        <f t="shared" si="7"/>
        <v>0</v>
      </c>
      <c r="AF48" s="148">
        <f>P48+R48+T48+V48+X48+Z48+AB48+AD48</f>
        <v>0</v>
      </c>
      <c r="AG48" s="147">
        <f>Q48+S48+U48+W48+Y48+AA48+AC48+AE48</f>
        <v>0</v>
      </c>
      <c r="AH48" s="62" t="s">
        <v>295</v>
      </c>
      <c r="AI48" s="62" t="s">
        <v>296</v>
      </c>
      <c r="AJ48" s="62" t="s">
        <v>11</v>
      </c>
      <c r="AK48" s="62" t="s">
        <v>12</v>
      </c>
      <c r="AL48" s="63" t="s">
        <v>21</v>
      </c>
      <c r="AM48" s="64" t="s">
        <v>37</v>
      </c>
    </row>
    <row r="49" spans="2:39" ht="15">
      <c r="B49" s="387" t="s">
        <v>61</v>
      </c>
      <c r="C49" s="179">
        <v>2012025899019</v>
      </c>
      <c r="D49" s="8" t="s">
        <v>264</v>
      </c>
      <c r="E49" s="8" t="s">
        <v>60</v>
      </c>
      <c r="F49" s="16">
        <v>0</v>
      </c>
      <c r="G49" s="17">
        <v>0</v>
      </c>
      <c r="H49" s="187" t="s">
        <v>130</v>
      </c>
      <c r="I49" s="187" t="s">
        <v>131</v>
      </c>
      <c r="J49" s="187">
        <v>1</v>
      </c>
      <c r="K49" s="187">
        <v>2</v>
      </c>
      <c r="L49" s="187">
        <v>0</v>
      </c>
      <c r="M49" s="187">
        <v>0</v>
      </c>
      <c r="N49" s="187">
        <v>0</v>
      </c>
      <c r="O49" s="187">
        <v>0</v>
      </c>
      <c r="P49" s="154"/>
      <c r="Q49" s="154"/>
      <c r="R49" s="154"/>
      <c r="S49" s="150"/>
      <c r="T49" s="150">
        <v>0</v>
      </c>
      <c r="U49" s="150">
        <v>0</v>
      </c>
      <c r="V49" s="150"/>
      <c r="W49" s="150"/>
      <c r="X49" s="150"/>
      <c r="Y49" s="150"/>
      <c r="Z49" s="150"/>
      <c r="AA49" s="150"/>
      <c r="AB49" s="150"/>
      <c r="AC49" s="150"/>
      <c r="AD49" s="150"/>
      <c r="AE49" s="150"/>
      <c r="AF49" s="154"/>
      <c r="AG49" s="154"/>
      <c r="AH49" s="37" t="s">
        <v>43</v>
      </c>
      <c r="AI49" s="26"/>
      <c r="AJ49" s="30"/>
      <c r="AK49" s="30"/>
      <c r="AL49" s="30"/>
      <c r="AM49" s="18"/>
    </row>
    <row r="50" spans="2:39" ht="15.75" thickBot="1">
      <c r="B50" s="388"/>
      <c r="C50" s="179">
        <v>2012025899019</v>
      </c>
      <c r="D50" s="66" t="s">
        <v>265</v>
      </c>
      <c r="E50" s="66" t="s">
        <v>271</v>
      </c>
      <c r="F50" s="76">
        <v>0</v>
      </c>
      <c r="G50" s="68">
        <v>0</v>
      </c>
      <c r="H50" s="188"/>
      <c r="I50" s="188"/>
      <c r="J50" s="188"/>
      <c r="K50" s="188"/>
      <c r="L50" s="188"/>
      <c r="M50" s="188"/>
      <c r="N50" s="188"/>
      <c r="O50" s="188"/>
      <c r="P50" s="156"/>
      <c r="Q50" s="154"/>
      <c r="R50" s="156"/>
      <c r="S50" s="153"/>
      <c r="T50" s="153">
        <v>0</v>
      </c>
      <c r="U50" s="153">
        <v>0</v>
      </c>
      <c r="V50" s="153"/>
      <c r="W50" s="153"/>
      <c r="X50" s="153"/>
      <c r="Y50" s="153"/>
      <c r="Z50" s="153"/>
      <c r="AA50" s="153"/>
      <c r="AB50" s="153"/>
      <c r="AC50" s="153"/>
      <c r="AD50" s="153"/>
      <c r="AE50" s="153"/>
      <c r="AF50" s="156"/>
      <c r="AG50" s="156"/>
      <c r="AH50" s="70"/>
      <c r="AI50" s="67"/>
      <c r="AJ50" s="25"/>
      <c r="AK50" s="25"/>
      <c r="AL50" s="25"/>
      <c r="AM50" s="73"/>
    </row>
    <row r="51" ht="15.75" thickBot="1"/>
    <row r="52" spans="2:39" ht="79.5">
      <c r="B52" s="55" t="s">
        <v>34</v>
      </c>
      <c r="C52" s="56" t="s">
        <v>29</v>
      </c>
      <c r="D52" s="56" t="s">
        <v>14</v>
      </c>
      <c r="E52" s="56" t="s">
        <v>25</v>
      </c>
      <c r="F52" s="56" t="s">
        <v>26</v>
      </c>
      <c r="G52" s="56" t="s">
        <v>27</v>
      </c>
      <c r="H52" s="57" t="s">
        <v>66</v>
      </c>
      <c r="I52" s="56" t="s">
        <v>30</v>
      </c>
      <c r="J52" s="58" t="s">
        <v>18</v>
      </c>
      <c r="K52" s="58" t="s">
        <v>4</v>
      </c>
      <c r="L52" s="58" t="s">
        <v>38</v>
      </c>
      <c r="M52" s="58" t="s">
        <v>19</v>
      </c>
      <c r="N52" s="58" t="s">
        <v>20</v>
      </c>
      <c r="O52" s="58" t="s">
        <v>334</v>
      </c>
      <c r="P52" s="146">
        <f aca="true" t="shared" si="8" ref="P52:AE52">SUM(P53:P54)</f>
        <v>199000</v>
      </c>
      <c r="Q52" s="147">
        <f t="shared" si="8"/>
        <v>0</v>
      </c>
      <c r="R52" s="146">
        <f t="shared" si="8"/>
        <v>0</v>
      </c>
      <c r="S52" s="147">
        <f t="shared" si="8"/>
        <v>0</v>
      </c>
      <c r="T52" s="146">
        <f t="shared" si="8"/>
        <v>0</v>
      </c>
      <c r="U52" s="147">
        <f t="shared" si="8"/>
        <v>0</v>
      </c>
      <c r="V52" s="146">
        <f t="shared" si="8"/>
        <v>0</v>
      </c>
      <c r="W52" s="147">
        <f t="shared" si="8"/>
        <v>0</v>
      </c>
      <c r="X52" s="146">
        <f t="shared" si="8"/>
        <v>0</v>
      </c>
      <c r="Y52" s="147">
        <f t="shared" si="8"/>
        <v>0</v>
      </c>
      <c r="Z52" s="146">
        <f t="shared" si="8"/>
        <v>1599000</v>
      </c>
      <c r="AA52" s="147">
        <f t="shared" si="8"/>
        <v>0</v>
      </c>
      <c r="AB52" s="146">
        <f t="shared" si="8"/>
        <v>200000</v>
      </c>
      <c r="AC52" s="147">
        <f t="shared" si="8"/>
        <v>0</v>
      </c>
      <c r="AD52" s="146">
        <f t="shared" si="8"/>
        <v>0</v>
      </c>
      <c r="AE52" s="147">
        <f t="shared" si="8"/>
        <v>0</v>
      </c>
      <c r="AF52" s="148">
        <f>P52+R52+T52+V52+X52+Z52+AB52+AD52</f>
        <v>1998000</v>
      </c>
      <c r="AG52" s="147">
        <f>Q52+S52+U52+W52+Y52+AA52+AC52+AE52</f>
        <v>0</v>
      </c>
      <c r="AH52" s="62" t="s">
        <v>295</v>
      </c>
      <c r="AI52" s="62" t="s">
        <v>296</v>
      </c>
      <c r="AJ52" s="62" t="s">
        <v>11</v>
      </c>
      <c r="AK52" s="62" t="s">
        <v>12</v>
      </c>
      <c r="AL52" s="63" t="s">
        <v>21</v>
      </c>
      <c r="AM52" s="64" t="s">
        <v>37</v>
      </c>
    </row>
    <row r="53" spans="2:39" ht="15">
      <c r="B53" s="387" t="s">
        <v>61</v>
      </c>
      <c r="C53" s="179">
        <v>2012025899019</v>
      </c>
      <c r="D53" s="8" t="s">
        <v>264</v>
      </c>
      <c r="E53" s="8" t="s">
        <v>60</v>
      </c>
      <c r="F53" s="16">
        <v>0</v>
      </c>
      <c r="G53" s="17">
        <v>1</v>
      </c>
      <c r="H53" s="187" t="s">
        <v>132</v>
      </c>
      <c r="I53" s="187" t="s">
        <v>133</v>
      </c>
      <c r="J53" s="187">
        <v>0</v>
      </c>
      <c r="K53" s="187">
        <v>1</v>
      </c>
      <c r="L53" s="187">
        <v>0</v>
      </c>
      <c r="M53" s="187">
        <v>0</v>
      </c>
      <c r="N53" s="187">
        <v>0</v>
      </c>
      <c r="O53" s="187">
        <v>0</v>
      </c>
      <c r="P53" s="154">
        <v>199000</v>
      </c>
      <c r="Q53" s="154"/>
      <c r="R53" s="154"/>
      <c r="S53" s="150"/>
      <c r="T53" s="150">
        <v>0</v>
      </c>
      <c r="U53" s="150">
        <v>0</v>
      </c>
      <c r="V53" s="150"/>
      <c r="W53" s="150"/>
      <c r="X53" s="150"/>
      <c r="Y53" s="150"/>
      <c r="Z53" s="150">
        <v>1599000</v>
      </c>
      <c r="AA53" s="150"/>
      <c r="AB53" s="150">
        <v>200000</v>
      </c>
      <c r="AC53" s="150"/>
      <c r="AD53" s="150"/>
      <c r="AE53" s="150"/>
      <c r="AF53" s="154"/>
      <c r="AG53" s="154"/>
      <c r="AH53" s="37" t="s">
        <v>43</v>
      </c>
      <c r="AI53" s="26"/>
      <c r="AJ53" s="30"/>
      <c r="AK53" s="30"/>
      <c r="AL53" s="30"/>
      <c r="AM53" s="18"/>
    </row>
    <row r="54" spans="2:39" ht="15.75" thickBot="1">
      <c r="B54" s="388"/>
      <c r="C54" s="179">
        <v>2012025899019</v>
      </c>
      <c r="D54" s="66" t="s">
        <v>265</v>
      </c>
      <c r="E54" s="66" t="s">
        <v>271</v>
      </c>
      <c r="F54" s="76">
        <v>0</v>
      </c>
      <c r="G54" s="68">
        <v>0</v>
      </c>
      <c r="H54" s="188"/>
      <c r="I54" s="188"/>
      <c r="J54" s="188"/>
      <c r="K54" s="188"/>
      <c r="L54" s="188"/>
      <c r="M54" s="188"/>
      <c r="N54" s="188"/>
      <c r="O54" s="188"/>
      <c r="P54" s="156"/>
      <c r="Q54" s="154"/>
      <c r="R54" s="156"/>
      <c r="S54" s="153"/>
      <c r="T54" s="153">
        <v>0</v>
      </c>
      <c r="U54" s="153">
        <v>0</v>
      </c>
      <c r="V54" s="153"/>
      <c r="W54" s="153"/>
      <c r="X54" s="153"/>
      <c r="Y54" s="153"/>
      <c r="Z54" s="153"/>
      <c r="AA54" s="153"/>
      <c r="AB54" s="153"/>
      <c r="AC54" s="153"/>
      <c r="AD54" s="153"/>
      <c r="AE54" s="153"/>
      <c r="AF54" s="156"/>
      <c r="AG54" s="156"/>
      <c r="AH54" s="70"/>
      <c r="AI54" s="67"/>
      <c r="AJ54" s="25"/>
      <c r="AK54" s="25"/>
      <c r="AL54" s="25"/>
      <c r="AM54" s="73"/>
    </row>
  </sheetData>
  <sheetProtection/>
  <mergeCells count="161">
    <mergeCell ref="AM27:AM28"/>
    <mergeCell ref="O49:O50"/>
    <mergeCell ref="O53:O54"/>
    <mergeCell ref="F5:O5"/>
    <mergeCell ref="O8:O20"/>
    <mergeCell ref="AL23:AL24"/>
    <mergeCell ref="AK23:AK24"/>
    <mergeCell ref="AJ23:AJ24"/>
    <mergeCell ref="AJ27:AJ28"/>
    <mergeCell ref="AI27:AI28"/>
    <mergeCell ref="O23:O24"/>
    <mergeCell ref="O27:O28"/>
    <mergeCell ref="O32:O33"/>
    <mergeCell ref="O36:O37"/>
    <mergeCell ref="O40:O41"/>
    <mergeCell ref="AH27:AH28"/>
    <mergeCell ref="O44:O46"/>
    <mergeCell ref="AM32:AM33"/>
    <mergeCell ref="AM36:AM37"/>
    <mergeCell ref="AM44:AM46"/>
    <mergeCell ref="AH40:AH41"/>
    <mergeCell ref="AI40:AI41"/>
    <mergeCell ref="AJ40:AJ41"/>
    <mergeCell ref="AK40:AK41"/>
    <mergeCell ref="AL40:AL41"/>
    <mergeCell ref="AM40:AM41"/>
    <mergeCell ref="B23:B24"/>
    <mergeCell ref="AH44:AH46"/>
    <mergeCell ref="AI44:AI46"/>
    <mergeCell ref="AJ44:AJ46"/>
    <mergeCell ref="AK44:AK46"/>
    <mergeCell ref="AL44:AL46"/>
    <mergeCell ref="M44:M46"/>
    <mergeCell ref="N44:N46"/>
    <mergeCell ref="H40:H41"/>
    <mergeCell ref="I40:I41"/>
    <mergeCell ref="B53:B54"/>
    <mergeCell ref="B32:B33"/>
    <mergeCell ref="B36:B37"/>
    <mergeCell ref="B40:B41"/>
    <mergeCell ref="B44:B46"/>
    <mergeCell ref="B49:B50"/>
    <mergeCell ref="AH6:AH7"/>
    <mergeCell ref="AL8:AM20"/>
    <mergeCell ref="AJ8:AJ20"/>
    <mergeCell ref="AK8:AK20"/>
    <mergeCell ref="AJ6:AJ7"/>
    <mergeCell ref="AK6:AK7"/>
    <mergeCell ref="AL6:AM7"/>
    <mergeCell ref="AB8:AB20"/>
    <mergeCell ref="AC8:AC20"/>
    <mergeCell ref="AD8:AD20"/>
    <mergeCell ref="AE8:AE20"/>
    <mergeCell ref="AF8:AF20"/>
    <mergeCell ref="AG8:AG20"/>
    <mergeCell ref="V8:V20"/>
    <mergeCell ref="W8:W20"/>
    <mergeCell ref="X8:X20"/>
    <mergeCell ref="Y8:Y20"/>
    <mergeCell ref="Z8:Z20"/>
    <mergeCell ref="AA8:AA20"/>
    <mergeCell ref="P8:P20"/>
    <mergeCell ref="Q8:Q20"/>
    <mergeCell ref="R8:R20"/>
    <mergeCell ref="S8:S20"/>
    <mergeCell ref="T8:T20"/>
    <mergeCell ref="U8:U20"/>
    <mergeCell ref="N49:N50"/>
    <mergeCell ref="N40:N41"/>
    <mergeCell ref="H44:H46"/>
    <mergeCell ref="I44:I46"/>
    <mergeCell ref="J44:J46"/>
    <mergeCell ref="L8:L20"/>
    <mergeCell ref="M8:M20"/>
    <mergeCell ref="N8:N20"/>
    <mergeCell ref="K44:K46"/>
    <mergeCell ref="L44:L46"/>
    <mergeCell ref="K53:K54"/>
    <mergeCell ref="L53:L54"/>
    <mergeCell ref="M53:M54"/>
    <mergeCell ref="B8:B20"/>
    <mergeCell ref="C8:H20"/>
    <mergeCell ref="I8:I20"/>
    <mergeCell ref="J8:J20"/>
    <mergeCell ref="K8:K20"/>
    <mergeCell ref="B27:B28"/>
    <mergeCell ref="M23:M24"/>
    <mergeCell ref="N53:N54"/>
    <mergeCell ref="H49:H50"/>
    <mergeCell ref="I49:I50"/>
    <mergeCell ref="J49:J50"/>
    <mergeCell ref="K49:K50"/>
    <mergeCell ref="L49:L50"/>
    <mergeCell ref="M49:M50"/>
    <mergeCell ref="H53:H54"/>
    <mergeCell ref="I53:I54"/>
    <mergeCell ref="J53:J54"/>
    <mergeCell ref="J40:J41"/>
    <mergeCell ref="K40:K41"/>
    <mergeCell ref="L40:L41"/>
    <mergeCell ref="M40:M41"/>
    <mergeCell ref="H36:H37"/>
    <mergeCell ref="I36:I37"/>
    <mergeCell ref="J36:J37"/>
    <mergeCell ref="K36:K37"/>
    <mergeCell ref="L36:L37"/>
    <mergeCell ref="M36:M37"/>
    <mergeCell ref="N36:N37"/>
    <mergeCell ref="AK27:AK28"/>
    <mergeCell ref="AL27:AL28"/>
    <mergeCell ref="B29:AL29"/>
    <mergeCell ref="H32:H33"/>
    <mergeCell ref="I32:I33"/>
    <mergeCell ref="J32:J33"/>
    <mergeCell ref="K32:K33"/>
    <mergeCell ref="L32:L33"/>
    <mergeCell ref="M32:M33"/>
    <mergeCell ref="N32:N33"/>
    <mergeCell ref="B25:AL25"/>
    <mergeCell ref="H27:H28"/>
    <mergeCell ref="I27:I28"/>
    <mergeCell ref="J27:J28"/>
    <mergeCell ref="K27:K28"/>
    <mergeCell ref="L27:L28"/>
    <mergeCell ref="M27:M28"/>
    <mergeCell ref="N27:N28"/>
    <mergeCell ref="N23:N24"/>
    <mergeCell ref="L23:L24"/>
    <mergeCell ref="K23:K24"/>
    <mergeCell ref="J23:J24"/>
    <mergeCell ref="I23:I24"/>
    <mergeCell ref="H23:H24"/>
    <mergeCell ref="B21:AL21"/>
    <mergeCell ref="X6:Y6"/>
    <mergeCell ref="Z6:AA6"/>
    <mergeCell ref="AB6:AC6"/>
    <mergeCell ref="AD6:AE6"/>
    <mergeCell ref="AF6:AG6"/>
    <mergeCell ref="AI6:AI7"/>
    <mergeCell ref="M6:M7"/>
    <mergeCell ref="N6:N7"/>
    <mergeCell ref="P6:Q6"/>
    <mergeCell ref="R6:S6"/>
    <mergeCell ref="T6:U6"/>
    <mergeCell ref="V6:W6"/>
    <mergeCell ref="B6:B7"/>
    <mergeCell ref="C6:H7"/>
    <mergeCell ref="I6:I7"/>
    <mergeCell ref="J6:J7"/>
    <mergeCell ref="K6:K7"/>
    <mergeCell ref="L6:L7"/>
    <mergeCell ref="O6:O7"/>
    <mergeCell ref="B2:AM2"/>
    <mergeCell ref="B3:AM3"/>
    <mergeCell ref="B4:H4"/>
    <mergeCell ref="I4:U4"/>
    <mergeCell ref="V4:AM4"/>
    <mergeCell ref="B5:E5"/>
    <mergeCell ref="P5:AG5"/>
    <mergeCell ref="AI5:AM5"/>
  </mergeCells>
  <printOptions/>
  <pageMargins left="0.7086614173228347" right="0.7086614173228347" top="0" bottom="0.1968503937007874" header="0.31496062992125984" footer="0.31496062992125984"/>
  <pageSetup fitToHeight="1" fitToWidth="1" orientation="landscape" paperSize="5" scale="47" r:id="rId3"/>
  <legacyDrawing r:id="rId2"/>
</worksheet>
</file>

<file path=xl/worksheets/sheet4.xml><?xml version="1.0" encoding="utf-8"?>
<worksheet xmlns="http://schemas.openxmlformats.org/spreadsheetml/2006/main" xmlns:r="http://schemas.openxmlformats.org/officeDocument/2006/relationships">
  <sheetPr>
    <tabColor theme="3" tint="-0.24997000396251678"/>
  </sheetPr>
  <dimension ref="B1:AM34"/>
  <sheetViews>
    <sheetView zoomScalePageLayoutView="0" workbookViewId="0" topLeftCell="A10">
      <selection activeCell="C34" sqref="C34"/>
    </sheetView>
  </sheetViews>
  <sheetFormatPr defaultColWidth="9.140625" defaultRowHeight="15"/>
  <cols>
    <col min="1" max="1" width="1.1484375" style="1" customWidth="1"/>
    <col min="2" max="2" width="15.8515625" style="9" customWidth="1"/>
    <col min="3" max="3" width="10.00390625" style="9" customWidth="1"/>
    <col min="4" max="4" width="27.7109375" style="1" customWidth="1"/>
    <col min="5" max="5" width="10.00390625" style="1" customWidth="1"/>
    <col min="6" max="7" width="9.140625" style="1" customWidth="1"/>
    <col min="8" max="8" width="23.140625" style="10" customWidth="1"/>
    <col min="9" max="9" width="15.7109375" style="10" customWidth="1"/>
    <col min="10" max="10" width="4.7109375" style="10" customWidth="1"/>
    <col min="11" max="12" width="4.7109375" style="1" customWidth="1"/>
    <col min="13" max="13" width="6.140625" style="1" customWidth="1"/>
    <col min="14" max="15" width="5.57421875" style="1" customWidth="1"/>
    <col min="16" max="16" width="6.28125" style="1" customWidth="1"/>
    <col min="17" max="17" width="6.7109375" style="1" customWidth="1"/>
    <col min="18" max="18" width="5.57421875" style="1" customWidth="1"/>
    <col min="19" max="26" width="5.00390625" style="1" customWidth="1"/>
    <col min="27" max="27" width="5.00390625" style="35" customWidth="1"/>
    <col min="28" max="29" width="5.00390625" style="1" customWidth="1"/>
    <col min="30" max="31" width="6.57421875" style="1" customWidth="1"/>
    <col min="32" max="32" width="6.7109375" style="1" customWidth="1"/>
    <col min="33" max="34" width="6.8515625" style="1" customWidth="1"/>
    <col min="35" max="35" width="5.140625" style="11" customWidth="1"/>
    <col min="36" max="36" width="6.57421875" style="1" customWidth="1"/>
    <col min="37" max="37" width="4.8515625" style="1" customWidth="1"/>
    <col min="38" max="38" width="10.140625" style="1" customWidth="1"/>
    <col min="39" max="39" width="24.140625" style="1" customWidth="1"/>
    <col min="40" max="16384" width="9.140625" style="1" customWidth="1"/>
  </cols>
  <sheetData>
    <row r="1" spans="2:38" ht="7.5" customHeight="1" thickBot="1">
      <c r="B1" s="2"/>
      <c r="C1" s="2"/>
      <c r="D1" s="3"/>
      <c r="E1" s="3"/>
      <c r="F1" s="3"/>
      <c r="G1" s="3"/>
      <c r="H1" s="4"/>
      <c r="I1" s="4"/>
      <c r="J1" s="4"/>
      <c r="K1" s="3"/>
      <c r="L1" s="3"/>
      <c r="M1" s="3"/>
      <c r="N1" s="3"/>
      <c r="O1" s="3"/>
      <c r="P1" s="3"/>
      <c r="Q1" s="3"/>
      <c r="R1" s="3"/>
      <c r="S1" s="3"/>
      <c r="T1" s="3"/>
      <c r="U1" s="3"/>
      <c r="V1" s="3"/>
      <c r="W1" s="3"/>
      <c r="X1" s="3"/>
      <c r="Y1" s="3"/>
      <c r="Z1" s="3"/>
      <c r="AA1" s="32"/>
      <c r="AB1" s="3"/>
      <c r="AC1" s="3"/>
      <c r="AD1" s="3"/>
      <c r="AE1" s="3"/>
      <c r="AF1" s="3"/>
      <c r="AG1" s="3"/>
      <c r="AH1" s="3"/>
      <c r="AI1" s="3"/>
      <c r="AJ1" s="3"/>
      <c r="AK1" s="3"/>
      <c r="AL1" s="3"/>
    </row>
    <row r="2" spans="2:39" ht="15">
      <c r="B2" s="257" t="s">
        <v>35</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9"/>
    </row>
    <row r="3" spans="2:39" ht="15.75" thickBot="1">
      <c r="B3" s="260" t="s">
        <v>36</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2:39" ht="29.25" customHeight="1" thickBot="1">
      <c r="B4" s="229" t="s">
        <v>44</v>
      </c>
      <c r="C4" s="230"/>
      <c r="D4" s="230"/>
      <c r="E4" s="230"/>
      <c r="F4" s="230"/>
      <c r="G4" s="230"/>
      <c r="H4" s="231"/>
      <c r="I4" s="222" t="s">
        <v>62</v>
      </c>
      <c r="J4" s="223"/>
      <c r="K4" s="223"/>
      <c r="L4" s="223"/>
      <c r="M4" s="223"/>
      <c r="N4" s="223"/>
      <c r="O4" s="223"/>
      <c r="P4" s="224"/>
      <c r="Q4" s="224"/>
      <c r="R4" s="224"/>
      <c r="S4" s="224"/>
      <c r="T4" s="224"/>
      <c r="U4" s="225"/>
      <c r="V4" s="242" t="s">
        <v>45</v>
      </c>
      <c r="W4" s="224"/>
      <c r="X4" s="224"/>
      <c r="Y4" s="224"/>
      <c r="Z4" s="224"/>
      <c r="AA4" s="224"/>
      <c r="AB4" s="224"/>
      <c r="AC4" s="224"/>
      <c r="AD4" s="224"/>
      <c r="AE4" s="224"/>
      <c r="AF4" s="224"/>
      <c r="AG4" s="224"/>
      <c r="AH4" s="224"/>
      <c r="AI4" s="224"/>
      <c r="AJ4" s="224"/>
      <c r="AK4" s="224"/>
      <c r="AL4" s="224"/>
      <c r="AM4" s="225"/>
    </row>
    <row r="5" spans="2:39" ht="26.25" customHeight="1" thickBot="1">
      <c r="B5" s="229" t="s">
        <v>135</v>
      </c>
      <c r="C5" s="263"/>
      <c r="D5" s="263"/>
      <c r="E5" s="264"/>
      <c r="F5" s="338" t="s">
        <v>229</v>
      </c>
      <c r="G5" s="339"/>
      <c r="H5" s="339"/>
      <c r="I5" s="339"/>
      <c r="J5" s="339"/>
      <c r="K5" s="339"/>
      <c r="L5" s="339"/>
      <c r="M5" s="339"/>
      <c r="N5" s="339"/>
      <c r="O5" s="340"/>
      <c r="P5" s="226" t="s">
        <v>0</v>
      </c>
      <c r="Q5" s="227"/>
      <c r="R5" s="227"/>
      <c r="S5" s="227"/>
      <c r="T5" s="227"/>
      <c r="U5" s="227"/>
      <c r="V5" s="227"/>
      <c r="W5" s="227"/>
      <c r="X5" s="227"/>
      <c r="Y5" s="227"/>
      <c r="Z5" s="227"/>
      <c r="AA5" s="227"/>
      <c r="AB5" s="227"/>
      <c r="AC5" s="227"/>
      <c r="AD5" s="227"/>
      <c r="AE5" s="227"/>
      <c r="AF5" s="227"/>
      <c r="AG5" s="228"/>
      <c r="AH5" s="41"/>
      <c r="AI5" s="271" t="s">
        <v>1</v>
      </c>
      <c r="AJ5" s="271"/>
      <c r="AK5" s="271"/>
      <c r="AL5" s="271"/>
      <c r="AM5" s="272"/>
    </row>
    <row r="6" spans="2:39" ht="16.5" customHeight="1">
      <c r="B6" s="238" t="s">
        <v>17</v>
      </c>
      <c r="C6" s="265" t="s">
        <v>2</v>
      </c>
      <c r="D6" s="266"/>
      <c r="E6" s="266"/>
      <c r="F6" s="266"/>
      <c r="G6" s="266"/>
      <c r="H6" s="266"/>
      <c r="I6" s="240" t="s">
        <v>3</v>
      </c>
      <c r="J6" s="236" t="s">
        <v>18</v>
      </c>
      <c r="K6" s="236" t="s">
        <v>4</v>
      </c>
      <c r="L6" s="234" t="s">
        <v>38</v>
      </c>
      <c r="M6" s="243" t="s">
        <v>19</v>
      </c>
      <c r="N6" s="245" t="s">
        <v>20</v>
      </c>
      <c r="O6" s="245" t="s">
        <v>334</v>
      </c>
      <c r="P6" s="275" t="s">
        <v>31</v>
      </c>
      <c r="Q6" s="233"/>
      <c r="R6" s="232" t="s">
        <v>32</v>
      </c>
      <c r="S6" s="233"/>
      <c r="T6" s="232" t="s">
        <v>39</v>
      </c>
      <c r="U6" s="233"/>
      <c r="V6" s="232" t="s">
        <v>7</v>
      </c>
      <c r="W6" s="233"/>
      <c r="X6" s="232" t="s">
        <v>6</v>
      </c>
      <c r="Y6" s="233"/>
      <c r="Z6" s="232" t="s">
        <v>33</v>
      </c>
      <c r="AA6" s="233"/>
      <c r="AB6" s="232" t="s">
        <v>5</v>
      </c>
      <c r="AC6" s="233"/>
      <c r="AD6" s="232" t="s">
        <v>8</v>
      </c>
      <c r="AE6" s="233"/>
      <c r="AF6" s="232" t="s">
        <v>9</v>
      </c>
      <c r="AG6" s="247"/>
      <c r="AH6" s="280" t="s">
        <v>10</v>
      </c>
      <c r="AI6" s="273" t="s">
        <v>293</v>
      </c>
      <c r="AJ6" s="285" t="s">
        <v>11</v>
      </c>
      <c r="AK6" s="269" t="s">
        <v>12</v>
      </c>
      <c r="AL6" s="276" t="s">
        <v>21</v>
      </c>
      <c r="AM6" s="277"/>
    </row>
    <row r="7" spans="2:39" ht="76.5" customHeight="1" thickBot="1">
      <c r="B7" s="239"/>
      <c r="C7" s="267"/>
      <c r="D7" s="268"/>
      <c r="E7" s="268"/>
      <c r="F7" s="268"/>
      <c r="G7" s="268"/>
      <c r="H7" s="268"/>
      <c r="I7" s="241"/>
      <c r="J7" s="237" t="s">
        <v>18</v>
      </c>
      <c r="K7" s="237"/>
      <c r="L7" s="235"/>
      <c r="M7" s="244"/>
      <c r="N7" s="246"/>
      <c r="O7" s="246"/>
      <c r="P7" s="5" t="s">
        <v>22</v>
      </c>
      <c r="Q7" s="12" t="s">
        <v>23</v>
      </c>
      <c r="R7" s="6" t="s">
        <v>22</v>
      </c>
      <c r="S7" s="12" t="s">
        <v>23</v>
      </c>
      <c r="T7" s="6" t="s">
        <v>22</v>
      </c>
      <c r="U7" s="12" t="s">
        <v>23</v>
      </c>
      <c r="V7" s="6" t="s">
        <v>22</v>
      </c>
      <c r="W7" s="12" t="s">
        <v>23</v>
      </c>
      <c r="X7" s="6" t="s">
        <v>22</v>
      </c>
      <c r="Y7" s="12" t="s">
        <v>23</v>
      </c>
      <c r="Z7" s="6" t="s">
        <v>22</v>
      </c>
      <c r="AA7" s="33" t="s">
        <v>23</v>
      </c>
      <c r="AB7" s="6" t="s">
        <v>22</v>
      </c>
      <c r="AC7" s="12" t="s">
        <v>24</v>
      </c>
      <c r="AD7" s="6" t="s">
        <v>22</v>
      </c>
      <c r="AE7" s="12" t="s">
        <v>24</v>
      </c>
      <c r="AF7" s="6" t="s">
        <v>22</v>
      </c>
      <c r="AG7" s="13" t="s">
        <v>24</v>
      </c>
      <c r="AH7" s="281"/>
      <c r="AI7" s="274"/>
      <c r="AJ7" s="286"/>
      <c r="AK7" s="270"/>
      <c r="AL7" s="278"/>
      <c r="AM7" s="279"/>
    </row>
    <row r="8" spans="2:39" ht="12" customHeight="1" thickBot="1">
      <c r="B8" s="311" t="s">
        <v>40</v>
      </c>
      <c r="C8" s="314" t="s">
        <v>301</v>
      </c>
      <c r="D8" s="315"/>
      <c r="E8" s="315"/>
      <c r="F8" s="315"/>
      <c r="G8" s="315"/>
      <c r="H8" s="316"/>
      <c r="I8" s="323" t="s">
        <v>134</v>
      </c>
      <c r="J8" s="326" t="s">
        <v>224</v>
      </c>
      <c r="K8" s="326" t="s">
        <v>225</v>
      </c>
      <c r="L8" s="326" t="s">
        <v>226</v>
      </c>
      <c r="M8" s="326">
        <v>0</v>
      </c>
      <c r="N8" s="326" t="s">
        <v>335</v>
      </c>
      <c r="O8" s="326" t="s">
        <v>335</v>
      </c>
      <c r="P8" s="251">
        <f>P22+P26+P30+P33</f>
        <v>0</v>
      </c>
      <c r="Q8" s="282">
        <f aca="true" t="shared" si="0" ref="Q8:AE8">Q22+Q26+Q30+Q33</f>
        <v>0</v>
      </c>
      <c r="R8" s="251">
        <f t="shared" si="0"/>
        <v>8400</v>
      </c>
      <c r="S8" s="282">
        <f t="shared" si="0"/>
        <v>0</v>
      </c>
      <c r="T8" s="251">
        <f t="shared" si="0"/>
        <v>13200</v>
      </c>
      <c r="U8" s="282">
        <f t="shared" si="0"/>
        <v>7000</v>
      </c>
      <c r="V8" s="251">
        <f t="shared" si="0"/>
        <v>0</v>
      </c>
      <c r="W8" s="282">
        <f t="shared" si="0"/>
        <v>0</v>
      </c>
      <c r="X8" s="251">
        <f t="shared" si="0"/>
        <v>0</v>
      </c>
      <c r="Y8" s="282">
        <f t="shared" si="0"/>
        <v>0</v>
      </c>
      <c r="Z8" s="251">
        <f t="shared" si="0"/>
        <v>0</v>
      </c>
      <c r="AA8" s="282">
        <f t="shared" si="0"/>
        <v>0</v>
      </c>
      <c r="AB8" s="251">
        <f t="shared" si="0"/>
        <v>0</v>
      </c>
      <c r="AC8" s="282">
        <f t="shared" si="0"/>
        <v>0</v>
      </c>
      <c r="AD8" s="251">
        <f t="shared" si="0"/>
        <v>0</v>
      </c>
      <c r="AE8" s="282">
        <f t="shared" si="0"/>
        <v>0</v>
      </c>
      <c r="AF8" s="251">
        <f>P8+R8+T8+V8+X8+Z8+AB8+AD8</f>
        <v>21600</v>
      </c>
      <c r="AG8" s="389">
        <f>Q8+S8+U8+W8+Y8+AA8+AC8+AE8</f>
        <v>7000</v>
      </c>
      <c r="AH8" s="40" t="s">
        <v>281</v>
      </c>
      <c r="AI8" s="51"/>
      <c r="AJ8" s="273"/>
      <c r="AK8" s="366"/>
      <c r="AL8" s="330" t="s">
        <v>294</v>
      </c>
      <c r="AM8" s="331"/>
    </row>
    <row r="9" spans="2:39" ht="12" customHeight="1" thickBot="1">
      <c r="B9" s="312"/>
      <c r="C9" s="317"/>
      <c r="D9" s="318"/>
      <c r="E9" s="318"/>
      <c r="F9" s="318"/>
      <c r="G9" s="318"/>
      <c r="H9" s="319"/>
      <c r="I9" s="324"/>
      <c r="J9" s="327"/>
      <c r="K9" s="327"/>
      <c r="L9" s="327"/>
      <c r="M9" s="327"/>
      <c r="N9" s="327"/>
      <c r="O9" s="327"/>
      <c r="P9" s="252"/>
      <c r="Q9" s="283"/>
      <c r="R9" s="252"/>
      <c r="S9" s="283"/>
      <c r="T9" s="252"/>
      <c r="U9" s="283"/>
      <c r="V9" s="252"/>
      <c r="W9" s="283"/>
      <c r="X9" s="252"/>
      <c r="Y9" s="283"/>
      <c r="Z9" s="252"/>
      <c r="AA9" s="283"/>
      <c r="AB9" s="252"/>
      <c r="AC9" s="283"/>
      <c r="AD9" s="252"/>
      <c r="AE9" s="283"/>
      <c r="AF9" s="252"/>
      <c r="AG9" s="390"/>
      <c r="AH9" s="40" t="s">
        <v>282</v>
      </c>
      <c r="AI9" s="52"/>
      <c r="AJ9" s="364"/>
      <c r="AK9" s="367"/>
      <c r="AL9" s="332"/>
      <c r="AM9" s="333"/>
    </row>
    <row r="10" spans="2:39" ht="12" customHeight="1" thickBot="1">
      <c r="B10" s="312"/>
      <c r="C10" s="317"/>
      <c r="D10" s="318"/>
      <c r="E10" s="318"/>
      <c r="F10" s="318"/>
      <c r="G10" s="318"/>
      <c r="H10" s="319"/>
      <c r="I10" s="324"/>
      <c r="J10" s="327"/>
      <c r="K10" s="327"/>
      <c r="L10" s="327"/>
      <c r="M10" s="327"/>
      <c r="N10" s="327"/>
      <c r="O10" s="327"/>
      <c r="P10" s="252"/>
      <c r="Q10" s="283"/>
      <c r="R10" s="252"/>
      <c r="S10" s="283"/>
      <c r="T10" s="252"/>
      <c r="U10" s="283"/>
      <c r="V10" s="252"/>
      <c r="W10" s="283"/>
      <c r="X10" s="252"/>
      <c r="Y10" s="283"/>
      <c r="Z10" s="252"/>
      <c r="AA10" s="283"/>
      <c r="AB10" s="252"/>
      <c r="AC10" s="283"/>
      <c r="AD10" s="252"/>
      <c r="AE10" s="283"/>
      <c r="AF10" s="252"/>
      <c r="AG10" s="390"/>
      <c r="AH10" s="40" t="s">
        <v>283</v>
      </c>
      <c r="AI10" s="51"/>
      <c r="AJ10" s="364"/>
      <c r="AK10" s="367"/>
      <c r="AL10" s="332"/>
      <c r="AM10" s="333"/>
    </row>
    <row r="11" spans="2:39" ht="12" customHeight="1" thickBot="1">
      <c r="B11" s="312"/>
      <c r="C11" s="317"/>
      <c r="D11" s="318"/>
      <c r="E11" s="318"/>
      <c r="F11" s="318"/>
      <c r="G11" s="318"/>
      <c r="H11" s="319"/>
      <c r="I11" s="324"/>
      <c r="J11" s="327"/>
      <c r="K11" s="327"/>
      <c r="L11" s="327"/>
      <c r="M11" s="327"/>
      <c r="N11" s="327"/>
      <c r="O11" s="327"/>
      <c r="P11" s="252"/>
      <c r="Q11" s="283"/>
      <c r="R11" s="252"/>
      <c r="S11" s="283"/>
      <c r="T11" s="252"/>
      <c r="U11" s="283"/>
      <c r="V11" s="252"/>
      <c r="W11" s="283"/>
      <c r="X11" s="252"/>
      <c r="Y11" s="283"/>
      <c r="Z11" s="252"/>
      <c r="AA11" s="283"/>
      <c r="AB11" s="252"/>
      <c r="AC11" s="283"/>
      <c r="AD11" s="252"/>
      <c r="AE11" s="283"/>
      <c r="AF11" s="252"/>
      <c r="AG11" s="390"/>
      <c r="AH11" s="40" t="s">
        <v>284</v>
      </c>
      <c r="AI11" s="52"/>
      <c r="AJ11" s="364"/>
      <c r="AK11" s="367"/>
      <c r="AL11" s="332"/>
      <c r="AM11" s="333"/>
    </row>
    <row r="12" spans="2:39" ht="12" customHeight="1" thickBot="1">
      <c r="B12" s="312"/>
      <c r="C12" s="317"/>
      <c r="D12" s="318"/>
      <c r="E12" s="318"/>
      <c r="F12" s="318"/>
      <c r="G12" s="318"/>
      <c r="H12" s="319"/>
      <c r="I12" s="324"/>
      <c r="J12" s="327"/>
      <c r="K12" s="327"/>
      <c r="L12" s="327"/>
      <c r="M12" s="327"/>
      <c r="N12" s="327"/>
      <c r="O12" s="327"/>
      <c r="P12" s="252"/>
      <c r="Q12" s="283"/>
      <c r="R12" s="252"/>
      <c r="S12" s="283"/>
      <c r="T12" s="252"/>
      <c r="U12" s="283"/>
      <c r="V12" s="252"/>
      <c r="W12" s="283"/>
      <c r="X12" s="252"/>
      <c r="Y12" s="283"/>
      <c r="Z12" s="252"/>
      <c r="AA12" s="283"/>
      <c r="AB12" s="252"/>
      <c r="AC12" s="283"/>
      <c r="AD12" s="252"/>
      <c r="AE12" s="283"/>
      <c r="AF12" s="252"/>
      <c r="AG12" s="390"/>
      <c r="AH12" s="40" t="s">
        <v>285</v>
      </c>
      <c r="AI12" s="51"/>
      <c r="AJ12" s="364"/>
      <c r="AK12" s="367"/>
      <c r="AL12" s="332"/>
      <c r="AM12" s="333"/>
    </row>
    <row r="13" spans="2:39" ht="12" customHeight="1" thickBot="1">
      <c r="B13" s="312"/>
      <c r="C13" s="317"/>
      <c r="D13" s="318"/>
      <c r="E13" s="318"/>
      <c r="F13" s="318"/>
      <c r="G13" s="318"/>
      <c r="H13" s="319"/>
      <c r="I13" s="324"/>
      <c r="J13" s="327"/>
      <c r="K13" s="327"/>
      <c r="L13" s="327"/>
      <c r="M13" s="327"/>
      <c r="N13" s="327"/>
      <c r="O13" s="327"/>
      <c r="P13" s="252"/>
      <c r="Q13" s="283"/>
      <c r="R13" s="252"/>
      <c r="S13" s="283"/>
      <c r="T13" s="252"/>
      <c r="U13" s="283"/>
      <c r="V13" s="252"/>
      <c r="W13" s="283"/>
      <c r="X13" s="252"/>
      <c r="Y13" s="283"/>
      <c r="Z13" s="252"/>
      <c r="AA13" s="283"/>
      <c r="AB13" s="252"/>
      <c r="AC13" s="283"/>
      <c r="AD13" s="252"/>
      <c r="AE13" s="283"/>
      <c r="AF13" s="252"/>
      <c r="AG13" s="390"/>
      <c r="AH13" s="40" t="s">
        <v>286</v>
      </c>
      <c r="AI13" s="52"/>
      <c r="AJ13" s="364"/>
      <c r="AK13" s="367"/>
      <c r="AL13" s="332"/>
      <c r="AM13" s="333"/>
    </row>
    <row r="14" spans="2:39" ht="12" customHeight="1" thickBot="1">
      <c r="B14" s="312"/>
      <c r="C14" s="317"/>
      <c r="D14" s="318"/>
      <c r="E14" s="318"/>
      <c r="F14" s="318"/>
      <c r="G14" s="318"/>
      <c r="H14" s="319"/>
      <c r="I14" s="324"/>
      <c r="J14" s="327"/>
      <c r="K14" s="327"/>
      <c r="L14" s="327"/>
      <c r="M14" s="327"/>
      <c r="N14" s="327"/>
      <c r="O14" s="327"/>
      <c r="P14" s="252"/>
      <c r="Q14" s="283"/>
      <c r="R14" s="252"/>
      <c r="S14" s="283"/>
      <c r="T14" s="252"/>
      <c r="U14" s="283"/>
      <c r="V14" s="252"/>
      <c r="W14" s="283"/>
      <c r="X14" s="252"/>
      <c r="Y14" s="283"/>
      <c r="Z14" s="252"/>
      <c r="AA14" s="283"/>
      <c r="AB14" s="252"/>
      <c r="AC14" s="283"/>
      <c r="AD14" s="252"/>
      <c r="AE14" s="283"/>
      <c r="AF14" s="252"/>
      <c r="AG14" s="390"/>
      <c r="AH14" s="40" t="s">
        <v>287</v>
      </c>
      <c r="AI14" s="51"/>
      <c r="AJ14" s="364"/>
      <c r="AK14" s="367"/>
      <c r="AL14" s="332"/>
      <c r="AM14" s="333"/>
    </row>
    <row r="15" spans="2:39" ht="12" customHeight="1" thickBot="1">
      <c r="B15" s="312"/>
      <c r="C15" s="317"/>
      <c r="D15" s="318"/>
      <c r="E15" s="318"/>
      <c r="F15" s="318"/>
      <c r="G15" s="318"/>
      <c r="H15" s="319"/>
      <c r="I15" s="324"/>
      <c r="J15" s="327"/>
      <c r="K15" s="327"/>
      <c r="L15" s="327"/>
      <c r="M15" s="327"/>
      <c r="N15" s="327"/>
      <c r="O15" s="327"/>
      <c r="P15" s="252"/>
      <c r="Q15" s="283"/>
      <c r="R15" s="252"/>
      <c r="S15" s="283"/>
      <c r="T15" s="252"/>
      <c r="U15" s="283"/>
      <c r="V15" s="252"/>
      <c r="W15" s="283"/>
      <c r="X15" s="252"/>
      <c r="Y15" s="283"/>
      <c r="Z15" s="252"/>
      <c r="AA15" s="283"/>
      <c r="AB15" s="252"/>
      <c r="AC15" s="283"/>
      <c r="AD15" s="252"/>
      <c r="AE15" s="283"/>
      <c r="AF15" s="252"/>
      <c r="AG15" s="390"/>
      <c r="AH15" s="40" t="s">
        <v>288</v>
      </c>
      <c r="AI15" s="52"/>
      <c r="AJ15" s="364"/>
      <c r="AK15" s="367"/>
      <c r="AL15" s="332"/>
      <c r="AM15" s="333"/>
    </row>
    <row r="16" spans="2:39" ht="12" customHeight="1" thickBot="1">
      <c r="B16" s="312"/>
      <c r="C16" s="317"/>
      <c r="D16" s="318"/>
      <c r="E16" s="318"/>
      <c r="F16" s="318"/>
      <c r="G16" s="318"/>
      <c r="H16" s="319"/>
      <c r="I16" s="324"/>
      <c r="J16" s="327"/>
      <c r="K16" s="327"/>
      <c r="L16" s="327"/>
      <c r="M16" s="327"/>
      <c r="N16" s="327"/>
      <c r="O16" s="327"/>
      <c r="P16" s="252"/>
      <c r="Q16" s="283"/>
      <c r="R16" s="252"/>
      <c r="S16" s="283"/>
      <c r="T16" s="252"/>
      <c r="U16" s="283"/>
      <c r="V16" s="252"/>
      <c r="W16" s="283"/>
      <c r="X16" s="252"/>
      <c r="Y16" s="283"/>
      <c r="Z16" s="252"/>
      <c r="AA16" s="283"/>
      <c r="AB16" s="252"/>
      <c r="AC16" s="283"/>
      <c r="AD16" s="252"/>
      <c r="AE16" s="283"/>
      <c r="AF16" s="252"/>
      <c r="AG16" s="390"/>
      <c r="AH16" s="40" t="s">
        <v>289</v>
      </c>
      <c r="AI16" s="51"/>
      <c r="AJ16" s="364"/>
      <c r="AK16" s="367"/>
      <c r="AL16" s="332"/>
      <c r="AM16" s="333"/>
    </row>
    <row r="17" spans="2:39" ht="12" customHeight="1" thickBot="1">
      <c r="B17" s="312"/>
      <c r="C17" s="317"/>
      <c r="D17" s="318"/>
      <c r="E17" s="318"/>
      <c r="F17" s="318"/>
      <c r="G17" s="318"/>
      <c r="H17" s="319"/>
      <c r="I17" s="324"/>
      <c r="J17" s="327"/>
      <c r="K17" s="327"/>
      <c r="L17" s="327"/>
      <c r="M17" s="327"/>
      <c r="N17" s="327"/>
      <c r="O17" s="327"/>
      <c r="P17" s="252"/>
      <c r="Q17" s="283"/>
      <c r="R17" s="252"/>
      <c r="S17" s="283"/>
      <c r="T17" s="252"/>
      <c r="U17" s="283"/>
      <c r="V17" s="252"/>
      <c r="W17" s="283"/>
      <c r="X17" s="252"/>
      <c r="Y17" s="283"/>
      <c r="Z17" s="252"/>
      <c r="AA17" s="283"/>
      <c r="AB17" s="252"/>
      <c r="AC17" s="283"/>
      <c r="AD17" s="252"/>
      <c r="AE17" s="283"/>
      <c r="AF17" s="252"/>
      <c r="AG17" s="390"/>
      <c r="AH17" s="40" t="s">
        <v>290</v>
      </c>
      <c r="AI17" s="52"/>
      <c r="AJ17" s="364"/>
      <c r="AK17" s="367"/>
      <c r="AL17" s="332"/>
      <c r="AM17" s="333"/>
    </row>
    <row r="18" spans="2:39" ht="12" customHeight="1" thickBot="1">
      <c r="B18" s="312"/>
      <c r="C18" s="317"/>
      <c r="D18" s="318"/>
      <c r="E18" s="318"/>
      <c r="F18" s="318"/>
      <c r="G18" s="318"/>
      <c r="H18" s="319"/>
      <c r="I18" s="324"/>
      <c r="J18" s="327"/>
      <c r="K18" s="327"/>
      <c r="L18" s="327"/>
      <c r="M18" s="327"/>
      <c r="N18" s="327"/>
      <c r="O18" s="327"/>
      <c r="P18" s="252"/>
      <c r="Q18" s="283"/>
      <c r="R18" s="252"/>
      <c r="S18" s="283"/>
      <c r="T18" s="252"/>
      <c r="U18" s="283"/>
      <c r="V18" s="252"/>
      <c r="W18" s="283"/>
      <c r="X18" s="252"/>
      <c r="Y18" s="283"/>
      <c r="Z18" s="252"/>
      <c r="AA18" s="283"/>
      <c r="AB18" s="252"/>
      <c r="AC18" s="283"/>
      <c r="AD18" s="252"/>
      <c r="AE18" s="283"/>
      <c r="AF18" s="252"/>
      <c r="AG18" s="390"/>
      <c r="AH18" s="40" t="s">
        <v>291</v>
      </c>
      <c r="AI18" s="51"/>
      <c r="AJ18" s="364"/>
      <c r="AK18" s="367"/>
      <c r="AL18" s="332"/>
      <c r="AM18" s="333"/>
    </row>
    <row r="19" spans="2:39" ht="12" customHeight="1" thickBot="1">
      <c r="B19" s="312"/>
      <c r="C19" s="317"/>
      <c r="D19" s="318"/>
      <c r="E19" s="318"/>
      <c r="F19" s="318"/>
      <c r="G19" s="318"/>
      <c r="H19" s="319"/>
      <c r="I19" s="324"/>
      <c r="J19" s="327"/>
      <c r="K19" s="327"/>
      <c r="L19" s="327"/>
      <c r="M19" s="327"/>
      <c r="N19" s="327"/>
      <c r="O19" s="327"/>
      <c r="P19" s="252"/>
      <c r="Q19" s="283"/>
      <c r="R19" s="252"/>
      <c r="S19" s="283"/>
      <c r="T19" s="252"/>
      <c r="U19" s="283"/>
      <c r="V19" s="252"/>
      <c r="W19" s="283"/>
      <c r="X19" s="252"/>
      <c r="Y19" s="283"/>
      <c r="Z19" s="252"/>
      <c r="AA19" s="283"/>
      <c r="AB19" s="252"/>
      <c r="AC19" s="283"/>
      <c r="AD19" s="252"/>
      <c r="AE19" s="283"/>
      <c r="AF19" s="252"/>
      <c r="AG19" s="390"/>
      <c r="AH19" s="54" t="s">
        <v>292</v>
      </c>
      <c r="AI19" s="53"/>
      <c r="AJ19" s="364"/>
      <c r="AK19" s="367"/>
      <c r="AL19" s="332"/>
      <c r="AM19" s="333"/>
    </row>
    <row r="20" spans="2:39" s="22" customFormat="1" ht="20.25" customHeight="1" thickBot="1">
      <c r="B20" s="313"/>
      <c r="C20" s="320"/>
      <c r="D20" s="321"/>
      <c r="E20" s="321"/>
      <c r="F20" s="321"/>
      <c r="G20" s="321"/>
      <c r="H20" s="322"/>
      <c r="I20" s="325"/>
      <c r="J20" s="328"/>
      <c r="K20" s="328"/>
      <c r="L20" s="328"/>
      <c r="M20" s="328"/>
      <c r="N20" s="328"/>
      <c r="O20" s="328"/>
      <c r="P20" s="253"/>
      <c r="Q20" s="284"/>
      <c r="R20" s="253"/>
      <c r="S20" s="284"/>
      <c r="T20" s="253"/>
      <c r="U20" s="284"/>
      <c r="V20" s="253"/>
      <c r="W20" s="284"/>
      <c r="X20" s="253"/>
      <c r="Y20" s="284"/>
      <c r="Z20" s="253"/>
      <c r="AA20" s="284"/>
      <c r="AB20" s="253"/>
      <c r="AC20" s="284"/>
      <c r="AD20" s="253"/>
      <c r="AE20" s="284"/>
      <c r="AF20" s="253"/>
      <c r="AG20" s="391"/>
      <c r="AH20" s="106" t="s">
        <v>9</v>
      </c>
      <c r="AI20" s="109">
        <f>SUM(AI8:AI19)</f>
        <v>0</v>
      </c>
      <c r="AJ20" s="365"/>
      <c r="AK20" s="368"/>
      <c r="AL20" s="334"/>
      <c r="AM20" s="335"/>
    </row>
    <row r="21" spans="2:38" s="14" customFormat="1" ht="5.25" customHeight="1" thickBot="1">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row>
    <row r="22" spans="2:39" s="15" customFormat="1" ht="68.25" customHeight="1">
      <c r="B22" s="55" t="s">
        <v>34</v>
      </c>
      <c r="C22" s="56" t="s">
        <v>29</v>
      </c>
      <c r="D22" s="56" t="s">
        <v>14</v>
      </c>
      <c r="E22" s="56" t="s">
        <v>25</v>
      </c>
      <c r="F22" s="56" t="s">
        <v>26</v>
      </c>
      <c r="G22" s="56" t="s">
        <v>27</v>
      </c>
      <c r="H22" s="57" t="s">
        <v>15</v>
      </c>
      <c r="I22" s="56" t="s">
        <v>30</v>
      </c>
      <c r="J22" s="58" t="s">
        <v>18</v>
      </c>
      <c r="K22" s="58" t="s">
        <v>4</v>
      </c>
      <c r="L22" s="58" t="s">
        <v>38</v>
      </c>
      <c r="M22" s="58" t="s">
        <v>19</v>
      </c>
      <c r="N22" s="58" t="s">
        <v>20</v>
      </c>
      <c r="O22" s="58" t="s">
        <v>334</v>
      </c>
      <c r="P22" s="146">
        <f aca="true" t="shared" si="1" ref="P22:AE22">SUM(P23:P24)</f>
        <v>0</v>
      </c>
      <c r="Q22" s="147">
        <f t="shared" si="1"/>
        <v>0</v>
      </c>
      <c r="R22" s="146">
        <f t="shared" si="1"/>
        <v>0</v>
      </c>
      <c r="S22" s="147">
        <f t="shared" si="1"/>
        <v>0</v>
      </c>
      <c r="T22" s="146">
        <f t="shared" si="1"/>
        <v>0</v>
      </c>
      <c r="U22" s="147">
        <f t="shared" si="1"/>
        <v>0</v>
      </c>
      <c r="V22" s="146">
        <f t="shared" si="1"/>
        <v>0</v>
      </c>
      <c r="W22" s="147">
        <f t="shared" si="1"/>
        <v>0</v>
      </c>
      <c r="X22" s="146">
        <f t="shared" si="1"/>
        <v>0</v>
      </c>
      <c r="Y22" s="147">
        <f t="shared" si="1"/>
        <v>0</v>
      </c>
      <c r="Z22" s="146">
        <f t="shared" si="1"/>
        <v>0</v>
      </c>
      <c r="AA22" s="147">
        <f t="shared" si="1"/>
        <v>0</v>
      </c>
      <c r="AB22" s="146">
        <f t="shared" si="1"/>
        <v>0</v>
      </c>
      <c r="AC22" s="147">
        <f t="shared" si="1"/>
        <v>0</v>
      </c>
      <c r="AD22" s="146">
        <f t="shared" si="1"/>
        <v>0</v>
      </c>
      <c r="AE22" s="147">
        <f t="shared" si="1"/>
        <v>0</v>
      </c>
      <c r="AF22" s="148">
        <f>P22+R22+T22+V22+X22+Z22+AB22+AD22</f>
        <v>0</v>
      </c>
      <c r="AG22" s="147">
        <f>Q22+S22+U22+W22+Y22+AA22+AC22+AE22</f>
        <v>0</v>
      </c>
      <c r="AH22" s="62" t="s">
        <v>295</v>
      </c>
      <c r="AI22" s="62" t="s">
        <v>296</v>
      </c>
      <c r="AJ22" s="62" t="s">
        <v>11</v>
      </c>
      <c r="AK22" s="62" t="s">
        <v>12</v>
      </c>
      <c r="AL22" s="63" t="s">
        <v>21</v>
      </c>
      <c r="AM22" s="64" t="s">
        <v>37</v>
      </c>
    </row>
    <row r="23" spans="2:39" ht="29.25" customHeight="1">
      <c r="B23" s="289" t="s">
        <v>61</v>
      </c>
      <c r="C23" s="179">
        <v>2012025899019</v>
      </c>
      <c r="D23" s="8" t="s">
        <v>272</v>
      </c>
      <c r="E23" s="8" t="s">
        <v>60</v>
      </c>
      <c r="F23" s="26">
        <v>0</v>
      </c>
      <c r="G23" s="17">
        <v>0</v>
      </c>
      <c r="H23" s="187" t="s">
        <v>136</v>
      </c>
      <c r="I23" s="187" t="s">
        <v>137</v>
      </c>
      <c r="J23" s="187">
        <v>0</v>
      </c>
      <c r="K23" s="187">
        <v>4</v>
      </c>
      <c r="L23" s="187">
        <v>1</v>
      </c>
      <c r="M23" s="187">
        <v>0</v>
      </c>
      <c r="N23" s="187">
        <v>0</v>
      </c>
      <c r="O23" s="180">
        <v>0</v>
      </c>
      <c r="P23" s="154">
        <v>0</v>
      </c>
      <c r="Q23" s="154">
        <v>0</v>
      </c>
      <c r="R23" s="154"/>
      <c r="S23" s="150"/>
      <c r="T23" s="150"/>
      <c r="U23" s="150"/>
      <c r="V23" s="150"/>
      <c r="W23" s="150"/>
      <c r="X23" s="150"/>
      <c r="Y23" s="150"/>
      <c r="Z23" s="150"/>
      <c r="AA23" s="150"/>
      <c r="AB23" s="150"/>
      <c r="AC23" s="150"/>
      <c r="AD23" s="150"/>
      <c r="AE23" s="150"/>
      <c r="AF23" s="154"/>
      <c r="AG23" s="154"/>
      <c r="AH23" s="37"/>
      <c r="AI23" s="26"/>
      <c r="AJ23" s="26"/>
      <c r="AK23" s="30"/>
      <c r="AL23" s="30"/>
      <c r="AM23" s="18"/>
    </row>
    <row r="24" spans="2:39" ht="19.5" customHeight="1" thickBot="1">
      <c r="B24" s="290"/>
      <c r="C24" s="179">
        <v>2012025899019</v>
      </c>
      <c r="D24" s="66" t="s">
        <v>273</v>
      </c>
      <c r="E24" s="66" t="s">
        <v>60</v>
      </c>
      <c r="F24" s="67">
        <v>0</v>
      </c>
      <c r="G24" s="68">
        <v>0</v>
      </c>
      <c r="H24" s="188"/>
      <c r="I24" s="188"/>
      <c r="J24" s="188"/>
      <c r="K24" s="188"/>
      <c r="L24" s="188"/>
      <c r="M24" s="188"/>
      <c r="N24" s="188"/>
      <c r="O24" s="219"/>
      <c r="P24" s="156">
        <v>0</v>
      </c>
      <c r="Q24" s="154">
        <v>0</v>
      </c>
      <c r="R24" s="156"/>
      <c r="S24" s="153"/>
      <c r="T24" s="153"/>
      <c r="U24" s="153"/>
      <c r="V24" s="153"/>
      <c r="W24" s="153"/>
      <c r="X24" s="153"/>
      <c r="Y24" s="153"/>
      <c r="Z24" s="153"/>
      <c r="AA24" s="153"/>
      <c r="AB24" s="153"/>
      <c r="AC24" s="153"/>
      <c r="AD24" s="153"/>
      <c r="AE24" s="153"/>
      <c r="AF24" s="156"/>
      <c r="AG24" s="156"/>
      <c r="AH24" s="70"/>
      <c r="AI24" s="67"/>
      <c r="AJ24" s="67"/>
      <c r="AK24" s="25"/>
      <c r="AL24" s="25"/>
      <c r="AM24" s="73"/>
    </row>
    <row r="25" spans="2:38" s="14" customFormat="1" ht="17.25" customHeight="1" thickBot="1">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row>
    <row r="26" spans="2:39" s="21" customFormat="1" ht="66" customHeight="1">
      <c r="B26" s="55" t="s">
        <v>13</v>
      </c>
      <c r="C26" s="56" t="s">
        <v>29</v>
      </c>
      <c r="D26" s="56" t="s">
        <v>14</v>
      </c>
      <c r="E26" s="56" t="s">
        <v>28</v>
      </c>
      <c r="F26" s="56" t="s">
        <v>26</v>
      </c>
      <c r="G26" s="56" t="s">
        <v>27</v>
      </c>
      <c r="H26" s="57" t="s">
        <v>16</v>
      </c>
      <c r="I26" s="56" t="s">
        <v>30</v>
      </c>
      <c r="J26" s="58" t="s">
        <v>18</v>
      </c>
      <c r="K26" s="58" t="s">
        <v>4</v>
      </c>
      <c r="L26" s="58" t="s">
        <v>38</v>
      </c>
      <c r="M26" s="58" t="s">
        <v>19</v>
      </c>
      <c r="N26" s="58" t="s">
        <v>20</v>
      </c>
      <c r="O26" s="58" t="s">
        <v>334</v>
      </c>
      <c r="P26" s="146">
        <f>SUM(P27:P27)</f>
        <v>0</v>
      </c>
      <c r="Q26" s="147">
        <f>SUM(Q27:Q27)</f>
        <v>0</v>
      </c>
      <c r="R26" s="146">
        <f>SUM(R27:R27)</f>
        <v>8400</v>
      </c>
      <c r="S26" s="147">
        <f>SUM(S27:S27)</f>
        <v>0</v>
      </c>
      <c r="T26" s="146">
        <f>SUM(T27:T27)</f>
        <v>0</v>
      </c>
      <c r="U26" s="177">
        <f aca="true" t="shared" si="2" ref="U26:AE26">SUM(U27:U27)</f>
        <v>0</v>
      </c>
      <c r="V26" s="146">
        <f t="shared" si="2"/>
        <v>0</v>
      </c>
      <c r="W26" s="177">
        <f t="shared" si="2"/>
        <v>0</v>
      </c>
      <c r="X26" s="146">
        <f t="shared" si="2"/>
        <v>0</v>
      </c>
      <c r="Y26" s="177">
        <f t="shared" si="2"/>
        <v>0</v>
      </c>
      <c r="Z26" s="146">
        <f t="shared" si="2"/>
        <v>0</v>
      </c>
      <c r="AA26" s="177">
        <f t="shared" si="2"/>
        <v>0</v>
      </c>
      <c r="AB26" s="146">
        <f t="shared" si="2"/>
        <v>0</v>
      </c>
      <c r="AC26" s="177">
        <f t="shared" si="2"/>
        <v>0</v>
      </c>
      <c r="AD26" s="146">
        <f t="shared" si="2"/>
        <v>0</v>
      </c>
      <c r="AE26" s="177">
        <f t="shared" si="2"/>
        <v>0</v>
      </c>
      <c r="AF26" s="146">
        <f>P26+R26+T26+V26+X26+Z26+AB26+AD26</f>
        <v>8400</v>
      </c>
      <c r="AG26" s="147">
        <f>Q26+S26+U26+W26+Y26+AA26+AC26+AE26</f>
        <v>0</v>
      </c>
      <c r="AH26" s="62" t="s">
        <v>295</v>
      </c>
      <c r="AI26" s="62" t="s">
        <v>296</v>
      </c>
      <c r="AJ26" s="62" t="s">
        <v>11</v>
      </c>
      <c r="AK26" s="62" t="s">
        <v>12</v>
      </c>
      <c r="AL26" s="63" t="s">
        <v>21</v>
      </c>
      <c r="AM26" s="64" t="s">
        <v>37</v>
      </c>
    </row>
    <row r="27" spans="2:39" s="15" customFormat="1" ht="42.75" customHeight="1" thickBot="1">
      <c r="B27" s="81" t="s">
        <v>61</v>
      </c>
      <c r="C27" s="179">
        <v>2012025899019</v>
      </c>
      <c r="D27" s="66" t="s">
        <v>196</v>
      </c>
      <c r="E27" s="66" t="s">
        <v>60</v>
      </c>
      <c r="F27" s="76">
        <v>0</v>
      </c>
      <c r="G27" s="68">
        <v>0</v>
      </c>
      <c r="H27" s="69" t="s">
        <v>138</v>
      </c>
      <c r="I27" s="69" t="s">
        <v>139</v>
      </c>
      <c r="J27" s="69">
        <v>0</v>
      </c>
      <c r="K27" s="69">
        <v>1</v>
      </c>
      <c r="L27" s="69">
        <v>0</v>
      </c>
      <c r="M27" s="69">
        <v>0</v>
      </c>
      <c r="N27" s="69">
        <v>0</v>
      </c>
      <c r="O27" s="69">
        <v>0</v>
      </c>
      <c r="P27" s="156"/>
      <c r="Q27" s="156"/>
      <c r="R27" s="153">
        <v>8400</v>
      </c>
      <c r="S27" s="153">
        <v>0</v>
      </c>
      <c r="T27" s="153"/>
      <c r="U27" s="153"/>
      <c r="V27" s="153"/>
      <c r="W27" s="153"/>
      <c r="X27" s="153"/>
      <c r="Y27" s="153"/>
      <c r="Z27" s="153"/>
      <c r="AA27" s="153"/>
      <c r="AB27" s="153"/>
      <c r="AC27" s="153"/>
      <c r="AD27" s="153"/>
      <c r="AE27" s="153"/>
      <c r="AF27" s="153"/>
      <c r="AG27" s="153"/>
      <c r="AH27" s="71"/>
      <c r="AI27" s="77"/>
      <c r="AJ27" s="92"/>
      <c r="AK27" s="93"/>
      <c r="AL27" s="96"/>
      <c r="AM27" s="97"/>
    </row>
    <row r="28" spans="2:39" s="20" customFormat="1" ht="4.5" customHeight="1">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19"/>
    </row>
    <row r="29" ht="15.75" thickBot="1"/>
    <row r="30" spans="2:39" s="21" customFormat="1" ht="66" customHeight="1">
      <c r="B30" s="55" t="s">
        <v>13</v>
      </c>
      <c r="C30" s="56" t="s">
        <v>29</v>
      </c>
      <c r="D30" s="56" t="s">
        <v>14</v>
      </c>
      <c r="E30" s="56" t="s">
        <v>28</v>
      </c>
      <c r="F30" s="56" t="s">
        <v>26</v>
      </c>
      <c r="G30" s="56" t="s">
        <v>27</v>
      </c>
      <c r="H30" s="57" t="s">
        <v>41</v>
      </c>
      <c r="I30" s="56" t="s">
        <v>30</v>
      </c>
      <c r="J30" s="58" t="s">
        <v>18</v>
      </c>
      <c r="K30" s="58" t="s">
        <v>4</v>
      </c>
      <c r="L30" s="58" t="s">
        <v>38</v>
      </c>
      <c r="M30" s="58" t="s">
        <v>19</v>
      </c>
      <c r="N30" s="58" t="s">
        <v>20</v>
      </c>
      <c r="O30" s="58" t="s">
        <v>334</v>
      </c>
      <c r="P30" s="146">
        <f>SUM(P31:P31)</f>
        <v>0</v>
      </c>
      <c r="Q30" s="147">
        <f>SUM(Q31:Q31)</f>
        <v>0</v>
      </c>
      <c r="R30" s="146">
        <f>SUM(R31:R31)</f>
        <v>0</v>
      </c>
      <c r="S30" s="147">
        <f>SUM(S31:S31)</f>
        <v>0</v>
      </c>
      <c r="T30" s="146">
        <f aca="true" t="shared" si="3" ref="T30:AE30">SUM(T31:T31)</f>
        <v>13200</v>
      </c>
      <c r="U30" s="177">
        <f t="shared" si="3"/>
        <v>7000</v>
      </c>
      <c r="V30" s="146">
        <f t="shared" si="3"/>
        <v>0</v>
      </c>
      <c r="W30" s="177">
        <f t="shared" si="3"/>
        <v>0</v>
      </c>
      <c r="X30" s="146">
        <f t="shared" si="3"/>
        <v>0</v>
      </c>
      <c r="Y30" s="177">
        <f t="shared" si="3"/>
        <v>0</v>
      </c>
      <c r="Z30" s="146">
        <f t="shared" si="3"/>
        <v>0</v>
      </c>
      <c r="AA30" s="177">
        <f t="shared" si="3"/>
        <v>0</v>
      </c>
      <c r="AB30" s="146">
        <f t="shared" si="3"/>
        <v>0</v>
      </c>
      <c r="AC30" s="177">
        <f t="shared" si="3"/>
        <v>0</v>
      </c>
      <c r="AD30" s="146">
        <f t="shared" si="3"/>
        <v>0</v>
      </c>
      <c r="AE30" s="177">
        <f t="shared" si="3"/>
        <v>0</v>
      </c>
      <c r="AF30" s="146">
        <f>P30+R30+T30+V30+X30+Z30+AB30+AD30</f>
        <v>13200</v>
      </c>
      <c r="AG30" s="147">
        <f>Q30+S30+U30+W30+Y30+AA30+AC30+AE30</f>
        <v>7000</v>
      </c>
      <c r="AH30" s="62" t="s">
        <v>295</v>
      </c>
      <c r="AI30" s="62" t="s">
        <v>296</v>
      </c>
      <c r="AJ30" s="62" t="s">
        <v>11</v>
      </c>
      <c r="AK30" s="62" t="s">
        <v>12</v>
      </c>
      <c r="AL30" s="63" t="s">
        <v>21</v>
      </c>
      <c r="AM30" s="64" t="s">
        <v>37</v>
      </c>
    </row>
    <row r="31" spans="2:39" s="15" customFormat="1" ht="48" customHeight="1" thickBot="1">
      <c r="B31" s="81" t="s">
        <v>61</v>
      </c>
      <c r="C31" s="179">
        <v>2012025899019</v>
      </c>
      <c r="D31" s="66" t="s">
        <v>274</v>
      </c>
      <c r="E31" s="66" t="s">
        <v>60</v>
      </c>
      <c r="F31" s="76">
        <v>0</v>
      </c>
      <c r="G31" s="68">
        <v>0</v>
      </c>
      <c r="H31" s="69" t="s">
        <v>140</v>
      </c>
      <c r="I31" s="69" t="s">
        <v>141</v>
      </c>
      <c r="J31" s="69">
        <v>0</v>
      </c>
      <c r="K31" s="69">
        <v>1</v>
      </c>
      <c r="L31" s="69">
        <v>0</v>
      </c>
      <c r="M31" s="69">
        <v>0</v>
      </c>
      <c r="N31" s="69">
        <v>0</v>
      </c>
      <c r="O31" s="69">
        <v>0</v>
      </c>
      <c r="P31" s="156"/>
      <c r="Q31" s="156"/>
      <c r="R31" s="153"/>
      <c r="S31" s="153"/>
      <c r="T31" s="153">
        <v>13200</v>
      </c>
      <c r="U31" s="153">
        <v>7000</v>
      </c>
      <c r="V31" s="153"/>
      <c r="W31" s="153"/>
      <c r="X31" s="153"/>
      <c r="Y31" s="153"/>
      <c r="Z31" s="153"/>
      <c r="AA31" s="153"/>
      <c r="AB31" s="153"/>
      <c r="AC31" s="153"/>
      <c r="AD31" s="153"/>
      <c r="AE31" s="153"/>
      <c r="AF31" s="153"/>
      <c r="AG31" s="153"/>
      <c r="AH31" s="71"/>
      <c r="AI31" s="77"/>
      <c r="AJ31" s="98" t="s">
        <v>277</v>
      </c>
      <c r="AK31" s="98" t="s">
        <v>278</v>
      </c>
      <c r="AL31" s="98" t="s">
        <v>275</v>
      </c>
      <c r="AM31" s="94" t="s">
        <v>276</v>
      </c>
    </row>
    <row r="32" ht="15.75" thickBot="1"/>
    <row r="33" spans="2:39" s="15" customFormat="1" ht="61.5" customHeight="1">
      <c r="B33" s="55" t="s">
        <v>34</v>
      </c>
      <c r="C33" s="56" t="s">
        <v>29</v>
      </c>
      <c r="D33" s="56" t="s">
        <v>14</v>
      </c>
      <c r="E33" s="56" t="s">
        <v>25</v>
      </c>
      <c r="F33" s="56" t="s">
        <v>26</v>
      </c>
      <c r="G33" s="56" t="s">
        <v>27</v>
      </c>
      <c r="H33" s="57" t="s">
        <v>42</v>
      </c>
      <c r="I33" s="56" t="s">
        <v>30</v>
      </c>
      <c r="J33" s="58" t="s">
        <v>18</v>
      </c>
      <c r="K33" s="58" t="s">
        <v>4</v>
      </c>
      <c r="L33" s="58" t="s">
        <v>38</v>
      </c>
      <c r="M33" s="58" t="s">
        <v>19</v>
      </c>
      <c r="N33" s="58" t="s">
        <v>20</v>
      </c>
      <c r="O33" s="58" t="s">
        <v>334</v>
      </c>
      <c r="P33" s="146">
        <f aca="true" t="shared" si="4" ref="P33:AE33">SUM(P34:P34)</f>
        <v>0</v>
      </c>
      <c r="Q33" s="147">
        <f t="shared" si="4"/>
        <v>0</v>
      </c>
      <c r="R33" s="146">
        <f t="shared" si="4"/>
        <v>0</v>
      </c>
      <c r="S33" s="147">
        <f t="shared" si="4"/>
        <v>0</v>
      </c>
      <c r="T33" s="146">
        <f t="shared" si="4"/>
        <v>0</v>
      </c>
      <c r="U33" s="177">
        <f t="shared" si="4"/>
        <v>0</v>
      </c>
      <c r="V33" s="146">
        <f t="shared" si="4"/>
        <v>0</v>
      </c>
      <c r="W33" s="177">
        <f t="shared" si="4"/>
        <v>0</v>
      </c>
      <c r="X33" s="146">
        <f t="shared" si="4"/>
        <v>0</v>
      </c>
      <c r="Y33" s="177">
        <f t="shared" si="4"/>
        <v>0</v>
      </c>
      <c r="Z33" s="146">
        <f t="shared" si="4"/>
        <v>0</v>
      </c>
      <c r="AA33" s="177">
        <f t="shared" si="4"/>
        <v>0</v>
      </c>
      <c r="AB33" s="146">
        <f t="shared" si="4"/>
        <v>0</v>
      </c>
      <c r="AC33" s="177">
        <f t="shared" si="4"/>
        <v>0</v>
      </c>
      <c r="AD33" s="146">
        <f t="shared" si="4"/>
        <v>0</v>
      </c>
      <c r="AE33" s="177">
        <f t="shared" si="4"/>
        <v>0</v>
      </c>
      <c r="AF33" s="146">
        <f>P33+R33+T33+V33+X33+Z33+AB33+AD33</f>
        <v>0</v>
      </c>
      <c r="AG33" s="147">
        <f>Q33+S33+U33+W33+Y33+AA33+AC33+AE33</f>
        <v>0</v>
      </c>
      <c r="AH33" s="62" t="s">
        <v>295</v>
      </c>
      <c r="AI33" s="62" t="s">
        <v>296</v>
      </c>
      <c r="AJ33" s="62" t="s">
        <v>11</v>
      </c>
      <c r="AK33" s="62" t="s">
        <v>12</v>
      </c>
      <c r="AL33" s="63" t="s">
        <v>21</v>
      </c>
      <c r="AM33" s="64" t="s">
        <v>37</v>
      </c>
    </row>
    <row r="34" spans="2:39" ht="39" customHeight="1" thickBot="1">
      <c r="B34" s="81" t="s">
        <v>61</v>
      </c>
      <c r="C34" s="179">
        <v>2012025899019</v>
      </c>
      <c r="D34" s="66" t="s">
        <v>279</v>
      </c>
      <c r="E34" s="66" t="s">
        <v>60</v>
      </c>
      <c r="F34" s="67">
        <v>0</v>
      </c>
      <c r="G34" s="68">
        <v>0</v>
      </c>
      <c r="H34" s="69" t="s">
        <v>142</v>
      </c>
      <c r="I34" s="69" t="s">
        <v>143</v>
      </c>
      <c r="J34" s="69">
        <v>0</v>
      </c>
      <c r="K34" s="69">
        <v>1</v>
      </c>
      <c r="L34" s="69">
        <v>0</v>
      </c>
      <c r="M34" s="69">
        <v>0</v>
      </c>
      <c r="N34" s="69">
        <v>0</v>
      </c>
      <c r="O34" s="69">
        <v>0</v>
      </c>
      <c r="P34" s="156"/>
      <c r="Q34" s="156"/>
      <c r="R34" s="153"/>
      <c r="S34" s="153"/>
      <c r="T34" s="153">
        <v>0</v>
      </c>
      <c r="U34" s="153">
        <v>0</v>
      </c>
      <c r="V34" s="153"/>
      <c r="W34" s="153"/>
      <c r="X34" s="153"/>
      <c r="Y34" s="153"/>
      <c r="Z34" s="153"/>
      <c r="AA34" s="153"/>
      <c r="AB34" s="153"/>
      <c r="AC34" s="153"/>
      <c r="AD34" s="153"/>
      <c r="AE34" s="153"/>
      <c r="AF34" s="153"/>
      <c r="AG34" s="153"/>
      <c r="AH34" s="70"/>
      <c r="AI34" s="67"/>
      <c r="AJ34" s="25"/>
      <c r="AK34" s="25"/>
      <c r="AL34" s="25"/>
      <c r="AM34" s="73"/>
    </row>
  </sheetData>
  <sheetProtection/>
  <mergeCells count="74">
    <mergeCell ref="O23:O24"/>
    <mergeCell ref="AG8:AG20"/>
    <mergeCell ref="AJ8:AJ20"/>
    <mergeCell ref="AK8:AK20"/>
    <mergeCell ref="AL8:AM20"/>
    <mergeCell ref="AA8:AA20"/>
    <mergeCell ref="AB8:AB20"/>
    <mergeCell ref="AC8:AC20"/>
    <mergeCell ref="AD8:AD20"/>
    <mergeCell ref="AE8:AE20"/>
    <mergeCell ref="AF8:AF20"/>
    <mergeCell ref="T8:T20"/>
    <mergeCell ref="U8:U20"/>
    <mergeCell ref="V8:V20"/>
    <mergeCell ref="W8:W20"/>
    <mergeCell ref="X8:X20"/>
    <mergeCell ref="Y8:Y20"/>
    <mergeCell ref="M8:M20"/>
    <mergeCell ref="N8:N20"/>
    <mergeCell ref="P8:P20"/>
    <mergeCell ref="Q8:Q20"/>
    <mergeCell ref="R8:R20"/>
    <mergeCell ref="S8:S20"/>
    <mergeCell ref="O8:O20"/>
    <mergeCell ref="B8:B20"/>
    <mergeCell ref="C8:H20"/>
    <mergeCell ref="I8:I20"/>
    <mergeCell ref="J8:J20"/>
    <mergeCell ref="K8:K20"/>
    <mergeCell ref="L8:L20"/>
    <mergeCell ref="B23:B24"/>
    <mergeCell ref="B28:AL28"/>
    <mergeCell ref="N23:N24"/>
    <mergeCell ref="B25:AL25"/>
    <mergeCell ref="H23:H24"/>
    <mergeCell ref="I23:I24"/>
    <mergeCell ref="J23:J24"/>
    <mergeCell ref="K23:K24"/>
    <mergeCell ref="L23:L24"/>
    <mergeCell ref="M23:M24"/>
    <mergeCell ref="AJ6:AJ7"/>
    <mergeCell ref="AK6:AK7"/>
    <mergeCell ref="AL6:AM7"/>
    <mergeCell ref="B21:AL21"/>
    <mergeCell ref="X6:Y6"/>
    <mergeCell ref="Z6:AA6"/>
    <mergeCell ref="AB6:AC6"/>
    <mergeCell ref="AD6:AE6"/>
    <mergeCell ref="Z8:Z20"/>
    <mergeCell ref="AF6:AG6"/>
    <mergeCell ref="AI6:AI7"/>
    <mergeCell ref="M6:M7"/>
    <mergeCell ref="N6:N7"/>
    <mergeCell ref="P6:Q6"/>
    <mergeCell ref="R6:S6"/>
    <mergeCell ref="T6:U6"/>
    <mergeCell ref="V6:W6"/>
    <mergeCell ref="AH6:AH7"/>
    <mergeCell ref="O6:O7"/>
    <mergeCell ref="B6:B7"/>
    <mergeCell ref="C6:H7"/>
    <mergeCell ref="I6:I7"/>
    <mergeCell ref="J6:J7"/>
    <mergeCell ref="K6:K7"/>
    <mergeCell ref="L6:L7"/>
    <mergeCell ref="B2:AM2"/>
    <mergeCell ref="B3:AM3"/>
    <mergeCell ref="B4:H4"/>
    <mergeCell ref="I4:U4"/>
    <mergeCell ref="V4:AM4"/>
    <mergeCell ref="B5:E5"/>
    <mergeCell ref="P5:AG5"/>
    <mergeCell ref="AI5:AM5"/>
    <mergeCell ref="F5:O5"/>
  </mergeCells>
  <printOptions/>
  <pageMargins left="0.7086614173228347" right="0.7086614173228347" top="0.7480314960629921" bottom="0.7480314960629921" header="0.31496062992125984" footer="0.31496062992125984"/>
  <pageSetup orientation="landscape" paperSize="5"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dc:creator>
  <cp:keywords/>
  <dc:description/>
  <cp:lastModifiedBy>nohosala</cp:lastModifiedBy>
  <cp:lastPrinted>2013-01-18T18:42:33Z</cp:lastPrinted>
  <dcterms:created xsi:type="dcterms:W3CDTF">2012-06-04T03:15:36Z</dcterms:created>
  <dcterms:modified xsi:type="dcterms:W3CDTF">2013-04-13T17:58:13Z</dcterms:modified>
  <cp:category/>
  <cp:version/>
  <cp:contentType/>
  <cp:contentStatus/>
</cp:coreProperties>
</file>