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7170" firstSheet="16" activeTab="20"/>
  </bookViews>
  <sheets>
    <sheet name="EDUCACION 01" sheetId="4" r:id="rId1"/>
    <sheet name="DEPORTE Y RECREACION 2" sheetId="19" r:id="rId2"/>
    <sheet name="ATENCION GRUPOS (3)" sheetId="20" r:id="rId3"/>
    <sheet name="JUSTICIA (4)" sheetId="21" r:id="rId4"/>
    <sheet name="POBREZA EXTREMA (5)" sheetId="22" r:id="rId5"/>
    <sheet name="POBLACION VICTIMA 6" sheetId="39" r:id="rId6"/>
    <sheet name="VIVIENDA 7" sheetId="40" r:id="rId7"/>
    <sheet name="ATENCION GRUPOS VULNERABLES 8" sheetId="41" r:id="rId8"/>
    <sheet name="SALUD 9" sheetId="42" r:id="rId9"/>
    <sheet name="CULTURA 10" sheetId="43" r:id="rId10"/>
    <sheet name="AGUA POT SANEAMIENTO BASICO 11" sheetId="44" r:id="rId11"/>
    <sheet name="SANEAMIENTO BASICO EFICIENTE 12" sheetId="53" r:id="rId12"/>
    <sheet name="AMBIENTAL  13" sheetId="54" r:id="rId13"/>
    <sheet name="PREV. Y ATENCIO NDE DESASTRE 14" sheetId="55" r:id="rId14"/>
    <sheet name="FORTALECIMIENTO INSTITUC 15" sheetId="56" r:id="rId15"/>
    <sheet name="AGROPECUARIO 16" sheetId="57" r:id="rId16"/>
    <sheet name="TRANSPORTE 17" sheetId="58" r:id="rId17"/>
    <sheet name="JUSTICIA 18" sheetId="59" r:id="rId18"/>
    <sheet name="FORTALECIMIENTO INSTITUC 19" sheetId="60" r:id="rId19"/>
    <sheet name="DESARROLLO COMUNITARIO 20" sheetId="61" r:id="rId20"/>
    <sheet name="PROMOCION DEL DESARROLLO 21" sheetId="62" r:id="rId21"/>
  </sheets>
  <calcPr calcId="125725"/>
</workbook>
</file>

<file path=xl/calcChain.xml><?xml version="1.0" encoding="utf-8"?>
<calcChain xmlns="http://schemas.openxmlformats.org/spreadsheetml/2006/main">
  <c r="S8" i="62"/>
  <c r="T8"/>
  <c r="V8"/>
  <c r="X8"/>
  <c r="Z8"/>
  <c r="AB8"/>
  <c r="AC11"/>
  <c r="S8" i="60"/>
  <c r="T8"/>
  <c r="V8"/>
  <c r="X8"/>
  <c r="Z8"/>
  <c r="AB8"/>
  <c r="AC11" i="59"/>
  <c r="AC46" i="58"/>
  <c r="S8"/>
  <c r="T8"/>
  <c r="V8"/>
  <c r="X8"/>
  <c r="Z8"/>
  <c r="AB8"/>
  <c r="AC16"/>
  <c r="U15"/>
  <c r="AC11"/>
  <c r="AC22" i="57"/>
  <c r="AC11"/>
  <c r="S8" i="56"/>
  <c r="T8"/>
  <c r="V8"/>
  <c r="X8"/>
  <c r="Z8"/>
  <c r="AB8"/>
  <c r="S8" i="55"/>
  <c r="T8"/>
  <c r="V8"/>
  <c r="X8"/>
  <c r="Z8"/>
  <c r="AB8"/>
  <c r="AC34"/>
  <c r="Y33"/>
  <c r="S8" i="54"/>
  <c r="T8"/>
  <c r="V8"/>
  <c r="X8"/>
  <c r="Z8"/>
  <c r="AB8"/>
  <c r="AC26"/>
  <c r="AC16"/>
  <c r="Y15"/>
  <c r="AC38" i="53"/>
  <c r="AC34"/>
  <c r="W33"/>
  <c r="Y33"/>
  <c r="AA33"/>
  <c r="AC26"/>
  <c r="AC11"/>
  <c r="AC26" i="44"/>
  <c r="S8"/>
  <c r="T8"/>
  <c r="V8"/>
  <c r="X8"/>
  <c r="Z8"/>
  <c r="AB8"/>
  <c r="AC34"/>
  <c r="AA25"/>
  <c r="AA33"/>
  <c r="AC42"/>
  <c r="AA41"/>
  <c r="U15"/>
  <c r="Y15"/>
  <c r="AA15"/>
  <c r="AC16"/>
  <c r="AC11"/>
  <c r="S8" i="43"/>
  <c r="T8"/>
  <c r="V8"/>
  <c r="X8"/>
  <c r="Z8"/>
  <c r="AB8"/>
  <c r="Y15"/>
  <c r="AC16"/>
  <c r="AC11"/>
  <c r="S8" i="42"/>
  <c r="T8"/>
  <c r="V8"/>
  <c r="X8"/>
  <c r="Z8"/>
  <c r="AB8"/>
  <c r="AC102"/>
  <c r="AC98"/>
  <c r="AC82"/>
  <c r="AC46"/>
  <c r="Y29" i="40"/>
  <c r="S8"/>
  <c r="T8"/>
  <c r="V8"/>
  <c r="X8"/>
  <c r="Z8"/>
  <c r="AB8"/>
  <c r="AC30"/>
  <c r="W25"/>
  <c r="Y25"/>
  <c r="AA25"/>
  <c r="AC26"/>
  <c r="AA21"/>
  <c r="AC22"/>
  <c r="AC16"/>
  <c r="AC11"/>
  <c r="S8" i="39"/>
  <c r="T8"/>
  <c r="V8"/>
  <c r="X8"/>
  <c r="Z8"/>
  <c r="AB8"/>
  <c r="AC118"/>
  <c r="AC114"/>
  <c r="AC110"/>
  <c r="AC106"/>
  <c r="AC102"/>
  <c r="AC98"/>
  <c r="AC90"/>
  <c r="AC86"/>
  <c r="AC82"/>
  <c r="AC78"/>
  <c r="AC74"/>
  <c r="AC11" i="22" l="1"/>
  <c r="S8"/>
  <c r="T8"/>
  <c r="V8"/>
  <c r="X8"/>
  <c r="Z8"/>
  <c r="AB8"/>
  <c r="AC50"/>
  <c r="W49"/>
  <c r="Y49"/>
  <c r="AA49"/>
  <c r="AC46"/>
  <c r="W45"/>
  <c r="Y45"/>
  <c r="AA45"/>
  <c r="AC62" i="20"/>
  <c r="AC16"/>
  <c r="Y15"/>
  <c r="AB8" i="19"/>
  <c r="S8"/>
  <c r="T8"/>
  <c r="V8"/>
  <c r="X8"/>
  <c r="Z8"/>
  <c r="AC38"/>
  <c r="Y37"/>
  <c r="AC34"/>
  <c r="Y33"/>
  <c r="Y29"/>
  <c r="AC30"/>
  <c r="AC22"/>
  <c r="Y21"/>
  <c r="AA21"/>
  <c r="AA15"/>
  <c r="AC16"/>
  <c r="AC11"/>
  <c r="T8" i="4"/>
  <c r="V8"/>
  <c r="X8"/>
  <c r="Z8"/>
  <c r="AB8"/>
  <c r="AC50"/>
  <c r="AC46"/>
  <c r="W49"/>
  <c r="AC42"/>
  <c r="W41"/>
  <c r="Y41"/>
  <c r="AC34"/>
  <c r="AC30"/>
  <c r="AC22" i="62" l="1"/>
  <c r="AC21" s="1"/>
  <c r="AE21"/>
  <c r="AD21"/>
  <c r="AA21"/>
  <c r="Y21"/>
  <c r="W21"/>
  <c r="R21"/>
  <c r="Q21"/>
  <c r="P21"/>
  <c r="O21"/>
  <c r="AC16"/>
  <c r="AC15" s="1"/>
  <c r="AE15"/>
  <c r="AD15"/>
  <c r="AA15"/>
  <c r="Y15"/>
  <c r="W15"/>
  <c r="R15"/>
  <c r="Q15"/>
  <c r="P15"/>
  <c r="O15"/>
  <c r="AE10"/>
  <c r="AE8" s="1"/>
  <c r="AD10"/>
  <c r="AA10"/>
  <c r="Y10"/>
  <c r="W10"/>
  <c r="W8" s="1"/>
  <c r="U10"/>
  <c r="U8" s="1"/>
  <c r="R10"/>
  <c r="R8" s="1"/>
  <c r="Q10"/>
  <c r="Q8" s="1"/>
  <c r="P10"/>
  <c r="P8" s="1"/>
  <c r="O10"/>
  <c r="O8" s="1"/>
  <c r="S8" i="61"/>
  <c r="T8"/>
  <c r="V8"/>
  <c r="X8"/>
  <c r="Z8"/>
  <c r="AB8"/>
  <c r="AC16"/>
  <c r="AC15" s="1"/>
  <c r="AE15"/>
  <c r="AD15"/>
  <c r="AA15"/>
  <c r="Y15"/>
  <c r="W15"/>
  <c r="R15"/>
  <c r="Q15"/>
  <c r="P15"/>
  <c r="P8" s="1"/>
  <c r="O15"/>
  <c r="AC11"/>
  <c r="AE10"/>
  <c r="AE8" s="1"/>
  <c r="AD10"/>
  <c r="AD8" s="1"/>
  <c r="AA10"/>
  <c r="AA8" s="1"/>
  <c r="Y10"/>
  <c r="Y8" s="1"/>
  <c r="W10"/>
  <c r="W8" s="1"/>
  <c r="U10"/>
  <c r="U8" s="1"/>
  <c r="R10"/>
  <c r="R8" s="1"/>
  <c r="Q10"/>
  <c r="Q8" s="1"/>
  <c r="P10"/>
  <c r="O10"/>
  <c r="AC97" i="60"/>
  <c r="AC77"/>
  <c r="AC65"/>
  <c r="AC54"/>
  <c r="AC11"/>
  <c r="Y8" i="62" l="1"/>
  <c r="AD8"/>
  <c r="AA8"/>
  <c r="AC10" i="61"/>
  <c r="AC8" s="1"/>
  <c r="O8"/>
  <c r="AC10" i="62"/>
  <c r="AC8" s="1"/>
  <c r="AE96" i="60" l="1"/>
  <c r="AD96"/>
  <c r="AA96"/>
  <c r="Y96"/>
  <c r="W96"/>
  <c r="U96"/>
  <c r="R96"/>
  <c r="Q96"/>
  <c r="P96"/>
  <c r="O96"/>
  <c r="AC96" s="1"/>
  <c r="AC93"/>
  <c r="AC92" s="1"/>
  <c r="AE92"/>
  <c r="AD92"/>
  <c r="AA92"/>
  <c r="Y92"/>
  <c r="W92"/>
  <c r="U92"/>
  <c r="R92"/>
  <c r="Q92"/>
  <c r="P92"/>
  <c r="O92"/>
  <c r="AC89"/>
  <c r="AC88" s="1"/>
  <c r="AE88"/>
  <c r="AD88"/>
  <c r="AA88"/>
  <c r="Y88"/>
  <c r="W88"/>
  <c r="U88"/>
  <c r="R88"/>
  <c r="Q88"/>
  <c r="P88"/>
  <c r="O88"/>
  <c r="AC85"/>
  <c r="AC84" s="1"/>
  <c r="AE84"/>
  <c r="AD84"/>
  <c r="AA84"/>
  <c r="Y84"/>
  <c r="W84"/>
  <c r="R84"/>
  <c r="Q84"/>
  <c r="P84"/>
  <c r="O84"/>
  <c r="AC81"/>
  <c r="AC80" s="1"/>
  <c r="AE80"/>
  <c r="AD80"/>
  <c r="AA80"/>
  <c r="Y80"/>
  <c r="W80"/>
  <c r="U80"/>
  <c r="R80"/>
  <c r="Q80"/>
  <c r="P80"/>
  <c r="O80"/>
  <c r="AC76"/>
  <c r="AE76"/>
  <c r="AD76"/>
  <c r="AA76"/>
  <c r="Y76"/>
  <c r="W76"/>
  <c r="R76"/>
  <c r="Q76"/>
  <c r="P76"/>
  <c r="O76"/>
  <c r="AC73"/>
  <c r="AC72" s="1"/>
  <c r="AE72"/>
  <c r="AD72"/>
  <c r="AA72"/>
  <c r="Y72"/>
  <c r="W72"/>
  <c r="R72"/>
  <c r="Q72"/>
  <c r="P72"/>
  <c r="O72"/>
  <c r="AC69"/>
  <c r="AC68" s="1"/>
  <c r="AE68"/>
  <c r="AD68"/>
  <c r="AA68"/>
  <c r="Y68"/>
  <c r="W68"/>
  <c r="R68"/>
  <c r="Q68"/>
  <c r="P68"/>
  <c r="O68"/>
  <c r="AE64"/>
  <c r="AD64"/>
  <c r="AC64"/>
  <c r="AA64"/>
  <c r="Y64"/>
  <c r="W64"/>
  <c r="U64"/>
  <c r="R64"/>
  <c r="Q64"/>
  <c r="P64"/>
  <c r="O64"/>
  <c r="AC59"/>
  <c r="AE58"/>
  <c r="AD58"/>
  <c r="AC58"/>
  <c r="AA58"/>
  <c r="Y58"/>
  <c r="W58"/>
  <c r="R58"/>
  <c r="Q58"/>
  <c r="P58"/>
  <c r="O58"/>
  <c r="AE53"/>
  <c r="AD53"/>
  <c r="AA53"/>
  <c r="Y53"/>
  <c r="W53"/>
  <c r="U53"/>
  <c r="R53"/>
  <c r="Q53"/>
  <c r="P53"/>
  <c r="O53"/>
  <c r="AC50"/>
  <c r="AC49" s="1"/>
  <c r="AE49"/>
  <c r="AD49"/>
  <c r="AA49"/>
  <c r="Y49"/>
  <c r="W49"/>
  <c r="U49"/>
  <c r="R49"/>
  <c r="Q49"/>
  <c r="P49"/>
  <c r="O49"/>
  <c r="AC46"/>
  <c r="AC45" s="1"/>
  <c r="AE45"/>
  <c r="AD45"/>
  <c r="AA45"/>
  <c r="Y45"/>
  <c r="W45"/>
  <c r="U45"/>
  <c r="R45"/>
  <c r="Q45"/>
  <c r="P45"/>
  <c r="O45"/>
  <c r="AC42"/>
  <c r="AC41" s="1"/>
  <c r="AE41"/>
  <c r="AD41"/>
  <c r="AA41"/>
  <c r="Y41"/>
  <c r="W41"/>
  <c r="R41"/>
  <c r="Q41"/>
  <c r="P41"/>
  <c r="O41"/>
  <c r="AC38"/>
  <c r="AC37" s="1"/>
  <c r="AE37"/>
  <c r="AD37"/>
  <c r="AA37"/>
  <c r="Y37"/>
  <c r="W37"/>
  <c r="U37"/>
  <c r="R37"/>
  <c r="Q37"/>
  <c r="P37"/>
  <c r="O37"/>
  <c r="AC34"/>
  <c r="AC33" s="1"/>
  <c r="AE33"/>
  <c r="AD33"/>
  <c r="AA33"/>
  <c r="Y33"/>
  <c r="W33"/>
  <c r="R33"/>
  <c r="Q33"/>
  <c r="P33"/>
  <c r="O33"/>
  <c r="AC30"/>
  <c r="AC29" s="1"/>
  <c r="AE29"/>
  <c r="AD29"/>
  <c r="AA29"/>
  <c r="Y29"/>
  <c r="W29"/>
  <c r="R29"/>
  <c r="Q29"/>
  <c r="P29"/>
  <c r="O29"/>
  <c r="AC26"/>
  <c r="AC25" s="1"/>
  <c r="AE25"/>
  <c r="AD25"/>
  <c r="AA25"/>
  <c r="Y25"/>
  <c r="W25"/>
  <c r="R25"/>
  <c r="Q25"/>
  <c r="P25"/>
  <c r="O25"/>
  <c r="AC22"/>
  <c r="AC21" s="1"/>
  <c r="AE21"/>
  <c r="AD21"/>
  <c r="AA21"/>
  <c r="Y21"/>
  <c r="W21"/>
  <c r="U21"/>
  <c r="R21"/>
  <c r="Q21"/>
  <c r="P21"/>
  <c r="O21"/>
  <c r="AC16"/>
  <c r="AC15" s="1"/>
  <c r="AE15"/>
  <c r="AD15"/>
  <c r="AA15"/>
  <c r="Y15"/>
  <c r="W15"/>
  <c r="R15"/>
  <c r="Q15"/>
  <c r="P15"/>
  <c r="O15"/>
  <c r="AE10"/>
  <c r="AD10"/>
  <c r="AD8" s="1"/>
  <c r="AA10"/>
  <c r="AA8" s="1"/>
  <c r="Y10"/>
  <c r="Y8" s="1"/>
  <c r="W10"/>
  <c r="W8" s="1"/>
  <c r="U10"/>
  <c r="U8" s="1"/>
  <c r="R10"/>
  <c r="R8" s="1"/>
  <c r="Q10"/>
  <c r="Q8" s="1"/>
  <c r="P10"/>
  <c r="P8" s="1"/>
  <c r="O10"/>
  <c r="AE8"/>
  <c r="AC50" i="59"/>
  <c r="AC49" s="1"/>
  <c r="AE49"/>
  <c r="AD49"/>
  <c r="AA49"/>
  <c r="Y49"/>
  <c r="W49"/>
  <c r="U49"/>
  <c r="R49"/>
  <c r="Q49"/>
  <c r="P49"/>
  <c r="O49"/>
  <c r="AC46"/>
  <c r="AC45" s="1"/>
  <c r="AE45"/>
  <c r="AD45"/>
  <c r="AA45"/>
  <c r="Y45"/>
  <c r="W45"/>
  <c r="U45"/>
  <c r="R45"/>
  <c r="Q45"/>
  <c r="P45"/>
  <c r="O45"/>
  <c r="AC42"/>
  <c r="AE41"/>
  <c r="AD41"/>
  <c r="AC41"/>
  <c r="AA41"/>
  <c r="Y41"/>
  <c r="W41"/>
  <c r="R41"/>
  <c r="Q41"/>
  <c r="P41"/>
  <c r="O41"/>
  <c r="AC38"/>
  <c r="AC37" s="1"/>
  <c r="AE37"/>
  <c r="AD37"/>
  <c r="AA37"/>
  <c r="Y37"/>
  <c r="W37"/>
  <c r="U37"/>
  <c r="R37"/>
  <c r="Q37"/>
  <c r="P37"/>
  <c r="O37"/>
  <c r="AC34"/>
  <c r="AC33" s="1"/>
  <c r="AE33"/>
  <c r="AD33"/>
  <c r="AA33"/>
  <c r="Y33"/>
  <c r="W33"/>
  <c r="R33"/>
  <c r="Q33"/>
  <c r="P33"/>
  <c r="O33"/>
  <c r="AC30"/>
  <c r="AC29" s="1"/>
  <c r="AE29"/>
  <c r="AD29"/>
  <c r="AA29"/>
  <c r="Y29"/>
  <c r="W29"/>
  <c r="R29"/>
  <c r="Q29"/>
  <c r="P29"/>
  <c r="O29"/>
  <c r="AC26"/>
  <c r="AC25" s="1"/>
  <c r="AE25"/>
  <c r="AD25"/>
  <c r="AA25"/>
  <c r="Y25"/>
  <c r="W25"/>
  <c r="R25"/>
  <c r="Q25"/>
  <c r="P25"/>
  <c r="O25"/>
  <c r="AC22"/>
  <c r="AC21" s="1"/>
  <c r="AE21"/>
  <c r="AD21"/>
  <c r="AA21"/>
  <c r="Y21"/>
  <c r="W21"/>
  <c r="U21"/>
  <c r="R21"/>
  <c r="Q21"/>
  <c r="P21"/>
  <c r="O21"/>
  <c r="AC16"/>
  <c r="AC15" s="1"/>
  <c r="AE15"/>
  <c r="AD15"/>
  <c r="AA15"/>
  <c r="Y15"/>
  <c r="W15"/>
  <c r="R15"/>
  <c r="Q15"/>
  <c r="P15"/>
  <c r="O15"/>
  <c r="AE10"/>
  <c r="AD10"/>
  <c r="AD8" s="1"/>
  <c r="AA10"/>
  <c r="Y10"/>
  <c r="W10"/>
  <c r="U10"/>
  <c r="R10"/>
  <c r="R8" s="1"/>
  <c r="Q10"/>
  <c r="P10"/>
  <c r="P8" s="1"/>
  <c r="O10"/>
  <c r="AE8"/>
  <c r="AB8"/>
  <c r="AA8"/>
  <c r="Z8"/>
  <c r="X8"/>
  <c r="W8"/>
  <c r="V8"/>
  <c r="U8"/>
  <c r="T8"/>
  <c r="S8"/>
  <c r="AC34" i="58"/>
  <c r="AC33" s="1"/>
  <c r="AC50"/>
  <c r="AC49" s="1"/>
  <c r="AE49"/>
  <c r="AD49"/>
  <c r="AA49"/>
  <c r="Y49"/>
  <c r="W49"/>
  <c r="U49"/>
  <c r="R49"/>
  <c r="Q49"/>
  <c r="P49"/>
  <c r="O49"/>
  <c r="AC45"/>
  <c r="AE45"/>
  <c r="AD45"/>
  <c r="AA45"/>
  <c r="Y45"/>
  <c r="W45"/>
  <c r="U45"/>
  <c r="R45"/>
  <c r="Q45"/>
  <c r="P45"/>
  <c r="O45"/>
  <c r="AC42"/>
  <c r="AC41" s="1"/>
  <c r="AE41"/>
  <c r="AD41"/>
  <c r="AA41"/>
  <c r="Y41"/>
  <c r="W41"/>
  <c r="R41"/>
  <c r="Q41"/>
  <c r="P41"/>
  <c r="O41"/>
  <c r="AC38"/>
  <c r="AC37" s="1"/>
  <c r="AE37"/>
  <c r="AD37"/>
  <c r="AA37"/>
  <c r="Y37"/>
  <c r="W37"/>
  <c r="U37"/>
  <c r="R37"/>
  <c r="Q37"/>
  <c r="P37"/>
  <c r="O37"/>
  <c r="AE33"/>
  <c r="AD33"/>
  <c r="AA33"/>
  <c r="Y33"/>
  <c r="W33"/>
  <c r="R33"/>
  <c r="Q33"/>
  <c r="P33"/>
  <c r="O33"/>
  <c r="AC30"/>
  <c r="AC29" s="1"/>
  <c r="AE29"/>
  <c r="AD29"/>
  <c r="AA29"/>
  <c r="Y29"/>
  <c r="W29"/>
  <c r="R29"/>
  <c r="Q29"/>
  <c r="P29"/>
  <c r="O29"/>
  <c r="AC26"/>
  <c r="AC25" s="1"/>
  <c r="AE25"/>
  <c r="AD25"/>
  <c r="AA25"/>
  <c r="Y25"/>
  <c r="W25"/>
  <c r="R25"/>
  <c r="Q25"/>
  <c r="P25"/>
  <c r="O25"/>
  <c r="AC22"/>
  <c r="AC21" s="1"/>
  <c r="AE21"/>
  <c r="AD21"/>
  <c r="AA21"/>
  <c r="Y21"/>
  <c r="W21"/>
  <c r="U21"/>
  <c r="R21"/>
  <c r="Q21"/>
  <c r="P21"/>
  <c r="O21"/>
  <c r="AC15"/>
  <c r="AE15"/>
  <c r="AD15"/>
  <c r="AA15"/>
  <c r="Y15"/>
  <c r="W15"/>
  <c r="R15"/>
  <c r="Q15"/>
  <c r="P15"/>
  <c r="O15"/>
  <c r="AE10"/>
  <c r="AD10"/>
  <c r="AD8" s="1"/>
  <c r="AA10"/>
  <c r="Y10"/>
  <c r="Y8" s="1"/>
  <c r="W10"/>
  <c r="W8" s="1"/>
  <c r="U10"/>
  <c r="U8" s="1"/>
  <c r="R10"/>
  <c r="R8" s="1"/>
  <c r="Q10"/>
  <c r="Q8" s="1"/>
  <c r="P10"/>
  <c r="P8" s="1"/>
  <c r="O10"/>
  <c r="S8" i="57"/>
  <c r="T8"/>
  <c r="V8"/>
  <c r="X8"/>
  <c r="Z8"/>
  <c r="AB8"/>
  <c r="AC38"/>
  <c r="Y37"/>
  <c r="AC34"/>
  <c r="Y33"/>
  <c r="AC130"/>
  <c r="AC129" s="1"/>
  <c r="AE129"/>
  <c r="AD129"/>
  <c r="AA129"/>
  <c r="Y129"/>
  <c r="W129"/>
  <c r="U129"/>
  <c r="R129"/>
  <c r="Q129"/>
  <c r="P129"/>
  <c r="O129"/>
  <c r="AC126"/>
  <c r="AC125" s="1"/>
  <c r="AE125"/>
  <c r="AD125"/>
  <c r="AA125"/>
  <c r="Y125"/>
  <c r="W125"/>
  <c r="U125"/>
  <c r="R125"/>
  <c r="Q125"/>
  <c r="P125"/>
  <c r="O125"/>
  <c r="AC122"/>
  <c r="AE121"/>
  <c r="AD121"/>
  <c r="AC121"/>
  <c r="AA121"/>
  <c r="Y121"/>
  <c r="W121"/>
  <c r="U121"/>
  <c r="R121"/>
  <c r="Q121"/>
  <c r="P121"/>
  <c r="O121"/>
  <c r="AC118"/>
  <c r="AC117" s="1"/>
  <c r="AE117"/>
  <c r="AD117"/>
  <c r="AA117"/>
  <c r="Y117"/>
  <c r="W117"/>
  <c r="U117"/>
  <c r="R117"/>
  <c r="Q117"/>
  <c r="P117"/>
  <c r="O117"/>
  <c r="AC114"/>
  <c r="AC113" s="1"/>
  <c r="AE113"/>
  <c r="AD113"/>
  <c r="AA113"/>
  <c r="Y113"/>
  <c r="W113"/>
  <c r="U113"/>
  <c r="R113"/>
  <c r="Q113"/>
  <c r="P113"/>
  <c r="O113"/>
  <c r="AC110"/>
  <c r="AE109"/>
  <c r="AD109"/>
  <c r="AC109"/>
  <c r="AA109"/>
  <c r="Y109"/>
  <c r="W109"/>
  <c r="U109"/>
  <c r="R109"/>
  <c r="Q109"/>
  <c r="P109"/>
  <c r="O109"/>
  <c r="AC106"/>
  <c r="AE105"/>
  <c r="AD105"/>
  <c r="AC105"/>
  <c r="AA105"/>
  <c r="Y105"/>
  <c r="W105"/>
  <c r="U105"/>
  <c r="R105"/>
  <c r="Q105"/>
  <c r="P105"/>
  <c r="O105"/>
  <c r="AC102"/>
  <c r="AE101"/>
  <c r="AD101"/>
  <c r="AC101"/>
  <c r="AA101"/>
  <c r="Y101"/>
  <c r="W101"/>
  <c r="U101"/>
  <c r="R101"/>
  <c r="Q101"/>
  <c r="P101"/>
  <c r="O101"/>
  <c r="AC98"/>
  <c r="AC97" s="1"/>
  <c r="AE97"/>
  <c r="AD97"/>
  <c r="AA97"/>
  <c r="Y97"/>
  <c r="W97"/>
  <c r="U97"/>
  <c r="R97"/>
  <c r="Q97"/>
  <c r="P97"/>
  <c r="O97"/>
  <c r="AC94"/>
  <c r="AC93" s="1"/>
  <c r="AE93"/>
  <c r="AD93"/>
  <c r="AA93"/>
  <c r="Y93"/>
  <c r="W93"/>
  <c r="U93"/>
  <c r="R93"/>
  <c r="Q93"/>
  <c r="P93"/>
  <c r="O93"/>
  <c r="AC90"/>
  <c r="AC89" s="1"/>
  <c r="AE89"/>
  <c r="AD89"/>
  <c r="AA89"/>
  <c r="Y89"/>
  <c r="W89"/>
  <c r="U89"/>
  <c r="R89"/>
  <c r="Q89"/>
  <c r="P89"/>
  <c r="O89"/>
  <c r="AC86"/>
  <c r="AC85" s="1"/>
  <c r="AE85"/>
  <c r="AD85"/>
  <c r="AA85"/>
  <c r="Y85"/>
  <c r="W85"/>
  <c r="U85"/>
  <c r="R85"/>
  <c r="Q85"/>
  <c r="P85"/>
  <c r="O85"/>
  <c r="AC82"/>
  <c r="AC81" s="1"/>
  <c r="AE81"/>
  <c r="AD81"/>
  <c r="AA81"/>
  <c r="Y81"/>
  <c r="W81"/>
  <c r="U81"/>
  <c r="R81"/>
  <c r="Q81"/>
  <c r="P81"/>
  <c r="O81"/>
  <c r="AC78"/>
  <c r="AC77" s="1"/>
  <c r="AE77"/>
  <c r="AD77"/>
  <c r="AA77"/>
  <c r="Y77"/>
  <c r="W77"/>
  <c r="U77"/>
  <c r="R77"/>
  <c r="Q77"/>
  <c r="P77"/>
  <c r="O77"/>
  <c r="AC74"/>
  <c r="AC73" s="1"/>
  <c r="AE73"/>
  <c r="AD73"/>
  <c r="AA73"/>
  <c r="Y73"/>
  <c r="W73"/>
  <c r="U73"/>
  <c r="R73"/>
  <c r="Q73"/>
  <c r="P73"/>
  <c r="O73"/>
  <c r="AC70"/>
  <c r="AC69" s="1"/>
  <c r="AE69"/>
  <c r="AD69"/>
  <c r="AA69"/>
  <c r="Y69"/>
  <c r="W69"/>
  <c r="U69"/>
  <c r="R69"/>
  <c r="Q69"/>
  <c r="P69"/>
  <c r="O69"/>
  <c r="AC66"/>
  <c r="AC65" s="1"/>
  <c r="AE65"/>
  <c r="AD65"/>
  <c r="AA65"/>
  <c r="Y65"/>
  <c r="W65"/>
  <c r="U65"/>
  <c r="R65"/>
  <c r="Q65"/>
  <c r="P65"/>
  <c r="O65"/>
  <c r="AC62"/>
  <c r="AC61" s="1"/>
  <c r="AE61"/>
  <c r="AD61"/>
  <c r="AA61"/>
  <c r="Y61"/>
  <c r="W61"/>
  <c r="U61"/>
  <c r="R61"/>
  <c r="Q61"/>
  <c r="P61"/>
  <c r="O61"/>
  <c r="AC58"/>
  <c r="AC57" s="1"/>
  <c r="AE57"/>
  <c r="AD57"/>
  <c r="AA57"/>
  <c r="Y57"/>
  <c r="W57"/>
  <c r="U57"/>
  <c r="R57"/>
  <c r="Q57"/>
  <c r="P57"/>
  <c r="O57"/>
  <c r="AC54"/>
  <c r="AC53" s="1"/>
  <c r="AE53"/>
  <c r="AD53"/>
  <c r="AA53"/>
  <c r="Y53"/>
  <c r="W53"/>
  <c r="U53"/>
  <c r="R53"/>
  <c r="Q53"/>
  <c r="P53"/>
  <c r="O53"/>
  <c r="AC50"/>
  <c r="AC49" s="1"/>
  <c r="AE49"/>
  <c r="AD49"/>
  <c r="AA49"/>
  <c r="Y49"/>
  <c r="W49"/>
  <c r="U49"/>
  <c r="R49"/>
  <c r="Q49"/>
  <c r="P49"/>
  <c r="O49"/>
  <c r="AC46"/>
  <c r="AC45" s="1"/>
  <c r="AE45"/>
  <c r="AD45"/>
  <c r="AA45"/>
  <c r="Y45"/>
  <c r="W45"/>
  <c r="U45"/>
  <c r="R45"/>
  <c r="Q45"/>
  <c r="P45"/>
  <c r="O45"/>
  <c r="AC42"/>
  <c r="AC41" s="1"/>
  <c r="AE41"/>
  <c r="AD41"/>
  <c r="AA41"/>
  <c r="Y41"/>
  <c r="W41"/>
  <c r="R41"/>
  <c r="Q41"/>
  <c r="P41"/>
  <c r="O41"/>
  <c r="AC37"/>
  <c r="AE37"/>
  <c r="AD37"/>
  <c r="AA37"/>
  <c r="W37"/>
  <c r="U37"/>
  <c r="R37"/>
  <c r="Q37"/>
  <c r="P37"/>
  <c r="O37"/>
  <c r="AC33"/>
  <c r="AE33"/>
  <c r="AD33"/>
  <c r="AA33"/>
  <c r="W33"/>
  <c r="R33"/>
  <c r="Q33"/>
  <c r="P33"/>
  <c r="O33"/>
  <c r="AC30"/>
  <c r="AC29" s="1"/>
  <c r="AE29"/>
  <c r="AD29"/>
  <c r="AA29"/>
  <c r="Y29"/>
  <c r="W29"/>
  <c r="R29"/>
  <c r="Q29"/>
  <c r="P29"/>
  <c r="O29"/>
  <c r="AC26"/>
  <c r="AC25" s="1"/>
  <c r="AE25"/>
  <c r="AD25"/>
  <c r="AA25"/>
  <c r="Y25"/>
  <c r="W25"/>
  <c r="R25"/>
  <c r="Q25"/>
  <c r="P25"/>
  <c r="O25"/>
  <c r="AC21"/>
  <c r="AE21"/>
  <c r="AD21"/>
  <c r="AA21"/>
  <c r="Y21"/>
  <c r="W21"/>
  <c r="U21"/>
  <c r="R21"/>
  <c r="Q21"/>
  <c r="P21"/>
  <c r="O21"/>
  <c r="AC16"/>
  <c r="AE15"/>
  <c r="AD15"/>
  <c r="AC15"/>
  <c r="AA15"/>
  <c r="Y15"/>
  <c r="W15"/>
  <c r="R15"/>
  <c r="Q15"/>
  <c r="P15"/>
  <c r="O15"/>
  <c r="AE10"/>
  <c r="AD10"/>
  <c r="AD8" s="1"/>
  <c r="AA10"/>
  <c r="Y10"/>
  <c r="W10"/>
  <c r="U10"/>
  <c r="R10"/>
  <c r="Q10"/>
  <c r="P10"/>
  <c r="O10"/>
  <c r="AC10" s="1"/>
  <c r="AE8"/>
  <c r="AC11" i="56"/>
  <c r="AC30"/>
  <c r="AC29" s="1"/>
  <c r="AE29"/>
  <c r="AD29"/>
  <c r="AA29"/>
  <c r="Y29"/>
  <c r="W29"/>
  <c r="R29"/>
  <c r="Q29"/>
  <c r="P29"/>
  <c r="O29"/>
  <c r="AC26"/>
  <c r="AC25" s="1"/>
  <c r="AE25"/>
  <c r="AD25"/>
  <c r="AA25"/>
  <c r="Y25"/>
  <c r="W25"/>
  <c r="R25"/>
  <c r="Q25"/>
  <c r="P25"/>
  <c r="O25"/>
  <c r="AC22"/>
  <c r="AC21" s="1"/>
  <c r="AE21"/>
  <c r="AD21"/>
  <c r="AA21"/>
  <c r="Y21"/>
  <c r="W21"/>
  <c r="U21"/>
  <c r="R21"/>
  <c r="Q21"/>
  <c r="P21"/>
  <c r="O21"/>
  <c r="AC16"/>
  <c r="AC15" s="1"/>
  <c r="AE15"/>
  <c r="AD15"/>
  <c r="AA15"/>
  <c r="Y15"/>
  <c r="W15"/>
  <c r="R15"/>
  <c r="Q15"/>
  <c r="P15"/>
  <c r="O15"/>
  <c r="AE10"/>
  <c r="AD10"/>
  <c r="AA10"/>
  <c r="AA8" s="1"/>
  <c r="Y10"/>
  <c r="Y8" s="1"/>
  <c r="W10"/>
  <c r="W8" s="1"/>
  <c r="U10"/>
  <c r="U8" s="1"/>
  <c r="R10"/>
  <c r="R8" s="1"/>
  <c r="Q10"/>
  <c r="Q8" s="1"/>
  <c r="P10"/>
  <c r="P8" s="1"/>
  <c r="O10"/>
  <c r="AE8"/>
  <c r="AC11" i="55"/>
  <c r="Y15"/>
  <c r="AC16"/>
  <c r="AC26"/>
  <c r="AC25" s="1"/>
  <c r="AC66"/>
  <c r="AE65"/>
  <c r="AD65"/>
  <c r="AC65"/>
  <c r="AA65"/>
  <c r="Y65"/>
  <c r="W65"/>
  <c r="U65"/>
  <c r="R65"/>
  <c r="Q65"/>
  <c r="P65"/>
  <c r="O65"/>
  <c r="AC62"/>
  <c r="AC61" s="1"/>
  <c r="AE61"/>
  <c r="AD61"/>
  <c r="AA61"/>
  <c r="Y61"/>
  <c r="W61"/>
  <c r="U61"/>
  <c r="R61"/>
  <c r="Q61"/>
  <c r="P61"/>
  <c r="O61"/>
  <c r="AC58"/>
  <c r="AC57" s="1"/>
  <c r="AE57"/>
  <c r="AD57"/>
  <c r="AA57"/>
  <c r="Y57"/>
  <c r="W57"/>
  <c r="U57"/>
  <c r="R57"/>
  <c r="Q57"/>
  <c r="P57"/>
  <c r="O57"/>
  <c r="AC54"/>
  <c r="AC53" s="1"/>
  <c r="AE53"/>
  <c r="AD53"/>
  <c r="AA53"/>
  <c r="Y53"/>
  <c r="W53"/>
  <c r="U53"/>
  <c r="R53"/>
  <c r="Q53"/>
  <c r="P53"/>
  <c r="O53"/>
  <c r="AC50"/>
  <c r="AC49" s="1"/>
  <c r="AE49"/>
  <c r="AD49"/>
  <c r="AA49"/>
  <c r="Y49"/>
  <c r="W49"/>
  <c r="U49"/>
  <c r="R49"/>
  <c r="Q49"/>
  <c r="P49"/>
  <c r="O49"/>
  <c r="AC46"/>
  <c r="AE45"/>
  <c r="AD45"/>
  <c r="AC45"/>
  <c r="AA45"/>
  <c r="Y45"/>
  <c r="W45"/>
  <c r="U45"/>
  <c r="R45"/>
  <c r="Q45"/>
  <c r="P45"/>
  <c r="O45"/>
  <c r="AC42"/>
  <c r="AE41"/>
  <c r="AD41"/>
  <c r="AC41"/>
  <c r="AA41"/>
  <c r="Y41"/>
  <c r="W41"/>
  <c r="R41"/>
  <c r="Q41"/>
  <c r="P41"/>
  <c r="O41"/>
  <c r="AC38"/>
  <c r="AC37" s="1"/>
  <c r="AE37"/>
  <c r="AD37"/>
  <c r="AA37"/>
  <c r="W37"/>
  <c r="U37"/>
  <c r="R37"/>
  <c r="Q37"/>
  <c r="P37"/>
  <c r="O37"/>
  <c r="AC33"/>
  <c r="AE33"/>
  <c r="AD33"/>
  <c r="AA33"/>
  <c r="W33"/>
  <c r="R33"/>
  <c r="Q33"/>
  <c r="P33"/>
  <c r="O33"/>
  <c r="AC30"/>
  <c r="AC29" s="1"/>
  <c r="AE29"/>
  <c r="AD29"/>
  <c r="AA29"/>
  <c r="Y29"/>
  <c r="W29"/>
  <c r="R29"/>
  <c r="Q29"/>
  <c r="P29"/>
  <c r="O29"/>
  <c r="AE25"/>
  <c r="AD25"/>
  <c r="AA25"/>
  <c r="Y25"/>
  <c r="W25"/>
  <c r="R25"/>
  <c r="Q25"/>
  <c r="P25"/>
  <c r="O25"/>
  <c r="AC22"/>
  <c r="AC21" s="1"/>
  <c r="AE21"/>
  <c r="AD21"/>
  <c r="AA21"/>
  <c r="Y21"/>
  <c r="W21"/>
  <c r="U21"/>
  <c r="R21"/>
  <c r="Q21"/>
  <c r="P21"/>
  <c r="O21"/>
  <c r="AE15"/>
  <c r="AD15"/>
  <c r="AC15"/>
  <c r="AA15"/>
  <c r="W15"/>
  <c r="R15"/>
  <c r="Q15"/>
  <c r="P15"/>
  <c r="O15"/>
  <c r="AE10"/>
  <c r="AD10"/>
  <c r="AD8" s="1"/>
  <c r="AA10"/>
  <c r="AA8" s="1"/>
  <c r="Y10"/>
  <c r="Y8" s="1"/>
  <c r="W10"/>
  <c r="W8" s="1"/>
  <c r="U10"/>
  <c r="U8" s="1"/>
  <c r="R10"/>
  <c r="R8" s="1"/>
  <c r="Q10"/>
  <c r="Q8" s="1"/>
  <c r="P10"/>
  <c r="O10"/>
  <c r="AC42" i="54"/>
  <c r="AC41" s="1"/>
  <c r="AA41"/>
  <c r="AC38"/>
  <c r="AC34"/>
  <c r="W33"/>
  <c r="AA33"/>
  <c r="AC54"/>
  <c r="AC53" s="1"/>
  <c r="AE53"/>
  <c r="AD53"/>
  <c r="AA53"/>
  <c r="Y53"/>
  <c r="W53"/>
  <c r="U53"/>
  <c r="R53"/>
  <c r="Q53"/>
  <c r="P53"/>
  <c r="O53"/>
  <c r="AC50"/>
  <c r="AC49" s="1"/>
  <c r="AE49"/>
  <c r="AD49"/>
  <c r="AA49"/>
  <c r="Y49"/>
  <c r="W49"/>
  <c r="U49"/>
  <c r="R49"/>
  <c r="Q49"/>
  <c r="P49"/>
  <c r="O49"/>
  <c r="AC46"/>
  <c r="AC45" s="1"/>
  <c r="AE45"/>
  <c r="AD45"/>
  <c r="AA45"/>
  <c r="Y45"/>
  <c r="W45"/>
  <c r="U45"/>
  <c r="R45"/>
  <c r="Q45"/>
  <c r="P45"/>
  <c r="O45"/>
  <c r="AE41"/>
  <c r="AD41"/>
  <c r="Y41"/>
  <c r="W41"/>
  <c r="R41"/>
  <c r="Q41"/>
  <c r="P41"/>
  <c r="O41"/>
  <c r="AC37"/>
  <c r="AE37"/>
  <c r="AD37"/>
  <c r="AA37"/>
  <c r="W37"/>
  <c r="U37"/>
  <c r="R37"/>
  <c r="Q37"/>
  <c r="P37"/>
  <c r="O37"/>
  <c r="AE33"/>
  <c r="AD33"/>
  <c r="AC33"/>
  <c r="R33"/>
  <c r="Q33"/>
  <c r="P33"/>
  <c r="O33"/>
  <c r="AC30"/>
  <c r="AC29" s="1"/>
  <c r="AE29"/>
  <c r="AD29"/>
  <c r="AA29"/>
  <c r="Y29"/>
  <c r="W29"/>
  <c r="R29"/>
  <c r="Q29"/>
  <c r="P29"/>
  <c r="O29"/>
  <c r="AC25"/>
  <c r="AE25"/>
  <c r="AD25"/>
  <c r="AA25"/>
  <c r="Y25"/>
  <c r="W25"/>
  <c r="R25"/>
  <c r="Q25"/>
  <c r="P25"/>
  <c r="O25"/>
  <c r="AC22"/>
  <c r="AC21" s="1"/>
  <c r="AE21"/>
  <c r="AD21"/>
  <c r="AA21"/>
  <c r="Y21"/>
  <c r="W21"/>
  <c r="U21"/>
  <c r="R21"/>
  <c r="Q21"/>
  <c r="P21"/>
  <c r="O21"/>
  <c r="AC15"/>
  <c r="AE15"/>
  <c r="AD15"/>
  <c r="AA15"/>
  <c r="W15"/>
  <c r="R15"/>
  <c r="Q15"/>
  <c r="P15"/>
  <c r="O15"/>
  <c r="AE10"/>
  <c r="AD10"/>
  <c r="AD8" s="1"/>
  <c r="AA10"/>
  <c r="AA8" s="1"/>
  <c r="Y10"/>
  <c r="Y8" s="1"/>
  <c r="W10"/>
  <c r="W8" s="1"/>
  <c r="U10"/>
  <c r="U8" s="1"/>
  <c r="R10"/>
  <c r="R8" s="1"/>
  <c r="Q10"/>
  <c r="Q8" s="1"/>
  <c r="P10"/>
  <c r="P8" s="1"/>
  <c r="O10"/>
  <c r="AE8"/>
  <c r="AC30" i="53"/>
  <c r="AC29" s="1"/>
  <c r="W29"/>
  <c r="Y29"/>
  <c r="AA29"/>
  <c r="AC25"/>
  <c r="W25"/>
  <c r="Y25"/>
  <c r="AA25"/>
  <c r="AC16"/>
  <c r="AC15" s="1"/>
  <c r="W15"/>
  <c r="AA15"/>
  <c r="AC46"/>
  <c r="AC45" s="1"/>
  <c r="AE45"/>
  <c r="AD45"/>
  <c r="AA45"/>
  <c r="Y45"/>
  <c r="W45"/>
  <c r="U45"/>
  <c r="R45"/>
  <c r="Q45"/>
  <c r="P45"/>
  <c r="O45"/>
  <c r="AC42"/>
  <c r="AC41" s="1"/>
  <c r="AE41"/>
  <c r="AD41"/>
  <c r="Y41"/>
  <c r="W41"/>
  <c r="R41"/>
  <c r="Q41"/>
  <c r="P41"/>
  <c r="O41"/>
  <c r="AC37"/>
  <c r="AE37"/>
  <c r="AD37"/>
  <c r="AA37"/>
  <c r="W37"/>
  <c r="U37"/>
  <c r="R37"/>
  <c r="Q37"/>
  <c r="P37"/>
  <c r="O37"/>
  <c r="AE33"/>
  <c r="AD33"/>
  <c r="AC33"/>
  <c r="R33"/>
  <c r="Q33"/>
  <c r="P33"/>
  <c r="O33"/>
  <c r="AE29"/>
  <c r="AD29"/>
  <c r="R29"/>
  <c r="Q29"/>
  <c r="P29"/>
  <c r="O29"/>
  <c r="AE25"/>
  <c r="AD25"/>
  <c r="R25"/>
  <c r="Q25"/>
  <c r="P25"/>
  <c r="O25"/>
  <c r="AC22"/>
  <c r="AC21" s="1"/>
  <c r="AE21"/>
  <c r="AD21"/>
  <c r="AA21"/>
  <c r="Y21"/>
  <c r="W21"/>
  <c r="U21"/>
  <c r="R21"/>
  <c r="Q21"/>
  <c r="P21"/>
  <c r="O21"/>
  <c r="AE15"/>
  <c r="AD15"/>
  <c r="R15"/>
  <c r="Q15"/>
  <c r="P15"/>
  <c r="O15"/>
  <c r="AE10"/>
  <c r="AE8" s="1"/>
  <c r="AD10"/>
  <c r="AA10"/>
  <c r="Y10"/>
  <c r="W10"/>
  <c r="U10"/>
  <c r="U8" s="1"/>
  <c r="R10"/>
  <c r="Q10"/>
  <c r="P10"/>
  <c r="O10"/>
  <c r="AD8"/>
  <c r="AB8"/>
  <c r="Z8"/>
  <c r="X8"/>
  <c r="V8"/>
  <c r="T8"/>
  <c r="S8"/>
  <c r="P8"/>
  <c r="AC46" i="44"/>
  <c r="Y45"/>
  <c r="W45"/>
  <c r="U45"/>
  <c r="AC38"/>
  <c r="AA37"/>
  <c r="AC22"/>
  <c r="U21"/>
  <c r="AA21"/>
  <c r="AC26" i="43"/>
  <c r="AC30"/>
  <c r="AC34"/>
  <c r="AC38"/>
  <c r="AC42"/>
  <c r="Y37"/>
  <c r="AA41"/>
  <c r="AA33"/>
  <c r="AA29"/>
  <c r="AA25"/>
  <c r="Y25"/>
  <c r="AC11" i="42"/>
  <c r="AC106"/>
  <c r="AC94"/>
  <c r="AC90"/>
  <c r="AC89" s="1"/>
  <c r="AC86"/>
  <c r="AC85" s="1"/>
  <c r="AC78"/>
  <c r="AC77" s="1"/>
  <c r="AC74"/>
  <c r="AC70"/>
  <c r="AC38"/>
  <c r="AC30"/>
  <c r="AC26"/>
  <c r="AC22"/>
  <c r="AA21"/>
  <c r="AC16"/>
  <c r="Y15"/>
  <c r="AA15"/>
  <c r="AC105"/>
  <c r="AE105"/>
  <c r="AD105"/>
  <c r="AA105"/>
  <c r="R105"/>
  <c r="Q105"/>
  <c r="P105"/>
  <c r="O105"/>
  <c r="AC101"/>
  <c r="AE101"/>
  <c r="AD101"/>
  <c r="AA101"/>
  <c r="R101"/>
  <c r="Q101"/>
  <c r="P101"/>
  <c r="O101"/>
  <c r="AC97"/>
  <c r="AE97"/>
  <c r="AD97"/>
  <c r="AA97"/>
  <c r="R97"/>
  <c r="Q97"/>
  <c r="P97"/>
  <c r="O97"/>
  <c r="AC93"/>
  <c r="AE93"/>
  <c r="AD93"/>
  <c r="AA93"/>
  <c r="R93"/>
  <c r="Q93"/>
  <c r="P93"/>
  <c r="O93"/>
  <c r="AE89"/>
  <c r="AD89"/>
  <c r="AA89"/>
  <c r="R89"/>
  <c r="Q89"/>
  <c r="P89"/>
  <c r="O89"/>
  <c r="AE85"/>
  <c r="AD85"/>
  <c r="AA85"/>
  <c r="R85"/>
  <c r="Q85"/>
  <c r="P85"/>
  <c r="O85"/>
  <c r="AC81"/>
  <c r="AE81"/>
  <c r="AD81"/>
  <c r="AA81"/>
  <c r="R81"/>
  <c r="Q81"/>
  <c r="P81"/>
  <c r="O81"/>
  <c r="AE77"/>
  <c r="AD77"/>
  <c r="AA77"/>
  <c r="R77"/>
  <c r="Q77"/>
  <c r="P77"/>
  <c r="O77"/>
  <c r="AC37" i="41"/>
  <c r="AC36" s="1"/>
  <c r="U36"/>
  <c r="AE36"/>
  <c r="AD36"/>
  <c r="AA36"/>
  <c r="Y36"/>
  <c r="W36"/>
  <c r="R36"/>
  <c r="Q36"/>
  <c r="P36"/>
  <c r="O36"/>
  <c r="AC32"/>
  <c r="AC31" s="1"/>
  <c r="AE31"/>
  <c r="AD31"/>
  <c r="AA31"/>
  <c r="Y31"/>
  <c r="W31"/>
  <c r="R31"/>
  <c r="Q31"/>
  <c r="P31"/>
  <c r="O31"/>
  <c r="AC27"/>
  <c r="AC26" s="1"/>
  <c r="AE26"/>
  <c r="AD26"/>
  <c r="AA26"/>
  <c r="Y26"/>
  <c r="W26"/>
  <c r="R26"/>
  <c r="Q26"/>
  <c r="P26"/>
  <c r="O26"/>
  <c r="AC22"/>
  <c r="AC21" s="1"/>
  <c r="AE21"/>
  <c r="AD21"/>
  <c r="AA21"/>
  <c r="Y21"/>
  <c r="W21"/>
  <c r="R21"/>
  <c r="Q21"/>
  <c r="P21"/>
  <c r="O21"/>
  <c r="AC16"/>
  <c r="AC11"/>
  <c r="AA15"/>
  <c r="Y15"/>
  <c r="W15"/>
  <c r="Q10" i="39"/>
  <c r="AC11"/>
  <c r="AC122"/>
  <c r="AC94"/>
  <c r="AC70"/>
  <c r="AC46"/>
  <c r="AC42"/>
  <c r="AA41"/>
  <c r="Y37"/>
  <c r="AA37"/>
  <c r="AC38"/>
  <c r="W33"/>
  <c r="Y33"/>
  <c r="AA33"/>
  <c r="AC34"/>
  <c r="AA29"/>
  <c r="Y29"/>
  <c r="W29"/>
  <c r="AC30"/>
  <c r="Y25"/>
  <c r="W25"/>
  <c r="AC26"/>
  <c r="W15"/>
  <c r="AC16"/>
  <c r="AC10" i="54" l="1"/>
  <c r="AC8" s="1"/>
  <c r="O8"/>
  <c r="AC10" i="58"/>
  <c r="O8"/>
  <c r="R8" i="53"/>
  <c r="AE8" i="55"/>
  <c r="AA8" i="57"/>
  <c r="P8" i="55"/>
  <c r="AA8" i="58"/>
  <c r="AE8"/>
  <c r="AC8"/>
  <c r="Q8" i="59"/>
  <c r="AC10" i="60"/>
  <c r="O8"/>
  <c r="Y8" i="59"/>
  <c r="AC10"/>
  <c r="O8"/>
  <c r="P8" i="57"/>
  <c r="R8"/>
  <c r="U8"/>
  <c r="Y8"/>
  <c r="Q8"/>
  <c r="O8"/>
  <c r="AC8"/>
  <c r="W8"/>
  <c r="O8" i="55"/>
  <c r="AC10"/>
  <c r="AC8" s="1"/>
  <c r="W8" i="53"/>
  <c r="AA8"/>
  <c r="AC53" i="60"/>
  <c r="AC8" i="59"/>
  <c r="O8" i="56"/>
  <c r="AC10"/>
  <c r="AC8" s="1"/>
  <c r="AD8"/>
  <c r="Y8" i="53"/>
  <c r="O8"/>
  <c r="Q8"/>
  <c r="AC10"/>
  <c r="AC8" s="1"/>
  <c r="AC8" i="60" l="1"/>
  <c r="AC121" i="39"/>
  <c r="AE121"/>
  <c r="AD121"/>
  <c r="AA121"/>
  <c r="R121"/>
  <c r="Q121"/>
  <c r="P121"/>
  <c r="O121"/>
  <c r="AC117"/>
  <c r="AE117"/>
  <c r="AD117"/>
  <c r="AA117"/>
  <c r="R117"/>
  <c r="Q117"/>
  <c r="P117"/>
  <c r="O117"/>
  <c r="AE113"/>
  <c r="AD113"/>
  <c r="AC113"/>
  <c r="AA113"/>
  <c r="R113"/>
  <c r="Q113"/>
  <c r="P113"/>
  <c r="O113"/>
  <c r="AC109"/>
  <c r="AE109"/>
  <c r="AD109"/>
  <c r="AA109"/>
  <c r="R109"/>
  <c r="Q109"/>
  <c r="P109"/>
  <c r="O109"/>
  <c r="AC105"/>
  <c r="AE105"/>
  <c r="AD105"/>
  <c r="AA105"/>
  <c r="R105"/>
  <c r="Q105"/>
  <c r="P105"/>
  <c r="O105"/>
  <c r="AC101"/>
  <c r="AE101"/>
  <c r="AD101"/>
  <c r="AA101"/>
  <c r="R101"/>
  <c r="Q101"/>
  <c r="P101"/>
  <c r="O101"/>
  <c r="AE97"/>
  <c r="AD97"/>
  <c r="AC97"/>
  <c r="AA97"/>
  <c r="R97"/>
  <c r="Q97"/>
  <c r="P97"/>
  <c r="O97"/>
  <c r="AC93"/>
  <c r="AE93"/>
  <c r="AD93"/>
  <c r="AA93"/>
  <c r="R93"/>
  <c r="Q93"/>
  <c r="P93"/>
  <c r="O93"/>
  <c r="AC89"/>
  <c r="AE89"/>
  <c r="AD89"/>
  <c r="AA89"/>
  <c r="R89"/>
  <c r="Q89"/>
  <c r="P89"/>
  <c r="O89"/>
  <c r="AC85"/>
  <c r="AE85"/>
  <c r="AD85"/>
  <c r="AA85"/>
  <c r="R85"/>
  <c r="Q85"/>
  <c r="P85"/>
  <c r="O85"/>
  <c r="AE81"/>
  <c r="AD81"/>
  <c r="AC81"/>
  <c r="AA81"/>
  <c r="R81"/>
  <c r="Q81"/>
  <c r="P81"/>
  <c r="O81"/>
  <c r="AC77"/>
  <c r="AE77"/>
  <c r="AD77"/>
  <c r="AA77"/>
  <c r="R77"/>
  <c r="Q77"/>
  <c r="P77"/>
  <c r="O77"/>
  <c r="AC45" i="44"/>
  <c r="AE45"/>
  <c r="AD45"/>
  <c r="AA45"/>
  <c r="R45"/>
  <c r="Q45"/>
  <c r="P45"/>
  <c r="O45"/>
  <c r="AC41"/>
  <c r="AE41"/>
  <c r="AD41"/>
  <c r="Y41"/>
  <c r="W41"/>
  <c r="R41"/>
  <c r="Q41"/>
  <c r="P41"/>
  <c r="O41"/>
  <c r="AE37"/>
  <c r="AD37"/>
  <c r="AC37"/>
  <c r="W37"/>
  <c r="U37"/>
  <c r="R37"/>
  <c r="Q37"/>
  <c r="P37"/>
  <c r="O37"/>
  <c r="AE33"/>
  <c r="AD33"/>
  <c r="AC33"/>
  <c r="R33"/>
  <c r="Q33"/>
  <c r="P33"/>
  <c r="O33"/>
  <c r="AC30"/>
  <c r="AC29" s="1"/>
  <c r="AE29"/>
  <c r="AD29"/>
  <c r="R29"/>
  <c r="Q29"/>
  <c r="P29"/>
  <c r="O29"/>
  <c r="AE25"/>
  <c r="AD25"/>
  <c r="AC25"/>
  <c r="R25"/>
  <c r="Q25"/>
  <c r="P25"/>
  <c r="O25"/>
  <c r="AE21"/>
  <c r="AD21"/>
  <c r="AC21"/>
  <c r="Y21"/>
  <c r="W21"/>
  <c r="R21"/>
  <c r="Q21"/>
  <c r="P21"/>
  <c r="O21"/>
  <c r="AE15"/>
  <c r="AD15"/>
  <c r="AC15"/>
  <c r="R15"/>
  <c r="Q15"/>
  <c r="P15"/>
  <c r="O15"/>
  <c r="AE10"/>
  <c r="AE8" s="1"/>
  <c r="AD10"/>
  <c r="AA10"/>
  <c r="AA8" s="1"/>
  <c r="Y10"/>
  <c r="Y8" s="1"/>
  <c r="W10"/>
  <c r="W8" s="1"/>
  <c r="U10"/>
  <c r="U8" s="1"/>
  <c r="R10"/>
  <c r="R8" s="1"/>
  <c r="Q10"/>
  <c r="Q8" s="1"/>
  <c r="P10"/>
  <c r="P8" s="1"/>
  <c r="O10"/>
  <c r="AD8"/>
  <c r="AC50" i="43"/>
  <c r="AC49" s="1"/>
  <c r="AE49"/>
  <c r="AD49"/>
  <c r="AA49"/>
  <c r="Y49"/>
  <c r="W49"/>
  <c r="R49"/>
  <c r="Q49"/>
  <c r="P49"/>
  <c r="O49"/>
  <c r="AC46"/>
  <c r="AC45" s="1"/>
  <c r="AE45"/>
  <c r="AD45"/>
  <c r="AA45"/>
  <c r="R45"/>
  <c r="Q45"/>
  <c r="P45"/>
  <c r="O45"/>
  <c r="AC41"/>
  <c r="AE41"/>
  <c r="AD41"/>
  <c r="Y41"/>
  <c r="W41"/>
  <c r="R41"/>
  <c r="Q41"/>
  <c r="P41"/>
  <c r="O41"/>
  <c r="AC37"/>
  <c r="AE37"/>
  <c r="AD37"/>
  <c r="W37"/>
  <c r="U37"/>
  <c r="R37"/>
  <c r="Q37"/>
  <c r="P37"/>
  <c r="O37"/>
  <c r="AC33"/>
  <c r="AE33"/>
  <c r="AD33"/>
  <c r="R33"/>
  <c r="Q33"/>
  <c r="P33"/>
  <c r="O33"/>
  <c r="AC29"/>
  <c r="AE29"/>
  <c r="AD29"/>
  <c r="R29"/>
  <c r="Q29"/>
  <c r="P29"/>
  <c r="O29"/>
  <c r="AC25"/>
  <c r="AE25"/>
  <c r="AD25"/>
  <c r="R25"/>
  <c r="Q25"/>
  <c r="P25"/>
  <c r="O25"/>
  <c r="AC22"/>
  <c r="AC21" s="1"/>
  <c r="AE21"/>
  <c r="AD21"/>
  <c r="Y21"/>
  <c r="W21"/>
  <c r="R21"/>
  <c r="Q21"/>
  <c r="P21"/>
  <c r="O21"/>
  <c r="AE15"/>
  <c r="AD15"/>
  <c r="AC15"/>
  <c r="R15"/>
  <c r="Q15"/>
  <c r="P15"/>
  <c r="O15"/>
  <c r="AE10"/>
  <c r="AD10"/>
  <c r="AD8" s="1"/>
  <c r="AA10"/>
  <c r="AA8" s="1"/>
  <c r="Y10"/>
  <c r="Y8" s="1"/>
  <c r="W10"/>
  <c r="W8" s="1"/>
  <c r="U10"/>
  <c r="U8" s="1"/>
  <c r="R10"/>
  <c r="R8" s="1"/>
  <c r="Q10"/>
  <c r="P10"/>
  <c r="P8" s="1"/>
  <c r="O10"/>
  <c r="AC10" s="1"/>
  <c r="AE73" i="42"/>
  <c r="AD73"/>
  <c r="AC73"/>
  <c r="AA73"/>
  <c r="R73"/>
  <c r="Q73"/>
  <c r="P73"/>
  <c r="O73"/>
  <c r="AC69"/>
  <c r="AE69"/>
  <c r="AD69"/>
  <c r="AA69"/>
  <c r="R69"/>
  <c r="Q69"/>
  <c r="P69"/>
  <c r="O69"/>
  <c r="AC66"/>
  <c r="AC65" s="1"/>
  <c r="AE65"/>
  <c r="AD65"/>
  <c r="AA65"/>
  <c r="R65"/>
  <c r="Q65"/>
  <c r="P65"/>
  <c r="O65"/>
  <c r="AC62"/>
  <c r="AC61" s="1"/>
  <c r="AE61"/>
  <c r="AD61"/>
  <c r="AA61"/>
  <c r="R61"/>
  <c r="Q61"/>
  <c r="P61"/>
  <c r="O61"/>
  <c r="AC58"/>
  <c r="AC57" s="1"/>
  <c r="AE57"/>
  <c r="AD57"/>
  <c r="Y57"/>
  <c r="R57"/>
  <c r="Q57"/>
  <c r="P57"/>
  <c r="O57"/>
  <c r="AC54"/>
  <c r="AC53" s="1"/>
  <c r="AE53"/>
  <c r="AD53"/>
  <c r="Y53"/>
  <c r="R53"/>
  <c r="Q53"/>
  <c r="P53"/>
  <c r="O53"/>
  <c r="AC50"/>
  <c r="AC49" s="1"/>
  <c r="AE49"/>
  <c r="AD49"/>
  <c r="AA49"/>
  <c r="Y49"/>
  <c r="W49"/>
  <c r="R49"/>
  <c r="Q49"/>
  <c r="P49"/>
  <c r="O49"/>
  <c r="AC45"/>
  <c r="AE45"/>
  <c r="AD45"/>
  <c r="AA45"/>
  <c r="R45"/>
  <c r="Q45"/>
  <c r="P45"/>
  <c r="O45"/>
  <c r="AC42"/>
  <c r="AC41" s="1"/>
  <c r="AE41"/>
  <c r="AD41"/>
  <c r="Y41"/>
  <c r="W41"/>
  <c r="R41"/>
  <c r="Q41"/>
  <c r="P41"/>
  <c r="O41"/>
  <c r="AC37"/>
  <c r="AE37"/>
  <c r="AD37"/>
  <c r="W37"/>
  <c r="U37"/>
  <c r="R37"/>
  <c r="Q37"/>
  <c r="P37"/>
  <c r="O37"/>
  <c r="AC34"/>
  <c r="AC33" s="1"/>
  <c r="AE33"/>
  <c r="AD33"/>
  <c r="R33"/>
  <c r="Q33"/>
  <c r="P33"/>
  <c r="O33"/>
  <c r="AE29"/>
  <c r="AD29"/>
  <c r="AC29"/>
  <c r="R29"/>
  <c r="Q29"/>
  <c r="P29"/>
  <c r="O29"/>
  <c r="AE25"/>
  <c r="AD25"/>
  <c r="AC25"/>
  <c r="R25"/>
  <c r="Q25"/>
  <c r="P25"/>
  <c r="O25"/>
  <c r="AE21"/>
  <c r="AD21"/>
  <c r="AC21"/>
  <c r="Y21"/>
  <c r="W21"/>
  <c r="R21"/>
  <c r="Q21"/>
  <c r="P21"/>
  <c r="O21"/>
  <c r="AE15"/>
  <c r="AD15"/>
  <c r="AC15"/>
  <c r="R15"/>
  <c r="Q15"/>
  <c r="P15"/>
  <c r="O15"/>
  <c r="AE10"/>
  <c r="AE8" s="1"/>
  <c r="AD10"/>
  <c r="AA10"/>
  <c r="AA8" s="1"/>
  <c r="Y10"/>
  <c r="Y8" s="1"/>
  <c r="W10"/>
  <c r="W8" s="1"/>
  <c r="U10"/>
  <c r="U8" s="1"/>
  <c r="R10"/>
  <c r="R8" s="1"/>
  <c r="Q10"/>
  <c r="Q8" s="1"/>
  <c r="P10"/>
  <c r="P8" s="1"/>
  <c r="O10"/>
  <c r="O8" s="1"/>
  <c r="AD8"/>
  <c r="AE15" i="41"/>
  <c r="AD15"/>
  <c r="AC15"/>
  <c r="R15"/>
  <c r="Q15"/>
  <c r="P15"/>
  <c r="O15"/>
  <c r="AE10"/>
  <c r="AD10"/>
  <c r="AA10"/>
  <c r="AA8" s="1"/>
  <c r="Y10"/>
  <c r="Y8" s="1"/>
  <c r="W10"/>
  <c r="W8" s="1"/>
  <c r="U10"/>
  <c r="U8" s="1"/>
  <c r="R10"/>
  <c r="Q10"/>
  <c r="Q8" s="1"/>
  <c r="P10"/>
  <c r="O10"/>
  <c r="O8" s="1"/>
  <c r="AC29" i="40"/>
  <c r="AE29"/>
  <c r="AD29"/>
  <c r="R29"/>
  <c r="Q29"/>
  <c r="P29"/>
  <c r="O29"/>
  <c r="AC25"/>
  <c r="AE25"/>
  <c r="AD25"/>
  <c r="R25"/>
  <c r="Q25"/>
  <c r="P25"/>
  <c r="O25"/>
  <c r="AC21"/>
  <c r="AE21"/>
  <c r="AD21"/>
  <c r="Y21"/>
  <c r="W21"/>
  <c r="R21"/>
  <c r="Q21"/>
  <c r="P21"/>
  <c r="O21"/>
  <c r="AE15"/>
  <c r="AD15"/>
  <c r="AC15"/>
  <c r="R15"/>
  <c r="Q15"/>
  <c r="P15"/>
  <c r="O15"/>
  <c r="AE10"/>
  <c r="AE8" s="1"/>
  <c r="AD10"/>
  <c r="AA10"/>
  <c r="AA8" s="1"/>
  <c r="Y10"/>
  <c r="Y8" s="1"/>
  <c r="W10"/>
  <c r="W8" s="1"/>
  <c r="U10"/>
  <c r="U8" s="1"/>
  <c r="R10"/>
  <c r="R8" s="1"/>
  <c r="Q10"/>
  <c r="Q8" s="1"/>
  <c r="P10"/>
  <c r="P8" s="1"/>
  <c r="O10"/>
  <c r="AD8"/>
  <c r="AC73" i="39"/>
  <c r="AE73"/>
  <c r="AD73"/>
  <c r="AA73"/>
  <c r="R73"/>
  <c r="Q73"/>
  <c r="P73"/>
  <c r="O73"/>
  <c r="AC69"/>
  <c r="AE69"/>
  <c r="AD69"/>
  <c r="AA69"/>
  <c r="R69"/>
  <c r="Q69"/>
  <c r="P69"/>
  <c r="O69"/>
  <c r="AC66"/>
  <c r="AC65" s="1"/>
  <c r="AE65"/>
  <c r="AD65"/>
  <c r="AA65"/>
  <c r="R65"/>
  <c r="Q65"/>
  <c r="P65"/>
  <c r="O65"/>
  <c r="AC62"/>
  <c r="AC61" s="1"/>
  <c r="AE61"/>
  <c r="AD61"/>
  <c r="AA61"/>
  <c r="R61"/>
  <c r="Q61"/>
  <c r="P61"/>
  <c r="O61"/>
  <c r="AC58"/>
  <c r="AC57" s="1"/>
  <c r="AE57"/>
  <c r="AD57"/>
  <c r="Y57"/>
  <c r="R57"/>
  <c r="Q57"/>
  <c r="P57"/>
  <c r="O57"/>
  <c r="AC54"/>
  <c r="AC53" s="1"/>
  <c r="AE53"/>
  <c r="AD53"/>
  <c r="Y53"/>
  <c r="R53"/>
  <c r="Q53"/>
  <c r="P53"/>
  <c r="O53"/>
  <c r="AC50"/>
  <c r="AC49" s="1"/>
  <c r="AE49"/>
  <c r="AD49"/>
  <c r="AA49"/>
  <c r="Y49"/>
  <c r="W49"/>
  <c r="R49"/>
  <c r="Q49"/>
  <c r="P49"/>
  <c r="O49"/>
  <c r="AC45"/>
  <c r="AE45"/>
  <c r="AD45"/>
  <c r="AA45"/>
  <c r="R45"/>
  <c r="Q45"/>
  <c r="P45"/>
  <c r="O45"/>
  <c r="AE41"/>
  <c r="AD41"/>
  <c r="AC41"/>
  <c r="Y41"/>
  <c r="W41"/>
  <c r="R41"/>
  <c r="Q41"/>
  <c r="P41"/>
  <c r="O41"/>
  <c r="AE37"/>
  <c r="AD37"/>
  <c r="AC37"/>
  <c r="W37"/>
  <c r="U37"/>
  <c r="R37"/>
  <c r="Q37"/>
  <c r="P37"/>
  <c r="O37"/>
  <c r="AC33"/>
  <c r="AE33"/>
  <c r="AD33"/>
  <c r="R33"/>
  <c r="Q33"/>
  <c r="P33"/>
  <c r="O33"/>
  <c r="AC29"/>
  <c r="AE29"/>
  <c r="AD29"/>
  <c r="R29"/>
  <c r="Q29"/>
  <c r="P29"/>
  <c r="O29"/>
  <c r="AC25"/>
  <c r="AE25"/>
  <c r="AD25"/>
  <c r="R25"/>
  <c r="Q25"/>
  <c r="P25"/>
  <c r="O25"/>
  <c r="AC22"/>
  <c r="AC21" s="1"/>
  <c r="AE21"/>
  <c r="AD21"/>
  <c r="Y21"/>
  <c r="W21"/>
  <c r="R21"/>
  <c r="Q21"/>
  <c r="P21"/>
  <c r="O21"/>
  <c r="AE15"/>
  <c r="AD15"/>
  <c r="AC15"/>
  <c r="R15"/>
  <c r="R8" s="1"/>
  <c r="Q15"/>
  <c r="Q8" s="1"/>
  <c r="P15"/>
  <c r="O15"/>
  <c r="AE10"/>
  <c r="AD10"/>
  <c r="AD8" s="1"/>
  <c r="AA10"/>
  <c r="AA8" s="1"/>
  <c r="Y10"/>
  <c r="Y8" s="1"/>
  <c r="W10"/>
  <c r="W8" s="1"/>
  <c r="U10"/>
  <c r="U8" s="1"/>
  <c r="P10"/>
  <c r="P8" s="1"/>
  <c r="O10"/>
  <c r="O8" s="1"/>
  <c r="AA33" i="22"/>
  <c r="Y15"/>
  <c r="W15"/>
  <c r="Y65"/>
  <c r="AA65"/>
  <c r="AC66"/>
  <c r="Y61"/>
  <c r="AC62"/>
  <c r="AC58"/>
  <c r="W57"/>
  <c r="Y57"/>
  <c r="AA57"/>
  <c r="W53"/>
  <c r="Y53"/>
  <c r="AA53"/>
  <c r="AC54"/>
  <c r="AC42"/>
  <c r="AC38"/>
  <c r="Y37"/>
  <c r="AC34"/>
  <c r="AC30"/>
  <c r="AC26"/>
  <c r="AC22"/>
  <c r="W21"/>
  <c r="Y21"/>
  <c r="AA21"/>
  <c r="AC16"/>
  <c r="AC22" i="21"/>
  <c r="AC16"/>
  <c r="AA15"/>
  <c r="Y15"/>
  <c r="W15"/>
  <c r="W21"/>
  <c r="Y21"/>
  <c r="AA21"/>
  <c r="AC74" i="20"/>
  <c r="AC70"/>
  <c r="AC66"/>
  <c r="AC58"/>
  <c r="Y53"/>
  <c r="AC54"/>
  <c r="AC50"/>
  <c r="W49"/>
  <c r="Y49"/>
  <c r="AA49"/>
  <c r="AC46"/>
  <c r="AA45"/>
  <c r="AC42"/>
  <c r="Y41"/>
  <c r="W41"/>
  <c r="AC38"/>
  <c r="AC34"/>
  <c r="AC30"/>
  <c r="AC26"/>
  <c r="AC22"/>
  <c r="S8"/>
  <c r="AA65"/>
  <c r="AA69"/>
  <c r="AA73"/>
  <c r="Y57"/>
  <c r="AA61"/>
  <c r="U37"/>
  <c r="W37"/>
  <c r="W21"/>
  <c r="Y21"/>
  <c r="AC26" i="19"/>
  <c r="AA25"/>
  <c r="Y25"/>
  <c r="AC74" i="4"/>
  <c r="AC70"/>
  <c r="AA89"/>
  <c r="Y77"/>
  <c r="W77"/>
  <c r="AC62"/>
  <c r="W61"/>
  <c r="W65"/>
  <c r="W69"/>
  <c r="W73"/>
  <c r="AC66"/>
  <c r="AC78"/>
  <c r="W85"/>
  <c r="AC86"/>
  <c r="AC85" s="1"/>
  <c r="AC90"/>
  <c r="AC54"/>
  <c r="AA53"/>
  <c r="Y53"/>
  <c r="U53"/>
  <c r="W53"/>
  <c r="AC38"/>
  <c r="AA37"/>
  <c r="Y37"/>
  <c r="W37"/>
  <c r="U37"/>
  <c r="AC26"/>
  <c r="AC22"/>
  <c r="AC16"/>
  <c r="AC11"/>
  <c r="S25"/>
  <c r="U25"/>
  <c r="W25"/>
  <c r="Y25"/>
  <c r="AA25"/>
  <c r="S21"/>
  <c r="S8" s="1"/>
  <c r="U21"/>
  <c r="W21"/>
  <c r="Y21"/>
  <c r="AA21"/>
  <c r="AA15"/>
  <c r="Y15"/>
  <c r="W15"/>
  <c r="AC10" i="40" l="1"/>
  <c r="AC8" s="1"/>
  <c r="O8"/>
  <c r="O8" i="44"/>
  <c r="O8" i="43"/>
  <c r="Q8"/>
  <c r="AC8"/>
  <c r="AC10" i="44"/>
  <c r="AC8" s="1"/>
  <c r="AE8" i="43"/>
  <c r="AC10" i="42"/>
  <c r="AC8" s="1"/>
  <c r="AC10" i="41"/>
  <c r="AC8" s="1"/>
  <c r="AE8" i="39"/>
  <c r="AC10"/>
  <c r="AC8" s="1"/>
  <c r="AE65" i="22" l="1"/>
  <c r="AD65"/>
  <c r="AC65"/>
  <c r="R65"/>
  <c r="Q65"/>
  <c r="P65"/>
  <c r="O65"/>
  <c r="AE61"/>
  <c r="AD61"/>
  <c r="AC61"/>
  <c r="R61"/>
  <c r="Q61"/>
  <c r="P61"/>
  <c r="O61"/>
  <c r="AE57"/>
  <c r="AD57"/>
  <c r="AC57"/>
  <c r="R57"/>
  <c r="Q57"/>
  <c r="P57"/>
  <c r="O57"/>
  <c r="AE53"/>
  <c r="AD53"/>
  <c r="AC53"/>
  <c r="R53"/>
  <c r="Q53"/>
  <c r="P53"/>
  <c r="O53"/>
  <c r="AE49"/>
  <c r="AD49"/>
  <c r="AC49"/>
  <c r="R49"/>
  <c r="Q49"/>
  <c r="P49"/>
  <c r="O49"/>
  <c r="AE45"/>
  <c r="AD45"/>
  <c r="AC45"/>
  <c r="R45"/>
  <c r="Q45"/>
  <c r="P45"/>
  <c r="O45"/>
  <c r="AE41"/>
  <c r="AD41"/>
  <c r="AC41"/>
  <c r="R41"/>
  <c r="Q41"/>
  <c r="P41"/>
  <c r="O41"/>
  <c r="AE37"/>
  <c r="AD37"/>
  <c r="AC37"/>
  <c r="R37"/>
  <c r="Q37"/>
  <c r="P37"/>
  <c r="O37"/>
  <c r="AE33"/>
  <c r="AD33"/>
  <c r="AC33"/>
  <c r="R33"/>
  <c r="Q33"/>
  <c r="P33"/>
  <c r="O33"/>
  <c r="AE29"/>
  <c r="AD29"/>
  <c r="AC29"/>
  <c r="R29"/>
  <c r="Q29"/>
  <c r="P29"/>
  <c r="O29"/>
  <c r="AE25"/>
  <c r="AD25"/>
  <c r="AC25"/>
  <c r="R25"/>
  <c r="Q25"/>
  <c r="P25"/>
  <c r="O25"/>
  <c r="AE21"/>
  <c r="AD21"/>
  <c r="AC21"/>
  <c r="R21"/>
  <c r="Q21"/>
  <c r="P21"/>
  <c r="O21"/>
  <c r="AE15"/>
  <c r="AD15"/>
  <c r="AC15"/>
  <c r="R15"/>
  <c r="Q15"/>
  <c r="P15"/>
  <c r="O15"/>
  <c r="AE10"/>
  <c r="AD10"/>
  <c r="AA10"/>
  <c r="AA8" s="1"/>
  <c r="Y10"/>
  <c r="Y8" s="1"/>
  <c r="W10"/>
  <c r="W8" s="1"/>
  <c r="U10"/>
  <c r="U8" s="1"/>
  <c r="R10"/>
  <c r="R8" s="1"/>
  <c r="Q10"/>
  <c r="Q8" s="1"/>
  <c r="P10"/>
  <c r="P8" s="1"/>
  <c r="O10"/>
  <c r="AE21" i="21"/>
  <c r="AD21"/>
  <c r="AC21"/>
  <c r="R21"/>
  <c r="Q21"/>
  <c r="P21"/>
  <c r="O21"/>
  <c r="AE15"/>
  <c r="AD15"/>
  <c r="AC15"/>
  <c r="R15"/>
  <c r="Q15"/>
  <c r="P15"/>
  <c r="O15"/>
  <c r="AE10"/>
  <c r="AD10"/>
  <c r="AA10"/>
  <c r="AA8" s="1"/>
  <c r="Y10"/>
  <c r="Y8" s="1"/>
  <c r="W10"/>
  <c r="W8" s="1"/>
  <c r="U10"/>
  <c r="U8" s="1"/>
  <c r="R10"/>
  <c r="Q10"/>
  <c r="P10"/>
  <c r="O10"/>
  <c r="AB8"/>
  <c r="Z8"/>
  <c r="X8"/>
  <c r="V8"/>
  <c r="T8"/>
  <c r="S8"/>
  <c r="P8"/>
  <c r="AE73" i="20"/>
  <c r="AD73"/>
  <c r="AC73"/>
  <c r="R73"/>
  <c r="Q73"/>
  <c r="P73"/>
  <c r="O73"/>
  <c r="AE69"/>
  <c r="AD69"/>
  <c r="AC69"/>
  <c r="R69"/>
  <c r="Q69"/>
  <c r="P69"/>
  <c r="O69"/>
  <c r="AE65"/>
  <c r="AD65"/>
  <c r="AC65"/>
  <c r="R65"/>
  <c r="Q65"/>
  <c r="P65"/>
  <c r="O65"/>
  <c r="AE61"/>
  <c r="AD61"/>
  <c r="AC61"/>
  <c r="R61"/>
  <c r="Q61"/>
  <c r="P61"/>
  <c r="O61"/>
  <c r="AE57"/>
  <c r="AD57"/>
  <c r="AC57"/>
  <c r="R57"/>
  <c r="Q57"/>
  <c r="P57"/>
  <c r="O57"/>
  <c r="AE53"/>
  <c r="AD53"/>
  <c r="AC53"/>
  <c r="R53"/>
  <c r="Q53"/>
  <c r="P53"/>
  <c r="O53"/>
  <c r="AE49"/>
  <c r="AD49"/>
  <c r="AC49"/>
  <c r="R49"/>
  <c r="Q49"/>
  <c r="P49"/>
  <c r="O49"/>
  <c r="AE45"/>
  <c r="AD45"/>
  <c r="AC45"/>
  <c r="R45"/>
  <c r="Q45"/>
  <c r="P45"/>
  <c r="O45"/>
  <c r="AE41"/>
  <c r="AD41"/>
  <c r="AC41"/>
  <c r="R41"/>
  <c r="Q41"/>
  <c r="P41"/>
  <c r="O41"/>
  <c r="AE37"/>
  <c r="AD37"/>
  <c r="AC37"/>
  <c r="R37"/>
  <c r="Q37"/>
  <c r="P37"/>
  <c r="O37"/>
  <c r="AE33"/>
  <c r="AD33"/>
  <c r="AC33"/>
  <c r="R33"/>
  <c r="Q33"/>
  <c r="P33"/>
  <c r="O33"/>
  <c r="AE29"/>
  <c r="AD29"/>
  <c r="AC29"/>
  <c r="R29"/>
  <c r="Q29"/>
  <c r="P29"/>
  <c r="O29"/>
  <c r="AE25"/>
  <c r="AD25"/>
  <c r="AC25"/>
  <c r="R25"/>
  <c r="Q25"/>
  <c r="P25"/>
  <c r="O25"/>
  <c r="AE21"/>
  <c r="AD21"/>
  <c r="AC21"/>
  <c r="R21"/>
  <c r="Q21"/>
  <c r="P21"/>
  <c r="O21"/>
  <c r="AE15"/>
  <c r="AD15"/>
  <c r="AC15"/>
  <c r="R15"/>
  <c r="Q15"/>
  <c r="P15"/>
  <c r="O15"/>
  <c r="AE10"/>
  <c r="AD10"/>
  <c r="AD8" s="1"/>
  <c r="AA10"/>
  <c r="AA8" s="1"/>
  <c r="Y10"/>
  <c r="Y8" s="1"/>
  <c r="W10"/>
  <c r="W8" s="1"/>
  <c r="U10"/>
  <c r="U8" s="1"/>
  <c r="R10"/>
  <c r="Q10"/>
  <c r="P10"/>
  <c r="O10"/>
  <c r="AB8"/>
  <c r="Z8"/>
  <c r="X8"/>
  <c r="V8"/>
  <c r="T8"/>
  <c r="R8"/>
  <c r="AE37" i="19"/>
  <c r="AD37"/>
  <c r="AC37"/>
  <c r="R37"/>
  <c r="Q37"/>
  <c r="P37"/>
  <c r="O37"/>
  <c r="AE33"/>
  <c r="AD33"/>
  <c r="AC33"/>
  <c r="R33"/>
  <c r="Q33"/>
  <c r="P33"/>
  <c r="O33"/>
  <c r="AE29"/>
  <c r="AD29"/>
  <c r="AC29"/>
  <c r="R29"/>
  <c r="Q29"/>
  <c r="P29"/>
  <c r="O29"/>
  <c r="AE25"/>
  <c r="AD25"/>
  <c r="AC25"/>
  <c r="R25"/>
  <c r="Q25"/>
  <c r="P25"/>
  <c r="O25"/>
  <c r="AE21"/>
  <c r="AD21"/>
  <c r="AC21"/>
  <c r="R21"/>
  <c r="Q21"/>
  <c r="P21"/>
  <c r="O21"/>
  <c r="AE15"/>
  <c r="AD15"/>
  <c r="AC15"/>
  <c r="R15"/>
  <c r="Q15"/>
  <c r="P15"/>
  <c r="O15"/>
  <c r="AE10"/>
  <c r="AD10"/>
  <c r="AD8" s="1"/>
  <c r="AA10"/>
  <c r="AA8" s="1"/>
  <c r="Y10"/>
  <c r="Y8" s="1"/>
  <c r="W10"/>
  <c r="W8" s="1"/>
  <c r="U10"/>
  <c r="U8" s="1"/>
  <c r="R10"/>
  <c r="R8" s="1"/>
  <c r="Q10"/>
  <c r="Q8" s="1"/>
  <c r="P10"/>
  <c r="P8" s="1"/>
  <c r="O10"/>
  <c r="AE89" i="4"/>
  <c r="AD89"/>
  <c r="AC89"/>
  <c r="R89"/>
  <c r="Q89"/>
  <c r="P89"/>
  <c r="O89"/>
  <c r="AE85"/>
  <c r="AD85"/>
  <c r="R85"/>
  <c r="Q85"/>
  <c r="P85"/>
  <c r="O85"/>
  <c r="AE81"/>
  <c r="AD81"/>
  <c r="AC81"/>
  <c r="R81"/>
  <c r="Q81"/>
  <c r="P81"/>
  <c r="O81"/>
  <c r="AE77"/>
  <c r="AD77"/>
  <c r="AC77"/>
  <c r="R77"/>
  <c r="Q77"/>
  <c r="P77"/>
  <c r="O77"/>
  <c r="AE73"/>
  <c r="AD73"/>
  <c r="AC73"/>
  <c r="R73"/>
  <c r="Q73"/>
  <c r="P73"/>
  <c r="O73"/>
  <c r="AE69"/>
  <c r="AD69"/>
  <c r="AC69"/>
  <c r="R69"/>
  <c r="Q69"/>
  <c r="P69"/>
  <c r="O69"/>
  <c r="AE65"/>
  <c r="AD65"/>
  <c r="AC65"/>
  <c r="R65"/>
  <c r="Q65"/>
  <c r="P65"/>
  <c r="O65"/>
  <c r="AE61"/>
  <c r="AD61"/>
  <c r="AC61"/>
  <c r="R61"/>
  <c r="Q61"/>
  <c r="P61"/>
  <c r="O61"/>
  <c r="AE57"/>
  <c r="AD57"/>
  <c r="AC57"/>
  <c r="R57"/>
  <c r="Q57"/>
  <c r="P57"/>
  <c r="O57"/>
  <c r="AE53"/>
  <c r="AD53"/>
  <c r="AC53"/>
  <c r="R53"/>
  <c r="Q53"/>
  <c r="P53"/>
  <c r="O53"/>
  <c r="AE49"/>
  <c r="AD49"/>
  <c r="AC49"/>
  <c r="R49"/>
  <c r="Q49"/>
  <c r="P49"/>
  <c r="O49"/>
  <c r="AE45"/>
  <c r="AD45"/>
  <c r="AC45"/>
  <c r="R45"/>
  <c r="Q45"/>
  <c r="P45"/>
  <c r="O45"/>
  <c r="AE41"/>
  <c r="AD41"/>
  <c r="AC41"/>
  <c r="R41"/>
  <c r="Q41"/>
  <c r="P41"/>
  <c r="O41"/>
  <c r="AE37"/>
  <c r="AD37"/>
  <c r="AC37"/>
  <c r="R37"/>
  <c r="Q37"/>
  <c r="P37"/>
  <c r="O37"/>
  <c r="AE33"/>
  <c r="AD33"/>
  <c r="AC33"/>
  <c r="R33"/>
  <c r="Q33"/>
  <c r="P33"/>
  <c r="O33"/>
  <c r="AE29"/>
  <c r="AD29"/>
  <c r="AC29"/>
  <c r="R29"/>
  <c r="Q29"/>
  <c r="P29"/>
  <c r="O29"/>
  <c r="AE25"/>
  <c r="AD25"/>
  <c r="AC25"/>
  <c r="R25"/>
  <c r="Q25"/>
  <c r="P25"/>
  <c r="O25"/>
  <c r="U10"/>
  <c r="U8" s="1"/>
  <c r="AA10"/>
  <c r="AA8" s="1"/>
  <c r="Y10"/>
  <c r="Y8" s="1"/>
  <c r="W10"/>
  <c r="W8" s="1"/>
  <c r="AE8" i="19" l="1"/>
  <c r="P8" i="20"/>
  <c r="AD8" i="21"/>
  <c r="AD8" i="22"/>
  <c r="O8"/>
  <c r="R8" i="21"/>
  <c r="O8" i="20"/>
  <c r="Q8"/>
  <c r="AC10" i="22"/>
  <c r="AC8" s="1"/>
  <c r="AE8"/>
  <c r="AE8" i="21"/>
  <c r="AC10"/>
  <c r="AC8" s="1"/>
  <c r="Q8"/>
  <c r="AC10" i="20"/>
  <c r="AC8" s="1"/>
  <c r="AE8"/>
  <c r="AC10" i="19"/>
  <c r="AC8" s="1"/>
  <c r="O8"/>
  <c r="O8" i="21"/>
  <c r="AE21" i="4" l="1"/>
  <c r="AD21"/>
  <c r="AC21"/>
  <c r="R21"/>
  <c r="Q21"/>
  <c r="P21"/>
  <c r="O21"/>
  <c r="AE15"/>
  <c r="AD15"/>
  <c r="R15"/>
  <c r="Q15"/>
  <c r="P15"/>
  <c r="O15"/>
  <c r="AE10"/>
  <c r="AD10"/>
  <c r="R10"/>
  <c r="R8" s="1"/>
  <c r="Q10"/>
  <c r="Q8" s="1"/>
  <c r="P10"/>
  <c r="P8" s="1"/>
  <c r="O10"/>
  <c r="AC15" l="1"/>
  <c r="AC10"/>
  <c r="AC8" s="1"/>
  <c r="O8"/>
  <c r="AD8"/>
  <c r="AE8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E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<sst xmlns="http://schemas.openxmlformats.org/spreadsheetml/2006/main" count="4112" uniqueCount="738">
  <si>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</si>
  <si>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</si>
  <si>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</si>
  <si>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</si>
  <si>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</si>
  <si>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</si>
  <si>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</si>
  <si>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</si>
  <si>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</si>
  <si>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</si>
  <si>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</si>
  <si>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</si>
  <si>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</si>
  <si>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</si>
  <si>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</si>
  <si>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</si>
  <si>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</si>
  <si>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>META DE PRODUCTO 3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</si>
  <si>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</si>
  <si>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</si>
  <si>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</si>
  <si>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</si>
  <si>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</si>
  <si>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</si>
  <si>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</si>
  <si>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</si>
  <si>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</si>
  <si>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</si>
  <si>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</si>
  <si>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</si>
  <si>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</si>
  <si>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</si>
  <si>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</si>
  <si>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NACION</t>
  </si>
  <si>
    <t>PLAN DE DESARROLLO: "COMPROMISO SOCIAL CON SESQUILE" 2012-2015</t>
  </si>
  <si>
    <t>COMPONENTE DE EFICACIA - PLAN DE ACCIÒN - VIGENCIA  2012  PROGRAMADO Y EJECUTADO</t>
  </si>
  <si>
    <r>
      <rPr>
        <b/>
        <sz val="10"/>
        <rFont val="Arial"/>
        <family val="2"/>
      </rPr>
      <t>OBJETIVO DEL EJE / DIMENSIÓN:</t>
    </r>
    <r>
      <rPr>
        <b/>
        <sz val="8"/>
        <rFont val="Arial"/>
        <family val="2"/>
      </rPr>
      <t xml:space="preserve"> ESTABLECER  EN EL MUNICIPIO PROGRAMAS DE APOYO INTEGRAL EN EDUCACION, DEPORTE, SALUD, CULTURA, RECREACIÓN Y VIVIENDA  A LA POBLACION , ESPECIALMENTE A LA MÁS VULNERABLE</t>
    </r>
  </si>
  <si>
    <r>
      <rPr>
        <b/>
        <sz val="10"/>
        <rFont val="Arial"/>
        <family val="2"/>
      </rPr>
      <t>SECTOR :</t>
    </r>
    <r>
      <rPr>
        <b/>
        <sz val="8"/>
        <rFont val="Arial"/>
        <family val="2"/>
      </rPr>
      <t>EDUCACION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</si>
  <si>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     FORTALECER Y PROMOVER LA EDUCACIÓN  
                                                   CON CALIDAD Y COBERTURA</t>
    </r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</si>
  <si>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    LA EDUCACIÓN  PREMISA DEL DESARROLLO SESQUILEÑO</t>
    </r>
  </si>
  <si>
    <r>
      <rPr>
        <b/>
        <sz val="10"/>
        <rFont val="Arial"/>
        <family val="2"/>
      </rPr>
      <t>EJE:</t>
    </r>
    <r>
      <rPr>
        <b/>
        <sz val="8"/>
        <rFont val="Arial"/>
        <family val="2"/>
      </rPr>
      <t xml:space="preserve"> COMUNIDAD SESQUILEÑA CON MEJOR CALIDAD DE VIDA</t>
    </r>
  </si>
  <si>
    <t>META  VIGENCIA(2012 )</t>
  </si>
  <si>
    <t xml:space="preserve"> LA EDUCACIÓN  PREMISA DEL DESARROLLO SESQUILEÑO</t>
  </si>
  <si>
    <t>201225736M000001</t>
  </si>
  <si>
    <t>Incrementar la cobertura con servicio de transporte escolar a 711 estudiantes</t>
  </si>
  <si>
    <t xml:space="preserve">Dar cobertura a 451 estudiantes más con el refrigerio reforzado </t>
  </si>
  <si>
    <t xml:space="preserve">Dotar  las 14 instituciones educativas del municipio con implementos pedagogicos, </t>
  </si>
  <si>
    <t>PAGO SERVICIOS PUBLICOS DOMICILIARIOS DE ESCUELA ESUCATIVAS</t>
  </si>
  <si>
    <t>Implementar el programa de conectividad en las 14  Instituciones educativas existentes en el municipio</t>
  </si>
  <si>
    <t>DOTACION DE 80 COMPUTADORES MÁS PARA LAS INSTITUCIONES EDUCATIVAS</t>
  </si>
  <si>
    <t>HACER MANTENIMIENTO Y ADECUACIONES LOCATIVAS EN LAS 14 INSTITUCIONES EDUCATIVAS</t>
  </si>
  <si>
    <t>AMPLIACION Y/O CONSTRUCCION DE  6 AULAS DE LAS IED</t>
  </si>
  <si>
    <t xml:space="preserve">REALIZAR  GESTION DE 1000 AYUDAS EDUCATIVAS PARA LA POBLACION ESCOLAR CON LA EMPRESA PRIVADA </t>
  </si>
  <si>
    <t>GESTIONAR AULA  2.0  O UNA BIBLIOTECA VIRTUAL</t>
  </si>
  <si>
    <t>GESTIONAR LA REALIZACIÓN DE LA CONTRATACION ANUAL DEL SERVICIO DE VIGILANCIA PARA LAS PLANTAS FISICAS DE LAS INSTITUCIONES EDUCATIVAS</t>
  </si>
  <si>
    <t>GESTION PARA LA ADQUISICION DE UN VEHICULO PARA TRANSPORTE ESCOLAR</t>
  </si>
  <si>
    <t xml:space="preserve">SGP </t>
  </si>
  <si>
    <t xml:space="preserve">MANTENER LA COBERTURA EDUCATIVA AL 100% DE LA POBLACIÓN EN EDAD ESCOLAR </t>
  </si>
  <si>
    <t>JERSHON BENICIO CHAUTA</t>
  </si>
  <si>
    <t>COBERTURA EDUCATIVA</t>
  </si>
  <si>
    <t>META DE PRODUCTO 4</t>
  </si>
  <si>
    <t>META DE PRODUCTO 5</t>
  </si>
  <si>
    <t>META DE PRODUCTO 6</t>
  </si>
  <si>
    <t>META DE PRODUCTO 7</t>
  </si>
  <si>
    <t>META DE PRODUCTO 8</t>
  </si>
  <si>
    <t>META DE PRODUCTO 9</t>
  </si>
  <si>
    <t>META DE PRODUCTO 10</t>
  </si>
  <si>
    <t>META DE PRODUCTO 11</t>
  </si>
  <si>
    <t>META DE PRODUCTO 12</t>
  </si>
  <si>
    <t>META DE PRODUCTO 13</t>
  </si>
  <si>
    <t>META DE PRODUCTO 14</t>
  </si>
  <si>
    <t>META DE PRODUCTO 15</t>
  </si>
  <si>
    <t>META DE PRODUCTO 16</t>
  </si>
  <si>
    <t>META DE PRODUCTO 17</t>
  </si>
  <si>
    <t>META DE PRODUCTO 18</t>
  </si>
  <si>
    <t>META DE PRODUCTO 19</t>
  </si>
  <si>
    <t>META DE PRODUCTO 20</t>
  </si>
  <si>
    <t>SECTOR :DEPORTE Y RECREACION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</si>
  <si>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  INFRAESTRUCTURA PARA LA RECREACION Y EL DEPORTE Y EL MANEJO DEL TIEMPO LIBRE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</si>
  <si>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     GENERAR, FORTALECER Y  MEJORAR LA 
FORMACIÓN INTEGRAL DE LOS  DEPORTISTAS SESQUILEÑOS </t>
    </r>
  </si>
  <si>
    <t xml:space="preserve">LOGRAR BRINDAR COBERTURA AL 50% DE LA POBLACION MUNICIPAL EN  LOS PROGRAMAS MUNICIPALES DE RECREACION,  DEPORTE Y MANEJO DEL TIEMPO LIBRE  </t>
  </si>
  <si>
    <t>COBERTURA DE LOS  PROGRAMAS DE RECREACION , DEPORTE Y MANEJO DEL TIEMPO LIBRE</t>
  </si>
  <si>
    <t>201225736M000002</t>
  </si>
  <si>
    <t xml:space="preserve"> REALIZAR LA CONTRUCCION DE  TRES (3) ESCENARIOS DEPORTIVOS</t>
  </si>
  <si>
    <t>REALIZAR  LA CONSTRUCCIÓN   DE LAS ÁREAS DE PARQUEO Y DEL CERRAMIENTO DEL COLISEO MUNICIPAL (DOS AREAS COMPLEMENTARIAS A CONSTRUIR)</t>
  </si>
  <si>
    <t>REALIZAR SEIS (6) MANTENIMIENTOS A LAS INFRAESTRUCTURAS DEPORTIVAS Y RECREATIVAS EXISTENTES</t>
  </si>
  <si>
    <t xml:space="preserve">CREAR DOS (2) ESCUELAS DE FORMACIÓN DEPORTIVA Y GARANTIZAR SU SOSTENIMIENTO JUNTO CON LAS SIETE (7) EXISTENTES </t>
  </si>
  <si>
    <t>REALIZAR TRES JORNADAS DE ACTIVIDADES DEPORTIVAS, ANUALMENTE PARA EL APROVECHAMIENTO DEL LIBRE</t>
  </si>
  <si>
    <t xml:space="preserve"> REALIZAR EL PROGRAMA ANUAL DE JUEGOS INTERCOLEGIADOS E INTERSECTORIALES </t>
  </si>
  <si>
    <t>ADQUIRIR UN PREDIO PARA LA GENERACION DEL ESPACIO PÚBLICO MUNICIPAL</t>
  </si>
  <si>
    <t>CELEBRACION DE CUATRO CONVENIOS PARA EL APOYO DE LA FORMACIÓN TÉCNICA, TECNOLÓGICA Y PROFESIONAL DE LA POBLACION SESQUILEÑA, CON EL SENA U OTRAS INSTITUCIONES EDUCATIVAS DE NIVEL TÉCNICO, TECNOLÓGICO O SUPERIOR</t>
  </si>
  <si>
    <t xml:space="preserve">FORTALECER  EL PROGRAMA DE VALIDACION DEL BACHILLERATO </t>
  </si>
  <si>
    <t>GESTIONAR LA IMPLEMENTACION DEL PROGRAMA DE ALFABETIZACION PARA DISMINUIR EL ANALFABETISMO EN EL MUNICIPIO</t>
  </si>
  <si>
    <t>FORTALECIMIENTO DEL PROGRAMA DE ORIENTACION PROFESIONAL</t>
  </si>
  <si>
    <t xml:space="preserve">OTORGAR A CINCUENTA (50) ESTUDIANTES, INCENTIVOS PARA  EDUCACION SUPERIOR </t>
  </si>
  <si>
    <t xml:space="preserve">GESTIONAR  100% DE LOS RECURSOS PARA LA CONSTRUCCION DE LA INFRAESTRUCTURA PARA LA IMPLEMENTACIÓN DE UN CENTRO INTEGRAL DEL DESARROLLO SOCIAL Y COMUNITARIO </t>
  </si>
  <si>
    <t>INCLUIR  A LOS TREINTA (30) NIÑOS CON PROBLEMAS DE APRENDIZAJE, EN LOS PROGRAMAS DE EDUCACIÓN</t>
  </si>
  <si>
    <t>BRINDAR ATENCIÓN A LOS SESENTA (40)  NIÑOS CON DISCAPACIDAD EN EL PROGRAMA DEL CENTRO DE VIDA SENSORIAL</t>
  </si>
  <si>
    <t>Numero de estudiantes beneficiados con transporte escolar.</t>
  </si>
  <si>
    <t>Numero de estudiantes beneficiados con refrigerio reforzado</t>
  </si>
  <si>
    <t>No. de sedes Educativas dotadas</t>
  </si>
  <si>
    <t>Sedes Educativas con conectividad</t>
  </si>
  <si>
    <t>No. de Computadores entregados a las sedes educativas</t>
  </si>
  <si>
    <t>Número de instituciones intervenidas  con adecuaciones y/o mantenimientos</t>
  </si>
  <si>
    <t xml:space="preserve">No. De SALONES O AULAS AMPLIADOS O CONSTRUIDOS </t>
  </si>
  <si>
    <t>No. De ayudas educativas gestionadas para la población escolar</t>
  </si>
  <si>
    <t>UN AULA O BIBLIOTECA VIRTUAL GESTIONADA</t>
  </si>
  <si>
    <t xml:space="preserve">CONTRATO ANUAL PARA EL SERVICIO DE VIGILANCIA DE LAS INSTITUCIONES </t>
  </si>
  <si>
    <t>VEHICULO GESTIONADO PARA EL TRANSPORTE ESCOLAR</t>
  </si>
  <si>
    <t xml:space="preserve">CONVENIOS REALIZADOS PARA EL APOYO  DE LA FORMACIÓN  TÉCNICA, TECNOLÓGICA O PROFESIONAL </t>
  </si>
  <si>
    <t>UN PROGRAMA DE VALIDACION  FORTALECIDO</t>
  </si>
  <si>
    <t>GESTION DE LA IMPLEMENTACION DE UN PROGRAMA DE ALFABETIZACION</t>
  </si>
  <si>
    <t>No de programas de orientación profesional fortalecidos</t>
  </si>
  <si>
    <t>NUMERO DE ESTUDIANTES BENEFICIADOS CON LOS INCENTIVOS DE EDUCACION SUPERIOR</t>
  </si>
  <si>
    <t xml:space="preserve"> % DE CONSECUCION DE RECURSOS PARA LA IMPLEMENTACION DE UN CENTRO INTEGRAL DEL DESARROLLO SOCIAL Y COMUNITARIO</t>
  </si>
  <si>
    <t xml:space="preserve">INCLUSIÓN DE LA POBLACIÓN INCLUYENTE EN LOS PROGRAMAS DE EDUCACION </t>
  </si>
  <si>
    <t>POBLACION ATENDIDA EN EL CENTRO DE VIDA SENSORIAL</t>
  </si>
  <si>
    <t xml:space="preserve">  INFRAESTRUCTURA PARA LA RECREACION Y EL DEPORTE Y EL MANEJO DEL TIEMPO LIBRE</t>
  </si>
  <si>
    <t xml:space="preserve">NUMERO DE ESCENARIOS DEPORTIVOS CONSTRUIDOS </t>
  </si>
  <si>
    <t>AREAS COMPLEMENTARIAS  CONSTRUIDAS</t>
  </si>
  <si>
    <t xml:space="preserve"> No. DE INFRAESTRUCTURAS PARA LA RECREACIÓN Y EL DEPORTE INTERVENIDAS CON MANTENIMIENTO Y/O ADECUACIONES, </t>
  </si>
  <si>
    <t xml:space="preserve"> No. ESCUELAS DE FORMACIÓN DEPORTIVAS IMPLEMENTADAS</t>
  </si>
  <si>
    <t xml:space="preserve"> No. ACTIVIDADES  DEPORTIVAS ENCAMINADAS AL APROVECHAMIENTO DEL TIEMPO LIBRE</t>
  </si>
  <si>
    <t>UN PROGRAMA ANUAL DE JUEGOS INTERCOLEGIADOS E  INTERSECTORIALES</t>
  </si>
  <si>
    <t>PREDIO ADQUIRIDO PARA ESPACIO PÚBLICO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</si>
  <si>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    INFANTES Y ADOLESCENTES CON ESTILOS DE VIDA SALUDABLES Y LIBRES DE MALTRATO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</si>
  <si>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   PROMOVER EL DESARROLLO   INTEGRAL PARA 
NIÑOS Y  ADOLESCENTES</t>
    </r>
  </si>
  <si>
    <t>AUMENTAR  COBERTURA DE ATENCIÓN AL 100% DE LA POBLACION INFANTE Y ADOLESCENTE, RURAL Y URBANA A TRAVÉS DE LA ATENCIÓN INTEGRAL EN LOS PROGRAMAS MUNICIPALES</t>
  </si>
  <si>
    <t>PORCENTAJE DE INFANTES Y ADOLESCENTES DEL MUNICIPIO INCLUIDOS EN LOS PROGRAMAS MUNICIPALES</t>
  </si>
  <si>
    <t xml:space="preserve"> INFANTES Y ADOLESCENTES CON ESTILOS DE VIDA SALUDABLES Y LIBRES DE MALTRATO</t>
  </si>
  <si>
    <t>201225736M000003</t>
  </si>
  <si>
    <t>Realizar  un Programa que  disminuya la violencia intrafamiliar contra infantes y adolecentes</t>
  </si>
  <si>
    <t>Crear  un  Consejo municipal de  juventudes</t>
  </si>
  <si>
    <t>Realizar  un programa de prevención del consumo de sustancias psicoactivas y pasivas y  bebidas alcohólicas  en los niños, niñas, adolescentes y progenitores.</t>
  </si>
  <si>
    <t>Gestionar un de programa de monitoreo a los servicios oferidos al  infante y al adolescente</t>
  </si>
  <si>
    <t>Reducir la tasa de mortalidad a  11 muertes  por  cada 1000 nacidos vivos (estadísticas municipales)</t>
  </si>
  <si>
    <t>Reducir la prevalencia de desnutrición aguda en niños y niñas (0 a 5 años) en el cuatrienio  al 4%</t>
  </si>
  <si>
    <t>Reducir la mortalidad a  1,7 por 1000 nacidos vivos en el cuatrienio en la tasa de mortalidad de niños y niñas de 0 a 5 años  (según estadistica departamental)</t>
  </si>
  <si>
    <t>Realizar  1 (un)  programa de atención integrada a las enfermedades prevalentes en la infancia - aiepi y del programa de plan ampliado de inmunización - pai.</t>
  </si>
  <si>
    <t xml:space="preserve">Fortalecimiento y sostenimiento a 3 (tres) ludotecas en pro infantes y adolescentes con estilos de vida saludables y libres de maltrato
</t>
  </si>
  <si>
    <t>Mantener 144  los subsidios del programa  familias en acción</t>
  </si>
  <si>
    <t>INCLUIR EL 100% DE LAS MADRES GESTANTES ADOLESCENTES EN LOS PROGRAMAS DE NUTRICIÓN</t>
  </si>
  <si>
    <t>INCLUIR EN EL PROGRMA DE MADRES COMUNITARIAS - FAMI AL 5% DE MADRES CABEZA DE HOGAR O QUE LO NECESITEN</t>
  </si>
  <si>
    <t>Dar cobertura a 305 adolescentes en los programas de salud sexual y reproductiva</t>
  </si>
  <si>
    <t>FORTALECER LAS ESCUELAS DE FORMACION DEPORTIVA</t>
  </si>
  <si>
    <t>ACTIVIDADES RECREATIVAS</t>
  </si>
  <si>
    <t xml:space="preserve"> Fortalecer  el programa de  vacaciones recreativas  8 jornadas</t>
  </si>
  <si>
    <t xml:space="preserve">No.  PROGRAMAS DE ACCIONES EN CONTRA DE LA VIOLENCIA INTRAFAMILIAR CONTRA INFANTES Y ADOLESCENTES </t>
  </si>
  <si>
    <t>Un concejo municipal de juventudes creado</t>
  </si>
  <si>
    <t xml:space="preserve"> No. de Programa de prevención  desarrollado</t>
  </si>
  <si>
    <t xml:space="preserve"> No. de Programa de monitoreo desarrollado</t>
  </si>
  <si>
    <t>REDUCIR LA TASA DE MORTALIDAD INFANTIL (0 A 1 AÑO) EN EL CUATRENIO</t>
  </si>
  <si>
    <t>% de  reduccion  en prevalencia de desnutrición aguda en niños y niñas (0 a 5 años) (Estadisca departamental)</t>
  </si>
  <si>
    <t>Reduccion tasa de mortalidad a   por 1000 nacidos vivos en el cuatrienioen  niños y niñas de 0 a 5 años (según estadistica departamental)</t>
  </si>
  <si>
    <t>No de  infantes atendidos 31 de diciembre de 2015</t>
  </si>
  <si>
    <t xml:space="preserve"> No.  De Ludotecas en funcionamiento</t>
  </si>
  <si>
    <t xml:space="preserve"> No. Familias beneficiadas</t>
  </si>
  <si>
    <t>Programa de nutrición para Madres adolescentes Gestantes incluidas</t>
  </si>
  <si>
    <t>No. Madres Comunitarias incluidas en el programa</t>
  </si>
  <si>
    <t xml:space="preserve">No. Adolescentes incluidos en el programa de salud sexual </t>
  </si>
  <si>
    <t>NUMERO DE ESCUELAS DEPORTIVAS FORTALECIDAS EN EL CUATRENIO</t>
  </si>
  <si>
    <t>NUMERO DE ACTIVIDADES RECREATIVAS POR AÑO</t>
  </si>
  <si>
    <t>jornadas de vacaciones recreativas realizadas para el cuatrienio fortalecidas</t>
  </si>
  <si>
    <t>SECTOR :ATENCION A GRUPOS VULNERABLES (INFANTIL)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</si>
  <si>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   LA MUJER Y SUS DERECHOS, UNA LUCHA POR LA IGUALDAD</t>
    </r>
  </si>
  <si>
    <t>SECTOR :JUSTICIA</t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</si>
  <si>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    PROMOVER  EL RESPETO POR LOS DERECHOS 
Y LA DIGNIDAD DE LA MUJER SESQUILEÑACACIÓN  
                                                   CON CALIDAD Y COBERTURA</t>
    </r>
  </si>
  <si>
    <t xml:space="preserve">Lograr que el 50% de nuestras mujeres participen para el fortalecimiento de sus potenciales en los diferentes programas de atención integral municipales.                 </t>
  </si>
  <si>
    <t>PORCENTAJE DE PARTICIPACION DE LA MUJER EN EL MUNICIPIO</t>
  </si>
  <si>
    <t>LA MUJER Y SUS DERECHOS, UNA LUCHA POR LA IGUALDAD</t>
  </si>
  <si>
    <t>201225736M000004</t>
  </si>
  <si>
    <t>Reducir la violencia contra la mujer al 50% con  acciones y programas para la en pro de . LA MUJER Y SUS DERECHOS, UNA LUCHA POR LA IGUALDAD</t>
  </si>
  <si>
    <t>Realizar inclusion de  el  18 % de las mujeres  en programas de salud sexual y reproductiva</t>
  </si>
  <si>
    <t>aumentar el 15 %  Mujeres participando en  las Escuelas de Formación Deportiva</t>
  </si>
  <si>
    <t xml:space="preserve">% de reduccion en hechos de violencia contra la mujer </t>
  </si>
  <si>
    <t>%  De  mujeres incluidas en los programas de salud sexual  y reproductiva</t>
  </si>
  <si>
    <t xml:space="preserve"> % de  MUJERES INCLUIDAS EN LAS ESCUELAS DE FORMACION DEPORTIVA Y ACTIVIDADES RECREATIVAS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</si>
  <si>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   POBREZA EXTREMA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</si>
  <si>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    PROMOVER ACCIONES INTEGRALES PARA 
REDUCIR SIGNIFICATIVAMENTE  LA DESIGUALDAD Y POBREZA EXTREMA</t>
    </r>
  </si>
  <si>
    <r>
      <rPr>
        <b/>
        <sz val="10"/>
        <rFont val="Arial"/>
        <family val="2"/>
      </rPr>
      <t>SECTOR :</t>
    </r>
    <r>
      <rPr>
        <b/>
        <sz val="8"/>
        <rFont val="Arial"/>
        <family val="2"/>
      </rPr>
      <t>ATENCION A GRUPOS VULNERABLES</t>
    </r>
  </si>
  <si>
    <t xml:space="preserve">Lograr reducir en un 30% las familias que fueron determinadas en pobreza extrema, a través de los programas de la Red UNIDOS </t>
  </si>
  <si>
    <t>% REDUCCION DE FAMILIAS EN POBREZA EXTREMA</t>
  </si>
  <si>
    <t xml:space="preserve"> POBREZA EXTREMA</t>
  </si>
  <si>
    <t xml:space="preserve">REALIZAR LA IDENTIFICACIÓN DEL 85% DE LAS FAMILIAS SESQUILEÑAS  EN SITUACIÓN DE POBREZA EXTREMA, DURANTE EL PERIODO </t>
  </si>
  <si>
    <t>GENERACIÓN DE CAPACIDADES LABORALES EN EL 85% DE LAS FAMILIAS UNIDOS, EN EDAD PRODUCTIVA Y PROMOVER SU VINCULACIÓN LABORAL EFECTIVA.</t>
  </si>
  <si>
    <t>UN  PROGRAMA DE ATENCIÓN INTEGRAL EN CUIDADO, NUTRICIÓN Y/O EDUCACIÓN INICIAL, QUE GARANTICE EL ACCESO DE TODOS LOS NIÑOS Y NIÑAS MENORES DE 5 AÑOS ACCEDAN  A .</t>
  </si>
  <si>
    <t>GENERAR UN PROGRAMA  DE CAPACITACION  QUE LOGRE QUE LOS NIÑOS Y NIÑAS, ADOLESCENTES Y JÓVENES ACCEDAN AL CICLO BÁSICO DE  EDUCACIÓN , INCLUIDA LA POBLACIÓN CON DISCAPACIDAD Y DESPLAZAMIENTO FORZADO POR LA VIOLENCIA.</t>
  </si>
  <si>
    <t>NINGÚN  MENOR DE 15 AÑOS DEL 100% DE LAS FAMILIAS REGISTRADAS EN EL PROGRAMA DE POBREZA EXTREMA,  VINCULADO A ACTIVIDADES LABORALES DE EXPLOTACIÓN INFANTIL O EN PEORES FORMAS DE TRABAJO.</t>
  </si>
  <si>
    <t>VINCULACIÓN  DEL 100% DE LAS PERSONAS EN POBREZA EXTREMA AL SISTEMA DE SEGURIDAD SOCIAL EN SALUD.</t>
  </si>
  <si>
    <t>LOGRAR QUE EL 60% DE  LAS PERSONAS EN POBREZA EXTREMA ACCEDAN A LOS PROGRAMAS DE PREVENCIÓN Y PROMOCIÓN DE LA SALUD.</t>
  </si>
  <si>
    <t>PROMOVER QUE EL 40% DE  LAS FAMILIAS EN POBREZA EXTREMA SE EDUQUEN EN HÁBITOS ALIMENTARIOS SALUDABLES Y GENEREN HUERTAS CASERAS  PARA SU SEGURIDAD ALIMENTARIA.</t>
  </si>
  <si>
    <t>REDUCCIÓN DEL DEFICIT DE VIVIENDA AL 15% DE FAMILIAS REGISTRADAS EN POBREZA EXTREMA</t>
  </si>
  <si>
    <t>REDUCIR LOS NIVELES DE VIOLENCIA INTRAFAMILIAR DEL 4 AL 1%  DE LA OCURRENCIA DE HECHOS RELACIONADOS CON ABUSO SEXUAL EN LAS FAMILIAS UNIDOS.</t>
  </si>
  <si>
    <t>LOGRAR QUE EL 50% DE LAS PERSONAS UNIDOS PARTICIPE EN LOS ESPACIOS DE APROVECHAMIENTO DEL TIEMPO LIBRE ABIERTOS DENTRO DEL MUNICIPIO.</t>
  </si>
  <si>
    <t>LOGRAR QUE EL 80% DE LAS FAMILIAS APLIQUE PAUTAS DE CRIANZA SI APLICA Y GENERE ESPACIOS DE DIÁLOGO Y CONVIVENCIA FAMILIAR.</t>
  </si>
  <si>
    <t>PROMOVER LA VINCULACIÓN DEL 70% DE LOS HOGARES AL SISTEMA FINANCIERO Y GENERAR CULTURA DE AHORRO.</t>
  </si>
  <si>
    <t>PROMOVER QUE EL 50% DE LAS FAMILIAS EN POBREZA EXTREMA CONOZCAN LAS RUTAS DE ATENCIÓN DE LOS SERVICIOS DE JUSTICIA Y ACCEDAN A ESTOS DE MANERA OPORTUNA Y EFICAZ.</t>
  </si>
  <si>
    <t xml:space="preserve">%  IDENTIFICACIÓN DE LAS FAMILIAS SESQUILEÑAS  EN SITUACIÓN DE POBREZA EXTREMA, DURANTE EL PERIODO </t>
  </si>
  <si>
    <t>GENERACIÓN DE CAPACIDADES LABORALES EN  LAS FAMILIAS UNIDOS, EN EDAD PRODUCTIVA Y PROMOVER SU VINCULACIÓN LABORAL EFECTIVA.</t>
  </si>
  <si>
    <t>GARANTIZAR QUE LOS NIÑOS Y NIÑAS MENORES DE 5 AÑOS ACCEDAN  A ALGÚN PROGRAMA DE ATENCIÓN INTEGRAL EN CUIDADO, NUTRICIÓN Y/O EDUCACIÓN INICIAL.</t>
  </si>
  <si>
    <t>LOGRAR QUE LOS NIÑOS Y NIÑAS, ADOLESCENTES Y JÓVENES ACCEDAN AL CICLO BÁSICO DE  EDUCACIÓN , INCLUIDA LA POBLACIÓN CON DISCAPACIDAD Y DESPLAZAMIENTO FORZADO POR LA VIOLENCIA.</t>
  </si>
  <si>
    <t>NINGÚN  MENOR DE 15 AÑOS VINCULADO A ACTIVIDADES LABORALES DE EXPLOTACIÓN INFANTIL O EN PEORES FORMAS DE TRABAJO.</t>
  </si>
  <si>
    <t>VINCULACIÓN  DE LAS PERSONAS EN POBREZA EXTREMA AL SISTEMA DE SEGURIDAD SOCIAL EN SALUD.</t>
  </si>
  <si>
    <t>LOGRAR QUE 60% DE LAS PERSONAS EN POBREZA EXTREMA ACCEDAN A LOS PROGRAMAS DE PREVENCIÓN Y PROMOCIÓN DE LA SALUD.</t>
  </si>
  <si>
    <t>PROMOVER QUE LAS FAMILIAS EN POBREZA EXTREMA SE EDUQUEN EN HÁBITOS ALIMENTARIOS SALUDABLES Y GENEREN HUERTAS CASERAS  PARA SU SEGURIDAD ALIMENTARIA.</t>
  </si>
  <si>
    <t>PORCENTAJE DE REDUCCION DEL DEFICIT DE VIVIENDA</t>
  </si>
  <si>
    <t>PORCENTAJE DE REDUCCION DE LOS NIVELES DE VIOLENCIA INTRAFAMILIAR</t>
  </si>
  <si>
    <t>PORCENTAJE DE POBLACION EN POBREZA EXTREMA APROVECHANDO EL TIEMPO LIBRE EN LOS ESPACIOS MUNICIPALES</t>
  </si>
  <si>
    <t>PORCENTAJE DE FAMILIAS DE UNIDOS APLICANDO PAUTAS DE CRIANZA Y GENERANDO ESPACIOS DE DIALOGO Y CONVIVENCIA FAMILIAR</t>
  </si>
  <si>
    <t>PROMOVER LA VINCULACIÓN  DE LAS FAMILIAS AL SISTEMA FINANCIERO Y GENERAR CULTURA DE AHORRO.</t>
  </si>
  <si>
    <t>PROMOVER QUE LAS FAMILIAS EN POBREZA EXTREMA CONOZCAN LAS RUTAS DE ATENCIÓN DE LOS SERVICIOS DE JUSTICIA Y ACCEDAN A ESTOS DE MANERA OPORTUNA Y EFICAZ.</t>
  </si>
  <si>
    <t>201225736M000005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</si>
  <si>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    POBLACION VICTIMA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</si>
  <si>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   DESARROLLAR PROGRAMAS ENCAMINADOS A 
CESAR LA CONDICIÓN DE POBLACIÓN VÍCTIMA  </t>
    </r>
  </si>
  <si>
    <t>COBERTURA DE ATENCION DE LA POBLACIÓN VICTIMA</t>
  </si>
  <si>
    <t>AUMENTAR COBERTURA DE ATENCIÓN AL 100% DE LA POBLACIÓN VÍCTIMA EN LOS PROGRAMAS MUNICIPALES</t>
  </si>
  <si>
    <t>POBLACION VICTIMA</t>
  </si>
  <si>
    <t>201225736M000006</t>
  </si>
  <si>
    <t>ATENDER DURANTE EL CUATRENIO AL 100% DE LAS VCA QUE SOLICITEN A TRAVÉS DEL CTJT MERCADOS Y KIT  DE ASEO. (PROTECCIÓN DE LA VIDA, INTEGRIDAD, LIBERTAD Y SEGURIDAD DE LAS PERSONAS Y COMUNIDADES)</t>
  </si>
  <si>
    <t>DAR AUXILIO FUNERARIO AL 100% DE LAS FAMILIAS DE LA POBLACION VÍCTIMA PVCA, QUE LO REQUIERAN. (PROGRAMA DE AUXILIO FUNERARIO)</t>
  </si>
  <si>
    <t>TODAS LAS PERSONAS INCLUIDAS EN EL PROGRAMA DE SEGURIDAD ALIMENTARIA (PROGRAMA DE SEGURIDAD ALIMENTARIA PARA LA PVCA)</t>
  </si>
  <si>
    <t>IMPLEMENTAR UNA ESTRATEGIA CON ENFOQUE DIFERENCIAL QUE PERMITE LA AFILIACIÓN DE LA PVCA EN EL 100%. (AFILIACIÓN AL RÉGIMEN SUBSIDIADO DE SALUD)</t>
  </si>
  <si>
    <t>ATENCIÓN POR ACCIONES DE PROMOCIÓN Y PREVENCIÓN  EN EL 100% DE LA POBLACIÓN VÍCTIMA DEL CONFLICTO (PROGRAMA DE PROMOCION DE LA SALUD Y PREVENCIÓN DE LA ENFERMEDAD)</t>
  </si>
  <si>
    <t>IMPLEMENTAR LAS ACCIONES DE PROMOCIÓN Y PREVENCIÓN EN SALUD SEXUAL Y REPRODUCTIVA AL 100% DE LAS PERSONAS VICTIMAS DEL CONFLICTO ARMADO IDENTIFICADAS. (PROGRAMA DE PROMOCION DE LA SALUD Y PREVENCIÓN DE LA ENFERMEDAD)</t>
  </si>
  <si>
    <t>DESARROLLAR ACTIVIDADES DE PROMOCIÓN Y PREVENCIÓN EN LAS PRIORIDADES  (SSR-SALUD MENTAL-NUTRICION-SALUD INFANTIL ) EN EL 100% PVCA</t>
  </si>
  <si>
    <t>TODOS LOS NIÑOS DE LA POBLACIÓN VÍCTIMA DEL CONFLICTO ARMADO, ENTRE 0 Y 7 AÑOS (100%), CUENTAN CON EL ESQUEMA DE VACUNACIÓN COMPLETA (ACCESO AL ESQUEMA DE VACUNACIÓN)</t>
  </si>
  <si>
    <t>ATENDER AL 100% DE LOS NIÑOS Y NIÑAS MENORES DE CINCO AÑOS EN RIESGO DE DESNUTRICIÓN EN LOS PROGRAMAS DE NUTRICIÓN MUNICIPAL (ATENCIÓN A LOS NIÑOS Y NIÑAS MENORES DE CINCO AÑOS EN RIESGO DE DESNUTRICIÓN)</t>
  </si>
  <si>
    <t>100% DE LOS NIÑOS Y JÓVENES DEL HOGAR ASISTEN REGULARMENTE A UN NIVEL DE EDUCACIÓN FORMAL (5 A 17 AÑOS). (PROGRAMAS DE EDUCACIÓN ENTRE 5 Y 17 AÑOS DE PVCA)</t>
  </si>
  <si>
    <t>INCLUSIÓN EN LOS PROGRAMAS DE EDUCACIÓN  DEL 100% DE LA POBLACIÓN VÍCTIMA MAYOR DE 18 AÑOS  QUE LO REQUIERA. (PROGRAMAS DE EDUCACIÓN &gt;18 AÑOS DE PVCA)</t>
  </si>
  <si>
    <t>INCLUIR AL 100% DE LA POBLACIÓN VÍCTIMA, EN EDAD ESCOLAR EN EL PROGRAMA DE TRANSPORTE ESCOLAR QUE CUMPLA CONDICIONES PARA TRANSPORTE. (PROGRAMA DE TRANSPORTE ESCOLAR PARA LAPVCA)</t>
  </si>
  <si>
    <t>INCLUIR AL 100% DE LA POBLACIÓN VÍCTIMA, EN EDAD ESCOLAR EN EL PROGRAMA DE RESTAURANTES ESCOLARES. (PROGRAMA DE RESTAURANTES ESCOLARES)</t>
  </si>
  <si>
    <t>BRINDAR APOYO CON AYUDAS TÉCNICAS AL 100% DE LA POBLACIÓN VÍCTIMA DEL CONFLICTO ARMADO EN CONDICIÓN DE DISCAPACIDAD QUE LO REQUIERA. (PROGRAMA DE AYUDAS TÉCNICAS A LA PVCA PARA PROMOVER SU INCLUSIÓN SOCIAL)</t>
  </si>
  <si>
    <t>100% DE LA POBLACIÓN VÍCTIMA CUENTA CON IDENTIFICACIÓN (CÉDULA, TARJETA DE IDENTIDAD, REGISTRO CIVIL, LIBRETA MILITAR, ETC). (IDENTIFICACIÓN DE LA PVCA)</t>
  </si>
  <si>
    <t>GESTIONAR Y APOYAR PROGRAMAS  PARA LA GENERACIÓN DE VIVIENDA PARA LA POBLACIÓN VÍCTIMA DEL CONFLICTO ARMADO AL 100% DE LA POBLACIÓN VÍCTIMA QUE LA REQUIERA</t>
  </si>
  <si>
    <t xml:space="preserve">PORCENTAJE DE FAMILIAS PVCA ATENDIDAS </t>
  </si>
  <si>
    <t>PORCENTAJE DE POBLACION PVCA QUE SOLICITO EL AUXILIO FUNERARIO Y SE LE DIO EL AUXILIO</t>
  </si>
  <si>
    <t xml:space="preserve"> %  DE   INCLUSIÓN DE LAS FAMILIAS PVCA EN  PROGRAMAS DE SEGURIDAD ALIMENTARIA</t>
  </si>
  <si>
    <t>NÚMERO DE ESTRATEGIAS IMPLEMENTADAS PARA INCORPORAR AL 100% DE LA POBLACIÓN PVCA AL RÉGIMEN DE SALUD</t>
  </si>
  <si>
    <t>%POBLACION PVCA CUBIERTA EN LOS PROGRAMAS DE PROMOCION Y PREVENCIÓN</t>
  </si>
  <si>
    <t>%POBLACION PVCA CUBIERTA EN LOS PROGRAMAS DE SALUD SEXUAL Y REPRODUCTIVA</t>
  </si>
  <si>
    <t>%POBLACION PVCA CUBIERTA EN LOS PROGRAMAS DE PRIORIDAD (SSR-SALUD MENTAL-NUTRICION-SALUD INFANTIL )</t>
  </si>
  <si>
    <t>PORCENTAJE DE COBERTURA UTIL MUNICIPAL EN PVCA</t>
  </si>
  <si>
    <t>%POBLACION PVCA MENOR DE 5 AÑOS INCLUIDA EN PROGRAMAS DE NUTRICION</t>
  </si>
  <si>
    <t>%POBLACION PVCA MENOR ENTRE 5 Y 17 AÑOS INCLUIDA EN PROGRAMAS DE EDUCACION</t>
  </si>
  <si>
    <t>%POBLACION PVCA MAYOR DE 18 AÑOS, QUE REQUIRIO LOS SERVICIOS EDUCATIVOS INCLUIDA EN PROGRAMAS DE EDUCACION QUE OFRECE EL MUNICIPIO</t>
  </si>
  <si>
    <t>%POBLACION PVCA EN EDAD ESCOLAR QUE REQUIERA EL SERVICIO DE TRANSPORTE ESCOLAR INCLUIDA EN PROGRAMAS DE TRANSPORTE ESCOLAR MUNICIPAL</t>
  </si>
  <si>
    <t>%POBLACION PVCA EN EDAD ESCOLAR NCLUIDA EN PROGRAMAS DE RESTAURANTE ESCOLAR MUNICIPAL</t>
  </si>
  <si>
    <t>%POBLACION PVCA  QUE REQUIRIO Y FUE ATENDIDA CON LAS AYUDAS TECNICAS</t>
  </si>
  <si>
    <t>% DE PVCA IDENTIFICADA</t>
  </si>
  <si>
    <t>% PVCA INCLUIDA EN LOS PROGRAMAS DE VIVIENDA</t>
  </si>
  <si>
    <t>GARANTIZAR EL ACCESO AL 100% DE LA POBLACIÓN VICTIMA DEL CONFLICTO ARMADO A LOS SERVICIOS DOMICILIARIOS BÁSICOS (ENERGÍA, ACUEDUCTO, ALCANTARILLADO Y RECOLECCIÓN DE BASURAS). (ACCESO A LOS SERVICIOS DOMICILIARIOS BÁSICOS)</t>
  </si>
  <si>
    <t>% PVCA QUE CUENTA CON LOS SERVICIOS PÚBLICOS BÁSICOS</t>
  </si>
  <si>
    <t>INCLUSIÓN DEL 100% DE LA POBLACIÓN VÍCTIMA DEL CONFLICTO ARMADO, EN LOS PROGRAMAS RECREATIVOS Y DEPORTIVOS MUNICIPALES. (ACCESO A PROGRAMAS RECREATIVOS Y DEPORTIVOS MUNICIPALES)</t>
  </si>
  <si>
    <t>% PVCA INCLUIDA EN LOS PROGRAMAS DE RECREACIÓN Y DEPORTE MUNICIPAL</t>
  </si>
  <si>
    <t>INCLUSIÓN DEL 100% DE LA POBLACIÓN VÍCTIMA DEL CONFLICTO ARMADO, EN LOS PROGRAMAS CULTURALES MUNICIPALES. (ACCESO A  PROGRAMAS CULTURALES MUNICIPALES)</t>
  </si>
  <si>
    <t>% PVCA INCLUIDA EN LOS PROGRAMAS CULTURALES DEL MUNICIPIO</t>
  </si>
  <si>
    <t xml:space="preserve">ATENCIÓN AL 100% DE LA POBLACIÓN VÍCTIMA DEL CONFLICTO ARMADO, QUE REQUIERA ASISTENCIA JURÍDICA ORIENTADA A LA PROTECCIÓN DE LOS DERECHOS </t>
  </si>
  <si>
    <t>% PVCA QUE REQUIRIO Y SE LE PRESTO ASISTENCIA JURÍDICA</t>
  </si>
  <si>
    <t>AVANZAR DURANTE EL CUATRIENIO EN LA LEGALIZACIÓN Y TITULACIÓN DE PREDIOS AL 100% DE LA POBLACIÓN VÍCTIMA DEL CONFLICTO ARMADO QUE LO REQUIERA. (ACCESO A PROGRAMA DE ASISTENCIA JURÍDICA)</t>
  </si>
  <si>
    <t>% PVCA QUE REQUIRIO Y SE LE PRESTO APOYO EN LA LEGALIZACIÓN Y TITULACIÓN DE LOS PREDIOS</t>
  </si>
  <si>
    <t>APOYAR Y VINCULAR AL 100% DE LA POBLACIÓN ECONÓMICAMENTE ACTIVA EN PROGRAMAS DE CAPACITACIÓN  PARA LA CREACIÓN DE EMPRESAS Y GENERACIÓN DE MANO DE OBRA CALIFICADA. (ACCESO A PROGRAMAS DE CAPACITACIÓN)</t>
  </si>
  <si>
    <t>% PVCA INCLUIDA EN LOS PROGRAMAS DE CAPACITACION Y CREACION DE EMPRESAS</t>
  </si>
  <si>
    <t>REALIZAR EL 100% DE IDENTIFICACIÓN Y CARACTERIZACIÓN DE LAS VÍCTIMAS DEL CONFLICTO ARMADO POR HECHO VICTIMIZANTE. (CARACTERIZACIÓN DE LA PVCA)</t>
  </si>
  <si>
    <t>% PVCA CARACTERIZADA POR HECHO VICTIMIZANTE</t>
  </si>
  <si>
    <t xml:space="preserve">ELABORACIÓN DEL MAPA DE RIESGOS MUNICIPAL </t>
  </si>
  <si>
    <t>MAPA DE RIESGOS EXISTENTE</t>
  </si>
  <si>
    <t>REALIZAR UNA ACTUALIZACIÓN ANUAL AL MAPA DE RIESGOS</t>
  </si>
  <si>
    <t>UN MAPA DE RIESGOS ACTUALIZADO</t>
  </si>
  <si>
    <t>FORTALECIMIENTO DE LOS SISTEMAS DE INFORMACIÓN MUNICIPAL QUE PERMITAN LA INCLUSIÓN Y REGISTRO DEL 100%  DE LA POBLACIÓN VÍCTIMA PERMITIENDO SU CARACATERIZACIÓN</t>
  </si>
  <si>
    <t>% PVCA REGISTRADA EN UN SISTEMA DE INFORMACIÓN MUNICIPAL</t>
  </si>
  <si>
    <t>GARANTIZAR EL GOCE EFECTIVO DE LOS DERECHOS AL 100% DE LA POBLACIÓN VÍCTIMA DEL CONFLICTO ARMADO</t>
  </si>
  <si>
    <t>% PVCA A QUIENES SE LES HA GARANTIZADO EL GOCE EFECTIVO DE LOS DERECHOS</t>
  </si>
  <si>
    <t>CREACIÓN DE ESPACIOS DE REELABORACIÓN Y VERBALIZACIÓN DE LOS ACONTECIMIENTOS VIOLENTOS, PARA FORTALECER EL TEJIDO SOCIAL, GENERAR CONFIANZA Y SOLIDARIDAD AL INTERIOR DE LA COMUNIDAD Y RECUPERAR LAIDENTIDAD COLECTIVA Y CULTURAL, QUE INCLUYAN AL 100% DE LA POBLACIÓN VÍCTIMA QUE LO REQUIERA</t>
  </si>
  <si>
    <t>% PVCA INCLUIDA EN LOS ESPACIOS DE REELABORACION Y VERBALIZACION DE LOS ACONTECIMIENTOS</t>
  </si>
  <si>
    <t>201225736M000007</t>
  </si>
  <si>
    <t>REDUCIR EN UN 10% EL DÉFICIT CUANTITATIVO Ó CUALITATIVO DE VIVIENDA</t>
  </si>
  <si>
    <t>% DE REDUCCIÓN DE DÉFICIT DE VIVIENDA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</si>
  <si>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EL DERECHO FUNDAMENTAL A UNA VIVIENDA DIGNA PARA TODOS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</si>
  <si>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  MEJORAR LAS CONDICIONES DE 
HABITABILIDAD  DE  LAS VIVIENDAS  DE LA POBLACIÓN SESQUILÉÑA</t>
    </r>
  </si>
  <si>
    <t>SECTOR :VIVIENDA</t>
  </si>
  <si>
    <t xml:space="preserve"> EL DERECHO FUNDAMENTAL A UNA VIVIENDA DIGNA PARA TODOS</t>
  </si>
  <si>
    <t>ADQUISICIÓN PREDIO PARA PROYECTO DE VIVIENDA</t>
  </si>
  <si>
    <t>GESTIONAR LA CONSTRUCCIÓN UN  PLAN DE VIVIENDA DE INTERÉS SOCIAL</t>
  </si>
  <si>
    <t>GESTION DE  30 SUBSIDIOS DE VIVIENDA</t>
  </si>
  <si>
    <t xml:space="preserve"> REALIZAR UN PROGRAMA DE MEJORAMIENTO DE VIVIENDA PARA 70  UNIDADES HABITACIONALES</t>
  </si>
  <si>
    <t>GESTIONAR CONVENIO DE GAS NATURAL DOMICILIARIO</t>
  </si>
  <si>
    <t>META DE PRODUCTO 21</t>
  </si>
  <si>
    <t>META DE PRODUCTO 22</t>
  </si>
  <si>
    <t>META DE PRODUCTO 23</t>
  </si>
  <si>
    <t>META DE PRODUCTO 24</t>
  </si>
  <si>
    <t>META DE PRODUCTO 25</t>
  </si>
  <si>
    <t>META DE PRODUCTO 26</t>
  </si>
  <si>
    <t>PREDIO ADQUIRIDO PARA PROYECTO DE VIVIENDA</t>
  </si>
  <si>
    <t>UN PLAN GESTIONADO</t>
  </si>
  <si>
    <t>NO. DE SUSBSIDIOS DE VIVIENDA GESTIONADOS</t>
  </si>
  <si>
    <t>NO. DE  UNIDADES HABITACIONALES MEJORADAS</t>
  </si>
  <si>
    <t xml:space="preserve">CONVENIO DE GAS DOMICILIARIO GESTIONADO 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</si>
  <si>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  POR NUESTRO ADULTO MAYOR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</si>
  <si>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   FORTALECER LA ATENCIÓN INTEGRAL PARA 
LOS ADULTOS MAYORES DEL MUNICIPIO </t>
    </r>
  </si>
  <si>
    <t>SECTOR :ATENCION A GRUPOS VULNERABLES}</t>
  </si>
  <si>
    <t>LOGRAR LA PARTICIPACIÓN DEL  298 DE NUESTROS ADULTOS MAYORES EN LOS PROGRAMAS DE ATENCIÓN INTEGRAL MUNICIPAL</t>
  </si>
  <si>
    <t>ADULTOS MAYORES DE 60 AÑOS EXISTENTES EN EL MUNICIPIO</t>
  </si>
  <si>
    <t>201225736M000008</t>
  </si>
  <si>
    <t xml:space="preserve"> POR NUESTRO ADULTO MAYOR</t>
  </si>
  <si>
    <t>MANTENER PROGRAMA DE NUTRICION (PROSPERAR)</t>
  </si>
  <si>
    <t>FORTALECER  UN  PROGRAMA SEMILLAS DE AMOR</t>
  </si>
  <si>
    <t>UN PROGRAMA MANTENIDO (PROSPERAR)</t>
  </si>
  <si>
    <t>PROGRAMA FORTALECIDO</t>
  </si>
  <si>
    <t>INCLUIR AL 50% DE LA POBLACIÓN ADULTA MAYOR DE 60 AÑOS EN LAS ESCUELAS DE FORMACIÓN Y EN LAS ACTIVIDADES CULTURALES, DEPORTIVAS Y RECREATIVAS EN EL MUNICIPIO</t>
  </si>
  <si>
    <t>% DE LA POBLACIÓN MAYOR DE 60 AÑOS, INCLUIDA</t>
  </si>
  <si>
    <t>MANTENER LOS 136 SUBSIDIOS PARA EL ADULTO MAYOR</t>
  </si>
  <si>
    <t xml:space="preserve">NO. DE SUBSIDIOS ENTREGADOS AL ADULTO MAYOR </t>
  </si>
  <si>
    <t xml:space="preserve"> REALIZAR UN PROGRAMA PARA ATENCIÓN AL DISCAPACITADO Y AL ADULTO MAYOR MEDIANTE  LA TERAPIA E HIDROTERAPIA DEL MASAJE COMO MEDIO DE MANTENIMIENTO Y MEJORAMIENTO DE LA CALIDAD DE VIDA</t>
  </si>
  <si>
    <t xml:space="preserve">PROGRAMA REALIZADO </t>
  </si>
  <si>
    <t>REALIZAR  4 MANTENIMIENTOS  EN EL CUATRIENIO A LAS INSTALACIONES  DEL HOGAR DEL ADULTO MAYOR</t>
  </si>
  <si>
    <t xml:space="preserve"> NO. DE MANTENIMIENTOS </t>
  </si>
  <si>
    <t>Aumentar  al 100% de la población urbana y rural de los niveles I y II del SISBEN, la afiliación al sistema de seguridad social, subsidiado y contributivo.</t>
  </si>
  <si>
    <t>COBERTURA EN AFILIACION AL SISTEMA DE SEGURIDAD SOCIAL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</si>
  <si>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     POBLACION SANA A TRAVES DEL LA PROMOCIÓN DE LA SALUD 
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</si>
  <si>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  MEJORAR   LAS CONDICIONES DE SALUD DE LA 
POBLACIÓN  </t>
    </r>
  </si>
  <si>
    <t>201225736M000009</t>
  </si>
  <si>
    <t>MONITOREAR AL 100% DE LA POBLACIÓN GESTANTE Y PUÉRPERA DEL MUNICIPIO</t>
  </si>
  <si>
    <t>PORCENTAJE DE POBLACIÓN GESTANTE Y PUERPERA MONITOREADA</t>
  </si>
  <si>
    <t>IMPLEMENTAR EL AIEPI COMUNITARIO EN EL 100% DE LOS NIÑOS MENORES DE 5 AÑOS.</t>
  </si>
  <si>
    <t>PORCENTAJE DE NIÑOS MENORES DE 5 AÑOS INCLUIDOS EN EL PROGRAMA DE AIEPI</t>
  </si>
  <si>
    <t>AUMENTAR A 2 MESES LA MEDIANA DE LACTANCIA MATERNA EXCLUSIVA EN NIÑOS MENORES DE 6 MESES.</t>
  </si>
  <si>
    <t xml:space="preserve">MEDIANA DE LACTANCIA MATERNA </t>
  </si>
  <si>
    <t>LOGRAR COBERTURAS DEL 95%  ANUAL EN VACUNACION EN LA POBLACIÓN MENOR DE 1 AÑO OBJETO DE PAI</t>
  </si>
  <si>
    <t>PORCENTAJE DE COBERTURA UTIL MUNICIPAL</t>
  </si>
  <si>
    <t>VIGILAR AL 50% EL ESTADO NUTRICIONAL DE LOS NIÑOS MENORES DE 5 AÑOS EN LAS IPS DEL MUNICIPIO.</t>
  </si>
  <si>
    <t>PORCENTAJE DE NIÑOS MENORES DE 5 AÑOS INCLUIDOS EN EL PROGRAMA DE VIGILANCIA NUTRICIONAL</t>
  </si>
  <si>
    <t>IMPLEMENTAR EN 13  INSTITUCIONES DE EDUCACIÓN BÁSICA PRIMARIA PÚBLICA LA ESTRATEGIA DE ACCIONES EN SALUD AL ESCOLAR EN EL MARCO DE LA TRANSECTORIALIDAD</t>
  </si>
  <si>
    <t>NUMERO DE INSTITUCIONES EDUCATIVAS DE EDUCACION BASICA PRIMARIA INCLUIDAS EN LA ESTRATEGIA DE ACCIONES DE SALUD AL ESCOLAR</t>
  </si>
  <si>
    <t>IMPLEMENTAR EN EL CUATRENIO UN PROGRAMA INTEGRAL DE ESTILOS DE VIDA SALUDABLE PARA LAS NIÑAS Y NIÑOS DE 6 A 11 AÑOS EN LAS IED PÚBLICAS PRINCIPALES DEL MUNICIPIO.</t>
  </si>
  <si>
    <t>PROGRAMA INTEGRAL DE ESTILOS DE VIDA SALUDABLE IMPLEMENTADO EN LA POBLACION ENTRE LOS 6 A 11 AÑOS</t>
  </si>
  <si>
    <t>REALIZAR CUATRO CAPACITACIONES EN SALUD LABORAL PARA TODAS LAS EMPRESAS DEL MUNICIPIO</t>
  </si>
  <si>
    <t>NUMERO DE CAPACITACIONES EN SALUD LABORAL REALIZADAS</t>
  </si>
  <si>
    <t>IMPLEMENTAR, DURANTE EL CUATRENIO, EN 3  INSTITUCIONES DE EDUCACION PÚBLICA DE BÁSICA SECUNDARIA LA ESTRATEGIA DE ACCIONES EN SALUD AL ESCOLAR EN EL MARCO DE LA TRANSECTORIALIDAD</t>
  </si>
  <si>
    <t>NUMERO DE INSTITUCIONES EDUCATIVAS DE EDUCACION BASICA SECUNDARIA INCLUIDAS EN LA ESTRATEGIA DE ACCIONES DE SALUD AL ESCOLAR</t>
  </si>
  <si>
    <t>IMPLEMENTAR DURANTE EL CUATRENIO UN PROGRAMA INTEGRAL DE ESTILOS DE VIDA SALUDABLE PARA ADOLESCENTES A NIVEL COMUNITARIO EN EL  MUNICIPIO</t>
  </si>
  <si>
    <t>PROGRAMA DE ESTILOS DE VIDA SALUDABLE IMPLEMENTADOS</t>
  </si>
  <si>
    <t xml:space="preserve">IMPLEMENTAR EN EL MUNICIPIO UN PROGRAMA DE ENTORNOS LABORALES SALUDABLES Y FOMENTO DE LA SALUD OCUPACIONAL  CON ÉNFASIS EN EL SECTOR TURISMO Y AGRICULTURA.  </t>
  </si>
  <si>
    <t>PROGRAMA DE ENTORNOS LABORALES SALUDABLES Y FOMENTO DE LA SALUD IMPLEMENTADO</t>
  </si>
  <si>
    <t>IMPLEMENTAR EN EL CUATRENIO UN PROGRAMA INTEGRAL DE ESTILOS DE VIDA SALUDABLE PARA LOS JÓVENES A NIVEL COMUNITARIO EN EL MUNICIPIO.</t>
  </si>
  <si>
    <t>PROGRAMA INTEGRAL DE ESTILOS DE VIDA SALUDABLE PARA LOS JOVENES IMPLEMENTADO</t>
  </si>
  <si>
    <t xml:space="preserve">IMPLEMENTAR UN MODELO PARA LA GESTIÓN DE LOS PROGRAMAS DE CÁNCERES ASOCIADOS A SALUD SEXUAL Y REPRODUCTIVA (CERVIX, SENO, PRÓSTATA) CON ENFOQUE DE RIESGO EN EL MUNICIPIO. </t>
  </si>
  <si>
    <t>MODELO DE GESTIÓN DE LOS PROGRAMAS DE CANCERES ASOCIADOS A SALUD SEXUAL Y REPRODUCTIVA IMPLEMENTADO</t>
  </si>
  <si>
    <t>IMPLEMENTAR EN EL CUATRENIO UN PROGRAMA INTEGRAL DE ESTILOS DE VIDA SALUDABLE PARA LOS ADULTOS A NIVEL COMUNITARIO EN EL  MUNICIPIO.</t>
  </si>
  <si>
    <t>PROGRAMA INTEGRAL DE ESTILOS DE VIDA SALUDABLE PARA ADULTOS IMPLEMENTADO</t>
  </si>
  <si>
    <t>IMPLEMENTAR EN EL CUATRENIO UN PROGRAMA INTEGRAL DE ESTILOS DE VIDA SALUDABLE PARALOS ADULTOS MAYORES A NIVEL COMUNITARIO EN EL MUNICIPIO.</t>
  </si>
  <si>
    <t>PROGRAMA INTEGRAL DE ESTILOS DE VIDA SALUDABLE PARA ADULTOS MAYORES IMPLEMENTADO</t>
  </si>
  <si>
    <t xml:space="preserve">INCREMENTAR EN 5 PUNTOS PORCENTUALES LA BÚSQUEDA DE LOS PACIENTES SINTOMÁTICOS RESPIRATORIOS PARA EL DIAGNÓSTICO DE TUBERCULOSIS PULMONAR </t>
  </si>
  <si>
    <t xml:space="preserve">PUNTOS INCREMENTADOS EN LA BUSQUEDA DE LOS PACIENTES SINTOMÁTICOS RESPIRATORIOS </t>
  </si>
  <si>
    <t>META DE PRODUCTO 27</t>
  </si>
  <si>
    <t>AUMENTAR LA COBERTURA DE LOS PROGRAMAS EN SALUD PARA LA POBLACION EN CONDICIÓN DE DISCAPACIDAD EN UN 10% (CENTROS DE VIDA SENSORIAL, AYUDAS TÉCNICAS Y/O REHABILITACIÓN BASADA EN COMUNIDAD)</t>
  </si>
  <si>
    <t>PORCENTAJE DE LA POBLACION EN CONDICION DE DISCAPACIDAD CON COBERTURA DE PROGRAMAS DE SALUD</t>
  </si>
  <si>
    <t>PRESENTAR 2 PROPUESTAS DE INVESTIGACIÓN.</t>
  </si>
  <si>
    <t>PROPUESTAS PRESENTADAS</t>
  </si>
  <si>
    <t>CONTRATO DE INTEERVENTORIA DURANTE LOS CUATRO AÑOS DESARROLLANDO  ACCIONES DE INSPECCIÓN, VIGILANCIA Y CONTROL EN EL ASEGURAMIENTO, FINANCIAMIENTO DEL SGSSS Y SALUD PÚBLICA.</t>
  </si>
  <si>
    <t>CONTRATO REALIZADO ANUALMENTE</t>
  </si>
  <si>
    <t>MANTENER LA COFINANCIACIÓN DEL ASEGURAMIENTO AL RÉGIMEN SUBSIDIADO EN EL MUNICIPIO (RECURSOS DE ETESA) EN LOS CUATRO AÑOS.</t>
  </si>
  <si>
    <t>PROGRAMA DE ASEGURAMIENTO AL REGIMEN SUBSIDIADO COFINANCIADO</t>
  </si>
  <si>
    <t>FORMULAR E IMPLEMENTAR LA ESTRATEGIA SESQUILE ASEGURADA EN EL MUNICIPIO.</t>
  </si>
  <si>
    <t>ESTRATEGIA  SESQUILE ASEGURADA IMPLEMENTADA</t>
  </si>
  <si>
    <t>PROMOVER LA CREACIÓN Y FORTALECIMIENTO DE 3 MECANISMOS DE PARTICIPACIÓN (COPACOS, VEEDURÍAS Y SAU).</t>
  </si>
  <si>
    <t>NUMERO DE MECANISMOS DE PARTICIPACION IMPLEMENTADOS</t>
  </si>
  <si>
    <t>GESTIÓN DE UN PLAN PARA LA IDENTIFICACIÓN Y PRIORIZACIÓN DE LOS RIESGOS DE EMERGENCIAS Y DESASTRES.</t>
  </si>
  <si>
    <t>UN PLAN DE IDENTIFICACION  Y PRIORIZACION</t>
  </si>
  <si>
    <t>ATENCIÓN POR ACCIONES DE PROMOCIÓN Y PREVENCIÓN  EN EL 60% DE LA POBLACIÓN ESPECIAL , ASÍ:  20% EN SITUACIÓN DE DISCAPACIDAD, 20% ADULTO MAYOR Y 20% EN NNA.</t>
  </si>
  <si>
    <t>PORCENTAJE DE POBLACION ESPECIAL ATENDIDA EN ACCIONES DE PROMOCION Y PREVENCIÓN</t>
  </si>
  <si>
    <t xml:space="preserve">POBLACION SANA A TRAVES DEL LA PROMOCIÓN DE LA SALUD </t>
  </si>
  <si>
    <t>SECTOR : SALUD</t>
  </si>
  <si>
    <t>201225736M000010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</si>
  <si>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 PROMOCIÓN DE LA CULTURA EN SESQUILÉ</t>
    </r>
  </si>
  <si>
    <t>SECTOR :CULTURA</t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</si>
  <si>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 CREAR, MANTENER  Y  FORTALECER   LA 
CULTURA  DE LOS SESQUILÉÑOS </t>
    </r>
  </si>
  <si>
    <t xml:space="preserve">Lograr la participación del 50% de la población Sesquileña, en las diferentes actividades y programas, artisticos y culturales que se desarrollen en el municipio </t>
  </si>
  <si>
    <t>COBERTURA DE LAS ACTIVIDADES ARTISTICAS Y CULTURALES</t>
  </si>
  <si>
    <t>PROMOCIÓN DE LA CULTURA EN SESQUILÉ</t>
  </si>
  <si>
    <t>CREACIÓN Y CONFORMACIÓN DE LA OFICINA DE CULTURA Y TURISMO</t>
  </si>
  <si>
    <t>OFICINA DE CULTURA Y TURISMO CREADA Y FUNCIONANDO</t>
  </si>
  <si>
    <t xml:space="preserve"> CREAR Y PONER EN FUNCIONAMIENTO EL CONSEJO MUNICIPAL DE CULTURA  </t>
  </si>
  <si>
    <t xml:space="preserve">CONSEJO MUNICIPAL DE CULTURA CREADO </t>
  </si>
  <si>
    <t>REALIZAR UN PROGRAMA PARA LA RECUPERACIÓN DE LAS EXPRESIONES CULTURALES, COMO SON PROTECCIÓN DEL PATRIMONIO, ( LA ELABORACIÓN DEL HIMNO DEL MUNICIPIO Y LA REFORMA DE LOS SÍMBOLOS MUNICIPALES)</t>
  </si>
  <si>
    <t xml:space="preserve">  PROGRAMA DE RECUPERACIÓN IMPLEMENTADO </t>
  </si>
  <si>
    <t xml:space="preserve"> MANTENER Y FORTALECER LAS  5 ESCUELAS DE FORMACIÓN ARTÍSTICA EXISTENTES (A TRAVÉS DE LA CONTRATACIÓN DE INSTRUCTORES Y DE LA DOTACIÓN CON IMPLEMENTOS E INSTRUMENTOS PARA DICHAS ESCUELAS </t>
  </si>
  <si>
    <t xml:space="preserve">NO. DE ESCUELAS EN FUNCIONAMIENTO  </t>
  </si>
  <si>
    <t>REALIZAR 4 ACTIVIDADES  CULTURALES Y LÚDICAS PARA INTEGRAR  A LA POBLACIÓN ADULTA EN EL CUATRIENIO</t>
  </si>
  <si>
    <t xml:space="preserve"> NO.  DE ACTIVIDADES CULTURALES REALIZADAS</t>
  </si>
  <si>
    <t>REALIZAR UN PROGRAMA DE APOYO EN PRO DEL DESARROLLO DE LAS REDES DE INFORMACIÓN CULTURAL Y BIENES Y SERVICIOS E INSTITUCIONES CULTURALES (BIBLIOTECA, BANDAS, ORQUESTAS, ARCHIVO, ETC., ASÍ COMO OTRAS INICIATIVAS DEL SECTOR CULTURAL)</t>
  </si>
  <si>
    <t xml:space="preserve"> UN PROGRAMA DE APOYO IMPLEMENTADO </t>
  </si>
  <si>
    <t xml:space="preserve"> REALIZAR MANTENIMIENTO Y/O ADECUACIÓN AL 100% DE LA   INFRAESTRUCTURA CULTURAL EN EL CUATRENIO </t>
  </si>
  <si>
    <t xml:space="preserve">PORCENTAJE DE INFRAESTRUCTURA CULTURAL INTERVENIDA CON ADECUACIONES O MANTENIMIENTOS </t>
  </si>
  <si>
    <t>REALIZAR OCHO EVENTOS CULTURALES  EN EL CUATRIENIO</t>
  </si>
  <si>
    <t>NO.  EVENTOS CULTURALES EJECUTADOS EN EL CUATRIENIO</t>
  </si>
  <si>
    <t xml:space="preserve"> REALIZAR LA CELEBRACIÓN ANUAL DEL DÍA DE SESQUILÉ </t>
  </si>
  <si>
    <t xml:space="preserve">NO.  CELEBRACIONES ANUALES DEL DÍA DE SESQUILÉ </t>
  </si>
  <si>
    <t>PARTICIPAR EN 8 EN EVENTOS CULTURALES Y ARTÍSTICOS REGIONALES Y NACIONALES EN EL CUATRENIO</t>
  </si>
  <si>
    <t xml:space="preserve"> NO.  DE PARTICIPACIONES EN EVENTOS CULTURALES Y ARTÍSTICOS REGIONALES Y NACIONALES</t>
  </si>
  <si>
    <t>INCREMENTAR LA COBERTURA CON EL SERVICIO DE ACUEDUCTO AL NOVENTA (90%) DE LA POBLACIÓN SESQUILEÑA</t>
  </si>
  <si>
    <t xml:space="preserve">COBERTURA DEL SERVICIO DE ACUEDUCTO </t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</si>
  <si>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  PROMOVER LA COBERTURA  DEL SERVICIO, 
GARANTIZANDO EL ABASTECIMIENTO CON CALIDAD Y UNA PRESTACIÓN 
EFICIENTE A TODOS LOS  HABITANTES DEL MUNICIPIO.  </t>
    </r>
  </si>
  <si>
    <r>
      <rPr>
        <b/>
        <sz val="10"/>
        <rFont val="Arial"/>
        <family val="2"/>
      </rPr>
      <t>OBJETIVO DEL EJE / DIMENSIÓN:</t>
    </r>
    <r>
      <rPr>
        <b/>
        <sz val="8"/>
        <rFont val="Arial"/>
        <family val="2"/>
      </rPr>
      <t xml:space="preserve"> PROMOVER Y GARANTIZAR LA CONSERVACIÓ N, 
RECUPERACION, RESTAURACIÓ N, USO Y APROVECHAMIENTO SOSTENIBLE 
DE LOS BIENES Y SERVICIOS AMBIENTALES DE SESQUILE </t>
    </r>
  </si>
  <si>
    <r>
      <rPr>
        <b/>
        <sz val="10"/>
        <rFont val="Arial"/>
        <family val="2"/>
      </rPr>
      <t>EJE:</t>
    </r>
    <r>
      <rPr>
        <b/>
        <sz val="8"/>
        <rFont val="Arial"/>
        <family val="2"/>
      </rPr>
      <t xml:space="preserve"> TERRITORIO Y MEDIO AMBIENTE</t>
    </r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</si>
  <si>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   AGUA  POTABLE,  SUFICIENTE, PARA TODOS   </t>
    </r>
  </si>
  <si>
    <t>SECTOR :AGUA POTABLE Y SANEAMIENTO BASICO</t>
  </si>
  <si>
    <t>201225736M000011</t>
  </si>
  <si>
    <t xml:space="preserve"> AGUA  POTABLE,  SUFICIENTE, PARA TODOS   </t>
  </si>
  <si>
    <t>REALIZAR  DOS (2) ESTUDIOS Y/O DISEÑOS DE ACUEDUCTOS RURALES (INCLUYE REDES, SISTEMAS DE TRATAMIENTO E INFRAESTRUCTURA PARA EL MANEJO, TRATAMIENTO Y DISTRIBUCIÓN DE LAS  AGUA POTABLE)</t>
  </si>
  <si>
    <t xml:space="preserve">NO. ESTUDIOS Y DISEÑOS REALIZADOS PARA LOS ACUEDUCTOS RURALES  </t>
  </si>
  <si>
    <t xml:space="preserve">REALIZAR OCHO (8) CONSTRUCCIONES DE INFRAESTRUCTURA PARA OPTIMIZAR LOS ACUEDUCTOS RURALES (SISTEMAS DE CAPTACIÓN, TRATAMIENTO, ALMACENAMIENTO Y/O SISTEMAS DE DISTRIBUCIÓN DE AGUA POTABLE)     </t>
  </si>
  <si>
    <t>NÚMERO DE ACUEDUCTOS OPTIMIZADOS</t>
  </si>
  <si>
    <t>REALIZAR EL MANTENIMIENTO A INFRAESTRUCTURA DE LOS OCHO (8) ACUEDUCTOS EXISTENTES, TENDIENTES A MEJORAR SU FUNCIONAMIENTO</t>
  </si>
  <si>
    <t>NÚMERO DE SISTEMAS DE ACUEDUCTO INTERVENIDOS CON MANTENIMIENTO</t>
  </si>
  <si>
    <t>CAPACITAR TRECE (13) JUNTAS Y/O ASOCIACIONES PRESTADORAS DE LOS SERVICIOS PÚBLICOS RURALES, TENDIENTE A SU FORTALECIMIENTO</t>
  </si>
  <si>
    <t>NO. DE JUNTAS Y/O ASOCIACIONES PRESTADORAS DE LOS SERVICIOS PÚBLICOS CAPACITADAS</t>
  </si>
  <si>
    <t xml:space="preserve"> IMPLEMENTAR EL FONDO DE  SOLIDARIDAD Y  REDISTRIBUCIÓN  DE INGRESOS</t>
  </si>
  <si>
    <t>UN FONDO DE SOLIDARIDAD Y REDISTRIBUCION DE INGRESOS EN FUNCIONAMIENTO</t>
  </si>
  <si>
    <t>CREAR LA MESA MUNICIPAL DEL AGUA</t>
  </si>
  <si>
    <t>MESA MUNICIPAL DEL AGUA CREADA</t>
  </si>
  <si>
    <t>REVISION Y AJUSTE DEL PROGRAMA DE USO EFICIENTE Y AHORRO DEL AGUA</t>
  </si>
  <si>
    <t>UN PROGRAMA REVISADO Y AJUSTADO</t>
  </si>
  <si>
    <t xml:space="preserve">REALIZAR LA COMPRA DE 11,32 HECTÁREAS DE AREAS DE INTERÉS HÍDRICO PARA EL ABASTECIMIENTO DE ACUEDUCTOS
</t>
  </si>
  <si>
    <t>NUMERO DE HECTAREAS ADQUIRIDAS</t>
  </si>
  <si>
    <t xml:space="preserve">REALIZAR CERCADOS DE PROTECCIÓN Y PROGRAMAS DE REFORESTACION EN TREINTA (30) HECTÁREAS DE ÁREAS DE ABASTECIMIENTO DE LOS ACUEDUCTOS   </t>
  </si>
  <si>
    <t>NUMERO DE HECTAREAS INTERVENIDAS</t>
  </si>
  <si>
    <t>201225736M000012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</si>
  <si>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   SANEAMIENTO BÁSICO EFICIENTE</t>
    </r>
  </si>
  <si>
    <t>GARANTIZAR LA PRESTACIÓN DE SERVICIOS QUE CONLLEVEN AL SANEAMIENTO BÁSICO, AL 40% DE NUESTRA POBLACIÓN SESQUILEÑA</t>
  </si>
  <si>
    <t>COBERTURA DEL SERVICIO DE ALCANTARILLADO</t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</si>
  <si>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GARANTIZAR LA PRESTACIÓN DE SERVICIOS 
BÁSICOS DE SANEAMIENTO EN EL MUNICIPIO</t>
    </r>
  </si>
  <si>
    <t xml:space="preserve"> SANEAMIENTO BÁSICO EFICIENTE</t>
  </si>
  <si>
    <t>INCREMENTAR LA COBERTURA EN EL MANEJO DE LAS AGUAS RESIDUALES AL 60% DE LA POBLACIÓN MUNICIPAL, A TRAVÉS DE LA CONSTRUCCIÓN DE INFRAESTRUCTURA  PARA EL MANEJO, TRATAMIENTO Y DISPOSICIÓN DE LAS AGUAS RESIDUALES (INFRAESTRUCTURA COMO SISTEMAS DE RECOLECCION, MANEJO, DISPOSICIÓN Y TRATAMIENTO DE LAS AGUAS RESIDUALES)</t>
  </si>
  <si>
    <t xml:space="preserve">% DE LA POBLACIÓN DEL MUNICIPIO QUE CUENTA CON SISTEMAS DE CAPTACIÓN, MANEJO, DISPOSICIÓN Y TRATAMIENTO DE LAS AGUAS RESIDUALES   </t>
  </si>
  <si>
    <t xml:space="preserve"> REALIZAR EL MANTENIMIENTO DEL 50% DE LA INFRAESTRUCTURA EXISTENTE  PARA EL MANEJO, TRATAMIENTO Y DISPOSICIÓN DE AGUAS RESIDUALES </t>
  </si>
  <si>
    <t>% DE INFRAESTRUCTURAS INTERVENIDAS CON MANTENIMIENTO</t>
  </si>
  <si>
    <t>REALIZAR LA COMPRA DE CINCO (5) HECTÁREAS DESTINADAS A LA INSTALACIÓN DE PLANTAS DE AGUAS RESIDUALES</t>
  </si>
  <si>
    <t xml:space="preserve">NO. DE HECTÁREAS ADQUIRIDAS PARA   ÁREAS PARA LA INSTALACIÓN DE PLANTAS DE AGUAS RESIDUALES </t>
  </si>
  <si>
    <t>REALIZAR LA LEGALIZACIÓN DE DOS (2) DE LAS SERVIDUMBRES EXISTENTES DE LAS REDES DE CONDUCCIÓN DE ACUEDUCTO Y/O ALCANTARILLADO</t>
  </si>
  <si>
    <t>NO. DE LEGALIZACIONES  DE SERVIDUMBRES  DE REDES DE CONDUCCIÓN ACUEDUCTO Y ALCANTARILLADO.</t>
  </si>
  <si>
    <t xml:space="preserve"> REALIZAR REVISIÓN Y AJUSTE DEL PGIRS PARA SU IMPLEMENTACIÓN</t>
  </si>
  <si>
    <t xml:space="preserve">UN PGIRS AJUSTADO, ACTUALIZADO E IMPLEMENTADO </t>
  </si>
  <si>
    <t xml:space="preserve">AMPLIAR COBERTURA DEL SERVICIO PÚBLICO DE  RECOLECCIÓN  DE  RESIDUOS SÓLIDOS EN ZONA LA ZONA RURAL EN 54 USUARIOS   </t>
  </si>
  <si>
    <t xml:space="preserve">NO  USUARIOS CON SERVICIO DE RECOLECCIÓN DE BASURAS EN LA ZONA RURAL </t>
  </si>
  <si>
    <t xml:space="preserve">
GESTIONAR LA CONFORMACIÓN DE UNA EMPRESA ASOCIATIVA DE TRABAJO PARA EL MANEJO DE LOS RESIDUOS SÓLIDOS Y ACTIVIDADES DE ASEO DE LAS ZONAS PÚBLICAS</t>
  </si>
  <si>
    <t>CONFORMACION DE EMPRESA ASOCIATIVA</t>
  </si>
  <si>
    <t>GESTIONAR LA ADQUISICIÓN DE UN NUEVO VEHÍCULO PARA LA RECOLECCIÓN DE LOS RESIDUOS SOLIDOS</t>
  </si>
  <si>
    <t>NUMERO DE VEHICULOS EXISTENTES PARA LA RECOLECCION DE LOS RESIDUOS SOLIDOS</t>
  </si>
  <si>
    <t>GESTIONAR UN PROYECTO REGIONAL  PARA EL MANEJO DE  LOS RESIDUOS  SOLIDOS</t>
  </si>
  <si>
    <t>PROYECTO GESTIONADO PARA EL MANEJO DE LOS RESIDUOS SOLIDOS</t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</si>
  <si>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 PROMOVER Y GARANTIZAR LA 
RECUPERACIÓN, CONSERVACIÓN Y APROVECHAMIENTO, DE LOS 
RECURSOS  NATURALES EN BUSCA  DE UN DESARROLLO SOSTENIBLE</t>
    </r>
  </si>
  <si>
    <t>CONSERVACIÓN Y PROTECCIÓN DE 564 HAS. DE LAS ÁREAS DE CONSERVACIÓN Y PROTECCIÓN AMBIENTAL EXISTENTES EN NUESTRO MUNICIPIO</t>
  </si>
  <si>
    <t>HAS, DE ÁREAS DE CONSERVACIÓN Y PROTECCIÓN AMBIENTAL EXISTENTES</t>
  </si>
  <si>
    <t>SECTOR :AMBIENTAL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</si>
  <si>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SOSTENIBILIDAD  Y RECUPERACIÓN  DE LOS RECURSOS NATURALES, ADAPTÁNDOSE AL CAMBIO CLIMÁTICO  EN PROCURA DE ALCANZAR CALIDAD AMBIENTAL PARA EL DESARROLLO  INTEGRAL DE NUESTRA POBLACIÓN.</t>
    </r>
  </si>
  <si>
    <t>SOSTENIBILIDAD  Y RECUPERACIÓN  DE LOS RECURSOS NATURALES, ADAPTÁNDOSE AL CAMBIO CLIMÁTICO  EN PROCURA DE ALCANZAR CALIDAD AMBIENTAL PARA EL DESARROLLO  INTEGRAL DE NUESTRA POBLACIÓN.</t>
  </si>
  <si>
    <t>REALIZAR LA COMPRA DE UN  PREDIO  DE ÁREAS DE  ESPECIAL  IMPORTANCIA  ECOSISTÉMICA</t>
  </si>
  <si>
    <t>NO.  DE  PREDIO  DE ESPECIAL  IMPORTANCIA  ECOSISTÉMICA ADQUIRIDOS</t>
  </si>
  <si>
    <t>FORMULAR UN PROGRAMA DE RECUPERACIÓN DE ÁREAS AMBIENTALES QUE INCLUYA REFORESTACIÓN, RECUPERACIÓN DE CAUCES, DESCONTAMINACIÓN, ETC.</t>
  </si>
  <si>
    <t>NO. DE  PROGRAMAS  PRO DE RECUPERACIÓN DE ÁREAS AMBIENTALES QUE INCLUYA REFORESTACIÓN, RECUPERACIÓN DE CAUCES, DESCONTAMINACIÓN, ETC.</t>
  </si>
  <si>
    <t xml:space="preserve">GESTIONAR Y/O COLOCAR UN KILOMETROS CERCAS VIVAS O MUERTAS PARA LA PROTECCION DE ZONAS DE CONSERVACION AMBIENTAL </t>
  </si>
  <si>
    <t xml:space="preserve">NO. DE KILOMETROS CERCAS VIVAS O MUERTAS PARA LA   PROTECCION DE ZONAS DE CONSERVACION AMBIENTAL, GESTIONADOS Y/O COLOCADOS  </t>
  </si>
  <si>
    <t>ERRADICAR  VEINTE (20) HECTÁREAS DE ESPECIES FORÁNEAS  EN ZONAS DE PROTECCION AMBIENTAL EN EL CUATRIENIO</t>
  </si>
  <si>
    <t>NO. DE HECTÁREAS ERRADICADAS DE ESPECIES FORÁNEAS EN EL  EN ZONAS DE PROTECCION AMBIENTAL  CUATRIENIO</t>
  </si>
  <si>
    <t xml:space="preserve">IMPULSAR  UN PROGRAMA DE INCENTIVOS PARA LA CONSERVACIÓN  DE LOS RECURSOS NATURALES </t>
  </si>
  <si>
    <t xml:space="preserve">NO DE PROGRAMAS  DE INCENTIVOS PARA LA CONSERVACIÓN  DE LOS RECURSOS NATURALES </t>
  </si>
  <si>
    <t xml:space="preserve">FORMULAR UN PROGRAMA   DE CAPACITACIÓN Y CAMPAÑAS  PARA LA ADAPTACIÓN AL CAMBIO CLIMÁTICO. </t>
  </si>
  <si>
    <t xml:space="preserve">NO. DE PROGRAMAS   DE CAPACITACIÓN Y CAMPAÑAS  PARA ADAPTACIÓN AL CAMBIO CLIMÁTICO FORMULADAS </t>
  </si>
  <si>
    <t xml:space="preserve">FORMULAR E IMPLEMENTAR UN PROGRAMA DE RECUPERACIÓN DE BIODIVERSIDAD REGIONAL. </t>
  </si>
  <si>
    <t>NO.DE  PROGRAMAS DE RECUPERACIÓN DE BIODIVERSIDAD REGIONAL A FORMULADO E IMPLEMENTADO</t>
  </si>
  <si>
    <t>FORMULAR E IMPLEMENTAR  UN PROGRAMA PARA EL IMPULSO DE TECNOLOGÍAS LIMPIAS</t>
  </si>
  <si>
    <t xml:space="preserve">NO.DE  PROGRAMAS  PARA EL IMPULSO DE TECNOLOGÍAS LIMPIAS, FORMULADAS E IMPLEMENTADAS </t>
  </si>
  <si>
    <t>REALIZAR  CUATRO (4) CAMPAÑAS DE CONCIENTIZACIÓN  Y COMPROMISO CON EL MEDIO AMBIENTE</t>
  </si>
  <si>
    <t>NO. DE CAMPAÑAS DE CONCIENTIZACIÓN  Y COMPROMISO CON EL MEDIO AMBIENTE, REALIZADAS</t>
  </si>
  <si>
    <t>ORGANIZAR E IMPLEMENTAR UN PARQUE ECOLÓGICO</t>
  </si>
  <si>
    <t>PROGRAMA DE RECUPERACIÓN Y APROVECHAMIENTO  FORESTAL IMPLEMENTAR.</t>
  </si>
  <si>
    <t>PROGRAMA DE RECUPERACIÓN Y APROVECHAMIENTO  FORESTAL</t>
  </si>
  <si>
    <t>UN PARQUE ECOLOGICO EXISTENTE</t>
  </si>
  <si>
    <t>201225736M000013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</si>
  <si>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 GESTIÓN  DEL RIESGO, CON RESPONSABILIDAD  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</si>
  <si>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 ESTABLECER  UN MANEJO INTEGRAL  DEL 
RIESGO </t>
    </r>
  </si>
  <si>
    <t>SECTOR :PREVENCION Y ATENCION DE DESASTRES</t>
  </si>
  <si>
    <t>201225736M000014</t>
  </si>
  <si>
    <t>REDUCIR EN UN 20% LOS FACTORES DE OCURRENCIA DE RIESGOS EN EL MUNICIPIO</t>
  </si>
  <si>
    <t>FACTORES DE RIESGO</t>
  </si>
  <si>
    <t xml:space="preserve"> GESTIÓN  DEL RIESGO, CON RESPONSABILIDAD  </t>
  </si>
  <si>
    <t xml:space="preserve">CONVOCAR Y LIDERAR DOCE (12) REUNIONES DE CLOPAD AL AÑO </t>
  </si>
  <si>
    <t xml:space="preserve">NO. DE REUNIONES DE CLOPAD CONVOCADAS Y LIDERADAS AL AÑO </t>
  </si>
  <si>
    <t xml:space="preserve"> FORMULAR E IMPLEMENTAR UN SISTEMA DE MONITOREO PERMANENTE  EN LAS  ZONAS DECLARADAS DE AMENAZA Y RIESGO EMINENTE</t>
  </si>
  <si>
    <t xml:space="preserve">NO. DE SISTEMAS DE MONITOREO PERMANENTE  EN LAS  ZONAS DECLARADAS DE AMENAZA Y RIESGO EMINENTE, FORMULADOS E IMPLEMENTADOS </t>
  </si>
  <si>
    <t>REALIZAR   CUATRO (4) CAPACITACIÓNES COMUNITARIAS PARA LA PREVENCIÓN DEL RIESGO EN EL CUATRIENIO</t>
  </si>
  <si>
    <t xml:space="preserve">NO.  CAPACITACIÓNES COMUNITARIAS EN PREVENCIÓN DEL RIESGO EN EL CUATRIENIO, REALIZADAS </t>
  </si>
  <si>
    <t>AJUSTAR E IMPLEMENTAR EL PLEC (PLAN LOCAL DE EMERGENCIAS Y CONTINGENCIAS)</t>
  </si>
  <si>
    <t>PLEC AJUSTADO E IMPLEMENTADO</t>
  </si>
  <si>
    <t>CONSTRUIR SEIS (6) OBRAS DE MITIGACIÓN  PARA PREVENCIÓN Y MITIGACION DEL RIESGO</t>
  </si>
  <si>
    <t xml:space="preserve">NO. DE  OBRAS DE MITIGACIÓN  PARA PREVENCIÓN Y MITIGACION DEL RIESGO CONSTRUIDAS </t>
  </si>
  <si>
    <t>REALIZAR  CUATRO (4) ADECUACIONES HIDRÁULICAS PARA PREVENCIÓN Y MITIGACION DEL RIESGO</t>
  </si>
  <si>
    <t xml:space="preserve">NO. DE  ADECUACIONES HIDRÁULICAS PARA PREVENCIÓN Y MITIGACION DEL RIESGO, REALIZADAS </t>
  </si>
  <si>
    <t>REALIZAR  UNA INTERVENCIÓN CON OBRAS DE  MITIGACIÓN DEL RIESGO SOBRE LA CUENCA DE LA QUEBRADA EL CAJÓN</t>
  </si>
  <si>
    <t xml:space="preserve">NO. DE  INTERVENCIONES REALIZADAS  PARA   LA MITIGACIÓN DEL RIESGO SOBRE LA CUENCA DE LA QUEBRADA EL CAJÓN, REALIZADAS </t>
  </si>
  <si>
    <t xml:space="preserve">PROYECTAR,  FORMULAR Y DISEÑAR UN DISTRITO DE RIEGO DE LAS VERTIENTES QUE DESCIENDEN DE LAS ZONAS ALTAS DE LAS VEREDAS GOBERNADOR (QUEBRADAS PANTANITOS, AGUA BLANCA, SANTAFEREÑA, MURCIÉLAGOS Y EL PUEBLO)  </t>
  </si>
  <si>
    <t>DISTRITO DE RIEGO DISEÑADO</t>
  </si>
  <si>
    <t>GESTIONAR EL MANTENIMIENTO DE 5 KILOMETROS PRO DE LA RECUPERACIÓN Y  ADECUACIÓN DE JARILLONES</t>
  </si>
  <si>
    <t>NO. DE  KM, RECUPERADOS Y ADECUADOS CON JARILLONES</t>
  </si>
  <si>
    <t>CREAR  UN CUERPO DE BOMBEROS MUNICIPAL</t>
  </si>
  <si>
    <t xml:space="preserve">CUERPO DE BOMBEROS MUNICIPAL CREADO </t>
  </si>
  <si>
    <t>APOYO Y FOMENTO A LOS CUATRO (4) ORGANISMOS DE SOCORRO (BOMBEROS, DEFENSA CIVIL, CRUZ ROJA)</t>
  </si>
  <si>
    <t xml:space="preserve">ORGANSIMO DE SOCORRO, APOYADOS Y FOMENTADOS </t>
  </si>
  <si>
    <t>DOTAR UNA VEZ AL AÑO A LOS ORGANISMOS DE SOCORRO  PARA LA PREVENCIÓN  Y ATENCIÓN DEL RIESGO</t>
  </si>
  <si>
    <t>NO. DE  DOTACIONES ANUALES HECHAS A LOS ORGANISMOS DE SOCORRO REALIZADAS PARA LA PREVENCIÓN  Y ATENCIÓN DEL RIESGO</t>
  </si>
  <si>
    <t>FORMULAR E IMPLEMENTAR  DOS (2) PROGRAMAS DE AYUDA INMEDIATA</t>
  </si>
  <si>
    <t>NO. DE  PROGRAMAS IMPLEMENTADOS DE AYUDA INMEDIATA</t>
  </si>
  <si>
    <t>GESTIONAR  DOS (2 )  PROGRAMAS DE REHABILITACIÓN, RESTITUCIÓN Y PREVENCIÓN  DEL SUELO</t>
  </si>
  <si>
    <t xml:space="preserve"> NO. DE PROGRAMAS  GESTIONADOS </t>
  </si>
  <si>
    <t>LOGRAR QUE EL 30% DE LA POBLACIÓN ADOPTE UNA NUEVA CULTURA FRENTE AL USO Y CUIDADO DE LOS RECURSOS NATURALES</t>
  </si>
  <si>
    <t>POBLACION CAPACITADA MANEJO DEL SUELO</t>
  </si>
  <si>
    <t>201225736M000015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</si>
  <si>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TERRITORIO CON CONCIENCIA </t>
    </r>
  </si>
  <si>
    <t xml:space="preserve"> TERRITORIO CON CONCIENCIA </t>
  </si>
  <si>
    <t>SECTOR : FORTALECIMIENTO INSTITUCIONAL</t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</si>
  <si>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 PROMOVER EL ADECUAD O  MANEJO   DEL 
TERRITORIO</t>
    </r>
  </si>
  <si>
    <t>ELABORAR LA FORMULACIÓN Y/O AJUSTE DEL PLAN BÁSICO DE ORDENAMIENTO TERRITORIAL EXISTENTE</t>
  </si>
  <si>
    <t>UN PBOT EXISTENTE</t>
  </si>
  <si>
    <t>ELABORAR LA  FORMULACIÓN  DE DOS DE LAS HERRAMIENTAS DE PLANIFICACIÓN ESTABLECIDAS EN EL PBOT (UNIDADES DE PLANEACIÓN RURAL Ó PLANES PARCIALES)</t>
  </si>
  <si>
    <t>NO. DE HERRAMIENTAS DE PLANIFICACIÓN ELABORADAS</t>
  </si>
  <si>
    <t xml:space="preserve">INCLUIR EL 100% DE LOS PROGRAMAS Y PROYECTOS DEL PLAN DE ORDENAMIENTO DE LA CUENCA DEL RIO BOGOTA AL PBOT, QUE INCLUYEN AL MUNICIPIO DE SESQUILÉ </t>
  </si>
  <si>
    <t>PROYECTOS DEL POT DE LA CUENCA DEL RIO BOGOTA INCORPORADOS</t>
  </si>
  <si>
    <t>IMPULSAR 8 CAMPAÑAS DE SOCIALIZACIÓN Y CONSOLIDACIÓN DEL SISTEMA REGIONAL AMBIENTAL EN EL CUATRENIO</t>
  </si>
  <si>
    <t>NUMERO DE CAMPAÑAS IMPULSADAS</t>
  </si>
  <si>
    <t>REALIZAR OCHO (8) JORNADAS DE CAPACITACION  PARA EL ADECUADO Y BUEN USO DEL SUELO</t>
  </si>
  <si>
    <t>NUMERO DE JORNADAS DE CAPACITACION REALIZADAS</t>
  </si>
  <si>
    <r>
      <rPr>
        <b/>
        <sz val="10"/>
        <rFont val="Arial"/>
        <family val="2"/>
      </rPr>
      <t>EJE:</t>
    </r>
    <r>
      <rPr>
        <b/>
        <sz val="8"/>
        <rFont val="Arial"/>
        <family val="2"/>
      </rPr>
      <t xml:space="preserve"> DESARROLLO ECONÓMICO INTEGRAL</t>
    </r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</si>
  <si>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 LA PRODUCTIVIDAD Y LA COMPETITIVIDAD HERRAMIENTA DE SOSTENIBILIDAD ECONÓMICA DE NUESTRA POBLACIÓN</t>
    </r>
  </si>
  <si>
    <t>LOGRAR QUE EL 40% DE LA POBLACIÓN RURAL MEJORE LA RENTABILIDAD DE SUS EXPLOTACIONES AGROPECUARÍAS APOYADOS EN LOS PROGRAMAS DE ASISTENCIA TÉCNICA MUNICIPAL</t>
  </si>
  <si>
    <t>% DE POBLACIÓN ATENDIDA EN LOS PROGRAMAS DE ASISTENCIA TÉCNICA</t>
  </si>
  <si>
    <t>SECTOR :AGROPECUARIO</t>
  </si>
  <si>
    <r>
      <rPr>
        <b/>
        <sz val="10"/>
        <rFont val="Arial"/>
        <family val="2"/>
      </rPr>
      <t>OBJETIVO DEL EJE / DIMENSIÓN:</t>
    </r>
    <r>
      <rPr>
        <b/>
        <sz val="8"/>
        <rFont val="Arial"/>
        <family val="2"/>
      </rPr>
      <t xml:space="preserve"> FORTALECER LAS CAPACIDADES Y COMPETENCIAS DE LA POBLACIÓN A TRAVÉS DE PROGRAMAS DE PRODUCTIVIDAD Y COMPETITIVIDAD QUE CONLLEVEN A GARANTIZAR SOSTENIBILIDAD ECONÓMICA DE LA POBLACIÓN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</si>
  <si>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FORTALECER CON CAPACITACIÓ N Y 
ASISTENCIA TÉCNICA A LA COMUNIDAD SESQUILEÑA CON EL FIN DE 
GENERAR HERRAMIENTAS DE SOSTENIBILIDAD</t>
    </r>
  </si>
  <si>
    <t>LA PRODUCTIVIDAD Y LA COMPETITIVIDAD HERRAMIENTA DE SOSTENIBILIDAD ECONÓMICA DE NUESTRA POBLACIÓN</t>
  </si>
  <si>
    <t>201225736M000016</t>
  </si>
  <si>
    <t>META DE PRODUCTO 28</t>
  </si>
  <si>
    <t>META DE PRODUCTO 29</t>
  </si>
  <si>
    <t>META DE PRODUCTO 30</t>
  </si>
  <si>
    <t>ELABORACIÓN DE UN (1) PLAN DE DESARROLLO TURÍSTICO</t>
  </si>
  <si>
    <t xml:space="preserve">1 (UN) PLAN DE DESARROLLO TURISTICO MUNICIPAL </t>
  </si>
  <si>
    <t>GESTIONAR UN (1) PROYECTO DE RECUPERACIÓN DE LA LAGUNA, PARA EL FORTALECIMIENTO DEL TURISMO MUNICIPAL</t>
  </si>
  <si>
    <t>NO. DE PROYECTOS DE RECUPERACIÓN DE LA LAGUNA, PARA EL FORTALECIMIENTO DEL TURISMO MUNICIPAL GESTIONADOS</t>
  </si>
  <si>
    <t>REALIZAR CELEBRACIÓN ANUAL DEL DÍA DEL CAMPESINO EN PRO DE LA PRODUCTIVIDAD Y COMPETITIVIDAD COMO HERRAMIENTA DE SOSTENIBILIDAD ECONÓMICA DE NUESTRA POBLACIÓN</t>
  </si>
  <si>
    <t>1 (UNA) CELEBRACIÓN ANUAL DEL DÍA DEL CAMPESINO</t>
  </si>
  <si>
    <t xml:space="preserve">IMPLEMENTAR  UN (1) PROGRAMA DE CAPACITACIÓN PARA 800 USUARIOS </t>
  </si>
  <si>
    <t xml:space="preserve">NO.  DE USUARIOS CAPACITADOS DENTRO DEL PROGRAMA </t>
  </si>
  <si>
    <t>GESTIONAR  UNA ( 1) SEDE EDUCATIVA, ORIENTADA AL  DESARROLLO SECTOR AGROPECUARIO</t>
  </si>
  <si>
    <t>GESTIONAR UN (1)  PROYECTO  DE SOSTENIBILIDAD DEL CAMPO A NIVEL DE ORGANISMOS DE DIFERENTE ORDEN</t>
  </si>
  <si>
    <t>NO DE  PROYECTOS  DE SOSTENIBILIDAD DEL CAMPO GESTIONADOS A NIVEL DE ORGANISMOS DE DIFERENTE ORDEN</t>
  </si>
  <si>
    <t>APOYAR A DOS (2) ASOCIACIONES PRODUCTIVAS</t>
  </si>
  <si>
    <t>NO. DE  ASOCIACIONES PRODUCTIVAS APOYADAS</t>
  </si>
  <si>
    <t>APOYAR A TRES (3) COOPERATIVAS DE LECHEROS Y GANADEROS</t>
  </si>
  <si>
    <t>NO. DE  COOPERATIVAS DE LECHEROS Y GANADEROS</t>
  </si>
  <si>
    <t>IMPLEMENTAR UN (1) CENTRO DE ACOPIO PARA LA PAPA</t>
  </si>
  <si>
    <t>1 (UN)  CENTRO DE ACOPIO PARA LA PAPA</t>
  </si>
  <si>
    <t>IMPLEMENTAR  UN (1) PROGRAMA DE MEJORAMIENTO TECNOLÓGICO DEL CULTIVO DE LA PAPA</t>
  </si>
  <si>
    <t xml:space="preserve">NO. DE PROGRAMAS DE MEJORAMIENTO TECNOLÓGICO DEL CULTIVO DE LA PAPA IMPLEMENTADOS </t>
  </si>
  <si>
    <t>REALIZAR CUATRO (4) ENCUENTROS REGIONALES DIRIGIDOS  A LOS PRODUCTORES  Y COMERCIALIZADORES DE PRODUCTOS AGROPECUARIOS</t>
  </si>
  <si>
    <t>NO. ENCUENTROS REGIONALES DIRIGIDOS A LOS  PRODUCTORES Y COMERCIALIZADORES DE PRODUCTOS AGROPECUARIOS, REALIZADOS</t>
  </si>
  <si>
    <t>CREACIÓN  UN (1) PROGRAMA DE MICROEMPRESAS DE PRODUCTOS ALIMENTICIOS DIRIGIDOS POR EL SENA</t>
  </si>
  <si>
    <t xml:space="preserve">NO. DE  PROGRAMAS DE MICROEMPRESAS DE PRODUCTOS ALIMENTICIOS DIRIGIDOS POR EL SENA, CREADO </t>
  </si>
  <si>
    <t>CREACIÓN DE SEIS (6)  GRANJAS INTEGRALES</t>
  </si>
  <si>
    <t xml:space="preserve">NO. DE GRANJAS INTEGRALES CREADAS </t>
  </si>
  <si>
    <t>APOYAR LA CONFORMACION DE CUATRO (4) PROGRAMAS DE CULTIVOS HIDROPÓNICOS</t>
  </si>
  <si>
    <t xml:space="preserve">NO DE PROGRAMAS A LA CONFORMACIÓN DE CULTIVOS HIDROPÓNICOS APOYADOS </t>
  </si>
  <si>
    <t>IMPLEMENTAR UNA(1) FINCA PILOTO EN CULTIVOS SUSTITUTIVOS Y VIVERO</t>
  </si>
  <si>
    <t xml:space="preserve">  1 (UNA) FINCA PILOTO EN CULTIVOS SUSTITUTIVOS Y VIVERO IMPLEMENTADO</t>
  </si>
  <si>
    <t>CREAR  CIEN (100) VIVEROS CASEROS EN LAS VEREDAS DEL MUNICIPIO DE SESQUILÉ</t>
  </si>
  <si>
    <t>NO  DE VIVEROS CASEROS CREADOS EN LAS VEREDAS DEL MUNICIPIO DE SESQUILÉ</t>
  </si>
  <si>
    <t>APOYAR A LAS CIENTO CUARENTA (140)  HUERTAS CASERAS EXISTENTES CON  ASISTENCIA TECNICA</t>
  </si>
  <si>
    <t>NO. DE HUERTAS CASERAS EXISTENTES, APOYADAS CON  ASISTENCIA TECNICA</t>
  </si>
  <si>
    <t xml:space="preserve">IMPLENTAR DOS (2) UNIDADES PRODUCTIVAS </t>
  </si>
  <si>
    <t xml:space="preserve">NO.  DE   UNIDADES PRODUCTIVAS IMPLEMENTADAS </t>
  </si>
  <si>
    <t>REALIZAR UN (1) PROGRAMA DE APOYO (ASISTENCIA TECNICA)  DE GANADERIA DE DOBLE PROPOSITO</t>
  </si>
  <si>
    <t xml:space="preserve">NO. DE PROGRAMAS DE APOYO (ASISTENCIA TECNICA)  DE GANADERIA DE DOBLE PROPOSITO, REALIZADOS </t>
  </si>
  <si>
    <t xml:space="preserve">REALIZAR UN (1) PROGRAMA DIRIGIDO A 300  USUARIOS PARA EL MEJORAMIENTO DEL NÚCLEO GENÉTICO DE LA VACA LECHERA EN EL MUNICIPIO DE SESQUILÉ                                                                                                   </t>
  </si>
  <si>
    <t xml:space="preserve">NO.  DE USUARIOS  ATENDIDOS CON EN  EL PROGRAMA  MEJORAMIENTO DEL NÚCLEO GENÉTICO DE LA VACA LECHERA EN EL MUNICIPIO DE SESQUILÉ </t>
  </si>
  <si>
    <t>FORTALECER UN (1) PROGRAMA DE ESPECIES MENORES Y COMERCIALIZACION</t>
  </si>
  <si>
    <t xml:space="preserve">NO. DE PROGRAMAS DE ESPECIES MENORES Y SU COMERCIALIZACION, FORTALECIDO  </t>
  </si>
  <si>
    <t xml:space="preserve">IMPLENTAR  CAMPAÑAS DE SANIDAD ANIMAL, DESPARASITACIÓN DE BOVINOS Y OTRAS ESPECIES CON PROGRAMAS DE VACUNACIÓN DIRIGIDA A 140 USUARIOS          </t>
  </si>
  <si>
    <t>NO. DE USURIOS ATENDIDOS EN CAMPAÑAS DE SANIDAD ANIMAL, EN DESPARASITACIÓN DE BOVINOS Y OTRAS ESPECIES CON PROGRAMAS DE VACUNACIÓN.</t>
  </si>
  <si>
    <t>FORTALECER LOS PROGRAMAS DE LA JUNTA DEFENSORA DE ANIMALES</t>
  </si>
  <si>
    <t>NO. DE PROGRAMAS DE  APOYO A LA JUNTA DEFENSORA DE ANIMALES REALIZADOS</t>
  </si>
  <si>
    <t>GESTIONAR LA IMPLEMENTACIÓN DE UN (1) PROGRAMA DE FOMENTO DE SISTEMAS DE RIESGO PARA OPTIMIZAR EL RECURSO HÍDRICO</t>
  </si>
  <si>
    <t>NO. DE PROGRAMAS DE FOMENTO DE SISTEMAS DE RIEGO PARA OPTIMIZAR EL RECURSO HÍDRICO GESTIONADO E IMPLENTADO</t>
  </si>
  <si>
    <t>DESARROLLAR E IMPLEMENTAR UN (1) PROGRAMA DE ASITENCIA TÉCNICA AGROPECUARIA  DIRIGIDA A MIL (1000) USUARIOS</t>
  </si>
  <si>
    <t xml:space="preserve">NO. DE USUARIOS ATENDIDOS  EN EL PROGRAMA DE ASITENCIA TECNICA AGROPECUARIA DESARROLLADO E IMPLEMENTADO </t>
  </si>
  <si>
    <t xml:space="preserve">REALIZAR EL MANTENIMIENTO DE EQUIPOS Y MAQUINARIA PARA EL APOYO A LOS PROGRAMAS Y PROYECTOS AMBIENTALES Y AGROPECUARIOS </t>
  </si>
  <si>
    <t xml:space="preserve">NO DE MANTENIMIENTOS A LOS EQUIPOS Y MAQUINARIA PARA EL APOYO A LOS PROGRAMAS Y PROYECTOS AMBIENTALES Y AGROPECUARIOS,  REALIZADOS </t>
  </si>
  <si>
    <t>REALIZAR UN (1) PROGRAMA DE CAPACITACIÓN DIRIGIDOS A LOS GREMIOS ASOCIATIVOS Y PRODUCTIVOS DEL MUNICIPIO, COMO RESPUESTA A LOS TRATATOS DE LIBRE COMERCIO (TLC) SUSCRITOS.</t>
  </si>
  <si>
    <t xml:space="preserve"> NO. DE PROGRAMAS DE CAPACITACIÓN REALIZADOS, DIRIGIDOS A LOS GREMIOS ASOCIATIVOS Y PRODUCTIVOS  COMO RESPUESTA A LOS TRATATOS DE LIBRE COMERCIO (TLC) SUSCRITOS</t>
  </si>
  <si>
    <t xml:space="preserve">REALIZAR  UN (1)  PROGRAMA DE FORTALECIMIENTO Y APOYO A LOS GREMIOS DE ARTES Y OFICIOS DEL MUNICIPIO </t>
  </si>
  <si>
    <t xml:space="preserve">NO. DE PROGRAMAS DE FORTALECIMIENTO Y APOYO REALIZADOS, DIRIGIDOS A LOS DIFERENTES GREMIOS DE ARTES Y OFICIOS </t>
  </si>
  <si>
    <t>IMPLEMENTAR TRES (3) EVENTOS DE PROMOCIÓN AGROPECUARIA (FERIA GANADERA Y AGRÍCOLA) EN EL CUATRIENIO</t>
  </si>
  <si>
    <t>NO.  EVENTOS DE PROMOCIÓN AGROPECUARIA IMPLEMENTADOS (FERIA GANADERA Y AGRÍCOLA) EN EL CUATRIENIO</t>
  </si>
  <si>
    <t>GESTIONAR UN (1) PROGRAMA DE CAPACITACIÓN, PROMOCIÓN DE LA INVESTIGACIÓN Y PRODUCTIVIDAD, DEL SECTOR MINERO  DE MANERA SEGURA PARA LA POBLACIÓN</t>
  </si>
  <si>
    <t xml:space="preserve">NO DE  PROGRAMAS DE CAPACITACIÓN, PROMOCIÓN DE LA INVESTIGACIÓN Y PRODUCTIVIDAD, DEL SECTOR MINERO , GESTIONADO 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</si>
  <si>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 MALLA VIAL GENERADORA DE  INTERCONEXION Y BUEN SERVICIO
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</si>
  <si>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ADECUAR LA MALLA VIAL QUE FACILITE LA 
MOVILIDAD Y GARANTICE UN BUEN SERVICIO PARA LA COMUNIDAD</t>
    </r>
  </si>
  <si>
    <t>SECTOR :TRANSPORTE</t>
  </si>
  <si>
    <t>AUMENTAR LA CONECTIVIDAD DE LA POBLACIÓN A TRAVÉS DE LA OPTIMIZACIÓN DE UN 100% DE LA VÍAS</t>
  </si>
  <si>
    <t>KM DE VIAS EXISTENTES</t>
  </si>
  <si>
    <t xml:space="preserve">     MALLA VIAL GENERADORA DE  INTERCONEXION Y BUEN SERVICIO
</t>
  </si>
  <si>
    <t>201225736M000017</t>
  </si>
  <si>
    <t>CONSTRUCCIÓN DE UN ( 1) KILOMETRO DE INFRAESTRUCTURA VIAL MUNICIPAL</t>
  </si>
  <si>
    <t>NO. DE KILÓMETROS  DE INFRAESTRUCTURA VIAL CONSTRUIDO</t>
  </si>
  <si>
    <t>MANTENER Y ADECUAR 27,01 KILÓMETROS DE LA RED VIAL MUNICIPAL</t>
  </si>
  <si>
    <t>NO. DE KILÓMETROS DE RED VIAL MUNICIPAL  ADECUADA  Y MANTENIDA</t>
  </si>
  <si>
    <t xml:space="preserve">IMPLEMENTAR UN (1) PROGRAMA DE INTERVENCIÓN QUE INCLUYA CONSTRUCCIÓN, ADECUACIÓN, MANTENIMIENTO VIAL CON OBRAS DE ARTE, EN LA RED VIAL MUNICIPAL </t>
  </si>
  <si>
    <t xml:space="preserve">NO DE PROGRAMAS DE INTERVENCIÓN IMPLEMENTADOS, QUE INCLUYA  CONSTRUCCIÓN, ADECUACIÓN, MANTENIMIENTO VIAL CON OBRAS DE ARTE EN AL REDS VIAL MUNICIPAL </t>
  </si>
  <si>
    <t>INSTALAR TREINTA (30) SEÑALES VIALES VERTICALES EN LA RED VIAL MUNICIPAL</t>
  </si>
  <si>
    <t xml:space="preserve">NO DE SEÑALES VIALES VERTICALES EN  LA RED VIAL MUNICIPAL, INSTALADAS </t>
  </si>
  <si>
    <t xml:space="preserve">SEÑALIZAR QUINIENTOS (500)  METROS LINEALES DE LA RED VIAL MUNICIPAL </t>
  </si>
  <si>
    <t>NO. DE METROS LINEALES DE LA RED VIAL MUNICIPAL SEÑALIZADOS</t>
  </si>
  <si>
    <t>IMPLEMENTAR UN (1) PROGRAMA DE SOSTENIMIENTO Y MANTENIMIENTO DE LA MAQUINARIA MUNICIPAL</t>
  </si>
  <si>
    <t xml:space="preserve"> NO DE PROGRAMAS DE SOSTENIMIENTO Y MANTENIMIENTO DE LA MAQUINARIA MUNICIPAL IMPLEMENTADO</t>
  </si>
  <si>
    <t>FORMULAR E IMPLEMENTAR UN 1 PLAN DE MOVILIDAD COMO BASE DE LA ORGANIZACIÓN VIAL MUNICIPAL</t>
  </si>
  <si>
    <t xml:space="preserve">NO DE PLANES  DE MOVILIDAD FORMULADO E IMPLEMENTADO </t>
  </si>
  <si>
    <t>REALIZAR E IMPLEMENTAR UN  (1) ESTUDIO TARIFARIO DE TRANSPORTE PUBLICO MUNICIPAL</t>
  </si>
  <si>
    <t xml:space="preserve"> NO DE ESTUDIOS TARIFARIOS DE TRANSPORTE PUBLICO MUNICIPAL REALZIADOS E IMPLENTADOS</t>
  </si>
  <si>
    <t>GESTIONAR UN (1) SISTEMA DE TRANSPORTE METROCABLE QUE ARTICULE LA VEREDAS MAS LEJANAS DEL MUNICIPIO</t>
  </si>
  <si>
    <t>UN SISTEMA DE TRANSPORTE METROCABLE QUE ARTICULE LA VEREDAS MAS LEJANAS DEL MUNICIPIO GESTIONADO</t>
  </si>
  <si>
    <t>IMPLEMENTAR DOSCIENTOS CINCUENTA (250) METROS CUADRADO DE  ZONAS DE PARQUEO PUBLICO</t>
  </si>
  <si>
    <t xml:space="preserve">NO. DE METROS CUADRADO DE ZONAS DE PARQUE PUBLICO, IMPLEMENTADOS </t>
  </si>
  <si>
    <r>
      <rPr>
        <b/>
        <sz val="10"/>
        <rFont val="Arial"/>
        <family val="2"/>
      </rPr>
      <t>EJE:</t>
    </r>
    <r>
      <rPr>
        <b/>
        <sz val="8"/>
        <rFont val="Arial"/>
        <family val="2"/>
      </rPr>
      <t xml:space="preserve"> ADMINISTRACIÓN CON GOBERNABILIDAD</t>
    </r>
  </si>
  <si>
    <r>
      <rPr>
        <b/>
        <sz val="10"/>
        <rFont val="Arial"/>
        <family val="2"/>
      </rPr>
      <t>OBJETIVO DEL EJE / DIMENSIÓN:</t>
    </r>
    <r>
      <rPr>
        <b/>
        <sz val="8"/>
        <rFont val="Arial"/>
        <family val="2"/>
      </rPr>
      <t xml:space="preserve"> MODERNIZAR LA ORGANIZACIÓN ADMINISTRATIVA MUNICIPAL, PARA QUE APOYADA  EN LOS  PROGRAMAS DE SEGURIDAD  MUNICIPAL  Y LA ARTICULACION REGIONAL , LOGRE UN EFICIENTE DESEMPEÑO MUNICIPAL. </t>
    </r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</si>
  <si>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  LA SEGURIDAD DE NUESTRA POBLACIÓN FACTOR PRIMORDIAL PARA LA GOBERNABILIDAD 
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</si>
  <si>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TRABAJAR POR LA SEGURIDAD DE NUESTRA 
POBLACION SESQUILEÑA</t>
    </r>
  </si>
  <si>
    <t>MEJORAR LA SEGURIDAD CIUDADANA CON LA REDUCCIÓN DEL 30% DE LOS CASOS DE DELINCUENCIA</t>
  </si>
  <si>
    <t>HABITANTES</t>
  </si>
  <si>
    <t>201225736M000018</t>
  </si>
  <si>
    <t xml:space="preserve"> LA SEGURIDAD DE NUESTRA POBLACIÓN FACTOR PRIMORDIAL PARA LA GOBERNABILIDAD </t>
  </si>
  <si>
    <t>GESTIONAR LA INSTALACIÓN DE DIEZ (10) ALARMAS COMUNITARIAS</t>
  </si>
  <si>
    <t xml:space="preserve">NO. DE ALARMAS COMUNITARIAS GESTIONADAS E INSTALADAS </t>
  </si>
  <si>
    <t xml:space="preserve">IMPLEMENTAR UN(1) PROGRAMA DE MANTENIMIENTO DE LOS EQUIPOS DE SEGURIDAD DE LA POBLACIÓN (CÁMARAS DE SEGURIDAD) </t>
  </si>
  <si>
    <t>NO DE PROGRAMAS DE MANTENIMIENTO DE EQUIPOS DE SEGURIDAD DE POBLACIÓN, IMPLEMENTADOS.</t>
  </si>
  <si>
    <t>FORMULAR E IMPLEMENTAR UN (1) PLAN DE CONVIVENCIA Y SEGURIDAD CIUDADANA</t>
  </si>
  <si>
    <t xml:space="preserve">NO DE PLANES DE CONVIVENCIA Y SEGURIDAD CIUDADANA FORMULADO E IMPLEMENTADO </t>
  </si>
  <si>
    <t>IMPLEMENTAR CUATRO (4) JORNADAS DE SENSIBILIZACIÓN Y CAPACITACIÓN EN CONVIVENCIA CIUDADANA</t>
  </si>
  <si>
    <t xml:space="preserve">NO DE JORNADAS DE SENSIBILIZACIÓN Y CAPACITACIÓN EN CONVIVENCIA CUIDADANA, IMPLEMENTADOS </t>
  </si>
  <si>
    <t>GESTIONAR LA AMPLIACIÓN DE  UN (1) KILÓMETROS DE LA RED  DE ALUMBRADO PÚBLICO EN PRO DE LA SEGURIDAD</t>
  </si>
  <si>
    <t xml:space="preserve"> NO. DE KILOMETROS DE LA RED DE ALUMBRADO PÚBLICO AMPLIADO</t>
  </si>
  <si>
    <t>SUSCRIBIR  UN (1) CONVENIO  ANUAL PARA EL MANTENIMIENTO Y SOSTENIMIENTO DE LA INFRAESTRUCTURA DE ALUMBRADO PUBLICO EXISTENTE</t>
  </si>
  <si>
    <t>NO DE CONVENIOS PARA EL MANTENIMIENTO Y SOSTENIMIENTO DE LA INFRAESTRUCTURA DE ALUMBRADO PUBLICO EXISTENTE, SUSCRITOS</t>
  </si>
  <si>
    <t xml:space="preserve">FORMULAR E IMPLEMENTAR UN (1) PROGRAMA DE FORTALECIMIENTO , APOYO Y SOSTENIMIENTO PARA LA COMISARIA DE FAMILIA, CON UN  GRUPO PROFESIONAL INTERDISCIPLINARIO DE APOYO </t>
  </si>
  <si>
    <t xml:space="preserve">NO DE PROGRAMAS DE FORTALECIMIENTO , APOYO Y SOSTENIMIENTO PARA LA COMISARIA DE FAMILIA FORMULADO E IMPLEMENTADO </t>
  </si>
  <si>
    <t>REALIZAR E IMPLEMENTAR UN (1) PROGRAMA DE FORTALECIMIENTO, APOYO Y MANTENIMIENTO DE LA INSPECCIÓN DE POLICÍA CON HERRAMIENTAS TANGIBLES, INTANGIBLES Y TECNOLÓGICAS</t>
  </si>
  <si>
    <t>NO DE PROGRAMAS DE FORTALECIMIENTO, APOYO Y MANTENIMIENTO DE LA INSPECCIÓN DE POLICIA  CON HERRAMIENTAS TANGIBLE, INTANGIBLES Y TECNOLOGICAS REALIZADO E IMPLENTADO</t>
  </si>
  <si>
    <t>APOYO Y FORTALECIMIENTO AL FONDO DE SEGURIDAD EXISTENTE</t>
  </si>
  <si>
    <t xml:space="preserve">FONDO DE SEGURIDAD APOYADO Y FORTALECIDO </t>
  </si>
  <si>
    <t xml:space="preserve">SUSCRIBIR  CUATRO (4) CONVENIOS  CON EL  INPEC </t>
  </si>
  <si>
    <t>NO. DE CONVENIOS SUSCRITOS  CON EL INPEC</t>
  </si>
  <si>
    <t>201225736M000019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</si>
  <si>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 MODERNIZACIÓN DE LA ADMINISTRACIÓN  A TRAVÉS DE UN SISTEMA  GERENCIAL 
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</si>
  <si>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 INCREMENTAR LA PRODUCTIVIDAD DE LA 
ACCION GUBERNAMENTAL, A PARTIR DEL MEJORAMIENTO DE LA 
EFICIENCIA, EFICACIA Y TRANSPARENCIA DE LAS ENTIDADES ESTATALES</t>
    </r>
  </si>
  <si>
    <t>MANTENER EL RANKING MUNICIPAL DURANTE EL CUATRENIO POR ENCIMA DEL 90%</t>
  </si>
  <si>
    <t>RANKING MUNICIPAL ACTUAL</t>
  </si>
  <si>
    <t>SECTOR :FORTALECIMIENTO INSTITUCIONAL</t>
  </si>
  <si>
    <t>REALIZAR 6  JORNADAS DE CAPACITACIÓN  DIRIGIDOS A LOS FUNCIONARIOS DE LA ADMINISTRACIÓN MUNICIPAL SOBRE LOS PROCESOS Y PROCEDIMIENTOS ADMINISTRATIVOS</t>
  </si>
  <si>
    <t>NO. DE  JORNADAS DE CAPACITACIÓN  DIRIGIDOS A LOS FUNCIONARIOS DE LA ADMINISTRACIÓN MUNICIPAL SOBRE LOS PROCESOS Y PROCEDIMIENTOS ADMINISTRATIVOS</t>
  </si>
  <si>
    <t xml:space="preserve">REALIZAR 1 (UN) PROGRAMA EN EL CUATRENIO DE MANTENIMIENTO Y/O LA ACTUALIZACIÓN Y LEGALIZACIÓN DE LOS SOFTWARE </t>
  </si>
  <si>
    <t xml:space="preserve"> 1 (UN) PROGRAMA EN EL CUATRENIO DE MANTENIMIENTO Y/O LA ACTUALIZACIÓN Y LEGALIZACIÓN DE LOS SOFTWARE  REALIZADO E IMPLENTADO</t>
  </si>
  <si>
    <t>REALIZAR DOTACION DE 8  EQUIPOS DE COMPUTO</t>
  </si>
  <si>
    <t>NO. DE EQUIPOS ADQUIRIDOS DE EQUIPOS DE COMPUTO</t>
  </si>
  <si>
    <t>REALIZAR  SANEMIENTO DEL PREDIO 1(UN)  DONDE SE UBICA IED MENDEZ ROZO SANEADO Y LEGALIZADO</t>
  </si>
  <si>
    <t xml:space="preserve"> 1(UN)  PREDIOSANEADO Y LEGALIZADO  DONDE SE UBICA IED MENDEZ ROZO</t>
  </si>
  <si>
    <t>REALIZAR  SANEMIENTO DEL PREDIO 1(UN)  DONDE SE UBICA SIATOYA Y LAS COLONIAS SANEADO Y LEGALIZADO</t>
  </si>
  <si>
    <t xml:space="preserve"> 1(UN)  PREDIOSANEADO Y LEGALIZADO  DONDE SE UBICA SIATOYA Y LAS COLONIAS</t>
  </si>
  <si>
    <t>REALIZAR 1 (UN)PROGRAMA DE LEGALIZACIÓN DE PREDIOS MUNICIPALES</t>
  </si>
  <si>
    <t xml:space="preserve"> 1 (UN)PROGRAMA DE LEGALIZACIÓN DE PREDIOS MUNICIPALES REALIZADO </t>
  </si>
  <si>
    <t>MANTENIMIENTO BUSETA DE APOYO A LOS PROGRAMAS SOCIALES E INSTITUCIONALES</t>
  </si>
  <si>
    <t>BUSETA EN FUNCIONAMIENTO</t>
  </si>
  <si>
    <t xml:space="preserve"> MEJORAR EN 7,60% EL  RANKING MUNICIPAL MEDIANTE EL ÍNDICE DE DESEMPEÑO  </t>
  </si>
  <si>
    <t>% DE3 INCREMENTO DEL INDICE DESEMPEÑO</t>
  </si>
  <si>
    <t>MEJORAR  EN 64% EN LA IMPLENTACION DEL  MECI</t>
  </si>
  <si>
    <t>% DE3 INCREMENTO DEL INDICE APLICAICON DEL  MECI</t>
  </si>
  <si>
    <t>IMPLEMENTAR DEL SISTEMA DE GESTIÓN DE CALIDAD EN UN 50%</t>
  </si>
  <si>
    <t>% DE IMPLEMENTACIÓN DEL SISTEMA DE GESTIÓN DE CALIDAD</t>
  </si>
  <si>
    <t>INCREMIENTAR  EN  UN 50% LA MODERNIZACION ARCHIVO MUNICIPAL MEDIANTE HERRAMIENTAS FISICAS Y SOFTWARE</t>
  </si>
  <si>
    <t>% DE INCREMENTO DE  MODERNIZACION DEL ARCHIVO</t>
  </si>
  <si>
    <t>CREACIÓN DE UN CENTRO ADMINISTRATIVO MUNICIPAL</t>
  </si>
  <si>
    <t>UN CENTRO ADMINISTRATIVO CREADO E IMPLEMENTADO</t>
  </si>
  <si>
    <t>MANTENIMIENTO DE 9 EDIFICACIONES EN PRO  DE  LA CONSTRUCCIÓN PARA LA  ADECUACIÓN, DE EQUIPAMIENTO MUNICIPAL</t>
  </si>
  <si>
    <t>NO. DE MANTENIMIENTO   A EDIFICACIONES EN PRO  DE  LA CONSTRUCCIÓN PARA LA  ADECUACIÓN, DE EQUIPAMIENTO MUNICIPAL</t>
  </si>
  <si>
    <t xml:space="preserve">CREACIÓN E IMPLEMENTACIÓN AL 50% DEL ARCHIVO HISTÓRICO DEL MUNICIPIO </t>
  </si>
  <si>
    <t>%  CREACIÓN E IMPLEMENTACIÓN DEL ARCHIVO HISTÓRICO DEL MUNICIPIO</t>
  </si>
  <si>
    <t>REVISIÓN Y ACTUALIZACIÓN DEL 100% DE LA BASE  DE DATOS DE  LAS FAMILIAS SISBENIZADAS EN EL MUNICIPIO</t>
  </si>
  <si>
    <t>% REVISIÓN Y ACTUALIZACIÓN DE LA BASE  DE DATOS DE  LAS FAMILIAS SISBENIZADAS EN EL MUNICIPIO</t>
  </si>
  <si>
    <t>REALIZAR UNA ACTUALIZACIÓN  DE LA ESTRATIFICACIÓN URBANA DE CENTROS POBLADOS Y RURAL DE FINCAS Y VIVIENDAS DISPERSAS</t>
  </si>
  <si>
    <t>ACTUALIZACIÓN  DE LA ESTRATIFICACIÓN URBANA DE CENTROS POBLADOS Y RURAL DE FINCAS Y VIVIENDAS DISPERSAS REALIZADA</t>
  </si>
  <si>
    <t>REALIZAR UN PROGRAMA DE ACTUALIZACIÓN DE LA NOMENCLATURA EN LA ZONA URBANA</t>
  </si>
  <si>
    <t>PROGRAMA DE ACTUALIZACIÓN DE LA NOMENCLATURA EN LA ZONA URBANA REALIZADO</t>
  </si>
  <si>
    <t>IMPLEMENTAR UN PROGRAMA DE ACTUALIZACIÓN CATASTRAL</t>
  </si>
  <si>
    <t>ACTUALIZACIÓN CATASTRAL IMPLEMENTADO</t>
  </si>
  <si>
    <t>REALIZAR UNA ACTUALIZACION DEL ESTATUTO DE RENTAS MUNICIPAL</t>
  </si>
  <si>
    <t>REALIZAR  1(UN) PROGRAMA DE SANEAMIENTO FISCAL (SANEAMIENTO DE BIENES MUEBLES E INMUEBLES CULMINADO)</t>
  </si>
  <si>
    <t>REDUCIR LA CARTERA MOROSA AL 70% DE LA EXISTENTE A 31 DE DICIEMBRE DE 2011</t>
  </si>
  <si>
    <t>UN ESTATUTO DE RENTAS ACTUALIZADO</t>
  </si>
  <si>
    <t xml:space="preserve"> PROGRAMA DE SANEAMIENTO DE BIENES MUEBLES E INMUEBLES CULMINADO</t>
  </si>
  <si>
    <t xml:space="preserve">PROGRAMA DE SANEAMIENTO DE LAS FINANZAS MUNICIPALES </t>
  </si>
  <si>
    <t xml:space="preserve"> MODERNIZACIÓN DE LA ADMINISTRACIÓN  A TRAVÉS DE UN SISTEMA  GERENCIAL </t>
  </si>
  <si>
    <t>SECTOR : DESARROLLO COMUNITARIO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</si>
  <si>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EMPRENDIMIENTO COMUNAL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</si>
  <si>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   FORTALECER EL DESARROLLO DE LAS 
ORGANIZACIONES COMUNITARIAS  </t>
    </r>
  </si>
  <si>
    <t>201225736M000020</t>
  </si>
  <si>
    <t>LOGRAR QUE EL 100% DE LAS ORGANIZACIONES Y COMUNIDADES ORGANIZADAS SE FORTALEZCAN EN PARTICIPACIÓN CIUDADANA, LIDERZGO Y DESARROLLO COMUNITARIO</t>
  </si>
  <si>
    <t>% DE ORGANIZACIONES CAPACITADAS</t>
  </si>
  <si>
    <t xml:space="preserve"> EMPRENDIMIENTO COMUNAL</t>
  </si>
  <si>
    <t>FORMULAR E IMPLEMENTAR  1 (UN) PROGRAMA DE CAPACITACIÓN Y FORTALECIMIENTO EN PROCESOS DE ORGANIZACIÓN COMUNAL Y DE MINORÍAS ÉTNICAS</t>
  </si>
  <si>
    <t>FORMULAR PROGRAMA DE APOYO EN LA ADECUACIÓN Y/O MANTENIMIENTO DE SALONES COMUNALES (CHALECHE, NESCUATÁ BAJO, GRANADILLO Y LA PLAYA)</t>
  </si>
  <si>
    <t xml:space="preserve">PROGRAMA DE CAPACITACIÓN Y FORTALECIMIENTO EN PROCESOS DE ORGANIZACIÓN COMUNAL Y DE MINORÍAS ÉTNICAS , FORMULADO E IMPLEMENTADO </t>
  </si>
  <si>
    <t xml:space="preserve">PROGRAMA DE APOYO EN LA ADECUACIÓN, MANTENIMIENTO DE SALONES COMUNALES (CHALECHE, NESCUATÁ BAJO, GRANADILLO Y LA PLAYA), FORMULADO </t>
  </si>
  <si>
    <t>201225736M000021</t>
  </si>
  <si>
    <r>
      <rPr>
        <b/>
        <sz val="10"/>
        <rFont val="Arial"/>
        <family val="2"/>
      </rPr>
      <t xml:space="preserve">PROGRAMA:  </t>
    </r>
    <r>
      <rPr>
        <b/>
        <sz val="8"/>
        <rFont val="Arial"/>
        <family val="2"/>
      </rPr>
      <t xml:space="preserve">        INTEGRACION  Y ARTICULACION PARA EL EQUILIBRIO REGIONAL  </t>
    </r>
  </si>
  <si>
    <r>
      <rPr>
        <b/>
        <sz val="10"/>
        <rFont val="Arial"/>
        <family val="2"/>
      </rPr>
      <t xml:space="preserve">OBJETIVOS:   </t>
    </r>
    <r>
      <rPr>
        <b/>
        <sz val="9"/>
        <rFont val="Arial"/>
        <family val="2"/>
      </rPr>
      <t xml:space="preserve">             GESTIONAR LA INTEGRACIÓN  REGIONAL </t>
    </r>
  </si>
  <si>
    <t>SECTOR : PROMOCION DEL DESARROLLO</t>
  </si>
  <si>
    <t>LOGRAR LA PARTICIPACIÓN E INTEGRACIÓN REGIONAL CON EL 100% DE LOS MUNICIPIOS DEL ENTORNO (6 MUNICIPIOS)</t>
  </si>
  <si>
    <t>MUNICIPIOS COLINDANTES CON SESQUILÉ</t>
  </si>
  <si>
    <t xml:space="preserve">   INTEGRACION  Y ARTICULACION PARA EL EQUILIBRIO REGIONAL  </t>
  </si>
  <si>
    <t>GESTIONAR DOS (2)  PROYECTOS DE RECUPERACIÓN Y CONSERVACIÓN AMBIENTAL DE INTERÉS REGIONAL</t>
  </si>
  <si>
    <t>GESTIONAR UNA (1) ALIANZA PÚBLICO - PRIVADA, ENCAMINADA A LA CONSECUCIÓN DE RECURSOS PARA EL APOYO DE LA COMUNIDAD</t>
  </si>
  <si>
    <t>GESTIONAR DOS (2) PROYECTOS REGIONALES  QUE MEJOREN LA ECONOMÍA DE LA COMUNIDAD</t>
  </si>
  <si>
    <t>NO DE PROYECTOS AMBIENTALESDE RECUPERACIÓN Y CONSERVACIÓN AMBIENTAL DE INTERÉS REGIONAL GESTIONADOS</t>
  </si>
  <si>
    <t>NO DE ALIANZAS PÚBLICO -  PRIVADAS ENCAMINADAS A LA CONSECUCIÓN DE RECURSOS PARA EL APOYO DE LA COMUNIDAD GESTIONADA</t>
  </si>
  <si>
    <t xml:space="preserve"> NO. DE PROYECTOS PRODUCTIVOS REGIONALES  QUE MEJOREN LA ECONOMÍA DE LA COMUNIDAD GESTIONADOS </t>
  </si>
  <si>
    <t>JHON REYES</t>
  </si>
  <si>
    <t>PAOLA ANDREA MURILLO</t>
  </si>
  <si>
    <t>CIRA LYDIA VELANDIA</t>
  </si>
  <si>
    <t>OSCAR IVAN AYALA</t>
  </si>
  <si>
    <t>ALCIRA CONSTANZA SANCHEZ</t>
  </si>
  <si>
    <t xml:space="preserve">COMPONENTE DE EFICACIA - PLAN DE ACCIÒN - VIGENCIA  2013  PROGRAMADO </t>
  </si>
  <si>
    <t>COMPONENTE DE EFICACIA - PLAN DE ACCIÒN - VIGENCIA  2013  PROGRAMADO</t>
  </si>
  <si>
    <t>COMPONENTE DE EFICACIA - PLAN DE ACCIÒN - VIGENCIA  2013 PROGRAMADO</t>
  </si>
</sst>
</file>

<file path=xl/styles.xml><?xml version="1.0" encoding="utf-8"?>
<styleSheet xmlns="http://schemas.openxmlformats.org/spreadsheetml/2006/main">
  <numFmts count="1">
    <numFmt numFmtId="164" formatCode="_ * #,##0_ ;_ * \-#,##0_ ;_ * &quot;-&quot;_ ;_ @_ "/>
  </numFmts>
  <fonts count="16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4" fillId="0" borderId="0"/>
    <xf numFmtId="0" fontId="14" fillId="0" borderId="0"/>
    <xf numFmtId="0" fontId="4" fillId="0" borderId="0"/>
  </cellStyleXfs>
  <cellXfs count="233">
    <xf numFmtId="0" fontId="0" fillId="0" borderId="0" xfId="0"/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3" fontId="9" fillId="10" borderId="5" xfId="0" applyNumberFormat="1" applyFont="1" applyFill="1" applyBorder="1" applyAlignment="1" applyProtection="1">
      <alignment horizontal="center" vertical="center" textRotation="90" wrapText="1"/>
    </xf>
    <xf numFmtId="3" fontId="9" fillId="10" borderId="6" xfId="0" applyNumberFormat="1" applyFont="1" applyFill="1" applyBorder="1" applyAlignment="1" applyProtection="1">
      <alignment horizontal="center" vertical="center" textRotation="90" wrapText="1"/>
    </xf>
    <xf numFmtId="0" fontId="5" fillId="11" borderId="7" xfId="0" applyFont="1" applyFill="1" applyBorder="1" applyAlignment="1">
      <alignment horizontal="center" vertical="center" wrapText="1"/>
    </xf>
    <xf numFmtId="3" fontId="5" fillId="11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11" borderId="8" xfId="0" applyNumberFormat="1" applyFont="1" applyFill="1" applyBorder="1" applyAlignment="1">
      <alignment horizontal="center" vertical="center" textRotation="90"/>
    </xf>
    <xf numFmtId="0" fontId="5" fillId="11" borderId="8" xfId="0" applyFont="1" applyFill="1" applyBorder="1" applyAlignment="1">
      <alignment horizontal="center" vertical="center" textRotation="90"/>
    </xf>
    <xf numFmtId="3" fontId="5" fillId="10" borderId="7" xfId="0" applyNumberFormat="1" applyFont="1" applyFill="1" applyBorder="1" applyAlignment="1">
      <alignment horizontal="center" vertical="center" textRotation="90"/>
    </xf>
    <xf numFmtId="3" fontId="5" fillId="10" borderId="8" xfId="0" applyNumberFormat="1" applyFont="1" applyFill="1" applyBorder="1" applyAlignment="1">
      <alignment horizontal="center" vertical="center" textRotation="90"/>
    </xf>
    <xf numFmtId="3" fontId="5" fillId="10" borderId="9" xfId="0" applyNumberFormat="1" applyFont="1" applyFill="1" applyBorder="1" applyAlignment="1">
      <alignment horizontal="center" vertical="center" textRotation="90"/>
    </xf>
    <xf numFmtId="0" fontId="5" fillId="12" borderId="10" xfId="0" applyFont="1" applyFill="1" applyBorder="1" applyAlignment="1">
      <alignment horizontal="center" vertical="center" textRotation="90"/>
    </xf>
    <xf numFmtId="0" fontId="5" fillId="12" borderId="8" xfId="0" applyFont="1" applyFill="1" applyBorder="1" applyAlignment="1">
      <alignment horizontal="center" vertical="center" textRotation="90"/>
    </xf>
    <xf numFmtId="0" fontId="5" fillId="12" borderId="9" xfId="0" applyFont="1" applyFill="1" applyBorder="1" applyAlignment="1">
      <alignment horizontal="center" vertical="center" textRotation="90" wrapText="1"/>
    </xf>
    <xf numFmtId="0" fontId="6" fillId="13" borderId="3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10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1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2" borderId="2" xfId="0" applyFont="1" applyFill="1" applyBorder="1" applyAlignment="1" applyProtection="1">
      <alignment horizontal="center" vertical="center" textRotation="90" wrapText="1"/>
      <protection locked="0"/>
    </xf>
    <xf numFmtId="0" fontId="10" fillId="12" borderId="2" xfId="0" applyFont="1" applyFill="1" applyBorder="1" applyAlignment="1" applyProtection="1">
      <alignment horizontal="center" vertical="center" wrapText="1"/>
      <protection locked="0"/>
    </xf>
    <xf numFmtId="0" fontId="5" fillId="12" borderId="11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" xfId="0" applyFont="1" applyFill="1" applyBorder="1" applyAlignment="1" applyProtection="1">
      <alignment horizontal="center" vertical="center" textRotation="90" wrapText="1"/>
      <protection locked="0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13" borderId="2" xfId="0" applyNumberFormat="1" applyFont="1" applyFill="1" applyBorder="1" applyAlignment="1">
      <alignment horizontal="center" vertical="center" textRotation="90" wrapText="1"/>
    </xf>
    <xf numFmtId="0" fontId="6" fillId="13" borderId="2" xfId="0" applyFont="1" applyFill="1" applyBorder="1" applyAlignment="1" applyProtection="1">
      <alignment horizontal="center" vertical="center" textRotation="90" wrapText="1"/>
      <protection locked="0"/>
    </xf>
    <xf numFmtId="0" fontId="6" fillId="13" borderId="11" xfId="0" applyFont="1" applyFill="1" applyBorder="1" applyAlignment="1" applyProtection="1">
      <alignment horizontal="center" vertical="center" textRotation="90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3" fontId="5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1" xfId="0" applyFont="1" applyFill="1" applyBorder="1" applyAlignment="1" applyProtection="1">
      <alignment horizontal="center" vertical="center" textRotation="90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textRotation="90" wrapText="1"/>
    </xf>
    <xf numFmtId="3" fontId="5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17" xfId="0" applyFont="1" applyFill="1" applyBorder="1" applyAlignment="1">
      <alignment horizontal="center" vertical="center" textRotation="90" wrapText="1"/>
    </xf>
    <xf numFmtId="0" fontId="0" fillId="7" borderId="0" xfId="0" applyFill="1"/>
    <xf numFmtId="3" fontId="5" fillId="13" borderId="2" xfId="0" applyNumberFormat="1" applyFont="1" applyFill="1" applyBorder="1" applyAlignment="1">
      <alignment vertical="center" textRotation="90" wrapText="1"/>
    </xf>
    <xf numFmtId="3" fontId="5" fillId="13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textRotation="90" wrapText="1"/>
    </xf>
    <xf numFmtId="3" fontId="5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3" fontId="5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/>
    <xf numFmtId="3" fontId="9" fillId="7" borderId="6" xfId="0" applyNumberFormat="1" applyFont="1" applyFill="1" applyBorder="1" applyAlignment="1" applyProtection="1">
      <alignment horizontal="center" vertical="center" textRotation="90" wrapText="1"/>
    </xf>
    <xf numFmtId="3" fontId="9" fillId="7" borderId="23" xfId="0" applyNumberFormat="1" applyFont="1" applyFill="1" applyBorder="1" applyAlignment="1" applyProtection="1">
      <alignment horizontal="center" vertical="center" textRotation="90" wrapText="1"/>
    </xf>
    <xf numFmtId="3" fontId="5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9" xfId="0" applyFont="1" applyFill="1" applyBorder="1" applyAlignment="1">
      <alignment horizontal="center" vertical="center" textRotation="90"/>
    </xf>
    <xf numFmtId="164" fontId="6" fillId="13" borderId="28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textRotation="90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 applyProtection="1">
      <alignment horizontal="center" vertical="center" textRotation="90" wrapText="1"/>
      <protection locked="0"/>
    </xf>
    <xf numFmtId="0" fontId="6" fillId="13" borderId="9" xfId="0" applyFont="1" applyFill="1" applyBorder="1" applyAlignment="1" applyProtection="1">
      <alignment horizontal="center" vertical="center" textRotation="90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8" borderId="4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3" fontId="5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0" fontId="5" fillId="8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 applyProtection="1">
      <alignment horizontal="center" vertical="center" textRotation="90" wrapText="1"/>
      <protection locked="0"/>
    </xf>
    <xf numFmtId="0" fontId="8" fillId="13" borderId="1" xfId="0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8" borderId="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4" fontId="5" fillId="11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14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textRotation="90" wrapText="1"/>
    </xf>
    <xf numFmtId="0" fontId="5" fillId="0" borderId="42" xfId="0" applyFont="1" applyBorder="1"/>
    <xf numFmtId="0" fontId="5" fillId="0" borderId="43" xfId="0" applyFont="1" applyBorder="1"/>
    <xf numFmtId="3" fontId="5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/>
    <xf numFmtId="0" fontId="5" fillId="0" borderId="17" xfId="0" applyFont="1" applyBorder="1"/>
    <xf numFmtId="0" fontId="10" fillId="0" borderId="1" xfId="0" applyFont="1" applyFill="1" applyBorder="1" applyAlignment="1" applyProtection="1">
      <alignment horizontal="center" vertical="center" textRotation="90" wrapText="1"/>
      <protection locked="0"/>
    </xf>
    <xf numFmtId="0" fontId="10" fillId="0" borderId="17" xfId="0" applyFont="1" applyFill="1" applyBorder="1" applyAlignment="1" applyProtection="1">
      <alignment horizontal="center" vertical="center" textRotation="90" wrapText="1"/>
      <protection locked="0"/>
    </xf>
    <xf numFmtId="0" fontId="5" fillId="5" borderId="3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15" xfId="0" applyFont="1" applyBorder="1"/>
    <xf numFmtId="0" fontId="5" fillId="0" borderId="16" xfId="0" applyFont="1" applyBorder="1"/>
    <xf numFmtId="0" fontId="5" fillId="5" borderId="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textRotation="90" wrapText="1"/>
    </xf>
    <xf numFmtId="3" fontId="5" fillId="0" borderId="16" xfId="0" applyNumberFormat="1" applyFont="1" applyFill="1" applyBorder="1" applyAlignment="1">
      <alignment horizontal="center" vertical="center" textRotation="90" wrapText="1"/>
    </xf>
    <xf numFmtId="0" fontId="3" fillId="9" borderId="29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/>
    </xf>
    <xf numFmtId="0" fontId="6" fillId="8" borderId="49" xfId="0" applyFont="1" applyFill="1" applyBorder="1" applyAlignment="1">
      <alignment horizontal="left" vertical="center" wrapText="1"/>
    </xf>
    <xf numFmtId="0" fontId="6" fillId="8" borderId="50" xfId="0" applyFont="1" applyFill="1" applyBorder="1" applyAlignment="1">
      <alignment horizontal="left" vertical="center" wrapText="1"/>
    </xf>
    <xf numFmtId="0" fontId="6" fillId="8" borderId="24" xfId="0" applyFont="1" applyFill="1" applyBorder="1" applyAlignment="1">
      <alignment horizontal="left" vertical="center" wrapText="1"/>
    </xf>
    <xf numFmtId="0" fontId="6" fillId="8" borderId="49" xfId="0" applyFont="1" applyFill="1" applyBorder="1" applyAlignment="1" applyProtection="1">
      <alignment horizontal="left" vertical="center" wrapText="1"/>
      <protection locked="0"/>
    </xf>
    <xf numFmtId="0" fontId="6" fillId="8" borderId="50" xfId="0" applyFont="1" applyFill="1" applyBorder="1" applyAlignment="1" applyProtection="1">
      <alignment horizontal="left" vertical="center" wrapText="1"/>
      <protection locked="0"/>
    </xf>
    <xf numFmtId="0" fontId="5" fillId="8" borderId="50" xfId="0" applyFont="1" applyFill="1" applyBorder="1" applyAlignment="1" applyProtection="1">
      <alignment horizontal="left" vertical="center" wrapText="1"/>
      <protection locked="0"/>
    </xf>
    <xf numFmtId="0" fontId="5" fillId="8" borderId="24" xfId="0" applyFont="1" applyFill="1" applyBorder="1" applyAlignment="1" applyProtection="1">
      <alignment horizontal="left" vertical="center" wrapText="1"/>
      <protection locked="0"/>
    </xf>
    <xf numFmtId="0" fontId="8" fillId="11" borderId="2" xfId="0" applyFont="1" applyFill="1" applyBorder="1" applyAlignment="1">
      <alignment horizontal="center" vertical="center" textRotation="90" wrapText="1"/>
    </xf>
    <xf numFmtId="0" fontId="8" fillId="11" borderId="15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textRotation="90" wrapText="1"/>
    </xf>
    <xf numFmtId="0" fontId="8" fillId="11" borderId="42" xfId="0" applyFont="1" applyFill="1" applyBorder="1" applyAlignment="1">
      <alignment horizontal="center" vertical="center" textRotation="90" wrapText="1"/>
    </xf>
    <xf numFmtId="3" fontId="8" fillId="10" borderId="46" xfId="0" applyNumberFormat="1" applyFont="1" applyFill="1" applyBorder="1" applyAlignment="1" applyProtection="1">
      <alignment horizontal="center" vertical="center" wrapText="1"/>
    </xf>
    <xf numFmtId="3" fontId="8" fillId="10" borderId="48" xfId="0" applyNumberFormat="1" applyFont="1" applyFill="1" applyBorder="1" applyAlignment="1" applyProtection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0" fontId="6" fillId="11" borderId="40" xfId="0" applyFont="1" applyFill="1" applyBorder="1" applyAlignment="1">
      <alignment horizontal="center" vertical="center"/>
    </xf>
    <xf numFmtId="0" fontId="6" fillId="11" borderId="3" xfId="0" applyFont="1" applyFill="1" applyBorder="1" applyAlignment="1" applyProtection="1">
      <alignment horizontal="center" vertical="center" wrapText="1"/>
      <protection locked="0"/>
    </xf>
    <xf numFmtId="0" fontId="6" fillId="11" borderId="39" xfId="0" applyFont="1" applyFill="1" applyBorder="1" applyAlignment="1" applyProtection="1">
      <alignment horizontal="center" vertical="center" wrapText="1"/>
      <protection locked="0"/>
    </xf>
    <xf numFmtId="4" fontId="8" fillId="11" borderId="2" xfId="0" applyNumberFormat="1" applyFont="1" applyFill="1" applyBorder="1" applyAlignment="1" applyProtection="1">
      <alignment horizontal="center" vertical="center" textRotation="90" wrapText="1"/>
    </xf>
    <xf numFmtId="4" fontId="8" fillId="11" borderId="15" xfId="0" applyNumberFormat="1" applyFont="1" applyFill="1" applyBorder="1" applyAlignment="1" applyProtection="1">
      <alignment horizontal="center" vertical="center" textRotation="90" wrapText="1"/>
    </xf>
    <xf numFmtId="0" fontId="8" fillId="11" borderId="2" xfId="0" applyFont="1" applyFill="1" applyBorder="1" applyAlignment="1" applyProtection="1">
      <alignment horizontal="center" vertical="center" textRotation="90" wrapText="1"/>
    </xf>
    <xf numFmtId="0" fontId="8" fillId="11" borderId="15" xfId="0" applyFont="1" applyFill="1" applyBorder="1" applyAlignment="1" applyProtection="1">
      <alignment horizontal="center" vertical="center" textRotation="90" wrapText="1"/>
    </xf>
    <xf numFmtId="0" fontId="5" fillId="12" borderId="11" xfId="0" applyFont="1" applyFill="1" applyBorder="1" applyAlignment="1" applyProtection="1">
      <alignment horizontal="center" vertical="center" textRotation="90" wrapText="1"/>
    </xf>
    <xf numFmtId="0" fontId="5" fillId="12" borderId="42" xfId="0" applyFont="1" applyFill="1" applyBorder="1" applyAlignment="1" applyProtection="1">
      <alignment horizontal="center" vertical="center" textRotation="90" wrapText="1"/>
    </xf>
    <xf numFmtId="3" fontId="8" fillId="10" borderId="51" xfId="0" applyNumberFormat="1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5" borderId="1" xfId="0" applyFont="1" applyFill="1" applyBorder="1" applyAlignment="1" applyProtection="1">
      <alignment horizontal="center" vertical="center" textRotation="90" wrapText="1"/>
      <protection locked="0"/>
    </xf>
    <xf numFmtId="0" fontId="5" fillId="5" borderId="17" xfId="0" applyFont="1" applyFill="1" applyBorder="1" applyAlignment="1" applyProtection="1">
      <alignment horizontal="center" vertical="center" textRotation="90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" fontId="4" fillId="0" borderId="6" xfId="3" applyNumberFormat="1" applyFont="1" applyFill="1" applyBorder="1" applyAlignment="1">
      <alignment horizontal="center" vertical="center" wrapText="1"/>
    </xf>
    <xf numFmtId="4" fontId="4" fillId="0" borderId="15" xfId="3" applyNumberFormat="1" applyFont="1" applyFill="1" applyBorder="1" applyAlignment="1">
      <alignment horizontal="center" vertical="center" wrapText="1"/>
    </xf>
    <xf numFmtId="4" fontId="4" fillId="0" borderId="14" xfId="3" applyNumberFormat="1" applyFont="1" applyFill="1" applyBorder="1" applyAlignment="1">
      <alignment horizontal="center" vertical="center" wrapText="1"/>
    </xf>
    <xf numFmtId="3" fontId="6" fillId="8" borderId="41" xfId="0" applyNumberFormat="1" applyFont="1" applyFill="1" applyBorder="1" applyAlignment="1" applyProtection="1">
      <alignment horizontal="center" vertical="center" wrapText="1"/>
    </xf>
    <xf numFmtId="3" fontId="6" fillId="8" borderId="0" xfId="0" applyNumberFormat="1" applyFont="1" applyFill="1" applyBorder="1" applyAlignment="1" applyProtection="1">
      <alignment horizontal="center" vertical="center" wrapText="1"/>
    </xf>
    <xf numFmtId="3" fontId="6" fillId="8" borderId="26" xfId="0" applyNumberFormat="1" applyFont="1" applyFill="1" applyBorder="1" applyAlignment="1" applyProtection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8" borderId="27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textRotation="90" wrapText="1"/>
    </xf>
    <xf numFmtId="3" fontId="5" fillId="12" borderId="25" xfId="0" applyNumberFormat="1" applyFont="1" applyFill="1" applyBorder="1" applyAlignment="1" applyProtection="1">
      <alignment horizontal="center" vertical="center" textRotation="90" wrapText="1"/>
    </xf>
    <xf numFmtId="3" fontId="5" fillId="12" borderId="26" xfId="0" applyNumberFormat="1" applyFont="1" applyFill="1" applyBorder="1" applyAlignment="1" applyProtection="1">
      <alignment horizontal="center" vertical="center" textRotation="90" wrapText="1"/>
    </xf>
    <xf numFmtId="164" fontId="6" fillId="11" borderId="28" xfId="0" applyNumberFormat="1" applyFont="1" applyFill="1" applyBorder="1" applyAlignment="1">
      <alignment horizontal="center" vertical="center" wrapText="1"/>
    </xf>
    <xf numFmtId="164" fontId="6" fillId="11" borderId="30" xfId="0" applyNumberFormat="1" applyFont="1" applyFill="1" applyBorder="1" applyAlignment="1">
      <alignment horizontal="center" vertical="center" wrapText="1"/>
    </xf>
    <xf numFmtId="164" fontId="6" fillId="11" borderId="33" xfId="0" applyNumberFormat="1" applyFont="1" applyFill="1" applyBorder="1" applyAlignment="1">
      <alignment horizontal="center" vertical="center" wrapText="1"/>
    </xf>
    <xf numFmtId="164" fontId="6" fillId="11" borderId="34" xfId="0" applyNumberFormat="1" applyFont="1" applyFill="1" applyBorder="1" applyAlignment="1">
      <alignment horizontal="center" vertical="center" wrapText="1"/>
    </xf>
    <xf numFmtId="3" fontId="5" fillId="11" borderId="35" xfId="0" applyNumberFormat="1" applyFont="1" applyFill="1" applyBorder="1" applyAlignment="1">
      <alignment horizontal="center" vertical="center" wrapText="1"/>
    </xf>
    <xf numFmtId="3" fontId="5" fillId="11" borderId="36" xfId="0" applyNumberFormat="1" applyFont="1" applyFill="1" applyBorder="1" applyAlignment="1">
      <alignment horizontal="center" vertical="center" wrapText="1"/>
    </xf>
    <xf numFmtId="3" fontId="8" fillId="10" borderId="47" xfId="0" applyNumberFormat="1" applyFont="1" applyFill="1" applyBorder="1" applyAlignment="1" applyProtection="1">
      <alignment horizontal="center" vertical="center" wrapText="1"/>
    </xf>
    <xf numFmtId="0" fontId="5" fillId="12" borderId="2" xfId="0" applyFont="1" applyFill="1" applyBorder="1" applyAlignment="1" applyProtection="1">
      <alignment horizontal="center" vertical="center" textRotation="90" wrapText="1"/>
    </xf>
    <xf numFmtId="0" fontId="5" fillId="12" borderId="15" xfId="0" applyFont="1" applyFill="1" applyBorder="1" applyAlignment="1" applyProtection="1">
      <alignment horizontal="center" vertical="center" textRotation="90" wrapText="1"/>
    </xf>
    <xf numFmtId="10" fontId="5" fillId="12" borderId="2" xfId="0" applyNumberFormat="1" applyFont="1" applyFill="1" applyBorder="1" applyAlignment="1" applyProtection="1">
      <alignment horizontal="center" vertical="center" textRotation="90" wrapText="1"/>
    </xf>
    <xf numFmtId="10" fontId="5" fillId="12" borderId="15" xfId="0" applyNumberFormat="1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>
      <alignment horizontal="center" vertical="center" textRotation="90" wrapText="1"/>
    </xf>
    <xf numFmtId="0" fontId="5" fillId="5" borderId="37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17" xfId="0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Fill="1" applyBorder="1" applyAlignment="1" applyProtection="1">
      <alignment horizontal="center" vertical="center" textRotation="90" wrapText="1"/>
      <protection locked="0"/>
    </xf>
    <xf numFmtId="0" fontId="5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45" xfId="0" applyFont="1" applyBorder="1" applyAlignment="1">
      <alignment horizontal="center" vertical="center" wrapText="1"/>
    </xf>
    <xf numFmtId="0" fontId="3" fillId="8" borderId="49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textRotation="90" wrapText="1"/>
    </xf>
    <xf numFmtId="4" fontId="5" fillId="0" borderId="15" xfId="0" applyNumberFormat="1" applyFont="1" applyBorder="1"/>
    <xf numFmtId="4" fontId="5" fillId="0" borderId="16" xfId="0" applyNumberFormat="1" applyFont="1" applyBorder="1"/>
    <xf numFmtId="0" fontId="4" fillId="0" borderId="23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Border="1"/>
    <xf numFmtId="4" fontId="5" fillId="0" borderId="17" xfId="0" applyNumberFormat="1" applyFont="1" applyBorder="1"/>
  </cellXfs>
  <cellStyles count="5">
    <cellStyle name="Normal" xfId="0" builtinId="0"/>
    <cellStyle name="Normal 10" xfId="1"/>
    <cellStyle name="Normal 12 2" xfId="2"/>
    <cellStyle name="Normal 2" xfId="3"/>
    <cellStyle name="Normal 4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92"/>
  <sheetViews>
    <sheetView zoomScale="90" zoomScaleNormal="90" workbookViewId="0">
      <selection activeCell="U17" sqref="U17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</v>
      </c>
      <c r="C4" s="143"/>
      <c r="D4" s="143"/>
      <c r="E4" s="143"/>
      <c r="F4" s="143"/>
      <c r="G4" s="143"/>
      <c r="H4" s="144"/>
      <c r="I4" s="145" t="s">
        <v>37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39</v>
      </c>
      <c r="C5" s="182"/>
      <c r="D5" s="183"/>
      <c r="E5" s="5"/>
      <c r="F5" s="184" t="s">
        <v>38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78" customHeight="1" thickBot="1">
      <c r="B8" s="8" t="s">
        <v>58</v>
      </c>
      <c r="C8" s="199" t="s">
        <v>57</v>
      </c>
      <c r="D8" s="200"/>
      <c r="E8" s="200"/>
      <c r="F8" s="200"/>
      <c r="G8" s="200"/>
      <c r="H8" s="200"/>
      <c r="I8" s="76" t="s">
        <v>59</v>
      </c>
      <c r="J8" s="9">
        <v>100</v>
      </c>
      <c r="K8" s="10">
        <v>100</v>
      </c>
      <c r="L8" s="10"/>
      <c r="M8" s="11"/>
      <c r="N8" s="77"/>
      <c r="O8" s="12">
        <f>+O10+O15+O21+O25+O29+O33+O37+O41+O45+O49+O53+O57+O61+O65+O69+O73+O77+O81+O85+O89</f>
        <v>282600000</v>
      </c>
      <c r="P8" s="12">
        <f t="shared" ref="P8:Q8" si="0">+P10+P15+P21+P25+P29+P33+P37+P41+P45+P49+P53+P57+P61+P65+P69+P73+P77+P81+P85+P89</f>
        <v>0</v>
      </c>
      <c r="Q8" s="12">
        <f t="shared" si="0"/>
        <v>221280000</v>
      </c>
      <c r="R8" s="13">
        <f>R10+R15+R21</f>
        <v>0</v>
      </c>
      <c r="S8" s="13">
        <f>+S10+S15+S21+S25+S29+S33+S37+S41+S45+S49+S53+S57+S61+S65+S69+S73+S77+S81+S85+S89</f>
        <v>0</v>
      </c>
      <c r="T8" s="13">
        <f>T10+T15+T21</f>
        <v>0</v>
      </c>
      <c r="U8" s="13">
        <f>+U10+U15+U21+U25+U29+U33+U37+U41+U45+U49+U53+U57+U61+U65+U69+U73+U77+U81+U85+U89</f>
        <v>102000000</v>
      </c>
      <c r="V8" s="13">
        <f>V10+V15+V21</f>
        <v>0</v>
      </c>
      <c r="W8" s="13">
        <f>+W10+W15+W21+W25+W29+W33+W37+W41+W45+W49+W53+W57+W61+W65+W69+W73+W77+W81+W85+W89</f>
        <v>56541000</v>
      </c>
      <c r="X8" s="13">
        <f>X10+X15+X21</f>
        <v>0</v>
      </c>
      <c r="Y8" s="13">
        <f>+Y10+Y15+Y21+Y25+Y29+Y33+Y37+Y41+Y45+Y49+Y53+Y57+Y61+Y65+Y69+Y73+Y77+Y81+Y85+Y89</f>
        <v>93679000</v>
      </c>
      <c r="Z8" s="13">
        <f>Z10+Z15+Z21</f>
        <v>0</v>
      </c>
      <c r="AA8" s="13">
        <f>+AA10+AA15+AA21+AA25+AA29+AA33+AA37+AA41+AA45+AA49+AA53+AA57+AA61+AA65+AA69+AA73+AA77+AA81+AA85+AA89</f>
        <v>51000000</v>
      </c>
      <c r="AB8" s="13">
        <f>AB10+AB15+AB21</f>
        <v>0</v>
      </c>
      <c r="AC8" s="13">
        <f>+AC10+AC15+AC21+AC25+AC29+AC33+AC37+AC41+AC45+AC53+AC49+AC57+AC61+AC65+AC69+AC73+AC77+AC81+AC85+AC89</f>
        <v>807100000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107100000</v>
      </c>
      <c r="P10" s="23">
        <f>SUM(P11:P13)</f>
        <v>0</v>
      </c>
      <c r="Q10" s="24">
        <f>SUM(Q11:Q13)</f>
        <v>21420000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0</v>
      </c>
      <c r="X10" s="23"/>
      <c r="Y10" s="24">
        <f>SUM(Y11:Y13)</f>
        <v>37740000</v>
      </c>
      <c r="Z10" s="23"/>
      <c r="AA10" s="24">
        <f>SUM(AA11:AA13)</f>
        <v>10200000</v>
      </c>
      <c r="AB10" s="23"/>
      <c r="AC10" s="25">
        <f>+O10+Q10+S10+U10+W10+Y10+AA10</f>
        <v>176460000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42</v>
      </c>
      <c r="C11" s="109" t="s">
        <v>43</v>
      </c>
      <c r="D11" s="93"/>
      <c r="E11" s="29"/>
      <c r="F11" s="30"/>
      <c r="G11" s="31"/>
      <c r="H11" s="110" t="s">
        <v>44</v>
      </c>
      <c r="I11" s="104" t="s">
        <v>98</v>
      </c>
      <c r="J11" s="169">
        <v>552</v>
      </c>
      <c r="K11" s="172">
        <v>711</v>
      </c>
      <c r="L11" s="79"/>
      <c r="M11" s="192"/>
      <c r="N11" s="190"/>
      <c r="O11" s="96">
        <v>107100000</v>
      </c>
      <c r="P11" s="83"/>
      <c r="Q11" s="96">
        <v>21420000</v>
      </c>
      <c r="R11" s="32"/>
      <c r="S11" s="32"/>
      <c r="T11" s="32"/>
      <c r="U11" s="96"/>
      <c r="V11" s="32"/>
      <c r="W11" s="96"/>
      <c r="X11" s="32"/>
      <c r="Y11" s="96">
        <v>37740000</v>
      </c>
      <c r="Z11" s="32"/>
      <c r="AA11" s="96">
        <v>10200000</v>
      </c>
      <c r="AB11" s="33"/>
      <c r="AC11" s="116">
        <f>+AA11+Y11+Q11+O11</f>
        <v>176460000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04"/>
      <c r="I12" s="104"/>
      <c r="J12" s="170"/>
      <c r="K12" s="173"/>
      <c r="L12" s="79"/>
      <c r="M12" s="192"/>
      <c r="N12" s="191"/>
      <c r="O12" s="96"/>
      <c r="P12" s="83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 ht="21.75" customHeight="1">
      <c r="B13" s="122"/>
      <c r="C13" s="107"/>
      <c r="D13" s="93"/>
      <c r="E13" s="36"/>
      <c r="F13" s="91"/>
      <c r="G13" s="31"/>
      <c r="H13" s="104"/>
      <c r="I13" s="104"/>
      <c r="J13" s="171"/>
      <c r="K13" s="174"/>
      <c r="L13" s="79"/>
      <c r="M13" s="192"/>
      <c r="N13" s="191"/>
      <c r="O13" s="96"/>
      <c r="P13" s="83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51" customHeight="1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51000000</v>
      </c>
      <c r="P15" s="23">
        <f>SUM(P16:P19)</f>
        <v>0</v>
      </c>
      <c r="Q15" s="24">
        <f>SUM(Q16:Q19)</f>
        <v>20910000</v>
      </c>
      <c r="R15" s="23">
        <f>SUM(R16:R19)</f>
        <v>0</v>
      </c>
      <c r="S15" s="24"/>
      <c r="T15" s="23"/>
      <c r="U15" s="24">
        <v>0</v>
      </c>
      <c r="V15" s="23"/>
      <c r="W15" s="24">
        <f>+W16</f>
        <v>6630000</v>
      </c>
      <c r="X15" s="23"/>
      <c r="Y15" s="24">
        <f>+Y16</f>
        <v>33660000</v>
      </c>
      <c r="Z15" s="23"/>
      <c r="AA15" s="24">
        <f>+AA16</f>
        <v>30600000</v>
      </c>
      <c r="AB15" s="23"/>
      <c r="AC15" s="24">
        <f>+O15+Q15+U15+W15+Y15+AA15</f>
        <v>142800000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>
      <c r="B16" s="210" t="s">
        <v>42</v>
      </c>
      <c r="C16" s="106" t="s">
        <v>43</v>
      </c>
      <c r="D16" s="44"/>
      <c r="E16" s="44"/>
      <c r="F16" s="45"/>
      <c r="G16" s="31"/>
      <c r="H16" s="212" t="s">
        <v>45</v>
      </c>
      <c r="I16" s="214" t="s">
        <v>99</v>
      </c>
      <c r="J16" s="110">
        <v>1363</v>
      </c>
      <c r="K16" s="216">
        <v>451</v>
      </c>
      <c r="L16" s="46"/>
      <c r="M16" s="217"/>
      <c r="N16" s="219"/>
      <c r="O16" s="96">
        <v>51000000</v>
      </c>
      <c r="P16" s="83"/>
      <c r="Q16" s="96">
        <v>20910000</v>
      </c>
      <c r="R16" s="83"/>
      <c r="S16" s="83"/>
      <c r="T16" s="83"/>
      <c r="U16" s="83"/>
      <c r="V16" s="83"/>
      <c r="W16" s="96">
        <v>6630000</v>
      </c>
      <c r="X16" s="83"/>
      <c r="Y16" s="96">
        <v>33660000</v>
      </c>
      <c r="Z16" s="83"/>
      <c r="AA16" s="96">
        <v>30600000</v>
      </c>
      <c r="AB16" s="34"/>
      <c r="AC16" s="116">
        <f>+AA16+Y16+W16+Q16+O16</f>
        <v>142800000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46"/>
      <c r="M17" s="217"/>
      <c r="N17" s="219"/>
      <c r="O17" s="47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34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46"/>
      <c r="M18" s="217"/>
      <c r="N18" s="219"/>
      <c r="O18" s="47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34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40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>
        <v>0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0</v>
      </c>
      <c r="P21" s="23">
        <f>SUM(P22:P24)</f>
        <v>0</v>
      </c>
      <c r="Q21" s="24">
        <f>SUM(Q22:Q24)</f>
        <v>15300000</v>
      </c>
      <c r="R21" s="23">
        <f>SUM(R22:R24)</f>
        <v>0</v>
      </c>
      <c r="S21" s="24">
        <f>+S22</f>
        <v>0</v>
      </c>
      <c r="T21" s="23"/>
      <c r="U21" s="24">
        <f>+U22</f>
        <v>0</v>
      </c>
      <c r="V21" s="23"/>
      <c r="W21" s="24">
        <f>+W22</f>
        <v>0</v>
      </c>
      <c r="X21" s="23"/>
      <c r="Y21" s="24">
        <f>+Y22</f>
        <v>0</v>
      </c>
      <c r="Z21" s="23"/>
      <c r="AA21" s="24">
        <f>+AA22</f>
        <v>0</v>
      </c>
      <c r="AB21" s="23"/>
      <c r="AC21" s="58">
        <f>AC22</f>
        <v>15300000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5.75">
      <c r="B22" s="121" t="s">
        <v>42</v>
      </c>
      <c r="C22" s="109" t="s">
        <v>43</v>
      </c>
      <c r="D22" s="29"/>
      <c r="E22" s="29"/>
      <c r="F22" s="59"/>
      <c r="G22" s="60"/>
      <c r="H22" s="124" t="s">
        <v>46</v>
      </c>
      <c r="I22" s="127" t="s">
        <v>100</v>
      </c>
      <c r="J22" s="103">
        <v>0</v>
      </c>
      <c r="K22" s="130">
        <v>14</v>
      </c>
      <c r="L22" s="61"/>
      <c r="M22" s="130"/>
      <c r="N22" s="113"/>
      <c r="O22" s="62">
        <v>0</v>
      </c>
      <c r="P22" s="63"/>
      <c r="Q22" s="64">
        <v>15300000</v>
      </c>
      <c r="R22" s="63"/>
      <c r="S22" s="63">
        <v>0</v>
      </c>
      <c r="T22" s="63"/>
      <c r="U22" s="63">
        <v>0</v>
      </c>
      <c r="V22" s="63"/>
      <c r="W22" s="63">
        <v>0</v>
      </c>
      <c r="X22" s="63"/>
      <c r="Y22" s="63">
        <v>0</v>
      </c>
      <c r="Z22" s="63"/>
      <c r="AA22" s="34">
        <v>0</v>
      </c>
      <c r="AB22" s="34"/>
      <c r="AC22" s="116">
        <f>+AA22+Y22+W22+U22+S22+Q22+O22</f>
        <v>15300000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4"/>
      <c r="L23" s="46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34"/>
      <c r="AB23" s="34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8"/>
      <c r="D24" s="37"/>
      <c r="E24" s="37"/>
      <c r="F24" s="69"/>
      <c r="G24" s="38"/>
      <c r="H24" s="126"/>
      <c r="I24" s="129"/>
      <c r="J24" s="105"/>
      <c r="K24" s="135"/>
      <c r="L24" s="53"/>
      <c r="M24" s="132"/>
      <c r="N24" s="115"/>
      <c r="O24" s="54"/>
      <c r="P24" s="40"/>
      <c r="Q24" s="39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118"/>
      <c r="AD24" s="118"/>
      <c r="AE24" s="70"/>
      <c r="AF24" s="120"/>
      <c r="AG24" s="120"/>
      <c r="AH24" s="112"/>
    </row>
    <row r="25" spans="2:35" ht="54.75" customHeight="1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20400000</v>
      </c>
      <c r="P25" s="23">
        <f>SUM(P26:P28)</f>
        <v>0</v>
      </c>
      <c r="Q25" s="24">
        <f>SUM(Q26:Q28)</f>
        <v>0</v>
      </c>
      <c r="R25" s="23">
        <f>SUM(R26:R28)</f>
        <v>0</v>
      </c>
      <c r="S25" s="24">
        <f>+S26</f>
        <v>0</v>
      </c>
      <c r="T25" s="23"/>
      <c r="U25" s="24">
        <f>+U26</f>
        <v>0</v>
      </c>
      <c r="V25" s="23"/>
      <c r="W25" s="24">
        <f>+W26</f>
        <v>0</v>
      </c>
      <c r="X25" s="23"/>
      <c r="Y25" s="24">
        <f>+Y26</f>
        <v>0</v>
      </c>
      <c r="Z25" s="23"/>
      <c r="AA25" s="24">
        <f>+AA26</f>
        <v>0</v>
      </c>
      <c r="AB25" s="23"/>
      <c r="AC25" s="58">
        <f>AC26</f>
        <v>20400000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5.75">
      <c r="B26" s="121" t="s">
        <v>42</v>
      </c>
      <c r="C26" s="109" t="s">
        <v>43</v>
      </c>
      <c r="D26" s="29"/>
      <c r="E26" s="29"/>
      <c r="F26" s="59"/>
      <c r="G26" s="60"/>
      <c r="H26" s="124" t="s">
        <v>47</v>
      </c>
      <c r="I26" s="127"/>
      <c r="J26" s="103">
        <v>100</v>
      </c>
      <c r="K26" s="130">
        <v>100</v>
      </c>
      <c r="L26" s="61"/>
      <c r="M26" s="130"/>
      <c r="N26" s="113"/>
      <c r="O26" s="62">
        <v>20400000</v>
      </c>
      <c r="P26" s="63"/>
      <c r="Q26" s="64"/>
      <c r="R26" s="63"/>
      <c r="S26" s="63"/>
      <c r="T26" s="63"/>
      <c r="U26" s="63"/>
      <c r="V26" s="63"/>
      <c r="W26" s="63"/>
      <c r="X26" s="63"/>
      <c r="Y26" s="63"/>
      <c r="Z26" s="63"/>
      <c r="AA26" s="83"/>
      <c r="AB26" s="83"/>
      <c r="AC26" s="116">
        <f>+AA26+Y26+W26+U26+S26+Q26+O26</f>
        <v>20400000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125"/>
      <c r="I27" s="128"/>
      <c r="J27" s="104"/>
      <c r="K27" s="134"/>
      <c r="L27" s="86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3"/>
      <c r="AB27" s="83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8"/>
      <c r="D28" s="37"/>
      <c r="E28" s="37"/>
      <c r="F28" s="69"/>
      <c r="G28" s="38"/>
      <c r="H28" s="126"/>
      <c r="I28" s="129"/>
      <c r="J28" s="105"/>
      <c r="K28" s="135"/>
      <c r="L28" s="53"/>
      <c r="M28" s="132"/>
      <c r="N28" s="115"/>
      <c r="O28" s="54"/>
      <c r="P28" s="84"/>
      <c r="Q28" s="39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118"/>
      <c r="AD28" s="118"/>
      <c r="AE28" s="70"/>
      <c r="AF28" s="120"/>
      <c r="AG28" s="120"/>
      <c r="AH28" s="112"/>
    </row>
    <row r="29" spans="2:35" ht="35.25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0</v>
      </c>
      <c r="P29" s="23">
        <f>SUM(P30:P32)</f>
        <v>0</v>
      </c>
      <c r="Q29" s="24">
        <f>SUM(Q30:Q32)</f>
        <v>510000</v>
      </c>
      <c r="R29" s="23">
        <f>SUM(R30:R32)</f>
        <v>0</v>
      </c>
      <c r="S29" s="24">
        <v>0</v>
      </c>
      <c r="T29" s="23"/>
      <c r="U29" s="24">
        <v>0</v>
      </c>
      <c r="V29" s="23"/>
      <c r="W29" s="24">
        <v>0</v>
      </c>
      <c r="X29" s="23"/>
      <c r="Y29" s="24">
        <v>0</v>
      </c>
      <c r="Z29" s="23"/>
      <c r="AA29" s="24">
        <v>0</v>
      </c>
      <c r="AB29" s="23"/>
      <c r="AC29" s="58">
        <f>AC30</f>
        <v>510000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34.5">
      <c r="B30" s="121" t="s">
        <v>42</v>
      </c>
      <c r="C30" s="109" t="s">
        <v>43</v>
      </c>
      <c r="D30" s="29"/>
      <c r="E30" s="29"/>
      <c r="F30" s="59"/>
      <c r="G30" s="60"/>
      <c r="H30" s="124" t="s">
        <v>48</v>
      </c>
      <c r="I30" s="127" t="s">
        <v>101</v>
      </c>
      <c r="J30" s="103">
        <v>5</v>
      </c>
      <c r="K30" s="130">
        <v>14</v>
      </c>
      <c r="L30" s="61"/>
      <c r="M30" s="130"/>
      <c r="N30" s="113"/>
      <c r="O30" s="62">
        <v>0</v>
      </c>
      <c r="P30" s="63"/>
      <c r="Q30" s="64">
        <v>510000</v>
      </c>
      <c r="R30" s="63"/>
      <c r="S30" s="63">
        <v>0</v>
      </c>
      <c r="T30" s="63"/>
      <c r="U30" s="63">
        <v>0</v>
      </c>
      <c r="V30" s="63"/>
      <c r="W30" s="63">
        <v>0</v>
      </c>
      <c r="X30" s="63"/>
      <c r="Y30" s="63">
        <v>0</v>
      </c>
      <c r="Z30" s="63"/>
      <c r="AA30" s="83">
        <v>0</v>
      </c>
      <c r="AB30" s="83"/>
      <c r="AC30" s="116">
        <f>+Q30</f>
        <v>510000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4"/>
      <c r="L31" s="86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3"/>
      <c r="AB31" s="83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8"/>
      <c r="D32" s="37"/>
      <c r="E32" s="37"/>
      <c r="F32" s="69"/>
      <c r="G32" s="38"/>
      <c r="H32" s="126"/>
      <c r="I32" s="129"/>
      <c r="J32" s="105"/>
      <c r="K32" s="135"/>
      <c r="L32" s="53"/>
      <c r="M32" s="132"/>
      <c r="N32" s="115"/>
      <c r="O32" s="54"/>
      <c r="P32" s="84"/>
      <c r="Q32" s="39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118"/>
      <c r="AD32" s="118"/>
      <c r="AE32" s="70"/>
      <c r="AF32" s="120"/>
      <c r="AG32" s="120"/>
      <c r="AH32" s="112"/>
    </row>
    <row r="33" spans="2:34" ht="42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0</v>
      </c>
      <c r="P33" s="23">
        <f>SUM(P34:P36)</f>
        <v>0</v>
      </c>
      <c r="Q33" s="24">
        <f>SUM(Q34:Q36)</f>
        <v>8160000</v>
      </c>
      <c r="R33" s="23">
        <f>SUM(R34:R36)</f>
        <v>0</v>
      </c>
      <c r="S33" s="24"/>
      <c r="T33" s="23"/>
      <c r="U33" s="24">
        <v>0</v>
      </c>
      <c r="V33" s="23"/>
      <c r="W33" s="24">
        <v>0</v>
      </c>
      <c r="X33" s="23"/>
      <c r="Y33" s="24">
        <v>0</v>
      </c>
      <c r="Z33" s="23"/>
      <c r="AA33" s="24">
        <v>0</v>
      </c>
      <c r="AB33" s="23"/>
      <c r="AC33" s="58">
        <f>AC34</f>
        <v>8160000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42</v>
      </c>
      <c r="C34" s="109" t="s">
        <v>43</v>
      </c>
      <c r="D34" s="29"/>
      <c r="E34" s="29"/>
      <c r="F34" s="59"/>
      <c r="G34" s="60"/>
      <c r="H34" s="124" t="s">
        <v>49</v>
      </c>
      <c r="I34" s="127" t="s">
        <v>102</v>
      </c>
      <c r="J34" s="103">
        <v>166</v>
      </c>
      <c r="K34" s="130">
        <v>80</v>
      </c>
      <c r="L34" s="61"/>
      <c r="M34" s="130"/>
      <c r="N34" s="113"/>
      <c r="O34" s="62">
        <v>0</v>
      </c>
      <c r="P34" s="63"/>
      <c r="Q34" s="64">
        <v>8160000</v>
      </c>
      <c r="R34" s="63"/>
      <c r="S34" s="63">
        <v>0</v>
      </c>
      <c r="T34" s="63"/>
      <c r="U34" s="63">
        <v>0</v>
      </c>
      <c r="V34" s="63"/>
      <c r="W34" s="63">
        <v>0</v>
      </c>
      <c r="X34" s="63"/>
      <c r="Y34" s="63">
        <v>0</v>
      </c>
      <c r="Z34" s="63"/>
      <c r="AA34" s="83">
        <v>0</v>
      </c>
      <c r="AB34" s="83"/>
      <c r="AC34" s="116">
        <f>+Q34</f>
        <v>8160000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4"/>
      <c r="L35" s="86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3"/>
      <c r="AB35" s="83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8"/>
      <c r="D36" s="37"/>
      <c r="E36" s="37"/>
      <c r="F36" s="69"/>
      <c r="G36" s="38"/>
      <c r="H36" s="126"/>
      <c r="I36" s="129"/>
      <c r="J36" s="105"/>
      <c r="K36" s="135"/>
      <c r="L36" s="53"/>
      <c r="M36" s="132"/>
      <c r="N36" s="115"/>
      <c r="O36" s="54"/>
      <c r="P36" s="84"/>
      <c r="Q36" s="39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118"/>
      <c r="AD36" s="118"/>
      <c r="AE36" s="70"/>
      <c r="AF36" s="120"/>
      <c r="AG36" s="120"/>
      <c r="AH36" s="112"/>
    </row>
    <row r="37" spans="2:34" ht="55.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0</v>
      </c>
      <c r="P37" s="23">
        <f>SUM(P38:P40)</f>
        <v>0</v>
      </c>
      <c r="Q37" s="24">
        <f>SUM(Q38:Q40)</f>
        <v>40800000</v>
      </c>
      <c r="R37" s="23">
        <f>SUM(R38:R40)</f>
        <v>0</v>
      </c>
      <c r="S37" s="24"/>
      <c r="T37" s="23"/>
      <c r="U37" s="24">
        <f>+U38</f>
        <v>102000000</v>
      </c>
      <c r="V37" s="23"/>
      <c r="W37" s="24">
        <f>+W38</f>
        <v>0</v>
      </c>
      <c r="X37" s="23"/>
      <c r="Y37" s="24">
        <f>+Y38</f>
        <v>0</v>
      </c>
      <c r="Z37" s="23"/>
      <c r="AA37" s="24">
        <f>+AA38</f>
        <v>0</v>
      </c>
      <c r="AB37" s="23"/>
      <c r="AC37" s="58">
        <f>AC38</f>
        <v>142800000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50.25">
      <c r="B38" s="121" t="s">
        <v>42</v>
      </c>
      <c r="C38" s="109" t="s">
        <v>43</v>
      </c>
      <c r="D38" s="29"/>
      <c r="E38" s="29"/>
      <c r="F38" s="59"/>
      <c r="G38" s="60"/>
      <c r="H38" s="124" t="s">
        <v>50</v>
      </c>
      <c r="I38" s="127" t="s">
        <v>103</v>
      </c>
      <c r="J38" s="103">
        <v>0</v>
      </c>
      <c r="K38" s="130">
        <v>14</v>
      </c>
      <c r="L38" s="61"/>
      <c r="M38" s="130"/>
      <c r="N38" s="113"/>
      <c r="O38" s="62">
        <v>0</v>
      </c>
      <c r="P38" s="63"/>
      <c r="Q38" s="64">
        <v>40800000</v>
      </c>
      <c r="R38" s="63"/>
      <c r="S38" s="63"/>
      <c r="T38" s="63"/>
      <c r="U38" s="63">
        <v>102000000</v>
      </c>
      <c r="V38" s="63"/>
      <c r="W38" s="63">
        <v>0</v>
      </c>
      <c r="X38" s="63"/>
      <c r="Y38" s="63">
        <v>0</v>
      </c>
      <c r="Z38" s="63"/>
      <c r="AA38" s="83">
        <v>0</v>
      </c>
      <c r="AB38" s="83"/>
      <c r="AC38" s="116">
        <f>+AA38+Y38+W38+U38+Q38+O38</f>
        <v>142800000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4"/>
      <c r="L39" s="86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3"/>
      <c r="AB39" s="83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8"/>
      <c r="D40" s="37"/>
      <c r="E40" s="37"/>
      <c r="F40" s="69"/>
      <c r="G40" s="38"/>
      <c r="H40" s="126"/>
      <c r="I40" s="129"/>
      <c r="J40" s="105"/>
      <c r="K40" s="135"/>
      <c r="L40" s="53"/>
      <c r="M40" s="132"/>
      <c r="N40" s="115"/>
      <c r="O40" s="54"/>
      <c r="P40" s="84"/>
      <c r="Q40" s="39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118"/>
      <c r="AD40" s="118"/>
      <c r="AE40" s="70"/>
      <c r="AF40" s="120"/>
      <c r="AG40" s="120"/>
      <c r="AH40" s="112"/>
    </row>
    <row r="41" spans="2:34" ht="5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42900000</v>
      </c>
      <c r="P41" s="23">
        <f>SUM(P42:P44)</f>
        <v>0</v>
      </c>
      <c r="Q41" s="24">
        <f>SUM(Q42:Q44)</f>
        <v>112140000</v>
      </c>
      <c r="R41" s="23">
        <f>SUM(R42:R44)</f>
        <v>0</v>
      </c>
      <c r="S41" s="24">
        <v>0</v>
      </c>
      <c r="T41" s="23"/>
      <c r="U41" s="24">
        <v>0</v>
      </c>
      <c r="V41" s="23"/>
      <c r="W41" s="24">
        <f>+W42</f>
        <v>26043000</v>
      </c>
      <c r="X41" s="23"/>
      <c r="Y41" s="24">
        <f>+Y42</f>
        <v>12079000</v>
      </c>
      <c r="Z41" s="23"/>
      <c r="AA41" s="24">
        <v>0</v>
      </c>
      <c r="AB41" s="23"/>
      <c r="AC41" s="58">
        <f>AC42</f>
        <v>193162000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50.25">
      <c r="B42" s="121" t="s">
        <v>42</v>
      </c>
      <c r="C42" s="109" t="s">
        <v>43</v>
      </c>
      <c r="D42" s="29"/>
      <c r="E42" s="29"/>
      <c r="F42" s="59"/>
      <c r="G42" s="60"/>
      <c r="H42" s="124" t="s">
        <v>51</v>
      </c>
      <c r="I42" s="127" t="s">
        <v>104</v>
      </c>
      <c r="J42" s="103">
        <v>0</v>
      </c>
      <c r="K42" s="130">
        <v>6</v>
      </c>
      <c r="L42" s="61"/>
      <c r="M42" s="130"/>
      <c r="N42" s="113"/>
      <c r="O42" s="62">
        <v>42900000</v>
      </c>
      <c r="P42" s="63"/>
      <c r="Q42" s="64">
        <v>112140000</v>
      </c>
      <c r="R42" s="63"/>
      <c r="S42" s="63"/>
      <c r="T42" s="63"/>
      <c r="U42" s="63"/>
      <c r="V42" s="63"/>
      <c r="W42" s="63">
        <v>26043000</v>
      </c>
      <c r="X42" s="63"/>
      <c r="Y42" s="63">
        <v>12079000</v>
      </c>
      <c r="Z42" s="63"/>
      <c r="AA42" s="83"/>
      <c r="AB42" s="83"/>
      <c r="AC42" s="116">
        <f>+Y42+W42+Q42+O42</f>
        <v>193162000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125"/>
      <c r="I43" s="128"/>
      <c r="J43" s="104"/>
      <c r="K43" s="131"/>
      <c r="L43" s="86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3"/>
      <c r="AB43" s="83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8"/>
      <c r="D44" s="37"/>
      <c r="E44" s="37"/>
      <c r="F44" s="69"/>
      <c r="G44" s="38"/>
      <c r="H44" s="126"/>
      <c r="I44" s="129"/>
      <c r="J44" s="105"/>
      <c r="K44" s="132"/>
      <c r="L44" s="53"/>
      <c r="M44" s="132"/>
      <c r="N44" s="115"/>
      <c r="O44" s="54"/>
      <c r="P44" s="84"/>
      <c r="Q44" s="39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118"/>
      <c r="AD44" s="118"/>
      <c r="AE44" s="70"/>
      <c r="AF44" s="120"/>
      <c r="AG44" s="120"/>
      <c r="AH44" s="112"/>
    </row>
    <row r="45" spans="2:34" ht="35.25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0</v>
      </c>
      <c r="P45" s="23">
        <f>SUM(P46:P48)</f>
        <v>0</v>
      </c>
      <c r="Q45" s="24">
        <f>SUM(Q46:Q48)</f>
        <v>510000</v>
      </c>
      <c r="R45" s="23">
        <f>SUM(R46:R48)</f>
        <v>0</v>
      </c>
      <c r="S45" s="24">
        <v>0</v>
      </c>
      <c r="T45" s="23"/>
      <c r="U45" s="24">
        <v>0</v>
      </c>
      <c r="V45" s="23"/>
      <c r="W45" s="24">
        <v>0</v>
      </c>
      <c r="X45" s="23"/>
      <c r="Y45" s="24">
        <v>0</v>
      </c>
      <c r="Z45" s="23"/>
      <c r="AA45" s="24">
        <v>0</v>
      </c>
      <c r="AB45" s="23"/>
      <c r="AC45" s="58">
        <f>AC46</f>
        <v>510000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34.5">
      <c r="B46" s="121" t="s">
        <v>42</v>
      </c>
      <c r="C46" s="109" t="s">
        <v>43</v>
      </c>
      <c r="D46" s="29"/>
      <c r="E46" s="29"/>
      <c r="F46" s="59"/>
      <c r="G46" s="60"/>
      <c r="H46" s="124" t="s">
        <v>52</v>
      </c>
      <c r="I46" s="127" t="s">
        <v>105</v>
      </c>
      <c r="J46" s="103">
        <v>0</v>
      </c>
      <c r="K46" s="130">
        <v>1000</v>
      </c>
      <c r="L46" s="61"/>
      <c r="M46" s="130"/>
      <c r="N46" s="113"/>
      <c r="O46" s="62"/>
      <c r="P46" s="63"/>
      <c r="Q46" s="64">
        <v>510000</v>
      </c>
      <c r="R46" s="63"/>
      <c r="S46" s="63"/>
      <c r="T46" s="63"/>
      <c r="U46" s="63"/>
      <c r="V46" s="63"/>
      <c r="W46" s="63"/>
      <c r="X46" s="63"/>
      <c r="Y46" s="63"/>
      <c r="Z46" s="63"/>
      <c r="AA46" s="83"/>
      <c r="AB46" s="83"/>
      <c r="AC46" s="116">
        <f>+Q46</f>
        <v>510000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6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3"/>
      <c r="AB47" s="83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8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4"/>
      <c r="Q48" s="39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118"/>
      <c r="AD48" s="118"/>
      <c r="AE48" s="70"/>
      <c r="AF48" s="120"/>
      <c r="AG48" s="120"/>
      <c r="AH48" s="112"/>
    </row>
    <row r="49" spans="2:34" ht="35.25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0</v>
      </c>
      <c r="P49" s="23">
        <f>SUM(P50:P52)</f>
        <v>0</v>
      </c>
      <c r="Q49" s="24">
        <f>SUM(Q50:Q52)</f>
        <v>0</v>
      </c>
      <c r="R49" s="23">
        <f>SUM(R50:R52)</f>
        <v>0</v>
      </c>
      <c r="S49" s="24">
        <v>0</v>
      </c>
      <c r="T49" s="23"/>
      <c r="U49" s="24">
        <v>0</v>
      </c>
      <c r="V49" s="23"/>
      <c r="W49" s="24">
        <f>+W50</f>
        <v>102000</v>
      </c>
      <c r="X49" s="23"/>
      <c r="Y49" s="24">
        <v>0</v>
      </c>
      <c r="Z49" s="23"/>
      <c r="AA49" s="24">
        <v>0</v>
      </c>
      <c r="AB49" s="23"/>
      <c r="AC49" s="58">
        <f>AC50</f>
        <v>102000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34.5">
      <c r="B50" s="121" t="s">
        <v>42</v>
      </c>
      <c r="C50" s="109" t="s">
        <v>43</v>
      </c>
      <c r="D50" s="29"/>
      <c r="E50" s="29"/>
      <c r="F50" s="59"/>
      <c r="G50" s="60"/>
      <c r="H50" s="124" t="s">
        <v>53</v>
      </c>
      <c r="I50" s="127" t="s">
        <v>106</v>
      </c>
      <c r="J50" s="103">
        <v>0</v>
      </c>
      <c r="K50" s="130">
        <v>1</v>
      </c>
      <c r="L50" s="61"/>
      <c r="M50" s="130"/>
      <c r="N50" s="113"/>
      <c r="O50" s="62"/>
      <c r="P50" s="63"/>
      <c r="Q50" s="64"/>
      <c r="R50" s="63"/>
      <c r="S50" s="63"/>
      <c r="T50" s="63"/>
      <c r="U50" s="63"/>
      <c r="V50" s="63"/>
      <c r="W50" s="63">
        <v>102000</v>
      </c>
      <c r="X50" s="63"/>
      <c r="Y50" s="63"/>
      <c r="Z50" s="63"/>
      <c r="AA50" s="83"/>
      <c r="AB50" s="83"/>
      <c r="AC50" s="116">
        <f>+W50</f>
        <v>102000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6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3"/>
      <c r="AB51" s="83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8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4"/>
      <c r="Q52" s="39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118"/>
      <c r="AD52" s="118"/>
      <c r="AE52" s="70"/>
      <c r="AF52" s="120"/>
      <c r="AG52" s="120"/>
      <c r="AH52" s="112"/>
    </row>
    <row r="53" spans="2:34" ht="48" customHeight="1" thickBot="1">
      <c r="B53" s="18" t="s">
        <v>13</v>
      </c>
      <c r="C53" s="19" t="s">
        <v>30</v>
      </c>
      <c r="D53" s="19" t="s">
        <v>14</v>
      </c>
      <c r="E53" s="19" t="s">
        <v>29</v>
      </c>
      <c r="F53" s="20" t="s">
        <v>27</v>
      </c>
      <c r="G53" s="20" t="s">
        <v>28</v>
      </c>
      <c r="H53" s="78" t="s">
        <v>67</v>
      </c>
      <c r="I53" s="80" t="s">
        <v>31</v>
      </c>
      <c r="J53" s="21"/>
      <c r="K53" s="57"/>
      <c r="L53" s="41"/>
      <c r="M53" s="42"/>
      <c r="N53" s="43"/>
      <c r="O53" s="22">
        <f>SUM(O54:O56)</f>
        <v>0</v>
      </c>
      <c r="P53" s="23">
        <f>SUM(P54:P56)</f>
        <v>0</v>
      </c>
      <c r="Q53" s="24">
        <f>SUM(Q54:Q56)</f>
        <v>510000</v>
      </c>
      <c r="R53" s="23">
        <f>SUM(R54:R56)</f>
        <v>0</v>
      </c>
      <c r="S53" s="24"/>
      <c r="T53" s="23"/>
      <c r="U53" s="24">
        <f>+U54</f>
        <v>0</v>
      </c>
      <c r="V53" s="23"/>
      <c r="W53" s="24">
        <f>+W54</f>
        <v>0</v>
      </c>
      <c r="X53" s="23"/>
      <c r="Y53" s="24">
        <f>+Y54</f>
        <v>0</v>
      </c>
      <c r="Z53" s="23"/>
      <c r="AA53" s="24">
        <f>+AA54</f>
        <v>0</v>
      </c>
      <c r="AB53" s="23"/>
      <c r="AC53" s="58">
        <f>AC54</f>
        <v>510000</v>
      </c>
      <c r="AD53" s="23">
        <f>AD54</f>
        <v>0</v>
      </c>
      <c r="AE53" s="26">
        <f>SUM(AE54:AE56)</f>
        <v>0</v>
      </c>
      <c r="AF53" s="27"/>
      <c r="AG53" s="27"/>
      <c r="AH53" s="28"/>
    </row>
    <row r="54" spans="2:34" ht="34.5">
      <c r="B54" s="121" t="s">
        <v>42</v>
      </c>
      <c r="C54" s="109" t="s">
        <v>43</v>
      </c>
      <c r="D54" s="29"/>
      <c r="E54" s="29"/>
      <c r="F54" s="59"/>
      <c r="G54" s="60"/>
      <c r="H54" s="124" t="s">
        <v>54</v>
      </c>
      <c r="I54" s="127" t="s">
        <v>107</v>
      </c>
      <c r="J54" s="103">
        <v>0</v>
      </c>
      <c r="K54" s="130">
        <v>1</v>
      </c>
      <c r="L54" s="61"/>
      <c r="M54" s="130"/>
      <c r="N54" s="113"/>
      <c r="O54" s="62">
        <v>0</v>
      </c>
      <c r="P54" s="63"/>
      <c r="Q54" s="64">
        <v>510000</v>
      </c>
      <c r="R54" s="63"/>
      <c r="S54" s="63"/>
      <c r="T54" s="63"/>
      <c r="U54" s="63"/>
      <c r="V54" s="63"/>
      <c r="W54" s="63"/>
      <c r="X54" s="63"/>
      <c r="Y54" s="63">
        <v>0</v>
      </c>
      <c r="Z54" s="63"/>
      <c r="AA54" s="83">
        <v>0</v>
      </c>
      <c r="AB54" s="83"/>
      <c r="AC54" s="116">
        <f>+AA54+Y54+W54+U54+S54+Q54+O54</f>
        <v>510000</v>
      </c>
      <c r="AD54" s="116"/>
      <c r="AE54" s="48"/>
      <c r="AF54" s="119"/>
      <c r="AG54" s="119"/>
      <c r="AH54" s="111"/>
    </row>
    <row r="55" spans="2:34">
      <c r="B55" s="122"/>
      <c r="C55" s="107"/>
      <c r="D55" s="36"/>
      <c r="E55" s="36"/>
      <c r="F55" s="65"/>
      <c r="G55" s="31"/>
      <c r="H55" s="125"/>
      <c r="I55" s="128"/>
      <c r="J55" s="104"/>
      <c r="K55" s="131"/>
      <c r="L55" s="86"/>
      <c r="M55" s="131"/>
      <c r="N55" s="114"/>
      <c r="O55" s="66"/>
      <c r="P55" s="67"/>
      <c r="Q55" s="68"/>
      <c r="R55" s="67"/>
      <c r="S55" s="67"/>
      <c r="T55" s="67"/>
      <c r="U55" s="67"/>
      <c r="V55" s="67"/>
      <c r="W55" s="67"/>
      <c r="X55" s="67"/>
      <c r="Y55" s="67"/>
      <c r="Z55" s="67"/>
      <c r="AA55" s="83"/>
      <c r="AB55" s="83"/>
      <c r="AC55" s="117"/>
      <c r="AD55" s="117"/>
      <c r="AE55" s="48"/>
      <c r="AF55" s="119"/>
      <c r="AG55" s="119"/>
      <c r="AH55" s="111"/>
    </row>
    <row r="56" spans="2:34" ht="15.75" thickBot="1">
      <c r="B56" s="123"/>
      <c r="C56" s="108"/>
      <c r="D56" s="37"/>
      <c r="E56" s="37"/>
      <c r="F56" s="69"/>
      <c r="G56" s="38"/>
      <c r="H56" s="126"/>
      <c r="I56" s="129"/>
      <c r="J56" s="105"/>
      <c r="K56" s="132"/>
      <c r="L56" s="53"/>
      <c r="M56" s="132"/>
      <c r="N56" s="115"/>
      <c r="O56" s="54"/>
      <c r="P56" s="84"/>
      <c r="Q56" s="39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118"/>
      <c r="AD56" s="118"/>
      <c r="AE56" s="70"/>
      <c r="AF56" s="120"/>
      <c r="AG56" s="120"/>
      <c r="AH56" s="112"/>
    </row>
    <row r="57" spans="2:34" ht="34.5" thickBot="1">
      <c r="B57" s="18" t="s">
        <v>13</v>
      </c>
      <c r="C57" s="19" t="s">
        <v>30</v>
      </c>
      <c r="D57" s="19" t="s">
        <v>14</v>
      </c>
      <c r="E57" s="19" t="s">
        <v>29</v>
      </c>
      <c r="F57" s="20" t="s">
        <v>27</v>
      </c>
      <c r="G57" s="20" t="s">
        <v>28</v>
      </c>
      <c r="H57" s="78" t="s">
        <v>68</v>
      </c>
      <c r="I57" s="80" t="s">
        <v>31</v>
      </c>
      <c r="J57" s="21"/>
      <c r="K57" s="57"/>
      <c r="L57" s="41"/>
      <c r="M57" s="42"/>
      <c r="N57" s="43"/>
      <c r="O57" s="22">
        <f>SUM(O58:O60)</f>
        <v>0</v>
      </c>
      <c r="P57" s="23">
        <f>SUM(P58:P60)</f>
        <v>0</v>
      </c>
      <c r="Q57" s="24">
        <f>SUM(Q58:Q60)</f>
        <v>0</v>
      </c>
      <c r="R57" s="23">
        <f>SUM(R58:R60)</f>
        <v>0</v>
      </c>
      <c r="S57" s="24">
        <v>0</v>
      </c>
      <c r="T57" s="23"/>
      <c r="U57" s="24">
        <v>0</v>
      </c>
      <c r="V57" s="23"/>
      <c r="W57" s="24">
        <v>0</v>
      </c>
      <c r="X57" s="23"/>
      <c r="Y57" s="24">
        <v>0</v>
      </c>
      <c r="Z57" s="23"/>
      <c r="AA57" s="24">
        <v>0</v>
      </c>
      <c r="AB57" s="23"/>
      <c r="AC57" s="58">
        <f>AC58</f>
        <v>0</v>
      </c>
      <c r="AD57" s="23">
        <f>AD58</f>
        <v>0</v>
      </c>
      <c r="AE57" s="26">
        <f>SUM(AE58:AE60)</f>
        <v>0</v>
      </c>
      <c r="AF57" s="27"/>
      <c r="AG57" s="27"/>
      <c r="AH57" s="28"/>
    </row>
    <row r="58" spans="2:34">
      <c r="B58" s="121" t="s">
        <v>42</v>
      </c>
      <c r="C58" s="109" t="s">
        <v>43</v>
      </c>
      <c r="D58" s="29"/>
      <c r="E58" s="29"/>
      <c r="F58" s="59"/>
      <c r="G58" s="60"/>
      <c r="H58" s="124" t="s">
        <v>55</v>
      </c>
      <c r="I58" s="127" t="s">
        <v>108</v>
      </c>
      <c r="J58" s="103">
        <v>0</v>
      </c>
      <c r="K58" s="130">
        <v>1</v>
      </c>
      <c r="L58" s="61"/>
      <c r="M58" s="130"/>
      <c r="N58" s="113"/>
      <c r="O58" s="62"/>
      <c r="P58" s="63"/>
      <c r="Q58" s="64"/>
      <c r="R58" s="63"/>
      <c r="S58" s="63"/>
      <c r="T58" s="63"/>
      <c r="U58" s="63"/>
      <c r="V58" s="63"/>
      <c r="W58" s="63"/>
      <c r="X58" s="63"/>
      <c r="Y58" s="63"/>
      <c r="Z58" s="63"/>
      <c r="AA58" s="83"/>
      <c r="AB58" s="83"/>
      <c r="AC58" s="116"/>
      <c r="AD58" s="116"/>
      <c r="AE58" s="48"/>
      <c r="AF58" s="119"/>
      <c r="AG58" s="119"/>
      <c r="AH58" s="111"/>
    </row>
    <row r="59" spans="2:34">
      <c r="B59" s="122"/>
      <c r="C59" s="107"/>
      <c r="D59" s="36"/>
      <c r="E59" s="36"/>
      <c r="F59" s="65"/>
      <c r="G59" s="31"/>
      <c r="H59" s="125"/>
      <c r="I59" s="128"/>
      <c r="J59" s="104"/>
      <c r="K59" s="131"/>
      <c r="L59" s="86"/>
      <c r="M59" s="131"/>
      <c r="N59" s="114"/>
      <c r="O59" s="66"/>
      <c r="P59" s="67"/>
      <c r="Q59" s="68"/>
      <c r="R59" s="67"/>
      <c r="S59" s="67"/>
      <c r="T59" s="67"/>
      <c r="U59" s="67"/>
      <c r="V59" s="67"/>
      <c r="W59" s="67"/>
      <c r="X59" s="67"/>
      <c r="Y59" s="67"/>
      <c r="Z59" s="67"/>
      <c r="AA59" s="83"/>
      <c r="AB59" s="83"/>
      <c r="AC59" s="117"/>
      <c r="AD59" s="117"/>
      <c r="AE59" s="48"/>
      <c r="AF59" s="119"/>
      <c r="AG59" s="119"/>
      <c r="AH59" s="111"/>
    </row>
    <row r="60" spans="2:34" ht="15.75" thickBot="1">
      <c r="B60" s="123"/>
      <c r="C60" s="108"/>
      <c r="D60" s="37"/>
      <c r="E60" s="37"/>
      <c r="F60" s="69"/>
      <c r="G60" s="38"/>
      <c r="H60" s="126"/>
      <c r="I60" s="129"/>
      <c r="J60" s="105"/>
      <c r="K60" s="132"/>
      <c r="L60" s="53"/>
      <c r="M60" s="132"/>
      <c r="N60" s="115"/>
      <c r="O60" s="54"/>
      <c r="P60" s="84"/>
      <c r="Q60" s="39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118"/>
      <c r="AD60" s="118"/>
      <c r="AE60" s="70"/>
      <c r="AF60" s="120"/>
      <c r="AG60" s="120"/>
      <c r="AH60" s="112"/>
    </row>
    <row r="61" spans="2:34" ht="42" thickBot="1">
      <c r="B61" s="18" t="s">
        <v>13</v>
      </c>
      <c r="C61" s="19" t="s">
        <v>30</v>
      </c>
      <c r="D61" s="19" t="s">
        <v>14</v>
      </c>
      <c r="E61" s="19" t="s">
        <v>29</v>
      </c>
      <c r="F61" s="20" t="s">
        <v>27</v>
      </c>
      <c r="G61" s="20" t="s">
        <v>28</v>
      </c>
      <c r="H61" s="78" t="s">
        <v>69</v>
      </c>
      <c r="I61" s="80" t="s">
        <v>31</v>
      </c>
      <c r="J61" s="21"/>
      <c r="K61" s="57"/>
      <c r="L61" s="41"/>
      <c r="M61" s="42"/>
      <c r="N61" s="43"/>
      <c r="O61" s="22">
        <f>SUM(O62:O64)</f>
        <v>0</v>
      </c>
      <c r="P61" s="23">
        <f>SUM(P62:P64)</f>
        <v>0</v>
      </c>
      <c r="Q61" s="24">
        <f>SUM(Q62:Q64)</f>
        <v>0</v>
      </c>
      <c r="R61" s="23">
        <f>SUM(R62:R64)</f>
        <v>0</v>
      </c>
      <c r="S61" s="24">
        <v>0</v>
      </c>
      <c r="T61" s="23"/>
      <c r="U61" s="24">
        <v>0</v>
      </c>
      <c r="V61" s="23"/>
      <c r="W61" s="24">
        <f>+W62</f>
        <v>1020000</v>
      </c>
      <c r="X61" s="23"/>
      <c r="Y61" s="24">
        <v>0</v>
      </c>
      <c r="Z61" s="23"/>
      <c r="AA61" s="24">
        <v>0</v>
      </c>
      <c r="AB61" s="23"/>
      <c r="AC61" s="58">
        <f>AC62</f>
        <v>1020000</v>
      </c>
      <c r="AD61" s="23">
        <f>AD62</f>
        <v>0</v>
      </c>
      <c r="AE61" s="26">
        <f>SUM(AE62:AE64)</f>
        <v>0</v>
      </c>
      <c r="AF61" s="27"/>
      <c r="AG61" s="27"/>
      <c r="AH61" s="28"/>
    </row>
    <row r="62" spans="2:34" ht="41.25">
      <c r="B62" s="121" t="s">
        <v>42</v>
      </c>
      <c r="C62" s="109" t="s">
        <v>43</v>
      </c>
      <c r="D62" s="29"/>
      <c r="E62" s="29"/>
      <c r="F62" s="59"/>
      <c r="G62" s="60"/>
      <c r="H62" s="124" t="s">
        <v>90</v>
      </c>
      <c r="I62" s="127" t="s">
        <v>109</v>
      </c>
      <c r="J62" s="103">
        <v>0</v>
      </c>
      <c r="K62" s="130">
        <v>4</v>
      </c>
      <c r="L62" s="61"/>
      <c r="M62" s="130"/>
      <c r="N62" s="113"/>
      <c r="O62" s="62"/>
      <c r="P62" s="63"/>
      <c r="Q62" s="64"/>
      <c r="R62" s="63"/>
      <c r="S62" s="63"/>
      <c r="T62" s="63"/>
      <c r="U62" s="63"/>
      <c r="V62" s="63"/>
      <c r="W62" s="63">
        <v>1020000</v>
      </c>
      <c r="X62" s="63"/>
      <c r="Y62" s="63"/>
      <c r="Z62" s="63"/>
      <c r="AA62" s="83"/>
      <c r="AB62" s="83"/>
      <c r="AC62" s="116">
        <f>+W62</f>
        <v>1020000</v>
      </c>
      <c r="AD62" s="116"/>
      <c r="AE62" s="48"/>
      <c r="AF62" s="119"/>
      <c r="AG62" s="119"/>
      <c r="AH62" s="111"/>
    </row>
    <row r="63" spans="2:34">
      <c r="B63" s="122"/>
      <c r="C63" s="107"/>
      <c r="D63" s="36"/>
      <c r="E63" s="36"/>
      <c r="F63" s="65"/>
      <c r="G63" s="31"/>
      <c r="H63" s="125"/>
      <c r="I63" s="128"/>
      <c r="J63" s="104"/>
      <c r="K63" s="131"/>
      <c r="L63" s="86"/>
      <c r="M63" s="131"/>
      <c r="N63" s="114"/>
      <c r="O63" s="66"/>
      <c r="P63" s="67"/>
      <c r="Q63" s="68"/>
      <c r="R63" s="67"/>
      <c r="S63" s="67"/>
      <c r="T63" s="67"/>
      <c r="U63" s="67"/>
      <c r="V63" s="67"/>
      <c r="W63" s="67"/>
      <c r="X63" s="67"/>
      <c r="Y63" s="67"/>
      <c r="Z63" s="67"/>
      <c r="AA63" s="83"/>
      <c r="AB63" s="83"/>
      <c r="AC63" s="117"/>
      <c r="AD63" s="117"/>
      <c r="AE63" s="48"/>
      <c r="AF63" s="119"/>
      <c r="AG63" s="119"/>
      <c r="AH63" s="111"/>
    </row>
    <row r="64" spans="2:34" ht="15.75" thickBot="1">
      <c r="B64" s="123"/>
      <c r="C64" s="108"/>
      <c r="D64" s="37"/>
      <c r="E64" s="37"/>
      <c r="F64" s="69"/>
      <c r="G64" s="38"/>
      <c r="H64" s="126"/>
      <c r="I64" s="129"/>
      <c r="J64" s="105"/>
      <c r="K64" s="132"/>
      <c r="L64" s="53"/>
      <c r="M64" s="132"/>
      <c r="N64" s="115"/>
      <c r="O64" s="54"/>
      <c r="P64" s="84"/>
      <c r="Q64" s="39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118"/>
      <c r="AD64" s="118"/>
      <c r="AE64" s="70"/>
      <c r="AF64" s="120"/>
      <c r="AG64" s="120"/>
      <c r="AH64" s="112"/>
    </row>
    <row r="65" spans="2:34" ht="35.25" thickBot="1">
      <c r="B65" s="18" t="s">
        <v>13</v>
      </c>
      <c r="C65" s="19" t="s">
        <v>30</v>
      </c>
      <c r="D65" s="19" t="s">
        <v>14</v>
      </c>
      <c r="E65" s="19" t="s">
        <v>29</v>
      </c>
      <c r="F65" s="20" t="s">
        <v>27</v>
      </c>
      <c r="G65" s="20" t="s">
        <v>28</v>
      </c>
      <c r="H65" s="78" t="s">
        <v>70</v>
      </c>
      <c r="I65" s="80" t="s">
        <v>31</v>
      </c>
      <c r="J65" s="21"/>
      <c r="K65" s="57"/>
      <c r="L65" s="41"/>
      <c r="M65" s="42"/>
      <c r="N65" s="43"/>
      <c r="O65" s="22">
        <f>SUM(O66:O68)</f>
        <v>0</v>
      </c>
      <c r="P65" s="23">
        <f>SUM(P66:P68)</f>
        <v>0</v>
      </c>
      <c r="Q65" s="24">
        <f>SUM(Q66:Q68)</f>
        <v>0</v>
      </c>
      <c r="R65" s="23">
        <f>SUM(R66:R68)</f>
        <v>0</v>
      </c>
      <c r="S65" s="24">
        <v>0</v>
      </c>
      <c r="T65" s="23"/>
      <c r="U65" s="24">
        <v>0</v>
      </c>
      <c r="V65" s="23"/>
      <c r="W65" s="24">
        <f>+W66</f>
        <v>102000</v>
      </c>
      <c r="X65" s="23"/>
      <c r="Y65" s="24">
        <v>0</v>
      </c>
      <c r="Z65" s="23"/>
      <c r="AA65" s="24">
        <v>0</v>
      </c>
      <c r="AB65" s="23"/>
      <c r="AC65" s="58">
        <f>AC66</f>
        <v>102000</v>
      </c>
      <c r="AD65" s="23">
        <f>AD66</f>
        <v>0</v>
      </c>
      <c r="AE65" s="26">
        <f>SUM(AE66:AE68)</f>
        <v>0</v>
      </c>
      <c r="AF65" s="27"/>
      <c r="AG65" s="27"/>
      <c r="AH65" s="28"/>
    </row>
    <row r="66" spans="2:34" ht="34.5">
      <c r="B66" s="121" t="s">
        <v>42</v>
      </c>
      <c r="C66" s="109" t="s">
        <v>43</v>
      </c>
      <c r="D66" s="29"/>
      <c r="E66" s="29"/>
      <c r="F66" s="59"/>
      <c r="G66" s="60"/>
      <c r="H66" s="124" t="s">
        <v>91</v>
      </c>
      <c r="I66" s="127" t="s">
        <v>110</v>
      </c>
      <c r="J66" s="103">
        <v>1</v>
      </c>
      <c r="K66" s="130">
        <v>1</v>
      </c>
      <c r="L66" s="61"/>
      <c r="M66" s="130"/>
      <c r="N66" s="113"/>
      <c r="O66" s="62"/>
      <c r="P66" s="63"/>
      <c r="Q66" s="64"/>
      <c r="R66" s="63"/>
      <c r="S66" s="63"/>
      <c r="T66" s="63"/>
      <c r="U66" s="63"/>
      <c r="V66" s="63"/>
      <c r="W66" s="63">
        <v>102000</v>
      </c>
      <c r="X66" s="63"/>
      <c r="Y66" s="63"/>
      <c r="Z66" s="63"/>
      <c r="AA66" s="83"/>
      <c r="AB66" s="83"/>
      <c r="AC66" s="116">
        <f>+W66</f>
        <v>102000</v>
      </c>
      <c r="AD66" s="116"/>
      <c r="AE66" s="48"/>
      <c r="AF66" s="119"/>
      <c r="AG66" s="119"/>
      <c r="AH66" s="111"/>
    </row>
    <row r="67" spans="2:34">
      <c r="B67" s="122"/>
      <c r="C67" s="107"/>
      <c r="D67" s="36"/>
      <c r="E67" s="36"/>
      <c r="F67" s="65"/>
      <c r="G67" s="31"/>
      <c r="H67" s="125"/>
      <c r="I67" s="128"/>
      <c r="J67" s="104"/>
      <c r="K67" s="131"/>
      <c r="L67" s="86"/>
      <c r="M67" s="131"/>
      <c r="N67" s="114"/>
      <c r="O67" s="66"/>
      <c r="P67" s="67"/>
      <c r="Q67" s="68"/>
      <c r="R67" s="67"/>
      <c r="S67" s="67"/>
      <c r="T67" s="67"/>
      <c r="U67" s="67"/>
      <c r="V67" s="67"/>
      <c r="W67" s="67"/>
      <c r="X67" s="67"/>
      <c r="Y67" s="67"/>
      <c r="Z67" s="67"/>
      <c r="AA67" s="83"/>
      <c r="AB67" s="83"/>
      <c r="AC67" s="117"/>
      <c r="AD67" s="117"/>
      <c r="AE67" s="48"/>
      <c r="AF67" s="119"/>
      <c r="AG67" s="119"/>
      <c r="AH67" s="111"/>
    </row>
    <row r="68" spans="2:34" ht="15.75" thickBot="1">
      <c r="B68" s="123"/>
      <c r="C68" s="108"/>
      <c r="D68" s="37"/>
      <c r="E68" s="37"/>
      <c r="F68" s="69"/>
      <c r="G68" s="38"/>
      <c r="H68" s="126"/>
      <c r="I68" s="129"/>
      <c r="J68" s="105"/>
      <c r="K68" s="132"/>
      <c r="L68" s="53"/>
      <c r="M68" s="132"/>
      <c r="N68" s="115"/>
      <c r="O68" s="54"/>
      <c r="P68" s="84"/>
      <c r="Q68" s="39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118"/>
      <c r="AD68" s="118"/>
      <c r="AE68" s="70"/>
      <c r="AF68" s="120"/>
      <c r="AG68" s="120"/>
      <c r="AH68" s="112"/>
    </row>
    <row r="69" spans="2:34" ht="42" thickBot="1">
      <c r="B69" s="18" t="s">
        <v>13</v>
      </c>
      <c r="C69" s="19" t="s">
        <v>30</v>
      </c>
      <c r="D69" s="19" t="s">
        <v>14</v>
      </c>
      <c r="E69" s="19" t="s">
        <v>29</v>
      </c>
      <c r="F69" s="20" t="s">
        <v>27</v>
      </c>
      <c r="G69" s="20" t="s">
        <v>28</v>
      </c>
      <c r="H69" s="78" t="s">
        <v>71</v>
      </c>
      <c r="I69" s="80" t="s">
        <v>31</v>
      </c>
      <c r="J69" s="21"/>
      <c r="K69" s="57"/>
      <c r="L69" s="41"/>
      <c r="M69" s="42"/>
      <c r="N69" s="43"/>
      <c r="O69" s="22">
        <f>SUM(O70:O72)</f>
        <v>0</v>
      </c>
      <c r="P69" s="23">
        <f>SUM(P70:P72)</f>
        <v>0</v>
      </c>
      <c r="Q69" s="24">
        <f>SUM(Q70:Q72)</f>
        <v>1020000</v>
      </c>
      <c r="R69" s="23">
        <f>SUM(R70:R72)</f>
        <v>0</v>
      </c>
      <c r="S69" s="24">
        <v>0</v>
      </c>
      <c r="T69" s="23"/>
      <c r="U69" s="24">
        <v>0</v>
      </c>
      <c r="V69" s="23"/>
      <c r="W69" s="24">
        <f>+W70</f>
        <v>1020000</v>
      </c>
      <c r="X69" s="23"/>
      <c r="Y69" s="24">
        <v>0</v>
      </c>
      <c r="Z69" s="23"/>
      <c r="AA69" s="24">
        <v>0</v>
      </c>
      <c r="AB69" s="23"/>
      <c r="AC69" s="58">
        <f>AC70</f>
        <v>2040000</v>
      </c>
      <c r="AD69" s="23">
        <f>AD70</f>
        <v>0</v>
      </c>
      <c r="AE69" s="26">
        <f>SUM(AE70:AE72)</f>
        <v>0</v>
      </c>
      <c r="AF69" s="27"/>
      <c r="AG69" s="27"/>
      <c r="AH69" s="28"/>
    </row>
    <row r="70" spans="2:34" ht="41.25">
      <c r="B70" s="121" t="s">
        <v>42</v>
      </c>
      <c r="C70" s="106" t="s">
        <v>43</v>
      </c>
      <c r="D70" s="29"/>
      <c r="E70" s="29"/>
      <c r="F70" s="59"/>
      <c r="G70" s="60"/>
      <c r="H70" s="124" t="s">
        <v>92</v>
      </c>
      <c r="I70" s="127" t="s">
        <v>111</v>
      </c>
      <c r="J70" s="103">
        <v>0</v>
      </c>
      <c r="K70" s="130">
        <v>1</v>
      </c>
      <c r="L70" s="61"/>
      <c r="M70" s="130"/>
      <c r="N70" s="113"/>
      <c r="O70" s="62"/>
      <c r="P70" s="63"/>
      <c r="Q70" s="64">
        <v>1020000</v>
      </c>
      <c r="R70" s="63"/>
      <c r="S70" s="63"/>
      <c r="T70" s="63"/>
      <c r="U70" s="63"/>
      <c r="V70" s="63"/>
      <c r="W70" s="63">
        <v>1020000</v>
      </c>
      <c r="X70" s="63"/>
      <c r="Y70" s="63"/>
      <c r="Z70" s="63"/>
      <c r="AA70" s="83"/>
      <c r="AB70" s="83"/>
      <c r="AC70" s="116">
        <f>+W70+Q70</f>
        <v>2040000</v>
      </c>
      <c r="AD70" s="116"/>
      <c r="AE70" s="48"/>
      <c r="AF70" s="119"/>
      <c r="AG70" s="119"/>
      <c r="AH70" s="111"/>
    </row>
    <row r="71" spans="2:34">
      <c r="B71" s="122"/>
      <c r="C71" s="107"/>
      <c r="D71" s="36"/>
      <c r="E71" s="36"/>
      <c r="F71" s="65"/>
      <c r="G71" s="31"/>
      <c r="H71" s="125"/>
      <c r="I71" s="128"/>
      <c r="J71" s="104"/>
      <c r="K71" s="131"/>
      <c r="L71" s="86"/>
      <c r="M71" s="131"/>
      <c r="N71" s="114"/>
      <c r="O71" s="66"/>
      <c r="P71" s="67"/>
      <c r="Q71" s="68"/>
      <c r="R71" s="67"/>
      <c r="S71" s="67"/>
      <c r="T71" s="67"/>
      <c r="U71" s="67"/>
      <c r="V71" s="67"/>
      <c r="W71" s="67"/>
      <c r="X71" s="67"/>
      <c r="Y71" s="67"/>
      <c r="Z71" s="67"/>
      <c r="AA71" s="83"/>
      <c r="AB71" s="83"/>
      <c r="AC71" s="117"/>
      <c r="AD71" s="117"/>
      <c r="AE71" s="48"/>
      <c r="AF71" s="119"/>
      <c r="AG71" s="119"/>
      <c r="AH71" s="111"/>
    </row>
    <row r="72" spans="2:34" ht="15.75" thickBot="1">
      <c r="B72" s="123"/>
      <c r="C72" s="108"/>
      <c r="D72" s="37"/>
      <c r="E72" s="37"/>
      <c r="F72" s="69"/>
      <c r="G72" s="38"/>
      <c r="H72" s="126"/>
      <c r="I72" s="129"/>
      <c r="J72" s="105"/>
      <c r="K72" s="132"/>
      <c r="L72" s="53"/>
      <c r="M72" s="132"/>
      <c r="N72" s="115"/>
      <c r="O72" s="54"/>
      <c r="P72" s="84"/>
      <c r="Q72" s="39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118"/>
      <c r="AD72" s="118"/>
      <c r="AE72" s="70"/>
      <c r="AF72" s="120"/>
      <c r="AG72" s="120"/>
      <c r="AH72" s="112"/>
    </row>
    <row r="73" spans="2:34" ht="35.25" thickBot="1">
      <c r="B73" s="18" t="s">
        <v>13</v>
      </c>
      <c r="C73" s="19" t="s">
        <v>30</v>
      </c>
      <c r="D73" s="19" t="s">
        <v>14</v>
      </c>
      <c r="E73" s="19" t="s">
        <v>29</v>
      </c>
      <c r="F73" s="20" t="s">
        <v>27</v>
      </c>
      <c r="G73" s="20" t="s">
        <v>28</v>
      </c>
      <c r="H73" s="78" t="s">
        <v>72</v>
      </c>
      <c r="I73" s="80" t="s">
        <v>31</v>
      </c>
      <c r="J73" s="21"/>
      <c r="K73" s="57"/>
      <c r="L73" s="41"/>
      <c r="M73" s="42"/>
      <c r="N73" s="43"/>
      <c r="O73" s="22">
        <f>SUM(O74:O76)</f>
        <v>0</v>
      </c>
      <c r="P73" s="23">
        <f>SUM(P74:P76)</f>
        <v>0</v>
      </c>
      <c r="Q73" s="24">
        <f>SUM(Q74:Q76)</f>
        <v>0</v>
      </c>
      <c r="R73" s="23">
        <f>SUM(R74:R76)</f>
        <v>0</v>
      </c>
      <c r="S73" s="24">
        <v>0</v>
      </c>
      <c r="T73" s="23"/>
      <c r="U73" s="24">
        <v>0</v>
      </c>
      <c r="V73" s="23"/>
      <c r="W73" s="24">
        <f>+W74</f>
        <v>102000</v>
      </c>
      <c r="X73" s="23"/>
      <c r="Y73" s="24">
        <v>0</v>
      </c>
      <c r="Z73" s="23"/>
      <c r="AA73" s="24">
        <v>0</v>
      </c>
      <c r="AB73" s="23"/>
      <c r="AC73" s="58">
        <f>AC74</f>
        <v>102000</v>
      </c>
      <c r="AD73" s="23">
        <f>AD74</f>
        <v>0</v>
      </c>
      <c r="AE73" s="26">
        <f>SUM(AE74:AE76)</f>
        <v>0</v>
      </c>
      <c r="AF73" s="27"/>
      <c r="AG73" s="27"/>
      <c r="AH73" s="28"/>
    </row>
    <row r="74" spans="2:34" ht="42.75" customHeight="1">
      <c r="B74" s="121" t="s">
        <v>42</v>
      </c>
      <c r="C74" s="109" t="s">
        <v>43</v>
      </c>
      <c r="D74" s="29"/>
      <c r="E74" s="29"/>
      <c r="F74" s="59"/>
      <c r="G74" s="60"/>
      <c r="H74" s="124" t="s">
        <v>93</v>
      </c>
      <c r="I74" s="127" t="s">
        <v>112</v>
      </c>
      <c r="J74" s="103">
        <v>0</v>
      </c>
      <c r="K74" s="130">
        <v>1</v>
      </c>
      <c r="L74" s="61"/>
      <c r="M74" s="130"/>
      <c r="N74" s="113"/>
      <c r="O74" s="62"/>
      <c r="P74" s="63"/>
      <c r="Q74" s="64"/>
      <c r="R74" s="63"/>
      <c r="S74" s="63"/>
      <c r="T74" s="63"/>
      <c r="U74" s="63"/>
      <c r="V74" s="63"/>
      <c r="W74" s="63">
        <v>102000</v>
      </c>
      <c r="X74" s="63"/>
      <c r="Y74" s="63"/>
      <c r="Z74" s="63"/>
      <c r="AA74" s="83"/>
      <c r="AB74" s="83"/>
      <c r="AC74" s="116">
        <f>+W74</f>
        <v>102000</v>
      </c>
      <c r="AD74" s="116"/>
      <c r="AE74" s="48"/>
      <c r="AF74" s="119"/>
      <c r="AG74" s="119"/>
      <c r="AH74" s="111"/>
    </row>
    <row r="75" spans="2:34">
      <c r="B75" s="122"/>
      <c r="C75" s="107"/>
      <c r="D75" s="36"/>
      <c r="E75" s="36"/>
      <c r="F75" s="65"/>
      <c r="G75" s="31"/>
      <c r="H75" s="125"/>
      <c r="I75" s="128"/>
      <c r="J75" s="104"/>
      <c r="K75" s="131"/>
      <c r="L75" s="86"/>
      <c r="M75" s="131"/>
      <c r="N75" s="114"/>
      <c r="O75" s="66"/>
      <c r="P75" s="67"/>
      <c r="Q75" s="68"/>
      <c r="R75" s="67"/>
      <c r="S75" s="67"/>
      <c r="T75" s="67"/>
      <c r="U75" s="67"/>
      <c r="V75" s="67"/>
      <c r="W75" s="67"/>
      <c r="X75" s="67"/>
      <c r="Y75" s="67"/>
      <c r="Z75" s="67"/>
      <c r="AA75" s="83"/>
      <c r="AB75" s="83"/>
      <c r="AC75" s="117"/>
      <c r="AD75" s="117"/>
      <c r="AE75" s="48"/>
      <c r="AF75" s="119"/>
      <c r="AG75" s="119"/>
      <c r="AH75" s="111"/>
    </row>
    <row r="76" spans="2:34" ht="15.75" thickBot="1">
      <c r="B76" s="123"/>
      <c r="C76" s="108"/>
      <c r="D76" s="37"/>
      <c r="E76" s="37"/>
      <c r="F76" s="69"/>
      <c r="G76" s="38"/>
      <c r="H76" s="126"/>
      <c r="I76" s="129"/>
      <c r="J76" s="105"/>
      <c r="K76" s="132"/>
      <c r="L76" s="53"/>
      <c r="M76" s="132"/>
      <c r="N76" s="115"/>
      <c r="O76" s="54"/>
      <c r="P76" s="84"/>
      <c r="Q76" s="39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118"/>
      <c r="AD76" s="118"/>
      <c r="AE76" s="70"/>
      <c r="AF76" s="120"/>
      <c r="AG76" s="120"/>
      <c r="AH76" s="112"/>
    </row>
    <row r="77" spans="2:34" ht="46.5" thickBot="1">
      <c r="B77" s="18" t="s">
        <v>13</v>
      </c>
      <c r="C77" s="19" t="s">
        <v>30</v>
      </c>
      <c r="D77" s="19" t="s">
        <v>14</v>
      </c>
      <c r="E77" s="19" t="s">
        <v>29</v>
      </c>
      <c r="F77" s="20" t="s">
        <v>27</v>
      </c>
      <c r="G77" s="20" t="s">
        <v>28</v>
      </c>
      <c r="H77" s="78" t="s">
        <v>73</v>
      </c>
      <c r="I77" s="80" t="s">
        <v>31</v>
      </c>
      <c r="J77" s="21"/>
      <c r="K77" s="57"/>
      <c r="L77" s="41"/>
      <c r="M77" s="42"/>
      <c r="N77" s="43"/>
      <c r="O77" s="22">
        <f>SUM(O78:O80)</f>
        <v>0</v>
      </c>
      <c r="P77" s="23">
        <f>SUM(P78:P80)</f>
        <v>0</v>
      </c>
      <c r="Q77" s="24">
        <f>SUM(Q78:Q80)</f>
        <v>0</v>
      </c>
      <c r="R77" s="23">
        <f>SUM(R78:R80)</f>
        <v>0</v>
      </c>
      <c r="S77" s="24">
        <v>0</v>
      </c>
      <c r="T77" s="23"/>
      <c r="U77" s="24">
        <v>0</v>
      </c>
      <c r="V77" s="23"/>
      <c r="W77" s="24">
        <f>+W78</f>
        <v>20400000</v>
      </c>
      <c r="X77" s="23"/>
      <c r="Y77" s="24">
        <f>+Y78</f>
        <v>10200000</v>
      </c>
      <c r="Z77" s="23"/>
      <c r="AA77" s="24">
        <v>0</v>
      </c>
      <c r="AB77" s="23"/>
      <c r="AC77" s="58">
        <f>AC78</f>
        <v>30600000</v>
      </c>
      <c r="AD77" s="23">
        <f>AD78</f>
        <v>0</v>
      </c>
      <c r="AE77" s="26">
        <f>SUM(AE78:AE80)</f>
        <v>0</v>
      </c>
      <c r="AF77" s="27"/>
      <c r="AG77" s="27"/>
      <c r="AH77" s="28"/>
    </row>
    <row r="78" spans="2:34" ht="45.75">
      <c r="B78" s="121" t="s">
        <v>42</v>
      </c>
      <c r="C78" s="109" t="s">
        <v>43</v>
      </c>
      <c r="D78" s="29"/>
      <c r="E78" s="29"/>
      <c r="F78" s="59"/>
      <c r="G78" s="60"/>
      <c r="H78" s="124" t="s">
        <v>94</v>
      </c>
      <c r="I78" s="127" t="s">
        <v>113</v>
      </c>
      <c r="J78" s="103">
        <v>0</v>
      </c>
      <c r="K78" s="130">
        <v>50</v>
      </c>
      <c r="L78" s="61"/>
      <c r="M78" s="130"/>
      <c r="N78" s="113"/>
      <c r="O78" s="62"/>
      <c r="P78" s="63"/>
      <c r="Q78" s="64"/>
      <c r="R78" s="63"/>
      <c r="S78" s="63"/>
      <c r="T78" s="63"/>
      <c r="U78" s="63"/>
      <c r="V78" s="63"/>
      <c r="W78" s="63">
        <v>20400000</v>
      </c>
      <c r="X78" s="63"/>
      <c r="Y78" s="63">
        <v>10200000</v>
      </c>
      <c r="Z78" s="63"/>
      <c r="AA78" s="83"/>
      <c r="AB78" s="83"/>
      <c r="AC78" s="116">
        <f>+Y78+W78</f>
        <v>30600000</v>
      </c>
      <c r="AD78" s="116"/>
      <c r="AE78" s="48"/>
      <c r="AF78" s="119"/>
      <c r="AG78" s="119"/>
      <c r="AH78" s="111"/>
    </row>
    <row r="79" spans="2:34">
      <c r="B79" s="122"/>
      <c r="C79" s="107"/>
      <c r="D79" s="36"/>
      <c r="E79" s="36"/>
      <c r="F79" s="65"/>
      <c r="G79" s="31"/>
      <c r="H79" s="125"/>
      <c r="I79" s="128"/>
      <c r="J79" s="104"/>
      <c r="K79" s="131"/>
      <c r="L79" s="86"/>
      <c r="M79" s="131"/>
      <c r="N79" s="114"/>
      <c r="O79" s="66"/>
      <c r="P79" s="67"/>
      <c r="Q79" s="68"/>
      <c r="R79" s="67"/>
      <c r="S79" s="67"/>
      <c r="T79" s="67"/>
      <c r="U79" s="67"/>
      <c r="V79" s="67"/>
      <c r="W79" s="67"/>
      <c r="X79" s="67"/>
      <c r="Y79" s="67"/>
      <c r="Z79" s="67"/>
      <c r="AA79" s="83"/>
      <c r="AB79" s="83"/>
      <c r="AC79" s="117"/>
      <c r="AD79" s="117"/>
      <c r="AE79" s="48"/>
      <c r="AF79" s="119"/>
      <c r="AG79" s="119"/>
      <c r="AH79" s="111"/>
    </row>
    <row r="80" spans="2:34" ht="15.75" thickBot="1">
      <c r="B80" s="123"/>
      <c r="C80" s="108"/>
      <c r="D80" s="37"/>
      <c r="E80" s="37"/>
      <c r="F80" s="69"/>
      <c r="G80" s="38"/>
      <c r="H80" s="126"/>
      <c r="I80" s="129"/>
      <c r="J80" s="105"/>
      <c r="K80" s="132"/>
      <c r="L80" s="53"/>
      <c r="M80" s="132"/>
      <c r="N80" s="115"/>
      <c r="O80" s="54"/>
      <c r="P80" s="84"/>
      <c r="Q80" s="39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118"/>
      <c r="AD80" s="118"/>
      <c r="AE80" s="70"/>
      <c r="AF80" s="120"/>
      <c r="AG80" s="120"/>
      <c r="AH80" s="112"/>
    </row>
    <row r="81" spans="2:34" ht="34.5" thickBot="1">
      <c r="B81" s="18" t="s">
        <v>13</v>
      </c>
      <c r="C81" s="19" t="s">
        <v>30</v>
      </c>
      <c r="D81" s="19" t="s">
        <v>14</v>
      </c>
      <c r="E81" s="19" t="s">
        <v>29</v>
      </c>
      <c r="F81" s="20" t="s">
        <v>27</v>
      </c>
      <c r="G81" s="20" t="s">
        <v>28</v>
      </c>
      <c r="H81" s="78" t="s">
        <v>74</v>
      </c>
      <c r="I81" s="80" t="s">
        <v>31</v>
      </c>
      <c r="J81" s="21"/>
      <c r="K81" s="57"/>
      <c r="L81" s="41"/>
      <c r="M81" s="42"/>
      <c r="N81" s="43"/>
      <c r="O81" s="22">
        <f>SUM(O82:O84)</f>
        <v>0</v>
      </c>
      <c r="P81" s="23">
        <f>SUM(P82:P84)</f>
        <v>0</v>
      </c>
      <c r="Q81" s="24">
        <f>SUM(Q82:Q84)</f>
        <v>0</v>
      </c>
      <c r="R81" s="23">
        <f>SUM(R82:R84)</f>
        <v>0</v>
      </c>
      <c r="S81" s="24"/>
      <c r="T81" s="23"/>
      <c r="U81" s="24">
        <v>0</v>
      </c>
      <c r="V81" s="23">
        <v>0</v>
      </c>
      <c r="W81" s="24">
        <v>0</v>
      </c>
      <c r="X81" s="23"/>
      <c r="Y81" s="24">
        <v>0</v>
      </c>
      <c r="Z81" s="23"/>
      <c r="AA81" s="24">
        <v>0</v>
      </c>
      <c r="AB81" s="23"/>
      <c r="AC81" s="58">
        <f>AC82</f>
        <v>0</v>
      </c>
      <c r="AD81" s="23">
        <f>AD82</f>
        <v>0</v>
      </c>
      <c r="AE81" s="26">
        <f>SUM(AE82:AE84)</f>
        <v>0</v>
      </c>
      <c r="AF81" s="27"/>
      <c r="AG81" s="27"/>
      <c r="AH81" s="28"/>
    </row>
    <row r="82" spans="2:34" ht="15" customHeight="1">
      <c r="B82" s="121" t="s">
        <v>42</v>
      </c>
      <c r="C82" s="109" t="s">
        <v>43</v>
      </c>
      <c r="D82" s="29"/>
      <c r="E82" s="29"/>
      <c r="F82" s="59"/>
      <c r="G82" s="60"/>
      <c r="H82" s="124" t="s">
        <v>95</v>
      </c>
      <c r="I82" s="127" t="s">
        <v>114</v>
      </c>
      <c r="J82" s="103">
        <v>0</v>
      </c>
      <c r="K82" s="130">
        <v>100</v>
      </c>
      <c r="L82" s="61"/>
      <c r="M82" s="130"/>
      <c r="N82" s="113"/>
      <c r="O82" s="62">
        <v>0</v>
      </c>
      <c r="P82" s="63"/>
      <c r="Q82" s="64">
        <v>0</v>
      </c>
      <c r="R82" s="63"/>
      <c r="S82" s="63">
        <v>0</v>
      </c>
      <c r="T82" s="63"/>
      <c r="U82" s="63">
        <v>0</v>
      </c>
      <c r="V82" s="63"/>
      <c r="W82" s="63">
        <v>0</v>
      </c>
      <c r="X82" s="63"/>
      <c r="Y82" s="63">
        <v>0</v>
      </c>
      <c r="Z82" s="63"/>
      <c r="AA82" s="83">
        <v>0</v>
      </c>
      <c r="AB82" s="83"/>
      <c r="AC82" s="116">
        <v>0</v>
      </c>
      <c r="AD82" s="116"/>
      <c r="AE82" s="48"/>
      <c r="AF82" s="119"/>
      <c r="AG82" s="119"/>
      <c r="AH82" s="111"/>
    </row>
    <row r="83" spans="2:34">
      <c r="B83" s="122"/>
      <c r="C83" s="107"/>
      <c r="D83" s="36"/>
      <c r="E83" s="36"/>
      <c r="F83" s="65"/>
      <c r="G83" s="31"/>
      <c r="H83" s="125"/>
      <c r="I83" s="128"/>
      <c r="J83" s="104"/>
      <c r="K83" s="131"/>
      <c r="L83" s="86"/>
      <c r="M83" s="131"/>
      <c r="N83" s="114"/>
      <c r="O83" s="66"/>
      <c r="P83" s="67"/>
      <c r="Q83" s="68"/>
      <c r="R83" s="67"/>
      <c r="S83" s="67"/>
      <c r="T83" s="67"/>
      <c r="U83" s="67"/>
      <c r="V83" s="67"/>
      <c r="W83" s="67"/>
      <c r="X83" s="67"/>
      <c r="Y83" s="67"/>
      <c r="Z83" s="67"/>
      <c r="AA83" s="83"/>
      <c r="AB83" s="83"/>
      <c r="AC83" s="117"/>
      <c r="AD83" s="117"/>
      <c r="AE83" s="48"/>
      <c r="AF83" s="119"/>
      <c r="AG83" s="119"/>
      <c r="AH83" s="111"/>
    </row>
    <row r="84" spans="2:34" ht="15.75" thickBot="1">
      <c r="B84" s="123"/>
      <c r="C84" s="108"/>
      <c r="D84" s="37"/>
      <c r="E84" s="37"/>
      <c r="F84" s="69"/>
      <c r="G84" s="38"/>
      <c r="H84" s="126"/>
      <c r="I84" s="129"/>
      <c r="J84" s="105"/>
      <c r="K84" s="132"/>
      <c r="L84" s="53"/>
      <c r="M84" s="132"/>
      <c r="N84" s="115"/>
      <c r="O84" s="54"/>
      <c r="P84" s="84"/>
      <c r="Q84" s="39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118"/>
      <c r="AD84" s="118"/>
      <c r="AE84" s="70"/>
      <c r="AF84" s="120"/>
      <c r="AG84" s="120"/>
      <c r="AH84" s="112"/>
    </row>
    <row r="85" spans="2:34" ht="42" thickBot="1">
      <c r="B85" s="18" t="s">
        <v>13</v>
      </c>
      <c r="C85" s="19" t="s">
        <v>30</v>
      </c>
      <c r="D85" s="19" t="s">
        <v>14</v>
      </c>
      <c r="E85" s="19" t="s">
        <v>29</v>
      </c>
      <c r="F85" s="20" t="s">
        <v>27</v>
      </c>
      <c r="G85" s="20" t="s">
        <v>28</v>
      </c>
      <c r="H85" s="78" t="s">
        <v>75</v>
      </c>
      <c r="I85" s="80" t="s">
        <v>31</v>
      </c>
      <c r="J85" s="21"/>
      <c r="K85" s="57"/>
      <c r="L85" s="41"/>
      <c r="M85" s="42"/>
      <c r="N85" s="43"/>
      <c r="O85" s="22">
        <f>SUM(O86:O88)</f>
        <v>0</v>
      </c>
      <c r="P85" s="23">
        <f>SUM(P86:P88)</f>
        <v>0</v>
      </c>
      <c r="Q85" s="24">
        <f>SUM(Q86:Q88)</f>
        <v>0</v>
      </c>
      <c r="R85" s="23">
        <f>SUM(R86:R88)</f>
        <v>0</v>
      </c>
      <c r="S85" s="24">
        <v>0</v>
      </c>
      <c r="T85" s="23"/>
      <c r="U85" s="24">
        <v>0</v>
      </c>
      <c r="V85" s="23"/>
      <c r="W85" s="24">
        <f>+W86</f>
        <v>1122000</v>
      </c>
      <c r="X85" s="23"/>
      <c r="Y85" s="24">
        <v>0</v>
      </c>
      <c r="Z85" s="23"/>
      <c r="AA85" s="24">
        <v>0</v>
      </c>
      <c r="AB85" s="23"/>
      <c r="AC85" s="58">
        <f>AC86</f>
        <v>1122000</v>
      </c>
      <c r="AD85" s="23">
        <f>AD86</f>
        <v>0</v>
      </c>
      <c r="AE85" s="26">
        <f>SUM(AE86:AE88)</f>
        <v>0</v>
      </c>
      <c r="AF85" s="27"/>
      <c r="AG85" s="27"/>
      <c r="AH85" s="28"/>
    </row>
    <row r="86" spans="2:34" ht="41.25">
      <c r="B86" s="121" t="s">
        <v>42</v>
      </c>
      <c r="C86" s="109" t="s">
        <v>43</v>
      </c>
      <c r="D86" s="29"/>
      <c r="E86" s="29"/>
      <c r="F86" s="59"/>
      <c r="G86" s="60"/>
      <c r="H86" s="124" t="s">
        <v>96</v>
      </c>
      <c r="I86" s="127" t="s">
        <v>115</v>
      </c>
      <c r="J86" s="103">
        <v>30</v>
      </c>
      <c r="K86" s="130">
        <v>30</v>
      </c>
      <c r="L86" s="61"/>
      <c r="M86" s="130"/>
      <c r="N86" s="113"/>
      <c r="O86" s="62">
        <v>0</v>
      </c>
      <c r="P86" s="63"/>
      <c r="Q86" s="64">
        <v>0</v>
      </c>
      <c r="R86" s="63"/>
      <c r="S86" s="63">
        <v>0</v>
      </c>
      <c r="T86" s="63"/>
      <c r="U86" s="63">
        <v>0</v>
      </c>
      <c r="V86" s="63"/>
      <c r="W86" s="63">
        <v>1122000</v>
      </c>
      <c r="X86" s="63"/>
      <c r="Y86" s="63">
        <v>0</v>
      </c>
      <c r="Z86" s="63"/>
      <c r="AA86" s="83">
        <v>0</v>
      </c>
      <c r="AB86" s="83"/>
      <c r="AC86" s="116">
        <f>+W86</f>
        <v>1122000</v>
      </c>
      <c r="AD86" s="116"/>
      <c r="AE86" s="48"/>
      <c r="AF86" s="119"/>
      <c r="AG86" s="119"/>
      <c r="AH86" s="111"/>
    </row>
    <row r="87" spans="2:34">
      <c r="B87" s="122"/>
      <c r="C87" s="107"/>
      <c r="D87" s="36"/>
      <c r="E87" s="36"/>
      <c r="F87" s="65"/>
      <c r="G87" s="31"/>
      <c r="H87" s="125"/>
      <c r="I87" s="128"/>
      <c r="J87" s="104"/>
      <c r="K87" s="131"/>
      <c r="L87" s="86"/>
      <c r="M87" s="131"/>
      <c r="N87" s="114"/>
      <c r="O87" s="66"/>
      <c r="P87" s="67"/>
      <c r="Q87" s="68"/>
      <c r="R87" s="67"/>
      <c r="S87" s="67"/>
      <c r="T87" s="67"/>
      <c r="U87" s="67"/>
      <c r="V87" s="67"/>
      <c r="W87" s="67"/>
      <c r="X87" s="67"/>
      <c r="Y87" s="67"/>
      <c r="Z87" s="67"/>
      <c r="AA87" s="83"/>
      <c r="AB87" s="83"/>
      <c r="AC87" s="117"/>
      <c r="AD87" s="117"/>
      <c r="AE87" s="48"/>
      <c r="AF87" s="119"/>
      <c r="AG87" s="119"/>
      <c r="AH87" s="111"/>
    </row>
    <row r="88" spans="2:34" ht="15.75" thickBot="1">
      <c r="B88" s="123"/>
      <c r="C88" s="108"/>
      <c r="D88" s="37"/>
      <c r="E88" s="37"/>
      <c r="F88" s="69"/>
      <c r="G88" s="38"/>
      <c r="H88" s="126"/>
      <c r="I88" s="129"/>
      <c r="J88" s="105"/>
      <c r="K88" s="132"/>
      <c r="L88" s="53"/>
      <c r="M88" s="132"/>
      <c r="N88" s="115"/>
      <c r="O88" s="54"/>
      <c r="P88" s="84"/>
      <c r="Q88" s="39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118"/>
      <c r="AD88" s="118"/>
      <c r="AE88" s="70"/>
      <c r="AF88" s="120"/>
      <c r="AG88" s="120"/>
      <c r="AH88" s="112"/>
    </row>
    <row r="89" spans="2:34" ht="46.5" thickBot="1">
      <c r="B89" s="18" t="s">
        <v>13</v>
      </c>
      <c r="C89" s="19" t="s">
        <v>30</v>
      </c>
      <c r="D89" s="19" t="s">
        <v>14</v>
      </c>
      <c r="E89" s="19" t="s">
        <v>29</v>
      </c>
      <c r="F89" s="20" t="s">
        <v>27</v>
      </c>
      <c r="G89" s="20" t="s">
        <v>28</v>
      </c>
      <c r="H89" s="78" t="s">
        <v>76</v>
      </c>
      <c r="I89" s="80" t="s">
        <v>31</v>
      </c>
      <c r="J89" s="21"/>
      <c r="K89" s="57"/>
      <c r="L89" s="41"/>
      <c r="M89" s="42"/>
      <c r="N89" s="43"/>
      <c r="O89" s="22">
        <f>SUM(O90:O92)</f>
        <v>61200000</v>
      </c>
      <c r="P89" s="23">
        <f>SUM(P90:P92)</f>
        <v>0</v>
      </c>
      <c r="Q89" s="24">
        <f>SUM(Q90:Q92)</f>
        <v>0</v>
      </c>
      <c r="R89" s="23">
        <f>SUM(R90:R92)</f>
        <v>0</v>
      </c>
      <c r="S89" s="24">
        <v>0</v>
      </c>
      <c r="T89" s="23"/>
      <c r="U89" s="24">
        <v>0</v>
      </c>
      <c r="V89" s="23"/>
      <c r="W89" s="24">
        <v>0</v>
      </c>
      <c r="X89" s="23"/>
      <c r="Y89" s="24">
        <v>0</v>
      </c>
      <c r="Z89" s="23"/>
      <c r="AA89" s="24">
        <f>+AA90</f>
        <v>10200000</v>
      </c>
      <c r="AB89" s="23"/>
      <c r="AC89" s="58">
        <f>AC90</f>
        <v>71400000</v>
      </c>
      <c r="AD89" s="23">
        <f>AD90</f>
        <v>0</v>
      </c>
      <c r="AE89" s="26">
        <f>SUM(AE90:AE92)</f>
        <v>0</v>
      </c>
      <c r="AF89" s="27"/>
      <c r="AG89" s="27"/>
      <c r="AH89" s="28"/>
    </row>
    <row r="90" spans="2:34" ht="45.75">
      <c r="B90" s="121" t="s">
        <v>42</v>
      </c>
      <c r="C90" s="133" t="s">
        <v>43</v>
      </c>
      <c r="D90" s="29"/>
      <c r="E90" s="29"/>
      <c r="F90" s="59"/>
      <c r="G90" s="60"/>
      <c r="H90" s="124" t="s">
        <v>97</v>
      </c>
      <c r="I90" s="127" t="s">
        <v>116</v>
      </c>
      <c r="J90" s="103">
        <v>40</v>
      </c>
      <c r="K90" s="130">
        <v>60</v>
      </c>
      <c r="L90" s="61"/>
      <c r="M90" s="130"/>
      <c r="N90" s="113"/>
      <c r="O90" s="62">
        <v>61200000</v>
      </c>
      <c r="P90" s="63"/>
      <c r="Q90" s="64"/>
      <c r="R90" s="63"/>
      <c r="S90" s="63"/>
      <c r="T90" s="63"/>
      <c r="U90" s="63"/>
      <c r="V90" s="63"/>
      <c r="W90" s="63"/>
      <c r="X90" s="63"/>
      <c r="Y90" s="63"/>
      <c r="Z90" s="63"/>
      <c r="AA90" s="83">
        <v>10200000</v>
      </c>
      <c r="AB90" s="83"/>
      <c r="AC90" s="116">
        <f>+AA90+Y90+W90+U90+S90+Q90+O90</f>
        <v>71400000</v>
      </c>
      <c r="AD90" s="116"/>
      <c r="AE90" s="48"/>
      <c r="AF90" s="119"/>
      <c r="AG90" s="119"/>
      <c r="AH90" s="111"/>
    </row>
    <row r="91" spans="2:34">
      <c r="B91" s="122"/>
      <c r="C91" s="133"/>
      <c r="D91" s="36"/>
      <c r="E91" s="36"/>
      <c r="F91" s="65"/>
      <c r="G91" s="31"/>
      <c r="H91" s="125"/>
      <c r="I91" s="128"/>
      <c r="J91" s="104"/>
      <c r="K91" s="131"/>
      <c r="L91" s="86"/>
      <c r="M91" s="131"/>
      <c r="N91" s="114"/>
      <c r="O91" s="66"/>
      <c r="P91" s="67"/>
      <c r="Q91" s="68"/>
      <c r="R91" s="67"/>
      <c r="S91" s="67"/>
      <c r="T91" s="67"/>
      <c r="U91" s="67"/>
      <c r="V91" s="67"/>
      <c r="W91" s="67"/>
      <c r="X91" s="67"/>
      <c r="Y91" s="67"/>
      <c r="Z91" s="67"/>
      <c r="AA91" s="83"/>
      <c r="AB91" s="83"/>
      <c r="AC91" s="117"/>
      <c r="AD91" s="117"/>
      <c r="AE91" s="48"/>
      <c r="AF91" s="119"/>
      <c r="AG91" s="119"/>
      <c r="AH91" s="111"/>
    </row>
    <row r="92" spans="2:34" ht="15.75" thickBot="1">
      <c r="B92" s="123"/>
      <c r="C92" s="133"/>
      <c r="D92" s="37"/>
      <c r="E92" s="37"/>
      <c r="F92" s="69"/>
      <c r="G92" s="38"/>
      <c r="H92" s="126"/>
      <c r="I92" s="129"/>
      <c r="J92" s="105"/>
      <c r="K92" s="132"/>
      <c r="L92" s="53"/>
      <c r="M92" s="132"/>
      <c r="N92" s="115"/>
      <c r="O92" s="54"/>
      <c r="P92" s="84"/>
      <c r="Q92" s="39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118"/>
      <c r="AD92" s="118"/>
      <c r="AE92" s="70"/>
      <c r="AF92" s="120"/>
      <c r="AG92" s="120"/>
      <c r="AH92" s="112"/>
    </row>
  </sheetData>
  <mergeCells count="293">
    <mergeCell ref="M16:M19"/>
    <mergeCell ref="N16:N19"/>
    <mergeCell ref="H11:H13"/>
    <mergeCell ref="I11:I13"/>
    <mergeCell ref="AH16:AH19"/>
    <mergeCell ref="AD11:AD13"/>
    <mergeCell ref="AF11:AF13"/>
    <mergeCell ref="AG11:AG13"/>
    <mergeCell ref="AH11:AH13"/>
    <mergeCell ref="B14:AH14"/>
    <mergeCell ref="AG22:AG24"/>
    <mergeCell ref="AH22:AH24"/>
    <mergeCell ref="B20:AH20"/>
    <mergeCell ref="B22:B24"/>
    <mergeCell ref="H22:H24"/>
    <mergeCell ref="I22:I24"/>
    <mergeCell ref="K22:K24"/>
    <mergeCell ref="M22:M24"/>
    <mergeCell ref="N22:N24"/>
    <mergeCell ref="AC22:AC24"/>
    <mergeCell ref="AD22:AD24"/>
    <mergeCell ref="AF22:AF24"/>
    <mergeCell ref="B16:B19"/>
    <mergeCell ref="H16:H19"/>
    <mergeCell ref="I16:I19"/>
    <mergeCell ref="K16:K19"/>
    <mergeCell ref="AC16:AC19"/>
    <mergeCell ref="AD16:AD19"/>
    <mergeCell ref="AF16:AF19"/>
    <mergeCell ref="AG16:AG19"/>
    <mergeCell ref="J11:J13"/>
    <mergeCell ref="K11:K13"/>
    <mergeCell ref="J22:J24"/>
    <mergeCell ref="B11:B13"/>
    <mergeCell ref="O5:AD5"/>
    <mergeCell ref="AE5:AH5"/>
    <mergeCell ref="B5:D5"/>
    <mergeCell ref="F5:N5"/>
    <mergeCell ref="B9:AH9"/>
    <mergeCell ref="N11:N13"/>
    <mergeCell ref="AC11:AC13"/>
    <mergeCell ref="M11:M13"/>
    <mergeCell ref="AA6:AB6"/>
    <mergeCell ref="AE6:AE7"/>
    <mergeCell ref="C6:H7"/>
    <mergeCell ref="C11:C13"/>
    <mergeCell ref="C8:H8"/>
    <mergeCell ref="Y6:Z6"/>
    <mergeCell ref="AC6:AD6"/>
    <mergeCell ref="AF6:AF7"/>
    <mergeCell ref="B2:AH2"/>
    <mergeCell ref="B3:AH3"/>
    <mergeCell ref="B4:H4"/>
    <mergeCell ref="I4:R4"/>
    <mergeCell ref="S4:AH4"/>
    <mergeCell ref="M6:M7"/>
    <mergeCell ref="N6:N7"/>
    <mergeCell ref="U6:V6"/>
    <mergeCell ref="W6:X6"/>
    <mergeCell ref="B6:B7"/>
    <mergeCell ref="I6:I7"/>
    <mergeCell ref="J6:J7"/>
    <mergeCell ref="K6:K7"/>
    <mergeCell ref="L6:L7"/>
    <mergeCell ref="AH6:AH7"/>
    <mergeCell ref="S6:T6"/>
    <mergeCell ref="O6:P6"/>
    <mergeCell ref="Q6:R6"/>
    <mergeCell ref="AG6:AG7"/>
    <mergeCell ref="AG26:AG28"/>
    <mergeCell ref="AH26:AH28"/>
    <mergeCell ref="B30:B32"/>
    <mergeCell ref="H30:H32"/>
    <mergeCell ref="I30:I32"/>
    <mergeCell ref="K30:K32"/>
    <mergeCell ref="M30:M32"/>
    <mergeCell ref="N30:N32"/>
    <mergeCell ref="AC30:AC32"/>
    <mergeCell ref="AD30:AD32"/>
    <mergeCell ref="AF30:AF32"/>
    <mergeCell ref="AG30:AG32"/>
    <mergeCell ref="AH30:AH32"/>
    <mergeCell ref="J30:J32"/>
    <mergeCell ref="J26:J28"/>
    <mergeCell ref="M26:M28"/>
    <mergeCell ref="N26:N28"/>
    <mergeCell ref="AC26:AC28"/>
    <mergeCell ref="AD26:AD28"/>
    <mergeCell ref="AF26:AF28"/>
    <mergeCell ref="B26:B28"/>
    <mergeCell ref="H26:H28"/>
    <mergeCell ref="I26:I28"/>
    <mergeCell ref="K26:K28"/>
    <mergeCell ref="AH34:AH36"/>
    <mergeCell ref="B38:B40"/>
    <mergeCell ref="H38:H40"/>
    <mergeCell ref="I38:I40"/>
    <mergeCell ref="K38:K40"/>
    <mergeCell ref="M38:M40"/>
    <mergeCell ref="N38:N40"/>
    <mergeCell ref="AC38:AC40"/>
    <mergeCell ref="AD38:AD40"/>
    <mergeCell ref="AF38:AF40"/>
    <mergeCell ref="AG38:AG40"/>
    <mergeCell ref="AH38:AH40"/>
    <mergeCell ref="J34:J36"/>
    <mergeCell ref="J38:J40"/>
    <mergeCell ref="N34:N36"/>
    <mergeCell ref="AC34:AC36"/>
    <mergeCell ref="AD34:AD36"/>
    <mergeCell ref="AF34:AF36"/>
    <mergeCell ref="AG34:AG36"/>
    <mergeCell ref="B34:B36"/>
    <mergeCell ref="H34:H36"/>
    <mergeCell ref="I34:I36"/>
    <mergeCell ref="K34:K36"/>
    <mergeCell ref="M34:M36"/>
    <mergeCell ref="AH42:AH44"/>
    <mergeCell ref="B46:B48"/>
    <mergeCell ref="H46:H48"/>
    <mergeCell ref="I46:I48"/>
    <mergeCell ref="K46:K48"/>
    <mergeCell ref="M46:M48"/>
    <mergeCell ref="N46:N48"/>
    <mergeCell ref="AC46:AC48"/>
    <mergeCell ref="AD46:AD48"/>
    <mergeCell ref="AF46:AF48"/>
    <mergeCell ref="AG46:AG48"/>
    <mergeCell ref="AH46:AH48"/>
    <mergeCell ref="J46:J48"/>
    <mergeCell ref="J42:J44"/>
    <mergeCell ref="N42:N44"/>
    <mergeCell ref="AC42:AC44"/>
    <mergeCell ref="AD42:AD44"/>
    <mergeCell ref="AF42:AF44"/>
    <mergeCell ref="AG42:AG44"/>
    <mergeCell ref="B42:B44"/>
    <mergeCell ref="H42:H44"/>
    <mergeCell ref="I42:I44"/>
    <mergeCell ref="K42:K44"/>
    <mergeCell ref="M42:M44"/>
    <mergeCell ref="AH50:AH52"/>
    <mergeCell ref="B54:B56"/>
    <mergeCell ref="H54:H56"/>
    <mergeCell ref="I54:I56"/>
    <mergeCell ref="K54:K56"/>
    <mergeCell ref="M54:M56"/>
    <mergeCell ref="N54:N56"/>
    <mergeCell ref="AC54:AC56"/>
    <mergeCell ref="AD54:AD56"/>
    <mergeCell ref="AF54:AF56"/>
    <mergeCell ref="AG54:AG56"/>
    <mergeCell ref="AH54:AH56"/>
    <mergeCell ref="J54:J56"/>
    <mergeCell ref="J50:J52"/>
    <mergeCell ref="N50:N52"/>
    <mergeCell ref="AC50:AC52"/>
    <mergeCell ref="AD50:AD52"/>
    <mergeCell ref="AF50:AF52"/>
    <mergeCell ref="AG50:AG52"/>
    <mergeCell ref="B50:B52"/>
    <mergeCell ref="H50:H52"/>
    <mergeCell ref="I50:I52"/>
    <mergeCell ref="K50:K52"/>
    <mergeCell ref="M50:M52"/>
    <mergeCell ref="AH58:AH60"/>
    <mergeCell ref="B62:B64"/>
    <mergeCell ref="H62:H64"/>
    <mergeCell ref="I62:I64"/>
    <mergeCell ref="K62:K64"/>
    <mergeCell ref="M62:M64"/>
    <mergeCell ref="N62:N64"/>
    <mergeCell ref="AC62:AC64"/>
    <mergeCell ref="AD62:AD64"/>
    <mergeCell ref="AF62:AF64"/>
    <mergeCell ref="AG62:AG64"/>
    <mergeCell ref="AH62:AH64"/>
    <mergeCell ref="J62:J64"/>
    <mergeCell ref="J58:J60"/>
    <mergeCell ref="N58:N60"/>
    <mergeCell ref="AC58:AC60"/>
    <mergeCell ref="AD58:AD60"/>
    <mergeCell ref="AF58:AF60"/>
    <mergeCell ref="AG58:AG60"/>
    <mergeCell ref="B58:B60"/>
    <mergeCell ref="H58:H60"/>
    <mergeCell ref="I58:I60"/>
    <mergeCell ref="K58:K60"/>
    <mergeCell ref="M58:M60"/>
    <mergeCell ref="AH66:AH68"/>
    <mergeCell ref="B70:B72"/>
    <mergeCell ref="H70:H72"/>
    <mergeCell ref="I70:I72"/>
    <mergeCell ref="K70:K72"/>
    <mergeCell ref="M70:M72"/>
    <mergeCell ref="N70:N72"/>
    <mergeCell ref="AC70:AC72"/>
    <mergeCell ref="AD70:AD72"/>
    <mergeCell ref="AF70:AF72"/>
    <mergeCell ref="AG70:AG72"/>
    <mergeCell ref="AH70:AH72"/>
    <mergeCell ref="C70:C72"/>
    <mergeCell ref="J66:J68"/>
    <mergeCell ref="N66:N68"/>
    <mergeCell ref="AC66:AC68"/>
    <mergeCell ref="AD66:AD68"/>
    <mergeCell ref="AF66:AF68"/>
    <mergeCell ref="AG66:AG68"/>
    <mergeCell ref="B66:B68"/>
    <mergeCell ref="H66:H68"/>
    <mergeCell ref="I66:I68"/>
    <mergeCell ref="K66:K68"/>
    <mergeCell ref="M66:M68"/>
    <mergeCell ref="AH74:AH76"/>
    <mergeCell ref="B78:B80"/>
    <mergeCell ref="H78:H80"/>
    <mergeCell ref="I78:I80"/>
    <mergeCell ref="K78:K80"/>
    <mergeCell ref="M78:M80"/>
    <mergeCell ref="N78:N80"/>
    <mergeCell ref="AC78:AC80"/>
    <mergeCell ref="AD78:AD80"/>
    <mergeCell ref="AF78:AF80"/>
    <mergeCell ref="AG78:AG80"/>
    <mergeCell ref="AH78:AH80"/>
    <mergeCell ref="N74:N76"/>
    <mergeCell ref="AC74:AC76"/>
    <mergeCell ref="AD74:AD76"/>
    <mergeCell ref="AF74:AF76"/>
    <mergeCell ref="AG74:AG76"/>
    <mergeCell ref="B74:B76"/>
    <mergeCell ref="H74:H76"/>
    <mergeCell ref="I74:I76"/>
    <mergeCell ref="K74:K76"/>
    <mergeCell ref="M74:M76"/>
    <mergeCell ref="AH82:AH84"/>
    <mergeCell ref="B86:B88"/>
    <mergeCell ref="H86:H88"/>
    <mergeCell ref="I86:I88"/>
    <mergeCell ref="K86:K88"/>
    <mergeCell ref="M86:M88"/>
    <mergeCell ref="N86:N88"/>
    <mergeCell ref="AC86:AC88"/>
    <mergeCell ref="AD86:AD88"/>
    <mergeCell ref="AF86:AF88"/>
    <mergeCell ref="AG86:AG88"/>
    <mergeCell ref="AH86:AH88"/>
    <mergeCell ref="C86:C88"/>
    <mergeCell ref="C82:C84"/>
    <mergeCell ref="N82:N84"/>
    <mergeCell ref="AC82:AC84"/>
    <mergeCell ref="AD82:AD84"/>
    <mergeCell ref="AF82:AF84"/>
    <mergeCell ref="AG82:AG84"/>
    <mergeCell ref="B82:B84"/>
    <mergeCell ref="H82:H84"/>
    <mergeCell ref="I82:I84"/>
    <mergeCell ref="K82:K84"/>
    <mergeCell ref="M82:M84"/>
    <mergeCell ref="AH90:AH92"/>
    <mergeCell ref="N90:N92"/>
    <mergeCell ref="AC90:AC92"/>
    <mergeCell ref="AD90:AD92"/>
    <mergeCell ref="AF90:AF92"/>
    <mergeCell ref="AG90:AG92"/>
    <mergeCell ref="B90:B92"/>
    <mergeCell ref="H90:H92"/>
    <mergeCell ref="I90:I92"/>
    <mergeCell ref="K90:K92"/>
    <mergeCell ref="M90:M92"/>
    <mergeCell ref="C90:C92"/>
    <mergeCell ref="J90:J92"/>
    <mergeCell ref="J86:J88"/>
    <mergeCell ref="J82:J84"/>
    <mergeCell ref="J78:J80"/>
    <mergeCell ref="J74:J76"/>
    <mergeCell ref="J70:J72"/>
    <mergeCell ref="C16:C19"/>
    <mergeCell ref="C22:C24"/>
    <mergeCell ref="C26:C28"/>
    <mergeCell ref="C30:C32"/>
    <mergeCell ref="C34:C36"/>
    <mergeCell ref="C38:C40"/>
    <mergeCell ref="C42:C44"/>
    <mergeCell ref="C46:C48"/>
    <mergeCell ref="C50:C52"/>
    <mergeCell ref="C54:C56"/>
    <mergeCell ref="C58:C60"/>
    <mergeCell ref="C62:C64"/>
    <mergeCell ref="C66:C68"/>
    <mergeCell ref="C78:C80"/>
    <mergeCell ref="C74:C76"/>
    <mergeCell ref="J16:J19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52"/>
  <sheetViews>
    <sheetView topLeftCell="G1" zoomScale="90" zoomScaleNormal="90" workbookViewId="0">
      <selection activeCell="Q43" sqref="Q43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</v>
      </c>
      <c r="C4" s="143"/>
      <c r="D4" s="143"/>
      <c r="E4" s="143"/>
      <c r="F4" s="143"/>
      <c r="G4" s="143"/>
      <c r="H4" s="144"/>
      <c r="I4" s="222" t="s">
        <v>374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373</v>
      </c>
      <c r="C5" s="182"/>
      <c r="D5" s="183"/>
      <c r="E5" s="85"/>
      <c r="F5" s="184" t="s">
        <v>375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58</v>
      </c>
      <c r="C8" s="199" t="s">
        <v>376</v>
      </c>
      <c r="D8" s="200"/>
      <c r="E8" s="200"/>
      <c r="F8" s="200"/>
      <c r="G8" s="200"/>
      <c r="H8" s="200"/>
      <c r="I8" s="76" t="s">
        <v>377</v>
      </c>
      <c r="J8" s="9">
        <v>0</v>
      </c>
      <c r="K8" s="10">
        <v>5117</v>
      </c>
      <c r="L8" s="10"/>
      <c r="M8" s="11"/>
      <c r="N8" s="77"/>
      <c r="O8" s="12">
        <f>+O10+O15+O21+O25+O29+O33+O37+O41+O45+O49</f>
        <v>71400000</v>
      </c>
      <c r="P8" s="12">
        <f t="shared" ref="P8:AC8" si="0">+P10+P15+P21+P25+P29+P33+P37+P41+P45+P49</f>
        <v>0</v>
      </c>
      <c r="Q8" s="12">
        <f>+Q10+Q15+Q21+Q25+Q29+Q33+Q37+Q41+Q45+Q49</f>
        <v>40800000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10200000</v>
      </c>
      <c r="X8" s="12">
        <f t="shared" si="0"/>
        <v>0</v>
      </c>
      <c r="Y8" s="12">
        <f t="shared" si="0"/>
        <v>29070000</v>
      </c>
      <c r="Z8" s="12">
        <f t="shared" si="0"/>
        <v>0</v>
      </c>
      <c r="AA8" s="12">
        <f t="shared" si="0"/>
        <v>15300000</v>
      </c>
      <c r="AB8" s="12">
        <f t="shared" si="0"/>
        <v>0</v>
      </c>
      <c r="AC8" s="12">
        <f t="shared" si="0"/>
        <v>166770000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0</v>
      </c>
      <c r="P10" s="23">
        <f>SUM(P11:P13)</f>
        <v>0</v>
      </c>
      <c r="Q10" s="24">
        <f>SUM(Q11:Q13)</f>
        <v>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0</v>
      </c>
      <c r="X10" s="23"/>
      <c r="Y10" s="24">
        <f>SUM(Y11:Y13)</f>
        <v>510000</v>
      </c>
      <c r="Z10" s="23"/>
      <c r="AA10" s="24">
        <f>SUM(AA11:AA13)</f>
        <v>0</v>
      </c>
      <c r="AB10" s="23"/>
      <c r="AC10" s="25">
        <f>+O10+Q10+S10+U10+W10+Y10+AA10</f>
        <v>510000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378</v>
      </c>
      <c r="C11" s="109" t="s">
        <v>372</v>
      </c>
      <c r="D11" s="93"/>
      <c r="E11" s="29"/>
      <c r="F11" s="30"/>
      <c r="G11" s="31"/>
      <c r="H11" s="221" t="s">
        <v>379</v>
      </c>
      <c r="I11" s="104" t="s">
        <v>380</v>
      </c>
      <c r="J11" s="169">
        <v>0</v>
      </c>
      <c r="K11" s="172">
        <v>1</v>
      </c>
      <c r="L11" s="79"/>
      <c r="M11" s="192"/>
      <c r="N11" s="190"/>
      <c r="O11" s="96"/>
      <c r="P11" s="83"/>
      <c r="Q11" s="96"/>
      <c r="R11" s="32"/>
      <c r="S11" s="32"/>
      <c r="T11" s="32"/>
      <c r="U11" s="96"/>
      <c r="V11" s="32"/>
      <c r="W11" s="96"/>
      <c r="X11" s="32"/>
      <c r="Y11" s="96">
        <v>510000</v>
      </c>
      <c r="Z11" s="32"/>
      <c r="AA11" s="96"/>
      <c r="AB11" s="33"/>
      <c r="AC11" s="116">
        <f>+Y11</f>
        <v>510000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3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3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36" customHeight="1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0</v>
      </c>
      <c r="P15" s="23">
        <f>SUM(P16:P19)</f>
        <v>0</v>
      </c>
      <c r="Q15" s="24">
        <f>SUM(Q16:Q19)</f>
        <v>0</v>
      </c>
      <c r="R15" s="23">
        <f>SUM(R16:R19)</f>
        <v>0</v>
      </c>
      <c r="S15" s="24"/>
      <c r="T15" s="23"/>
      <c r="U15" s="24"/>
      <c r="V15" s="23"/>
      <c r="W15" s="24"/>
      <c r="X15" s="23"/>
      <c r="Y15" s="24">
        <f>+Y16</f>
        <v>510000</v>
      </c>
      <c r="Z15" s="23"/>
      <c r="AA15" s="24"/>
      <c r="AB15" s="23"/>
      <c r="AC15" s="24">
        <f>AC16</f>
        <v>510000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34.5">
      <c r="B16" s="210" t="s">
        <v>378</v>
      </c>
      <c r="C16" s="106" t="s">
        <v>372</v>
      </c>
      <c r="D16" s="44"/>
      <c r="E16" s="44"/>
      <c r="F16" s="45"/>
      <c r="G16" s="31"/>
      <c r="H16" s="212" t="s">
        <v>381</v>
      </c>
      <c r="I16" s="214" t="s">
        <v>382</v>
      </c>
      <c r="J16" s="110">
        <v>1</v>
      </c>
      <c r="K16" s="216">
        <v>1</v>
      </c>
      <c r="L16" s="86"/>
      <c r="M16" s="217"/>
      <c r="N16" s="219"/>
      <c r="O16" s="47"/>
      <c r="P16" s="83"/>
      <c r="Q16" s="83"/>
      <c r="R16" s="83"/>
      <c r="S16" s="83"/>
      <c r="T16" s="83"/>
      <c r="U16" s="83"/>
      <c r="V16" s="83"/>
      <c r="W16" s="83"/>
      <c r="X16" s="83"/>
      <c r="Y16" s="83">
        <v>510000</v>
      </c>
      <c r="Z16" s="83"/>
      <c r="AA16" s="83"/>
      <c r="AB16" s="83"/>
      <c r="AC16" s="116">
        <f>+Y16</f>
        <v>510000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6"/>
      <c r="M17" s="217"/>
      <c r="N17" s="219"/>
      <c r="O17" s="47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6"/>
      <c r="M18" s="217"/>
      <c r="N18" s="219"/>
      <c r="O18" s="47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5100000</v>
      </c>
      <c r="P21" s="23">
        <f>SUM(P22:P24)</f>
        <v>0</v>
      </c>
      <c r="Q21" s="24">
        <f>SUM(Q22:Q24)</f>
        <v>0</v>
      </c>
      <c r="R21" s="23">
        <f>SUM(R22:R24)</f>
        <v>0</v>
      </c>
      <c r="S21" s="24">
        <v>0</v>
      </c>
      <c r="T21" s="23"/>
      <c r="U21" s="24">
        <v>0</v>
      </c>
      <c r="V21" s="23"/>
      <c r="W21" s="24">
        <f>+W22</f>
        <v>0</v>
      </c>
      <c r="X21" s="23"/>
      <c r="Y21" s="24">
        <f>+Y22</f>
        <v>0</v>
      </c>
      <c r="Z21" s="23"/>
      <c r="AA21" s="24"/>
      <c r="AB21" s="23"/>
      <c r="AC21" s="58">
        <f>AC22</f>
        <v>5100000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378</v>
      </c>
      <c r="C22" s="109" t="s">
        <v>372</v>
      </c>
      <c r="D22" s="29"/>
      <c r="E22" s="29"/>
      <c r="F22" s="59"/>
      <c r="G22" s="60"/>
      <c r="H22" s="124" t="s">
        <v>383</v>
      </c>
      <c r="I22" s="127" t="s">
        <v>384</v>
      </c>
      <c r="J22" s="103">
        <v>0</v>
      </c>
      <c r="K22" s="130">
        <v>1</v>
      </c>
      <c r="L22" s="61"/>
      <c r="M22" s="130"/>
      <c r="N22" s="113"/>
      <c r="O22" s="62">
        <v>5100000</v>
      </c>
      <c r="P22" s="63">
        <v>0</v>
      </c>
      <c r="Q22" s="64">
        <v>0</v>
      </c>
      <c r="R22" s="63"/>
      <c r="S22" s="63">
        <v>0</v>
      </c>
      <c r="T22" s="63"/>
      <c r="U22" s="63">
        <v>0</v>
      </c>
      <c r="V22" s="63"/>
      <c r="W22" s="63"/>
      <c r="X22" s="63"/>
      <c r="Y22" s="63"/>
      <c r="Z22" s="63"/>
      <c r="AA22" s="83"/>
      <c r="AB22" s="83"/>
      <c r="AC22" s="116">
        <f>+Y22+W22+O22</f>
        <v>5100000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6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3"/>
      <c r="AB23" s="83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4"/>
      <c r="Q24" s="39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118"/>
      <c r="AD24" s="118"/>
      <c r="AE24" s="70"/>
      <c r="AF24" s="120"/>
      <c r="AG24" s="120"/>
      <c r="AH24" s="112"/>
    </row>
    <row r="25" spans="2:35" ht="46.5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25500000</v>
      </c>
      <c r="P25" s="23">
        <f>SUM(P26:P28)</f>
        <v>0</v>
      </c>
      <c r="Q25" s="24">
        <f>SUM(Q26:Q28)</f>
        <v>15300000</v>
      </c>
      <c r="R25" s="23">
        <f>SUM(R26:R28)</f>
        <v>0</v>
      </c>
      <c r="S25" s="24"/>
      <c r="T25" s="23"/>
      <c r="U25" s="24"/>
      <c r="V25" s="23"/>
      <c r="W25" s="24"/>
      <c r="X25" s="23"/>
      <c r="Y25" s="24">
        <f>+Y26</f>
        <v>10200000</v>
      </c>
      <c r="Z25" s="23"/>
      <c r="AA25" s="24">
        <f>+AA26</f>
        <v>0</v>
      </c>
      <c r="AB25" s="23"/>
      <c r="AC25" s="58">
        <f>AC26</f>
        <v>51000000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5.75">
      <c r="B26" s="121" t="s">
        <v>378</v>
      </c>
      <c r="C26" s="109" t="s">
        <v>372</v>
      </c>
      <c r="D26" s="29"/>
      <c r="E26" s="29"/>
      <c r="F26" s="59"/>
      <c r="G26" s="60"/>
      <c r="H26" s="223" t="s">
        <v>385</v>
      </c>
      <c r="I26" s="127" t="s">
        <v>386</v>
      </c>
      <c r="J26" s="103">
        <v>5</v>
      </c>
      <c r="K26" s="130">
        <v>5</v>
      </c>
      <c r="L26" s="61"/>
      <c r="M26" s="130"/>
      <c r="N26" s="113"/>
      <c r="O26" s="62">
        <v>25500000</v>
      </c>
      <c r="P26" s="63"/>
      <c r="Q26" s="64">
        <v>15300000</v>
      </c>
      <c r="R26" s="63"/>
      <c r="S26" s="63"/>
      <c r="T26" s="63"/>
      <c r="U26" s="63"/>
      <c r="V26" s="63"/>
      <c r="W26" s="63"/>
      <c r="X26" s="63"/>
      <c r="Y26" s="63">
        <v>10200000</v>
      </c>
      <c r="Z26" s="63"/>
      <c r="AA26" s="83"/>
      <c r="AB26" s="83"/>
      <c r="AC26" s="116">
        <f>+AA26+Y26+Q26+O26</f>
        <v>51000000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6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3"/>
      <c r="AB27" s="83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4"/>
      <c r="Q28" s="39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0</v>
      </c>
      <c r="P29" s="23">
        <f>SUM(P30:P32)</f>
        <v>0</v>
      </c>
      <c r="Q29" s="24">
        <f>SUM(Q30:Q32)</f>
        <v>0</v>
      </c>
      <c r="R29" s="23">
        <f>SUM(R30:R32)</f>
        <v>0</v>
      </c>
      <c r="S29" s="24"/>
      <c r="T29" s="23"/>
      <c r="U29" s="24"/>
      <c r="V29" s="23"/>
      <c r="W29" s="24"/>
      <c r="X29" s="23"/>
      <c r="Y29" s="24"/>
      <c r="Z29" s="23"/>
      <c r="AA29" s="24">
        <f>+AA30</f>
        <v>5100000</v>
      </c>
      <c r="AB29" s="23"/>
      <c r="AC29" s="58">
        <f>AC30</f>
        <v>5100000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1.25">
      <c r="B30" s="121" t="s">
        <v>378</v>
      </c>
      <c r="C30" s="109" t="s">
        <v>372</v>
      </c>
      <c r="D30" s="29"/>
      <c r="E30" s="29"/>
      <c r="F30" s="59"/>
      <c r="G30" s="60"/>
      <c r="H30" s="124" t="s">
        <v>387</v>
      </c>
      <c r="I30" s="127" t="s">
        <v>388</v>
      </c>
      <c r="J30" s="103">
        <v>0</v>
      </c>
      <c r="K30" s="130">
        <v>4</v>
      </c>
      <c r="L30" s="61"/>
      <c r="M30" s="130"/>
      <c r="N30" s="113"/>
      <c r="O30" s="62"/>
      <c r="P30" s="63"/>
      <c r="Q30" s="64"/>
      <c r="R30" s="63"/>
      <c r="S30" s="63"/>
      <c r="T30" s="63"/>
      <c r="U30" s="63"/>
      <c r="V30" s="63"/>
      <c r="W30" s="63"/>
      <c r="X30" s="63"/>
      <c r="Y30" s="63"/>
      <c r="Z30" s="63"/>
      <c r="AA30" s="83">
        <v>5100000</v>
      </c>
      <c r="AB30" s="83"/>
      <c r="AC30" s="116">
        <f>+AA30</f>
        <v>5100000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6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3"/>
      <c r="AB31" s="83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4"/>
      <c r="Q32" s="39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5100000</v>
      </c>
      <c r="P33" s="23">
        <f>SUM(P34:P36)</f>
        <v>0</v>
      </c>
      <c r="Q33" s="24">
        <f>SUM(Q34:Q36)</f>
        <v>5100000</v>
      </c>
      <c r="R33" s="23">
        <f>SUM(R34:R36)</f>
        <v>0</v>
      </c>
      <c r="S33" s="24"/>
      <c r="T33" s="23"/>
      <c r="U33" s="24"/>
      <c r="V33" s="23"/>
      <c r="W33" s="24"/>
      <c r="X33" s="23"/>
      <c r="Y33" s="24"/>
      <c r="Z33" s="23"/>
      <c r="AA33" s="24">
        <f>+AA34</f>
        <v>5100000</v>
      </c>
      <c r="AB33" s="23"/>
      <c r="AC33" s="58">
        <f>AC34</f>
        <v>15300000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378</v>
      </c>
      <c r="C34" s="109" t="s">
        <v>372</v>
      </c>
      <c r="D34" s="29"/>
      <c r="E34" s="29"/>
      <c r="F34" s="59"/>
      <c r="G34" s="60"/>
      <c r="H34" s="124" t="s">
        <v>389</v>
      </c>
      <c r="I34" s="127" t="s">
        <v>390</v>
      </c>
      <c r="J34" s="103">
        <v>0</v>
      </c>
      <c r="K34" s="130">
        <v>1</v>
      </c>
      <c r="L34" s="61"/>
      <c r="M34" s="130"/>
      <c r="N34" s="113"/>
      <c r="O34" s="62">
        <v>5100000</v>
      </c>
      <c r="P34" s="63"/>
      <c r="Q34" s="64">
        <v>5100000</v>
      </c>
      <c r="R34" s="63"/>
      <c r="S34" s="63"/>
      <c r="T34" s="63"/>
      <c r="U34" s="63"/>
      <c r="V34" s="63"/>
      <c r="W34" s="63"/>
      <c r="X34" s="63"/>
      <c r="Y34" s="63"/>
      <c r="Z34" s="63"/>
      <c r="AA34" s="83">
        <v>5100000</v>
      </c>
      <c r="AB34" s="83"/>
      <c r="AC34" s="116">
        <f>+AA34+Q34+O34</f>
        <v>15300000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6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3"/>
      <c r="AB35" s="83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4"/>
      <c r="Q36" s="39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0</v>
      </c>
      <c r="P37" s="23">
        <f>SUM(P38:P40)</f>
        <v>0</v>
      </c>
      <c r="Q37" s="24">
        <f>SUM(Q38:Q40)</f>
        <v>0</v>
      </c>
      <c r="R37" s="23">
        <f>SUM(R38:R40)</f>
        <v>0</v>
      </c>
      <c r="S37" s="24"/>
      <c r="T37" s="23"/>
      <c r="U37" s="24">
        <f>+U38</f>
        <v>0</v>
      </c>
      <c r="V37" s="23"/>
      <c r="W37" s="24">
        <f>+W38</f>
        <v>0</v>
      </c>
      <c r="X37" s="23"/>
      <c r="Y37" s="24">
        <f>+Y38</f>
        <v>5100000</v>
      </c>
      <c r="Z37" s="23"/>
      <c r="AA37" s="24"/>
      <c r="AB37" s="23"/>
      <c r="AC37" s="58">
        <f>AC38</f>
        <v>5100000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1.25">
      <c r="B38" s="121" t="s">
        <v>378</v>
      </c>
      <c r="C38" s="109" t="s">
        <v>372</v>
      </c>
      <c r="D38" s="29"/>
      <c r="E38" s="29"/>
      <c r="F38" s="59"/>
      <c r="G38" s="60"/>
      <c r="H38" s="124" t="s">
        <v>391</v>
      </c>
      <c r="I38" s="127" t="s">
        <v>392</v>
      </c>
      <c r="J38" s="103">
        <v>1</v>
      </c>
      <c r="K38" s="130">
        <v>100</v>
      </c>
      <c r="L38" s="61"/>
      <c r="M38" s="130"/>
      <c r="N38" s="113"/>
      <c r="O38" s="62"/>
      <c r="P38" s="63"/>
      <c r="Q38" s="64"/>
      <c r="R38" s="63"/>
      <c r="S38" s="63"/>
      <c r="T38" s="63"/>
      <c r="U38" s="63"/>
      <c r="V38" s="63"/>
      <c r="W38" s="63"/>
      <c r="X38" s="63"/>
      <c r="Y38" s="63">
        <v>5100000</v>
      </c>
      <c r="Z38" s="63"/>
      <c r="AA38" s="83"/>
      <c r="AB38" s="83"/>
      <c r="AC38" s="116">
        <f>+Y38</f>
        <v>5100000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6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3"/>
      <c r="AB39" s="83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4"/>
      <c r="Q40" s="39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118"/>
      <c r="AD40" s="118"/>
      <c r="AE40" s="70"/>
      <c r="AF40" s="120"/>
      <c r="AG40" s="120"/>
      <c r="AH40" s="112"/>
    </row>
    <row r="41" spans="2:34" ht="46.5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35700000</v>
      </c>
      <c r="P41" s="23">
        <f>SUM(P42:P44)</f>
        <v>0</v>
      </c>
      <c r="Q41" s="24">
        <f>SUM(Q42:Q44)</f>
        <v>20400000</v>
      </c>
      <c r="R41" s="23">
        <f>SUM(R42:R44)</f>
        <v>0</v>
      </c>
      <c r="S41" s="24"/>
      <c r="T41" s="23"/>
      <c r="U41" s="24"/>
      <c r="V41" s="23"/>
      <c r="W41" s="24">
        <f>+W42</f>
        <v>10200000</v>
      </c>
      <c r="X41" s="23"/>
      <c r="Y41" s="24">
        <f>+Y42</f>
        <v>12750000</v>
      </c>
      <c r="Z41" s="23"/>
      <c r="AA41" s="24">
        <f>+AA42</f>
        <v>2550000</v>
      </c>
      <c r="AB41" s="23"/>
      <c r="AC41" s="58">
        <f>AC42</f>
        <v>81600000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5.75">
      <c r="B42" s="121" t="s">
        <v>378</v>
      </c>
      <c r="C42" s="109" t="s">
        <v>372</v>
      </c>
      <c r="D42" s="29"/>
      <c r="E42" s="29"/>
      <c r="F42" s="59"/>
      <c r="G42" s="60"/>
      <c r="H42" s="124" t="s">
        <v>393</v>
      </c>
      <c r="I42" s="127" t="s">
        <v>394</v>
      </c>
      <c r="J42" s="103">
        <v>0</v>
      </c>
      <c r="K42" s="130">
        <v>8</v>
      </c>
      <c r="L42" s="61"/>
      <c r="M42" s="130"/>
      <c r="N42" s="113"/>
      <c r="O42" s="62">
        <v>35700000</v>
      </c>
      <c r="P42" s="63"/>
      <c r="Q42" s="64">
        <v>20400000</v>
      </c>
      <c r="R42" s="63"/>
      <c r="S42" s="63"/>
      <c r="T42" s="63"/>
      <c r="U42" s="63"/>
      <c r="V42" s="63"/>
      <c r="W42" s="63">
        <v>10200000</v>
      </c>
      <c r="X42" s="63"/>
      <c r="Y42" s="63">
        <v>12750000</v>
      </c>
      <c r="Z42" s="63"/>
      <c r="AA42" s="83">
        <v>2550000</v>
      </c>
      <c r="AB42" s="83"/>
      <c r="AC42" s="116">
        <f>+Y42+W42+Q42+O42+AA42</f>
        <v>81600000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125"/>
      <c r="I43" s="128"/>
      <c r="J43" s="104"/>
      <c r="K43" s="131"/>
      <c r="L43" s="86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3"/>
      <c r="AB43" s="83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126"/>
      <c r="I44" s="129"/>
      <c r="J44" s="105"/>
      <c r="K44" s="132"/>
      <c r="L44" s="53"/>
      <c r="M44" s="132"/>
      <c r="N44" s="115"/>
      <c r="O44" s="54"/>
      <c r="P44" s="84"/>
      <c r="Q44" s="39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118"/>
      <c r="AD44" s="118"/>
      <c r="AE44" s="70"/>
      <c r="AF44" s="120"/>
      <c r="AG44" s="120"/>
      <c r="AH44" s="112"/>
    </row>
    <row r="45" spans="2:34" ht="40.5" customHeight="1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0</v>
      </c>
      <c r="P45" s="23">
        <f>SUM(P46:P48)</f>
        <v>0</v>
      </c>
      <c r="Q45" s="24">
        <f>SUM(Q46:Q48)</f>
        <v>0</v>
      </c>
      <c r="R45" s="23">
        <f>SUM(R46:R48)</f>
        <v>0</v>
      </c>
      <c r="S45" s="24"/>
      <c r="T45" s="23"/>
      <c r="U45" s="24"/>
      <c r="V45" s="23"/>
      <c r="W45" s="24"/>
      <c r="X45" s="23"/>
      <c r="Y45" s="24"/>
      <c r="Z45" s="23"/>
      <c r="AA45" s="24">
        <f>+AA46</f>
        <v>1020000</v>
      </c>
      <c r="AB45" s="23"/>
      <c r="AC45" s="58">
        <f>AC46</f>
        <v>1020000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1.25">
      <c r="B46" s="121" t="s">
        <v>378</v>
      </c>
      <c r="C46" s="109" t="s">
        <v>372</v>
      </c>
      <c r="D46" s="29"/>
      <c r="E46" s="29"/>
      <c r="F46" s="59"/>
      <c r="G46" s="60"/>
      <c r="H46" s="124" t="s">
        <v>395</v>
      </c>
      <c r="I46" s="127" t="s">
        <v>396</v>
      </c>
      <c r="J46" s="103">
        <v>0</v>
      </c>
      <c r="K46" s="130">
        <v>1</v>
      </c>
      <c r="L46" s="61"/>
      <c r="M46" s="130"/>
      <c r="N46" s="113"/>
      <c r="O46" s="62"/>
      <c r="P46" s="63"/>
      <c r="Q46" s="64"/>
      <c r="R46" s="63"/>
      <c r="S46" s="63"/>
      <c r="T46" s="63"/>
      <c r="U46" s="63"/>
      <c r="V46" s="63"/>
      <c r="W46" s="63"/>
      <c r="X46" s="63"/>
      <c r="Y46" s="63"/>
      <c r="Z46" s="63"/>
      <c r="AA46" s="83">
        <v>1020000</v>
      </c>
      <c r="AB46" s="83"/>
      <c r="AC46" s="116">
        <f>+AA46+Q46</f>
        <v>1020000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6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3"/>
      <c r="AB47" s="83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4"/>
      <c r="Q48" s="39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118"/>
      <c r="AD48" s="118"/>
      <c r="AE48" s="70"/>
      <c r="AF48" s="120"/>
      <c r="AG48" s="120"/>
      <c r="AH48" s="112"/>
    </row>
    <row r="49" spans="2:34" ht="47.25" customHeight="1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0</v>
      </c>
      <c r="P49" s="23">
        <f>SUM(P50:P52)</f>
        <v>0</v>
      </c>
      <c r="Q49" s="24">
        <f>SUM(Q50:Q52)</f>
        <v>0</v>
      </c>
      <c r="R49" s="23">
        <f>SUM(R50:R52)</f>
        <v>0</v>
      </c>
      <c r="S49" s="24"/>
      <c r="T49" s="23"/>
      <c r="U49" s="24"/>
      <c r="V49" s="23"/>
      <c r="W49" s="24">
        <f>+W50</f>
        <v>0</v>
      </c>
      <c r="X49" s="23"/>
      <c r="Y49" s="24">
        <f>+Y50</f>
        <v>0</v>
      </c>
      <c r="Z49" s="23"/>
      <c r="AA49" s="24">
        <f>+AA50</f>
        <v>1530000</v>
      </c>
      <c r="AB49" s="23"/>
      <c r="AC49" s="58">
        <f>AC50</f>
        <v>1530000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41.25">
      <c r="B50" s="121" t="s">
        <v>378</v>
      </c>
      <c r="C50" s="109" t="s">
        <v>372</v>
      </c>
      <c r="D50" s="29"/>
      <c r="E50" s="29"/>
      <c r="F50" s="59"/>
      <c r="G50" s="60"/>
      <c r="H50" s="124" t="s">
        <v>397</v>
      </c>
      <c r="I50" s="127" t="s">
        <v>398</v>
      </c>
      <c r="J50" s="103">
        <v>0</v>
      </c>
      <c r="K50" s="130">
        <v>8</v>
      </c>
      <c r="L50" s="61"/>
      <c r="M50" s="130"/>
      <c r="N50" s="113"/>
      <c r="O50" s="62"/>
      <c r="P50" s="63"/>
      <c r="Q50" s="64"/>
      <c r="R50" s="63"/>
      <c r="S50" s="63"/>
      <c r="T50" s="63"/>
      <c r="U50" s="63"/>
      <c r="V50" s="63"/>
      <c r="W50" s="63"/>
      <c r="X50" s="63"/>
      <c r="Y50" s="63"/>
      <c r="Z50" s="63"/>
      <c r="AA50" s="83">
        <v>1530000</v>
      </c>
      <c r="AB50" s="83"/>
      <c r="AC50" s="116">
        <f>+AA50+Y50+W50+Q50+O50</f>
        <v>1530000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6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3"/>
      <c r="AB51" s="83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7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4"/>
      <c r="Q52" s="39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118"/>
      <c r="AD52" s="118"/>
      <c r="AE52" s="70"/>
      <c r="AF52" s="120"/>
      <c r="AG52" s="120"/>
      <c r="AH52" s="112"/>
    </row>
  </sheetData>
  <mergeCells count="163"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D26:AD28"/>
    <mergeCell ref="AF26:AF28"/>
    <mergeCell ref="K34:K36"/>
    <mergeCell ref="M34:M36"/>
    <mergeCell ref="N34:N36"/>
    <mergeCell ref="AC34:AC36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N42:N44"/>
    <mergeCell ref="AC42:AC44"/>
    <mergeCell ref="AD34:AD36"/>
    <mergeCell ref="AF34:AF36"/>
    <mergeCell ref="AG34:AG36"/>
    <mergeCell ref="AH34:AH36"/>
    <mergeCell ref="B38:B40"/>
    <mergeCell ref="C38:C40"/>
    <mergeCell ref="H38:H40"/>
    <mergeCell ref="I38:I40"/>
    <mergeCell ref="J38:J40"/>
    <mergeCell ref="K38:K40"/>
    <mergeCell ref="AH38:AH40"/>
    <mergeCell ref="M38:M40"/>
    <mergeCell ref="N38:N40"/>
    <mergeCell ref="AC38:AC40"/>
    <mergeCell ref="AD38:AD40"/>
    <mergeCell ref="AF38:AF40"/>
    <mergeCell ref="AG38:AG40"/>
    <mergeCell ref="B34:B36"/>
    <mergeCell ref="C34:C36"/>
    <mergeCell ref="H34:H36"/>
    <mergeCell ref="I34:I36"/>
    <mergeCell ref="J34:J36"/>
    <mergeCell ref="AD42:AD44"/>
    <mergeCell ref="AF42:AF44"/>
    <mergeCell ref="AG42:AG44"/>
    <mergeCell ref="AH42:AH44"/>
    <mergeCell ref="B46:B48"/>
    <mergeCell ref="C46:C48"/>
    <mergeCell ref="H46:H48"/>
    <mergeCell ref="I46:I48"/>
    <mergeCell ref="J46:J48"/>
    <mergeCell ref="K46:K48"/>
    <mergeCell ref="AH46:AH48"/>
    <mergeCell ref="M46:M48"/>
    <mergeCell ref="N46:N48"/>
    <mergeCell ref="AC46:AC48"/>
    <mergeCell ref="AD46:AD48"/>
    <mergeCell ref="AF46:AF48"/>
    <mergeCell ref="AG46:AG48"/>
    <mergeCell ref="B42:B44"/>
    <mergeCell ref="C42:C44"/>
    <mergeCell ref="H42:H44"/>
    <mergeCell ref="I42:I44"/>
    <mergeCell ref="J42:J44"/>
    <mergeCell ref="K42:K44"/>
    <mergeCell ref="M42:M44"/>
    <mergeCell ref="AD50:AD52"/>
    <mergeCell ref="AF50:AF52"/>
    <mergeCell ref="AG50:AG52"/>
    <mergeCell ref="AH50:AH52"/>
    <mergeCell ref="B50:B52"/>
    <mergeCell ref="C50:C52"/>
    <mergeCell ref="H50:H52"/>
    <mergeCell ref="I50:I52"/>
    <mergeCell ref="J50:J52"/>
    <mergeCell ref="K50:K52"/>
    <mergeCell ref="M50:M52"/>
    <mergeCell ref="N50:N52"/>
    <mergeCell ref="AC50:AC52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I48"/>
  <sheetViews>
    <sheetView zoomScale="90" zoomScaleNormal="90" workbookViewId="0">
      <selection activeCell="AC29" sqref="AC29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403</v>
      </c>
      <c r="C4" s="143"/>
      <c r="D4" s="143"/>
      <c r="E4" s="143"/>
      <c r="F4" s="143"/>
      <c r="G4" s="143"/>
      <c r="H4" s="144"/>
      <c r="I4" s="222" t="s">
        <v>405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402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404</v>
      </c>
      <c r="C5" s="182"/>
      <c r="D5" s="183"/>
      <c r="E5" s="85"/>
      <c r="F5" s="184" t="s">
        <v>401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733</v>
      </c>
      <c r="C8" s="199" t="s">
        <v>399</v>
      </c>
      <c r="D8" s="200"/>
      <c r="E8" s="200"/>
      <c r="F8" s="200"/>
      <c r="G8" s="200"/>
      <c r="H8" s="200"/>
      <c r="I8" s="76" t="s">
        <v>400</v>
      </c>
      <c r="J8" s="101">
        <v>84.96</v>
      </c>
      <c r="K8" s="10">
        <v>90</v>
      </c>
      <c r="L8" s="10"/>
      <c r="M8" s="11"/>
      <c r="N8" s="77"/>
      <c r="O8" s="12">
        <f>+O10+O15+O21+O25+O29+O33+O37+O41+O45</f>
        <v>125511000</v>
      </c>
      <c r="P8" s="12">
        <f t="shared" ref="P8:AB8" si="0">+P10+P15+P21+P25+P29+P33+P37+P41+P45</f>
        <v>0</v>
      </c>
      <c r="Q8" s="12">
        <f t="shared" si="0"/>
        <v>102000000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25500000</v>
      </c>
      <c r="V8" s="12">
        <f t="shared" si="0"/>
        <v>0</v>
      </c>
      <c r="W8" s="12">
        <f t="shared" si="0"/>
        <v>61938480</v>
      </c>
      <c r="X8" s="12">
        <f t="shared" si="0"/>
        <v>0</v>
      </c>
      <c r="Y8" s="12">
        <f t="shared" si="0"/>
        <v>61200000</v>
      </c>
      <c r="Z8" s="12">
        <f t="shared" si="0"/>
        <v>0</v>
      </c>
      <c r="AA8" s="12">
        <f t="shared" si="0"/>
        <v>110003940</v>
      </c>
      <c r="AB8" s="12">
        <f t="shared" si="0"/>
        <v>0</v>
      </c>
      <c r="AC8" s="12">
        <f>+AC10+AC15+AC21+AC25+AC29+AC33+AC37+AC41+AC45</f>
        <v>486153420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51000000</v>
      </c>
      <c r="P10" s="23">
        <f>SUM(P11:P13)</f>
        <v>0</v>
      </c>
      <c r="Q10" s="24">
        <f>SUM(Q11:Q13)</f>
        <v>0</v>
      </c>
      <c r="R10" s="23">
        <f>SUM(R11:R13)</f>
        <v>0</v>
      </c>
      <c r="S10" s="24">
        <v>0</v>
      </c>
      <c r="T10" s="23"/>
      <c r="U10" s="24">
        <f>SUM(U11:U13)</f>
        <v>15300000</v>
      </c>
      <c r="V10" s="23"/>
      <c r="W10" s="24">
        <f>SUM(W11:W13)</f>
        <v>0</v>
      </c>
      <c r="X10" s="23"/>
      <c r="Y10" s="24">
        <f>SUM(Y11:Y13)</f>
        <v>30600000</v>
      </c>
      <c r="Z10" s="23"/>
      <c r="AA10" s="24">
        <f>SUM(AA11:AA13)</f>
        <v>56100000</v>
      </c>
      <c r="AB10" s="23"/>
      <c r="AC10" s="25">
        <f>+O10+Q10+S10+U10+W10+Y10+AA10</f>
        <v>153000000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407</v>
      </c>
      <c r="C11" s="109" t="s">
        <v>406</v>
      </c>
      <c r="D11" s="93"/>
      <c r="E11" s="29"/>
      <c r="F11" s="30"/>
      <c r="G11" s="31"/>
      <c r="H11" s="221" t="s">
        <v>408</v>
      </c>
      <c r="I11" s="104" t="s">
        <v>409</v>
      </c>
      <c r="J11" s="169">
        <v>0</v>
      </c>
      <c r="K11" s="172">
        <v>2</v>
      </c>
      <c r="L11" s="79"/>
      <c r="M11" s="192"/>
      <c r="N11" s="190"/>
      <c r="O11" s="96">
        <v>51000000</v>
      </c>
      <c r="P11" s="83"/>
      <c r="Q11" s="96"/>
      <c r="R11" s="32"/>
      <c r="S11" s="32"/>
      <c r="T11" s="32"/>
      <c r="U11" s="96">
        <v>15300000</v>
      </c>
      <c r="V11" s="32"/>
      <c r="W11" s="96"/>
      <c r="X11" s="32"/>
      <c r="Y11" s="96">
        <v>30600000</v>
      </c>
      <c r="Z11" s="32"/>
      <c r="AA11" s="96">
        <v>56100000</v>
      </c>
      <c r="AB11" s="33"/>
      <c r="AC11" s="116">
        <f>+AA11+Y11+U11+O11</f>
        <v>153000000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3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3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51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20400000</v>
      </c>
      <c r="P15" s="23">
        <f>SUM(P16:P19)</f>
        <v>0</v>
      </c>
      <c r="Q15" s="24">
        <f>SUM(Q16:Q19)</f>
        <v>20400000</v>
      </c>
      <c r="R15" s="23">
        <f>SUM(R16:R19)</f>
        <v>0</v>
      </c>
      <c r="S15" s="24"/>
      <c r="T15" s="23"/>
      <c r="U15" s="24">
        <f>+U16</f>
        <v>10200000</v>
      </c>
      <c r="V15" s="23"/>
      <c r="W15" s="24"/>
      <c r="X15" s="23"/>
      <c r="Y15" s="24">
        <f>+Y16</f>
        <v>30600000</v>
      </c>
      <c r="Z15" s="23"/>
      <c r="AA15" s="24">
        <f>+AA16</f>
        <v>20400000</v>
      </c>
      <c r="AB15" s="23"/>
      <c r="AC15" s="24">
        <f>AC16</f>
        <v>102000000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5.75">
      <c r="B16" s="210" t="s">
        <v>407</v>
      </c>
      <c r="C16" s="106" t="s">
        <v>406</v>
      </c>
      <c r="D16" s="44"/>
      <c r="E16" s="44"/>
      <c r="F16" s="45"/>
      <c r="G16" s="31"/>
      <c r="H16" s="212" t="s">
        <v>410</v>
      </c>
      <c r="I16" s="214" t="s">
        <v>411</v>
      </c>
      <c r="J16" s="110">
        <v>8</v>
      </c>
      <c r="K16" s="216">
        <v>8</v>
      </c>
      <c r="L16" s="86"/>
      <c r="M16" s="217"/>
      <c r="N16" s="219"/>
      <c r="O16" s="47">
        <v>20400000</v>
      </c>
      <c r="P16" s="83"/>
      <c r="Q16" s="83">
        <v>20400000</v>
      </c>
      <c r="R16" s="83"/>
      <c r="S16" s="83"/>
      <c r="T16" s="83"/>
      <c r="U16" s="83">
        <v>10200000</v>
      </c>
      <c r="V16" s="83"/>
      <c r="W16" s="83"/>
      <c r="X16" s="83"/>
      <c r="Y16" s="83">
        <v>30600000</v>
      </c>
      <c r="Z16" s="83"/>
      <c r="AA16" s="83">
        <v>20400000</v>
      </c>
      <c r="AB16" s="83"/>
      <c r="AC16" s="116">
        <f>+AA16+Y16+U16+Q16+O16</f>
        <v>102000000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6"/>
      <c r="M17" s="217"/>
      <c r="N17" s="219"/>
      <c r="O17" s="47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6"/>
      <c r="M18" s="217"/>
      <c r="N18" s="219"/>
      <c r="O18" s="47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0</v>
      </c>
      <c r="P21" s="23">
        <f>SUM(P22:P24)</f>
        <v>0</v>
      </c>
      <c r="Q21" s="24">
        <f>SUM(Q22:Q24)</f>
        <v>30600000</v>
      </c>
      <c r="R21" s="23">
        <f>SUM(R22:R24)</f>
        <v>0</v>
      </c>
      <c r="S21" s="24">
        <v>0</v>
      </c>
      <c r="T21" s="23"/>
      <c r="U21" s="24">
        <f>+U22</f>
        <v>0</v>
      </c>
      <c r="V21" s="23"/>
      <c r="W21" s="24">
        <f>+W22</f>
        <v>20400000</v>
      </c>
      <c r="X21" s="23"/>
      <c r="Y21" s="24">
        <f>+Y22</f>
        <v>0</v>
      </c>
      <c r="Z21" s="23"/>
      <c r="AA21" s="24">
        <f>+AA22</f>
        <v>0</v>
      </c>
      <c r="AB21" s="23"/>
      <c r="AC21" s="58">
        <f>AC22</f>
        <v>51000000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407</v>
      </c>
      <c r="C22" s="109" t="s">
        <v>406</v>
      </c>
      <c r="D22" s="29"/>
      <c r="E22" s="29"/>
      <c r="F22" s="59"/>
      <c r="G22" s="60"/>
      <c r="H22" s="124" t="s">
        <v>412</v>
      </c>
      <c r="I22" s="127" t="s">
        <v>413</v>
      </c>
      <c r="J22" s="103">
        <v>0</v>
      </c>
      <c r="K22" s="130">
        <v>8</v>
      </c>
      <c r="L22" s="61"/>
      <c r="M22" s="130"/>
      <c r="N22" s="113"/>
      <c r="O22" s="62"/>
      <c r="P22" s="63"/>
      <c r="Q22" s="64">
        <v>30600000</v>
      </c>
      <c r="R22" s="63"/>
      <c r="S22" s="63"/>
      <c r="T22" s="63"/>
      <c r="U22" s="63"/>
      <c r="V22" s="63"/>
      <c r="W22" s="63">
        <v>20400000</v>
      </c>
      <c r="X22" s="63"/>
      <c r="Y22" s="63"/>
      <c r="Z22" s="63"/>
      <c r="AA22" s="83"/>
      <c r="AB22" s="83"/>
      <c r="AC22" s="116">
        <f>+AA22+Y22+W22+U22+Q22+O22</f>
        <v>51000000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6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3"/>
      <c r="AB23" s="83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4"/>
      <c r="Q24" s="39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118"/>
      <c r="AD24" s="118"/>
      <c r="AE24" s="70"/>
      <c r="AF24" s="120"/>
      <c r="AG24" s="120"/>
      <c r="AH24" s="112"/>
    </row>
    <row r="25" spans="2:35" ht="39.75" customHeight="1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633420</v>
      </c>
      <c r="P25" s="23">
        <f>SUM(P26:P28)</f>
        <v>0</v>
      </c>
      <c r="Q25" s="24">
        <f>SUM(Q26:Q28)</f>
        <v>0</v>
      </c>
      <c r="R25" s="23">
        <f>SUM(R26:R28)</f>
        <v>0</v>
      </c>
      <c r="S25" s="24"/>
      <c r="T25" s="23"/>
      <c r="U25" s="24"/>
      <c r="V25" s="23"/>
      <c r="W25" s="24"/>
      <c r="X25" s="23"/>
      <c r="Y25" s="24"/>
      <c r="Z25" s="23"/>
      <c r="AA25" s="24">
        <f>+AA26</f>
        <v>5100000</v>
      </c>
      <c r="AB25" s="23"/>
      <c r="AC25" s="58">
        <f>AC26</f>
        <v>5733420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1.25">
      <c r="B26" s="121" t="s">
        <v>407</v>
      </c>
      <c r="C26" s="109" t="s">
        <v>406</v>
      </c>
      <c r="D26" s="29"/>
      <c r="E26" s="29"/>
      <c r="F26" s="59"/>
      <c r="G26" s="60"/>
      <c r="H26" s="223" t="s">
        <v>414</v>
      </c>
      <c r="I26" s="127" t="s">
        <v>415</v>
      </c>
      <c r="J26" s="103">
        <v>0</v>
      </c>
      <c r="K26" s="130">
        <v>13</v>
      </c>
      <c r="L26" s="61"/>
      <c r="M26" s="130"/>
      <c r="N26" s="113"/>
      <c r="O26" s="62">
        <v>633420</v>
      </c>
      <c r="P26" s="63"/>
      <c r="Q26" s="64"/>
      <c r="R26" s="63"/>
      <c r="S26" s="63"/>
      <c r="T26" s="63"/>
      <c r="U26" s="63"/>
      <c r="V26" s="63"/>
      <c r="W26" s="63"/>
      <c r="X26" s="63"/>
      <c r="Y26" s="63"/>
      <c r="Z26" s="63"/>
      <c r="AA26" s="83">
        <v>5100000</v>
      </c>
      <c r="AB26" s="83"/>
      <c r="AC26" s="116">
        <f>+AA26+O26</f>
        <v>5733420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6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3"/>
      <c r="AB27" s="83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4"/>
      <c r="Q28" s="39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0</v>
      </c>
      <c r="P29" s="23">
        <f>SUM(P30:P32)</f>
        <v>0</v>
      </c>
      <c r="Q29" s="24">
        <f>SUM(Q30:Q32)</f>
        <v>51000000</v>
      </c>
      <c r="R29" s="23">
        <f>SUM(R30:R32)</f>
        <v>0</v>
      </c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58">
        <f>AC30</f>
        <v>51000000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5.75">
      <c r="B30" s="121" t="s">
        <v>407</v>
      </c>
      <c r="C30" s="109" t="s">
        <v>406</v>
      </c>
      <c r="D30" s="29"/>
      <c r="E30" s="29"/>
      <c r="F30" s="59"/>
      <c r="G30" s="60"/>
      <c r="H30" s="124" t="s">
        <v>416</v>
      </c>
      <c r="I30" s="127" t="s">
        <v>417</v>
      </c>
      <c r="J30" s="103">
        <v>1</v>
      </c>
      <c r="K30" s="130">
        <v>1</v>
      </c>
      <c r="L30" s="61"/>
      <c r="M30" s="130"/>
      <c r="N30" s="113"/>
      <c r="O30" s="62"/>
      <c r="P30" s="63"/>
      <c r="Q30" s="64">
        <v>51000000</v>
      </c>
      <c r="R30" s="63"/>
      <c r="S30" s="63"/>
      <c r="T30" s="63"/>
      <c r="U30" s="63"/>
      <c r="V30" s="63"/>
      <c r="W30" s="63"/>
      <c r="X30" s="63"/>
      <c r="Y30" s="63"/>
      <c r="Z30" s="63"/>
      <c r="AA30" s="83"/>
      <c r="AB30" s="83"/>
      <c r="AC30" s="116">
        <f>+Q30</f>
        <v>51000000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6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3"/>
      <c r="AB31" s="83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4"/>
      <c r="Q32" s="39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0</v>
      </c>
      <c r="P33" s="23">
        <f>SUM(P34:P36)</f>
        <v>0</v>
      </c>
      <c r="Q33" s="24">
        <f>SUM(Q34:Q36)</f>
        <v>0</v>
      </c>
      <c r="R33" s="23">
        <f>SUM(R34:R36)</f>
        <v>0</v>
      </c>
      <c r="S33" s="24"/>
      <c r="T33" s="23"/>
      <c r="U33" s="24"/>
      <c r="V33" s="23"/>
      <c r="W33" s="24"/>
      <c r="X33" s="23"/>
      <c r="Y33" s="24"/>
      <c r="Z33" s="23"/>
      <c r="AA33" s="24">
        <f>+AA34</f>
        <v>1020000</v>
      </c>
      <c r="AB33" s="23"/>
      <c r="AC33" s="58">
        <f>AC34</f>
        <v>1020000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407</v>
      </c>
      <c r="C34" s="109" t="s">
        <v>406</v>
      </c>
      <c r="D34" s="29"/>
      <c r="E34" s="29"/>
      <c r="F34" s="59"/>
      <c r="G34" s="60"/>
      <c r="H34" s="124" t="s">
        <v>418</v>
      </c>
      <c r="I34" s="127" t="s">
        <v>419</v>
      </c>
      <c r="J34" s="103">
        <v>0</v>
      </c>
      <c r="K34" s="130">
        <v>1</v>
      </c>
      <c r="L34" s="61"/>
      <c r="M34" s="130"/>
      <c r="N34" s="113"/>
      <c r="O34" s="62"/>
      <c r="P34" s="63"/>
      <c r="Q34" s="64"/>
      <c r="R34" s="63"/>
      <c r="S34" s="63"/>
      <c r="T34" s="63"/>
      <c r="U34" s="63"/>
      <c r="V34" s="63"/>
      <c r="W34" s="63"/>
      <c r="X34" s="63"/>
      <c r="Y34" s="63"/>
      <c r="Z34" s="63"/>
      <c r="AA34" s="83">
        <v>1020000</v>
      </c>
      <c r="AB34" s="83"/>
      <c r="AC34" s="116">
        <f>+AA34</f>
        <v>1020000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6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3"/>
      <c r="AB35" s="83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4"/>
      <c r="Q36" s="39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0</v>
      </c>
      <c r="P37" s="23">
        <f>SUM(P38:P40)</f>
        <v>0</v>
      </c>
      <c r="Q37" s="24">
        <f>SUM(Q38:Q40)</f>
        <v>0</v>
      </c>
      <c r="R37" s="23">
        <f>SUM(R38:R40)</f>
        <v>0</v>
      </c>
      <c r="S37" s="24"/>
      <c r="T37" s="23"/>
      <c r="U37" s="24">
        <f>+U38</f>
        <v>0</v>
      </c>
      <c r="V37" s="23"/>
      <c r="W37" s="24">
        <f>+W38</f>
        <v>0</v>
      </c>
      <c r="X37" s="23"/>
      <c r="Y37" s="24"/>
      <c r="Z37" s="23"/>
      <c r="AA37" s="24">
        <f>+AA38</f>
        <v>5100000</v>
      </c>
      <c r="AB37" s="23"/>
      <c r="AC37" s="58">
        <f>AC38</f>
        <v>5100000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1.25">
      <c r="B38" s="121" t="s">
        <v>407</v>
      </c>
      <c r="C38" s="109" t="s">
        <v>406</v>
      </c>
      <c r="D38" s="29"/>
      <c r="E38" s="29"/>
      <c r="F38" s="59"/>
      <c r="G38" s="60"/>
      <c r="H38" s="124" t="s">
        <v>420</v>
      </c>
      <c r="I38" s="127" t="s">
        <v>421</v>
      </c>
      <c r="J38" s="103">
        <v>0</v>
      </c>
      <c r="K38" s="130">
        <v>1</v>
      </c>
      <c r="L38" s="61"/>
      <c r="M38" s="130"/>
      <c r="N38" s="113"/>
      <c r="O38" s="62"/>
      <c r="P38" s="63"/>
      <c r="Q38" s="64"/>
      <c r="R38" s="63"/>
      <c r="S38" s="63"/>
      <c r="T38" s="63"/>
      <c r="U38" s="63"/>
      <c r="V38" s="63"/>
      <c r="W38" s="63"/>
      <c r="X38" s="63"/>
      <c r="Y38" s="63"/>
      <c r="Z38" s="63"/>
      <c r="AA38" s="83">
        <v>5100000</v>
      </c>
      <c r="AB38" s="83"/>
      <c r="AC38" s="116">
        <f>+AA38+O38</f>
        <v>5100000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6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3"/>
      <c r="AB39" s="83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4"/>
      <c r="Q40" s="39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118"/>
      <c r="AD40" s="118"/>
      <c r="AE40" s="70"/>
      <c r="AF40" s="120"/>
      <c r="AG40" s="120"/>
      <c r="AH40" s="112"/>
    </row>
    <row r="41" spans="2:34" ht="42.75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20400000</v>
      </c>
      <c r="P41" s="23">
        <f>SUM(P42:P44)</f>
        <v>0</v>
      </c>
      <c r="Q41" s="24">
        <f>SUM(Q42:Q44)</f>
        <v>0</v>
      </c>
      <c r="R41" s="23">
        <f>SUM(R42:R44)</f>
        <v>0</v>
      </c>
      <c r="S41" s="24"/>
      <c r="T41" s="23"/>
      <c r="U41" s="24"/>
      <c r="V41" s="23"/>
      <c r="W41" s="24">
        <f>+W42</f>
        <v>40800000</v>
      </c>
      <c r="X41" s="23"/>
      <c r="Y41" s="24">
        <f>+Y42</f>
        <v>0</v>
      </c>
      <c r="Z41" s="23"/>
      <c r="AA41" s="24">
        <f>+AA42</f>
        <v>20400000</v>
      </c>
      <c r="AB41" s="23"/>
      <c r="AC41" s="58">
        <f>AC42</f>
        <v>81600000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2.75" customHeight="1">
      <c r="B42" s="121" t="s">
        <v>407</v>
      </c>
      <c r="C42" s="109" t="s">
        <v>406</v>
      </c>
      <c r="D42" s="29"/>
      <c r="E42" s="29"/>
      <c r="F42" s="59"/>
      <c r="G42" s="60"/>
      <c r="H42" s="124" t="s">
        <v>422</v>
      </c>
      <c r="I42" s="127" t="s">
        <v>423</v>
      </c>
      <c r="J42" s="103">
        <v>8.68</v>
      </c>
      <c r="K42" s="226">
        <v>11.32</v>
      </c>
      <c r="L42" s="61"/>
      <c r="M42" s="130"/>
      <c r="N42" s="113"/>
      <c r="O42" s="62">
        <v>20400000</v>
      </c>
      <c r="P42" s="63"/>
      <c r="Q42" s="64"/>
      <c r="R42" s="63"/>
      <c r="S42" s="63"/>
      <c r="T42" s="63"/>
      <c r="U42" s="63"/>
      <c r="V42" s="63"/>
      <c r="W42" s="63">
        <v>40800000</v>
      </c>
      <c r="X42" s="63"/>
      <c r="Y42" s="63"/>
      <c r="Z42" s="63"/>
      <c r="AA42" s="83">
        <v>20400000</v>
      </c>
      <c r="AB42" s="83"/>
      <c r="AC42" s="116">
        <f>+Y42+W42+Q42+O42+AA42</f>
        <v>81600000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125"/>
      <c r="I43" s="128"/>
      <c r="J43" s="104"/>
      <c r="K43" s="227"/>
      <c r="L43" s="86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3"/>
      <c r="AB43" s="83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126"/>
      <c r="I44" s="129"/>
      <c r="J44" s="105"/>
      <c r="K44" s="228"/>
      <c r="L44" s="53"/>
      <c r="M44" s="132"/>
      <c r="N44" s="115"/>
      <c r="O44" s="54"/>
      <c r="P44" s="84"/>
      <c r="Q44" s="39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118"/>
      <c r="AD44" s="118"/>
      <c r="AE44" s="70"/>
      <c r="AF44" s="120"/>
      <c r="AG44" s="120"/>
      <c r="AH44" s="112"/>
    </row>
    <row r="45" spans="2:34" ht="46.5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33077580</v>
      </c>
      <c r="P45" s="23">
        <f>SUM(P46:P48)</f>
        <v>0</v>
      </c>
      <c r="Q45" s="24">
        <f>SUM(Q46:Q48)</f>
        <v>0</v>
      </c>
      <c r="R45" s="23">
        <f>SUM(R46:R48)</f>
        <v>0</v>
      </c>
      <c r="S45" s="24"/>
      <c r="T45" s="23"/>
      <c r="U45" s="24">
        <f>+U46</f>
        <v>0</v>
      </c>
      <c r="V45" s="23"/>
      <c r="W45" s="24">
        <f>+W46</f>
        <v>738480</v>
      </c>
      <c r="X45" s="23"/>
      <c r="Y45" s="24">
        <f>+Y46</f>
        <v>0</v>
      </c>
      <c r="Z45" s="23"/>
      <c r="AA45" s="24">
        <f>+AA46</f>
        <v>1883940</v>
      </c>
      <c r="AB45" s="23"/>
      <c r="AC45" s="58">
        <f>AC46</f>
        <v>35700000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5.75">
      <c r="B46" s="121" t="s">
        <v>407</v>
      </c>
      <c r="C46" s="109" t="s">
        <v>406</v>
      </c>
      <c r="D46" s="29"/>
      <c r="E46" s="29"/>
      <c r="F46" s="59"/>
      <c r="G46" s="60"/>
      <c r="H46" s="124" t="s">
        <v>424</v>
      </c>
      <c r="I46" s="127" t="s">
        <v>425</v>
      </c>
      <c r="J46" s="103">
        <v>8</v>
      </c>
      <c r="K46" s="130">
        <v>30</v>
      </c>
      <c r="L46" s="61"/>
      <c r="M46" s="130"/>
      <c r="N46" s="113"/>
      <c r="O46" s="62">
        <v>33077580</v>
      </c>
      <c r="P46" s="63"/>
      <c r="Q46" s="64"/>
      <c r="R46" s="63"/>
      <c r="S46" s="63"/>
      <c r="T46" s="63"/>
      <c r="U46" s="63"/>
      <c r="V46" s="63"/>
      <c r="W46" s="63">
        <v>738480</v>
      </c>
      <c r="X46" s="63"/>
      <c r="Y46" s="63"/>
      <c r="Z46" s="63"/>
      <c r="AA46" s="83">
        <v>1883940</v>
      </c>
      <c r="AB46" s="83"/>
      <c r="AC46" s="116">
        <f>+AA46+Y46+W46+Q46+O46</f>
        <v>35700000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6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3"/>
      <c r="AB47" s="83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4"/>
      <c r="Q48" s="39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118"/>
      <c r="AD48" s="118"/>
      <c r="AE48" s="70"/>
      <c r="AF48" s="120"/>
      <c r="AG48" s="120"/>
      <c r="AH48" s="112"/>
    </row>
  </sheetData>
  <mergeCells count="150"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D26:AD28"/>
    <mergeCell ref="AF26:AF28"/>
    <mergeCell ref="K34:K36"/>
    <mergeCell ref="M34:M36"/>
    <mergeCell ref="N34:N36"/>
    <mergeCell ref="AC34:AC36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N42:N44"/>
    <mergeCell ref="AC42:AC44"/>
    <mergeCell ref="AD34:AD36"/>
    <mergeCell ref="AF34:AF36"/>
    <mergeCell ref="AG34:AG36"/>
    <mergeCell ref="AH34:AH36"/>
    <mergeCell ref="B38:B40"/>
    <mergeCell ref="C38:C40"/>
    <mergeCell ref="H38:H40"/>
    <mergeCell ref="I38:I40"/>
    <mergeCell ref="J38:J40"/>
    <mergeCell ref="K38:K40"/>
    <mergeCell ref="AH38:AH40"/>
    <mergeCell ref="M38:M40"/>
    <mergeCell ref="N38:N40"/>
    <mergeCell ref="AC38:AC40"/>
    <mergeCell ref="AD38:AD40"/>
    <mergeCell ref="AF38:AF40"/>
    <mergeCell ref="AG38:AG40"/>
    <mergeCell ref="B34:B36"/>
    <mergeCell ref="C34:C36"/>
    <mergeCell ref="H34:H36"/>
    <mergeCell ref="I34:I36"/>
    <mergeCell ref="J34:J36"/>
    <mergeCell ref="AD42:AD44"/>
    <mergeCell ref="AF42:AF44"/>
    <mergeCell ref="AG42:AG44"/>
    <mergeCell ref="AH42:AH44"/>
    <mergeCell ref="B46:B48"/>
    <mergeCell ref="C46:C48"/>
    <mergeCell ref="H46:H48"/>
    <mergeCell ref="I46:I48"/>
    <mergeCell ref="J46:J48"/>
    <mergeCell ref="K46:K48"/>
    <mergeCell ref="AH46:AH48"/>
    <mergeCell ref="M46:M48"/>
    <mergeCell ref="N46:N48"/>
    <mergeCell ref="AC46:AC48"/>
    <mergeCell ref="AD46:AD48"/>
    <mergeCell ref="AF46:AF48"/>
    <mergeCell ref="AG46:AG48"/>
    <mergeCell ref="B42:B44"/>
    <mergeCell ref="C42:C44"/>
    <mergeCell ref="H42:H44"/>
    <mergeCell ref="I42:I44"/>
    <mergeCell ref="J42:J44"/>
    <mergeCell ref="K42:K44"/>
    <mergeCell ref="M42:M44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I48"/>
  <sheetViews>
    <sheetView topLeftCell="H1" zoomScale="90" zoomScaleNormal="90" workbookViewId="0">
      <selection activeCell="AA10" sqref="AA10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403</v>
      </c>
      <c r="C4" s="143"/>
      <c r="D4" s="143"/>
      <c r="E4" s="143"/>
      <c r="F4" s="143"/>
      <c r="G4" s="143"/>
      <c r="H4" s="144"/>
      <c r="I4" s="222" t="s">
        <v>405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402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427</v>
      </c>
      <c r="C5" s="182"/>
      <c r="D5" s="183"/>
      <c r="E5" s="90"/>
      <c r="F5" s="184" t="s">
        <v>430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734</v>
      </c>
      <c r="C8" s="199" t="s">
        <v>428</v>
      </c>
      <c r="D8" s="200"/>
      <c r="E8" s="200"/>
      <c r="F8" s="200"/>
      <c r="G8" s="200"/>
      <c r="H8" s="200"/>
      <c r="I8" s="76" t="s">
        <v>429</v>
      </c>
      <c r="J8" s="101">
        <v>35.79</v>
      </c>
      <c r="K8" s="10">
        <v>40</v>
      </c>
      <c r="L8" s="10"/>
      <c r="M8" s="11"/>
      <c r="N8" s="77"/>
      <c r="O8" s="12">
        <f>+O10+O15+O21+O25+O29+O33+O37+O41+O45</f>
        <v>102633420</v>
      </c>
      <c r="P8" s="12">
        <f t="shared" ref="P8:AC8" si="0">+P10+P15+P21+P25+P29+P33+P37+P41+P45</f>
        <v>0</v>
      </c>
      <c r="Q8" s="12">
        <f t="shared" si="0"/>
        <v>102000000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5100000</v>
      </c>
      <c r="V8" s="12">
        <f t="shared" si="0"/>
        <v>0</v>
      </c>
      <c r="W8" s="12">
        <f t="shared" si="0"/>
        <v>20400000</v>
      </c>
      <c r="X8" s="12">
        <f t="shared" si="0"/>
        <v>0</v>
      </c>
      <c r="Y8" s="12">
        <f t="shared" si="0"/>
        <v>61954800</v>
      </c>
      <c r="Z8" s="12">
        <f t="shared" si="0"/>
        <v>0</v>
      </c>
      <c r="AA8" s="12">
        <f t="shared" si="0"/>
        <v>102000000</v>
      </c>
      <c r="AB8" s="12">
        <f t="shared" si="0"/>
        <v>0</v>
      </c>
      <c r="AC8" s="12">
        <f t="shared" si="0"/>
        <v>394088220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10200000</v>
      </c>
      <c r="P10" s="23">
        <f>SUM(P11:P13)</f>
        <v>0</v>
      </c>
      <c r="Q10" s="24">
        <f>SUM(Q11:Q13)</f>
        <v>10200000</v>
      </c>
      <c r="R10" s="23">
        <f>SUM(R11:R13)</f>
        <v>0</v>
      </c>
      <c r="S10" s="24">
        <v>0</v>
      </c>
      <c r="T10" s="23"/>
      <c r="U10" s="24">
        <f>SUM(U11:U13)</f>
        <v>5100000</v>
      </c>
      <c r="V10" s="23"/>
      <c r="W10" s="24">
        <f>SUM(W11:W13)</f>
        <v>2040000</v>
      </c>
      <c r="X10" s="23"/>
      <c r="Y10" s="24">
        <f>SUM(Y11:Y13)</f>
        <v>0</v>
      </c>
      <c r="Z10" s="23"/>
      <c r="AA10" s="24">
        <f>SUM(AA11:AA13)</f>
        <v>13260000</v>
      </c>
      <c r="AB10" s="23"/>
      <c r="AC10" s="25">
        <f>+O10+Q10+S10+U10+W10+Y10+AA10</f>
        <v>40800000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431</v>
      </c>
      <c r="C11" s="109" t="s">
        <v>426</v>
      </c>
      <c r="D11" s="93"/>
      <c r="E11" s="29"/>
      <c r="F11" s="30"/>
      <c r="G11" s="31"/>
      <c r="H11" s="221" t="s">
        <v>432</v>
      </c>
      <c r="I11" s="104" t="s">
        <v>433</v>
      </c>
      <c r="J11" s="169">
        <v>0</v>
      </c>
      <c r="K11" s="172">
        <v>60</v>
      </c>
      <c r="L11" s="79"/>
      <c r="M11" s="192"/>
      <c r="N11" s="190"/>
      <c r="O11" s="96">
        <v>10200000</v>
      </c>
      <c r="P11" s="87"/>
      <c r="Q11" s="96">
        <v>10200000</v>
      </c>
      <c r="R11" s="32"/>
      <c r="S11" s="32"/>
      <c r="T11" s="32"/>
      <c r="U11" s="96">
        <v>5100000</v>
      </c>
      <c r="V11" s="32"/>
      <c r="W11" s="96">
        <v>2040000</v>
      </c>
      <c r="X11" s="32"/>
      <c r="Y11" s="96"/>
      <c r="Z11" s="32"/>
      <c r="AA11" s="96">
        <v>13260000</v>
      </c>
      <c r="AB11" s="33"/>
      <c r="AC11" s="116">
        <f>+AA11+W11+U11+Q11+O11</f>
        <v>40800000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7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7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6.5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15300000</v>
      </c>
      <c r="P15" s="23">
        <f>SUM(P16:P19)</f>
        <v>0</v>
      </c>
      <c r="Q15" s="24">
        <f>SUM(Q16:Q19)</f>
        <v>16422000</v>
      </c>
      <c r="R15" s="23">
        <f>SUM(R16:R19)</f>
        <v>0</v>
      </c>
      <c r="S15" s="24"/>
      <c r="T15" s="23"/>
      <c r="U15" s="24"/>
      <c r="V15" s="23"/>
      <c r="W15" s="24">
        <f>+W16</f>
        <v>3060000</v>
      </c>
      <c r="X15" s="23"/>
      <c r="Y15" s="24"/>
      <c r="Z15" s="23"/>
      <c r="AA15" s="24">
        <f>+AA16</f>
        <v>26786220</v>
      </c>
      <c r="AB15" s="23"/>
      <c r="AC15" s="24">
        <f>AC16</f>
        <v>61568220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5.75">
      <c r="B16" s="210" t="s">
        <v>431</v>
      </c>
      <c r="C16" s="106" t="s">
        <v>426</v>
      </c>
      <c r="D16" s="44"/>
      <c r="E16" s="44"/>
      <c r="F16" s="45"/>
      <c r="G16" s="31"/>
      <c r="H16" s="212" t="s">
        <v>434</v>
      </c>
      <c r="I16" s="214" t="s">
        <v>435</v>
      </c>
      <c r="J16" s="110">
        <v>0</v>
      </c>
      <c r="K16" s="216">
        <v>50</v>
      </c>
      <c r="L16" s="89"/>
      <c r="M16" s="217"/>
      <c r="N16" s="219"/>
      <c r="O16" s="47">
        <v>15300000</v>
      </c>
      <c r="P16" s="87"/>
      <c r="Q16" s="87">
        <v>16422000</v>
      </c>
      <c r="R16" s="87"/>
      <c r="S16" s="87"/>
      <c r="T16" s="87"/>
      <c r="U16" s="87"/>
      <c r="V16" s="87"/>
      <c r="W16" s="87">
        <v>3060000</v>
      </c>
      <c r="X16" s="87"/>
      <c r="Y16" s="87"/>
      <c r="Z16" s="87"/>
      <c r="AA16" s="87">
        <v>26786220</v>
      </c>
      <c r="AB16" s="87"/>
      <c r="AC16" s="116">
        <f>+AA16+W16+Q16+O16</f>
        <v>61568220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9"/>
      <c r="M17" s="217"/>
      <c r="N17" s="219"/>
      <c r="O17" s="4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9"/>
      <c r="M18" s="217"/>
      <c r="N18" s="219"/>
      <c r="O18" s="4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20400000</v>
      </c>
      <c r="P21" s="23">
        <f>SUM(P22:P24)</f>
        <v>0</v>
      </c>
      <c r="Q21" s="24">
        <f>SUM(Q22:Q24)</f>
        <v>20400000</v>
      </c>
      <c r="R21" s="23">
        <f>SUM(R22:R24)</f>
        <v>0</v>
      </c>
      <c r="S21" s="24">
        <v>0</v>
      </c>
      <c r="T21" s="23"/>
      <c r="U21" s="24">
        <f>+U22</f>
        <v>0</v>
      </c>
      <c r="V21" s="23"/>
      <c r="W21" s="24">
        <f>+W22</f>
        <v>5100000</v>
      </c>
      <c r="X21" s="23"/>
      <c r="Y21" s="24">
        <f>+Y22</f>
        <v>15300000</v>
      </c>
      <c r="Z21" s="23"/>
      <c r="AA21" s="24">
        <f>+AA22</f>
        <v>30600000</v>
      </c>
      <c r="AB21" s="23"/>
      <c r="AC21" s="58">
        <f>AC22</f>
        <v>91800000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431</v>
      </c>
      <c r="C22" s="109" t="s">
        <v>426</v>
      </c>
      <c r="D22" s="29"/>
      <c r="E22" s="29"/>
      <c r="F22" s="59"/>
      <c r="G22" s="60"/>
      <c r="H22" s="124" t="s">
        <v>436</v>
      </c>
      <c r="I22" s="127" t="s">
        <v>437</v>
      </c>
      <c r="J22" s="103">
        <v>0</v>
      </c>
      <c r="K22" s="130">
        <v>5</v>
      </c>
      <c r="L22" s="61"/>
      <c r="M22" s="130"/>
      <c r="N22" s="113"/>
      <c r="O22" s="62">
        <v>20400000</v>
      </c>
      <c r="P22" s="63">
        <v>0</v>
      </c>
      <c r="Q22" s="64">
        <v>20400000</v>
      </c>
      <c r="R22" s="63"/>
      <c r="S22" s="63">
        <v>0</v>
      </c>
      <c r="T22" s="63"/>
      <c r="U22" s="63"/>
      <c r="V22" s="63"/>
      <c r="W22" s="63">
        <v>5100000</v>
      </c>
      <c r="X22" s="63">
        <v>0</v>
      </c>
      <c r="Y22" s="63">
        <v>15300000</v>
      </c>
      <c r="Z22" s="63"/>
      <c r="AA22" s="87">
        <v>30600000</v>
      </c>
      <c r="AB22" s="87"/>
      <c r="AC22" s="116">
        <f>+AA22+Y22+W22+U22+Q22+O22</f>
        <v>91800000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9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7"/>
      <c r="AB23" s="87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8"/>
      <c r="Q24" s="39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18"/>
      <c r="AD24" s="118"/>
      <c r="AE24" s="70"/>
      <c r="AF24" s="120"/>
      <c r="AG24" s="120"/>
      <c r="AH24" s="112"/>
    </row>
    <row r="25" spans="2:35" ht="46.5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5100000</v>
      </c>
      <c r="P25" s="23">
        <f>SUM(P26:P28)</f>
        <v>0</v>
      </c>
      <c r="Q25" s="24">
        <f>SUM(Q26:Q28)</f>
        <v>5100000</v>
      </c>
      <c r="R25" s="23">
        <f>SUM(R26:R28)</f>
        <v>0</v>
      </c>
      <c r="S25" s="24"/>
      <c r="T25" s="23"/>
      <c r="U25" s="24"/>
      <c r="V25" s="23"/>
      <c r="W25" s="24">
        <f>+W26</f>
        <v>1020000</v>
      </c>
      <c r="X25" s="23"/>
      <c r="Y25" s="24">
        <f>+Y26</f>
        <v>3060000</v>
      </c>
      <c r="Z25" s="23"/>
      <c r="AA25" s="24">
        <f>+AA26</f>
        <v>6120000</v>
      </c>
      <c r="AB25" s="23"/>
      <c r="AC25" s="58">
        <f>AC26</f>
        <v>20400000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1.25">
      <c r="B26" s="121" t="s">
        <v>431</v>
      </c>
      <c r="C26" s="109" t="s">
        <v>426</v>
      </c>
      <c r="D26" s="29"/>
      <c r="E26" s="29"/>
      <c r="F26" s="59"/>
      <c r="G26" s="60"/>
      <c r="H26" s="223" t="s">
        <v>438</v>
      </c>
      <c r="I26" s="127" t="s">
        <v>439</v>
      </c>
      <c r="J26" s="103">
        <v>5</v>
      </c>
      <c r="K26" s="130">
        <v>2</v>
      </c>
      <c r="L26" s="61"/>
      <c r="M26" s="130"/>
      <c r="N26" s="113"/>
      <c r="O26" s="62">
        <v>5100000</v>
      </c>
      <c r="P26" s="63"/>
      <c r="Q26" s="64">
        <v>5100000</v>
      </c>
      <c r="R26" s="63"/>
      <c r="S26" s="63"/>
      <c r="T26" s="63"/>
      <c r="U26" s="63"/>
      <c r="V26" s="63"/>
      <c r="W26" s="63">
        <v>1020000</v>
      </c>
      <c r="X26" s="63"/>
      <c r="Y26" s="63">
        <v>3060000</v>
      </c>
      <c r="Z26" s="63"/>
      <c r="AA26" s="87">
        <v>6120000</v>
      </c>
      <c r="AB26" s="87"/>
      <c r="AC26" s="116">
        <f>+AA26+Y26+W26+Q26+O26</f>
        <v>20400000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9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7"/>
      <c r="AB27" s="87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8"/>
      <c r="Q28" s="39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20400000</v>
      </c>
      <c r="P29" s="23">
        <f>SUM(P30:P32)</f>
        <v>0</v>
      </c>
      <c r="Q29" s="24">
        <f>SUM(Q30:Q32)</f>
        <v>20400000</v>
      </c>
      <c r="R29" s="23">
        <f>SUM(R30:R32)</f>
        <v>0</v>
      </c>
      <c r="S29" s="24"/>
      <c r="T29" s="23"/>
      <c r="U29" s="24"/>
      <c r="V29" s="23"/>
      <c r="W29" s="24">
        <f>+W30</f>
        <v>4080000</v>
      </c>
      <c r="X29" s="23"/>
      <c r="Y29" s="24">
        <f>+Y30</f>
        <v>17606220</v>
      </c>
      <c r="Z29" s="23"/>
      <c r="AA29" s="24">
        <f>+AA30</f>
        <v>19113780</v>
      </c>
      <c r="AB29" s="23"/>
      <c r="AC29" s="58">
        <f>AC30</f>
        <v>81600000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5.75">
      <c r="B30" s="121" t="s">
        <v>431</v>
      </c>
      <c r="C30" s="109" t="s">
        <v>426</v>
      </c>
      <c r="D30" s="29"/>
      <c r="E30" s="29"/>
      <c r="F30" s="59"/>
      <c r="G30" s="60"/>
      <c r="H30" s="124" t="s">
        <v>440</v>
      </c>
      <c r="I30" s="127" t="s">
        <v>441</v>
      </c>
      <c r="J30" s="103">
        <v>1</v>
      </c>
      <c r="K30" s="130">
        <v>1</v>
      </c>
      <c r="L30" s="61"/>
      <c r="M30" s="130"/>
      <c r="N30" s="113"/>
      <c r="O30" s="62">
        <v>20400000</v>
      </c>
      <c r="P30" s="63"/>
      <c r="Q30" s="64">
        <v>20400000</v>
      </c>
      <c r="R30" s="63"/>
      <c r="S30" s="63"/>
      <c r="T30" s="63"/>
      <c r="U30" s="63"/>
      <c r="V30" s="63"/>
      <c r="W30" s="63">
        <v>4080000</v>
      </c>
      <c r="X30" s="63"/>
      <c r="Y30" s="63">
        <v>17606220</v>
      </c>
      <c r="Z30" s="63"/>
      <c r="AA30" s="87">
        <v>19113780</v>
      </c>
      <c r="AB30" s="87"/>
      <c r="AC30" s="116">
        <f>+AA30+Y30+W30+Q30+O30</f>
        <v>81600000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9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7"/>
      <c r="AB31" s="87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8"/>
      <c r="Q32" s="39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8160000</v>
      </c>
      <c r="P33" s="23">
        <f>SUM(P34:P36)</f>
        <v>0</v>
      </c>
      <c r="Q33" s="24">
        <f>SUM(Q34:Q36)</f>
        <v>8160000</v>
      </c>
      <c r="R33" s="23">
        <f>SUM(R34:R36)</f>
        <v>0</v>
      </c>
      <c r="S33" s="24"/>
      <c r="T33" s="23"/>
      <c r="U33" s="24"/>
      <c r="V33" s="23"/>
      <c r="W33" s="24">
        <f>+W34</f>
        <v>2040000</v>
      </c>
      <c r="X33" s="23"/>
      <c r="Y33" s="24">
        <f>+Y34</f>
        <v>6120000</v>
      </c>
      <c r="Z33" s="23"/>
      <c r="AA33" s="24">
        <f>+AA34</f>
        <v>6120000</v>
      </c>
      <c r="AB33" s="23"/>
      <c r="AC33" s="58">
        <f>AC34</f>
        <v>30600000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431</v>
      </c>
      <c r="C34" s="109" t="s">
        <v>426</v>
      </c>
      <c r="D34" s="29"/>
      <c r="E34" s="29"/>
      <c r="F34" s="59"/>
      <c r="G34" s="60"/>
      <c r="H34" s="124" t="s">
        <v>442</v>
      </c>
      <c r="I34" s="127" t="s">
        <v>443</v>
      </c>
      <c r="J34" s="103">
        <v>296</v>
      </c>
      <c r="K34" s="130">
        <v>54</v>
      </c>
      <c r="L34" s="61"/>
      <c r="M34" s="130"/>
      <c r="N34" s="113"/>
      <c r="O34" s="62">
        <v>8160000</v>
      </c>
      <c r="P34" s="63"/>
      <c r="Q34" s="64">
        <v>8160000</v>
      </c>
      <c r="R34" s="63"/>
      <c r="S34" s="63"/>
      <c r="T34" s="63"/>
      <c r="U34" s="63"/>
      <c r="V34" s="63"/>
      <c r="W34" s="63">
        <v>2040000</v>
      </c>
      <c r="X34" s="63"/>
      <c r="Y34" s="63">
        <v>6120000</v>
      </c>
      <c r="Z34" s="63"/>
      <c r="AA34" s="87">
        <v>6120000</v>
      </c>
      <c r="AB34" s="87"/>
      <c r="AC34" s="116">
        <f>+AA34+Y34+W34+Q34+O34</f>
        <v>30600000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9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7"/>
      <c r="AB35" s="87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8"/>
      <c r="Q36" s="39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102000</v>
      </c>
      <c r="P37" s="23">
        <f>SUM(P38:P40)</f>
        <v>0</v>
      </c>
      <c r="Q37" s="24">
        <f>SUM(Q38:Q40)</f>
        <v>918000</v>
      </c>
      <c r="R37" s="23">
        <f>SUM(R38:R40)</f>
        <v>0</v>
      </c>
      <c r="S37" s="24"/>
      <c r="T37" s="23"/>
      <c r="U37" s="24">
        <f>+U38</f>
        <v>0</v>
      </c>
      <c r="V37" s="23"/>
      <c r="W37" s="24">
        <f>+W38</f>
        <v>0</v>
      </c>
      <c r="X37" s="23"/>
      <c r="Y37" s="24"/>
      <c r="Z37" s="23"/>
      <c r="AA37" s="24">
        <f>+AA38</f>
        <v>0</v>
      </c>
      <c r="AB37" s="23"/>
      <c r="AC37" s="58">
        <f>AC38</f>
        <v>1020000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34.5">
      <c r="B38" s="121" t="s">
        <v>431</v>
      </c>
      <c r="C38" s="109" t="s">
        <v>426</v>
      </c>
      <c r="D38" s="29"/>
      <c r="E38" s="29"/>
      <c r="F38" s="59"/>
      <c r="G38" s="60"/>
      <c r="H38" s="124" t="s">
        <v>444</v>
      </c>
      <c r="I38" s="127" t="s">
        <v>445</v>
      </c>
      <c r="J38" s="103">
        <v>0</v>
      </c>
      <c r="K38" s="130">
        <v>1</v>
      </c>
      <c r="L38" s="61"/>
      <c r="M38" s="130"/>
      <c r="N38" s="113"/>
      <c r="O38" s="62">
        <v>102000</v>
      </c>
      <c r="P38" s="63"/>
      <c r="Q38" s="64">
        <v>918000</v>
      </c>
      <c r="R38" s="63"/>
      <c r="S38" s="63"/>
      <c r="T38" s="63"/>
      <c r="U38" s="63"/>
      <c r="V38" s="63"/>
      <c r="W38" s="63"/>
      <c r="X38" s="63"/>
      <c r="Y38" s="63"/>
      <c r="Z38" s="63"/>
      <c r="AA38" s="87"/>
      <c r="AB38" s="87"/>
      <c r="AC38" s="116">
        <f>+Q38+O38</f>
        <v>1020000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9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7"/>
      <c r="AB39" s="87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8"/>
      <c r="Q40" s="39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118"/>
      <c r="AD40" s="118"/>
      <c r="AE40" s="70"/>
      <c r="AF40" s="120"/>
      <c r="AG40" s="120"/>
      <c r="AH40" s="112"/>
    </row>
    <row r="41" spans="2:34" ht="42.75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17871420</v>
      </c>
      <c r="P41" s="23">
        <f>SUM(P42:P44)</f>
        <v>0</v>
      </c>
      <c r="Q41" s="24">
        <f>SUM(Q42:Q44)</f>
        <v>20400000</v>
      </c>
      <c r="R41" s="23">
        <f>SUM(R42:R44)</f>
        <v>0</v>
      </c>
      <c r="S41" s="24"/>
      <c r="T41" s="23"/>
      <c r="U41" s="24"/>
      <c r="V41" s="23"/>
      <c r="W41" s="24">
        <f>+W42</f>
        <v>3060000</v>
      </c>
      <c r="X41" s="23"/>
      <c r="Y41" s="24">
        <f>+Y42</f>
        <v>19868580</v>
      </c>
      <c r="Z41" s="23"/>
      <c r="AA41" s="24"/>
      <c r="AB41" s="23"/>
      <c r="AC41" s="58">
        <f>AC42</f>
        <v>61200000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2.75" customHeight="1">
      <c r="B42" s="121" t="s">
        <v>431</v>
      </c>
      <c r="C42" s="109" t="s">
        <v>426</v>
      </c>
      <c r="D42" s="29"/>
      <c r="E42" s="29"/>
      <c r="F42" s="59"/>
      <c r="G42" s="60"/>
      <c r="H42" s="124" t="s">
        <v>446</v>
      </c>
      <c r="I42" s="127" t="s">
        <v>447</v>
      </c>
      <c r="J42" s="103">
        <v>1</v>
      </c>
      <c r="K42" s="226">
        <v>1</v>
      </c>
      <c r="L42" s="61"/>
      <c r="M42" s="130"/>
      <c r="N42" s="113"/>
      <c r="O42" s="62">
        <v>17871420</v>
      </c>
      <c r="P42" s="63"/>
      <c r="Q42" s="64">
        <v>20400000</v>
      </c>
      <c r="R42" s="63"/>
      <c r="S42" s="63"/>
      <c r="T42" s="63"/>
      <c r="U42" s="63"/>
      <c r="V42" s="63"/>
      <c r="W42" s="63">
        <v>3060000</v>
      </c>
      <c r="X42" s="63"/>
      <c r="Y42" s="63">
        <v>19868580</v>
      </c>
      <c r="Z42" s="63"/>
      <c r="AA42" s="87"/>
      <c r="AB42" s="87"/>
      <c r="AC42" s="116">
        <f>+Y42+W42+Q42+O42</f>
        <v>61200000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125"/>
      <c r="I43" s="128"/>
      <c r="J43" s="104"/>
      <c r="K43" s="227"/>
      <c r="L43" s="89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7"/>
      <c r="AB43" s="87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126"/>
      <c r="I44" s="129"/>
      <c r="J44" s="105"/>
      <c r="K44" s="228"/>
      <c r="L44" s="53"/>
      <c r="M44" s="132"/>
      <c r="N44" s="115"/>
      <c r="O44" s="54"/>
      <c r="P44" s="88"/>
      <c r="Q44" s="39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18"/>
      <c r="AD44" s="118"/>
      <c r="AE44" s="70"/>
      <c r="AF44" s="120"/>
      <c r="AG44" s="120"/>
      <c r="AH44" s="112"/>
    </row>
    <row r="45" spans="2:34" ht="42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5100000</v>
      </c>
      <c r="P45" s="23">
        <f>SUM(P46:P48)</f>
        <v>0</v>
      </c>
      <c r="Q45" s="24">
        <f>SUM(Q46:Q48)</f>
        <v>0</v>
      </c>
      <c r="R45" s="23">
        <f>SUM(R46:R48)</f>
        <v>0</v>
      </c>
      <c r="S45" s="24"/>
      <c r="T45" s="23"/>
      <c r="U45" s="24">
        <f>+U46</f>
        <v>0</v>
      </c>
      <c r="V45" s="23"/>
      <c r="W45" s="24">
        <f>+W46</f>
        <v>0</v>
      </c>
      <c r="X45" s="23"/>
      <c r="Y45" s="24">
        <f>+Y46</f>
        <v>0</v>
      </c>
      <c r="Z45" s="23"/>
      <c r="AA45" s="24">
        <f>+AA46</f>
        <v>0</v>
      </c>
      <c r="AB45" s="23"/>
      <c r="AC45" s="58">
        <f>AC46</f>
        <v>5100000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1.25">
      <c r="B46" s="121" t="s">
        <v>431</v>
      </c>
      <c r="C46" s="109" t="s">
        <v>426</v>
      </c>
      <c r="D46" s="29"/>
      <c r="E46" s="29"/>
      <c r="F46" s="59"/>
      <c r="G46" s="60"/>
      <c r="H46" s="124" t="s">
        <v>448</v>
      </c>
      <c r="I46" s="127" t="s">
        <v>449</v>
      </c>
      <c r="J46" s="103">
        <v>0</v>
      </c>
      <c r="K46" s="130">
        <v>1</v>
      </c>
      <c r="L46" s="61"/>
      <c r="M46" s="130"/>
      <c r="N46" s="113"/>
      <c r="O46" s="62">
        <v>5100000</v>
      </c>
      <c r="P46" s="63"/>
      <c r="Q46" s="64"/>
      <c r="R46" s="63"/>
      <c r="S46" s="63"/>
      <c r="T46" s="63"/>
      <c r="U46" s="63"/>
      <c r="V46" s="63"/>
      <c r="W46" s="63"/>
      <c r="X46" s="63"/>
      <c r="Y46" s="63"/>
      <c r="Z46" s="63"/>
      <c r="AA46" s="87"/>
      <c r="AB46" s="87"/>
      <c r="AC46" s="116">
        <f>+AA46+Y46+W46+Q46+O46</f>
        <v>5100000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9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7"/>
      <c r="AB47" s="87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8"/>
      <c r="Q48" s="39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118"/>
      <c r="AD48" s="118"/>
      <c r="AE48" s="70"/>
      <c r="AF48" s="120"/>
      <c r="AG48" s="120"/>
      <c r="AH48" s="112"/>
    </row>
  </sheetData>
  <mergeCells count="150">
    <mergeCell ref="N46:N48"/>
    <mergeCell ref="AC46:AC48"/>
    <mergeCell ref="AD46:AD48"/>
    <mergeCell ref="AF46:AF48"/>
    <mergeCell ref="AG46:AG48"/>
    <mergeCell ref="AD42:AD44"/>
    <mergeCell ref="AF42:AF44"/>
    <mergeCell ref="AG42:AG44"/>
    <mergeCell ref="AH42:AH44"/>
    <mergeCell ref="B46:B48"/>
    <mergeCell ref="C46:C48"/>
    <mergeCell ref="H46:H48"/>
    <mergeCell ref="I46:I48"/>
    <mergeCell ref="J46:J48"/>
    <mergeCell ref="K46:K48"/>
    <mergeCell ref="AH38:AH40"/>
    <mergeCell ref="B42:B44"/>
    <mergeCell ref="C42:C44"/>
    <mergeCell ref="H42:H44"/>
    <mergeCell ref="I42:I44"/>
    <mergeCell ref="J42:J44"/>
    <mergeCell ref="K42:K44"/>
    <mergeCell ref="M42:M44"/>
    <mergeCell ref="N42:N44"/>
    <mergeCell ref="AC42:AC44"/>
    <mergeCell ref="M38:M40"/>
    <mergeCell ref="N38:N40"/>
    <mergeCell ref="AC38:AC40"/>
    <mergeCell ref="AD38:AD40"/>
    <mergeCell ref="AF38:AF40"/>
    <mergeCell ref="AG38:AG40"/>
    <mergeCell ref="AH46:AH48"/>
    <mergeCell ref="M46:M48"/>
    <mergeCell ref="AD34:AD36"/>
    <mergeCell ref="AF34:AF36"/>
    <mergeCell ref="AG34:AG36"/>
    <mergeCell ref="AH34:AH36"/>
    <mergeCell ref="B38:B40"/>
    <mergeCell ref="C38:C40"/>
    <mergeCell ref="H38:H40"/>
    <mergeCell ref="I38:I40"/>
    <mergeCell ref="J38:J40"/>
    <mergeCell ref="K38:K40"/>
    <mergeCell ref="B34:B36"/>
    <mergeCell ref="C34:C36"/>
    <mergeCell ref="H34:H36"/>
    <mergeCell ref="I34:I36"/>
    <mergeCell ref="J34:J36"/>
    <mergeCell ref="K34:K36"/>
    <mergeCell ref="M34:M36"/>
    <mergeCell ref="N34:N36"/>
    <mergeCell ref="AC34:AC36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D26:AD28"/>
    <mergeCell ref="AF26:AF28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I56"/>
  <sheetViews>
    <sheetView zoomScale="90" zoomScaleNormal="90" workbookViewId="0">
      <selection activeCell="AA8" sqref="AA8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403</v>
      </c>
      <c r="C4" s="143"/>
      <c r="D4" s="143"/>
      <c r="E4" s="143"/>
      <c r="F4" s="143"/>
      <c r="G4" s="143"/>
      <c r="H4" s="144"/>
      <c r="I4" s="222" t="s">
        <v>453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402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454</v>
      </c>
      <c r="C5" s="182"/>
      <c r="D5" s="183"/>
      <c r="E5" s="90"/>
      <c r="F5" s="184" t="s">
        <v>450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731</v>
      </c>
      <c r="C8" s="199" t="s">
        <v>451</v>
      </c>
      <c r="D8" s="200"/>
      <c r="E8" s="200"/>
      <c r="F8" s="200"/>
      <c r="G8" s="200"/>
      <c r="H8" s="200"/>
      <c r="I8" s="76" t="s">
        <v>452</v>
      </c>
      <c r="J8" s="101">
        <v>0</v>
      </c>
      <c r="K8" s="10">
        <v>564</v>
      </c>
      <c r="L8" s="10"/>
      <c r="M8" s="11"/>
      <c r="N8" s="77"/>
      <c r="O8" s="12">
        <f>+O10+O15+O21+O25+O29+O33+O37+O41+O45+O49+O53</f>
        <v>82229340</v>
      </c>
      <c r="P8" s="12">
        <f t="shared" ref="P8:AC8" si="0">+P10+P15+P21+P25+P29+P33+P37+P41+P45+P49+P53</f>
        <v>0</v>
      </c>
      <c r="Q8" s="12">
        <f t="shared" si="0"/>
        <v>25500000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51856000</v>
      </c>
      <c r="X8" s="12">
        <f t="shared" si="0"/>
        <v>0</v>
      </c>
      <c r="Y8" s="12">
        <f t="shared" si="0"/>
        <v>10200000</v>
      </c>
      <c r="Z8" s="12">
        <f t="shared" si="0"/>
        <v>0</v>
      </c>
      <c r="AA8" s="12">
        <f t="shared" si="0"/>
        <v>154649340</v>
      </c>
      <c r="AB8" s="12">
        <f t="shared" si="0"/>
        <v>0</v>
      </c>
      <c r="AC8" s="12">
        <f t="shared" si="0"/>
        <v>324434680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0</v>
      </c>
      <c r="P10" s="23">
        <f>SUM(P11:P13)</f>
        <v>0</v>
      </c>
      <c r="Q10" s="24">
        <f>SUM(Q11:Q13)</f>
        <v>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0</v>
      </c>
      <c r="X10" s="23"/>
      <c r="Y10" s="24">
        <f>SUM(Y11:Y13)</f>
        <v>0</v>
      </c>
      <c r="Z10" s="23"/>
      <c r="AA10" s="24">
        <f>SUM(AA11:AA13)</f>
        <v>0</v>
      </c>
      <c r="AB10" s="23"/>
      <c r="AC10" s="25">
        <f>+O10+Q10+S10+U10+W10+Y10+AA10</f>
        <v>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455</v>
      </c>
      <c r="C11" s="109" t="s">
        <v>478</v>
      </c>
      <c r="D11" s="93"/>
      <c r="E11" s="29"/>
      <c r="F11" s="30"/>
      <c r="G11" s="31"/>
      <c r="H11" s="221" t="s">
        <v>456</v>
      </c>
      <c r="I11" s="104" t="s">
        <v>457</v>
      </c>
      <c r="J11" s="169">
        <v>0</v>
      </c>
      <c r="K11" s="172">
        <v>1</v>
      </c>
      <c r="L11" s="79"/>
      <c r="M11" s="192"/>
      <c r="N11" s="190"/>
      <c r="O11" s="96"/>
      <c r="P11" s="87"/>
      <c r="Q11" s="96"/>
      <c r="R11" s="32"/>
      <c r="S11" s="32"/>
      <c r="T11" s="32"/>
      <c r="U11" s="96"/>
      <c r="V11" s="32"/>
      <c r="W11" s="96"/>
      <c r="X11" s="32"/>
      <c r="Y11" s="96"/>
      <c r="Z11" s="32"/>
      <c r="AA11" s="96"/>
      <c r="AB11" s="33"/>
      <c r="AC11" s="116"/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7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7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51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52020000</v>
      </c>
      <c r="P15" s="23">
        <f>SUM(P16:P19)</f>
        <v>0</v>
      </c>
      <c r="Q15" s="24">
        <f>SUM(Q16:Q19)</f>
        <v>21420000</v>
      </c>
      <c r="R15" s="23">
        <f>SUM(R16:R19)</f>
        <v>0</v>
      </c>
      <c r="S15" s="24"/>
      <c r="T15" s="23"/>
      <c r="U15" s="24"/>
      <c r="V15" s="23"/>
      <c r="W15" s="24">
        <f>+W16</f>
        <v>11056000</v>
      </c>
      <c r="X15" s="23"/>
      <c r="Y15" s="24">
        <f>+Y16</f>
        <v>2040000</v>
      </c>
      <c r="Z15" s="23"/>
      <c r="AA15" s="24">
        <f>+AA16</f>
        <v>117929340</v>
      </c>
      <c r="AB15" s="23"/>
      <c r="AC15" s="24">
        <f>AC16</f>
        <v>204465340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50.25">
      <c r="B16" s="210" t="s">
        <v>455</v>
      </c>
      <c r="C16" s="106" t="s">
        <v>478</v>
      </c>
      <c r="D16" s="44"/>
      <c r="E16" s="44"/>
      <c r="F16" s="45"/>
      <c r="G16" s="31"/>
      <c r="H16" s="212" t="s">
        <v>458</v>
      </c>
      <c r="I16" s="214" t="s">
        <v>459</v>
      </c>
      <c r="J16" s="110">
        <v>0</v>
      </c>
      <c r="K16" s="216">
        <v>1</v>
      </c>
      <c r="L16" s="89"/>
      <c r="M16" s="217"/>
      <c r="N16" s="219"/>
      <c r="O16" s="47">
        <v>52020000</v>
      </c>
      <c r="P16" s="87"/>
      <c r="Q16" s="87">
        <v>21420000</v>
      </c>
      <c r="R16" s="87"/>
      <c r="S16" s="87"/>
      <c r="T16" s="87"/>
      <c r="U16" s="87"/>
      <c r="V16" s="87"/>
      <c r="W16" s="87">
        <v>11056000</v>
      </c>
      <c r="X16" s="87"/>
      <c r="Y16" s="87">
        <v>2040000</v>
      </c>
      <c r="Z16" s="87"/>
      <c r="AA16" s="87">
        <v>117929340</v>
      </c>
      <c r="AB16" s="87"/>
      <c r="AC16" s="116">
        <f>+Y16+W16+Q16+O16+AA16</f>
        <v>204465340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9"/>
      <c r="M17" s="217"/>
      <c r="N17" s="219"/>
      <c r="O17" s="4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9"/>
      <c r="M18" s="217"/>
      <c r="N18" s="219"/>
      <c r="O18" s="4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6749340</v>
      </c>
      <c r="P21" s="23">
        <f>SUM(P22:P24)</f>
        <v>0</v>
      </c>
      <c r="Q21" s="24">
        <f>SUM(Q22:Q24)</f>
        <v>1020000</v>
      </c>
      <c r="R21" s="23">
        <f>SUM(R22:R24)</f>
        <v>0</v>
      </c>
      <c r="S21" s="24">
        <v>0</v>
      </c>
      <c r="T21" s="23"/>
      <c r="U21" s="24">
        <f>+U22</f>
        <v>0</v>
      </c>
      <c r="V21" s="23"/>
      <c r="W21" s="24">
        <f>+W22</f>
        <v>5100000</v>
      </c>
      <c r="X21" s="23"/>
      <c r="Y21" s="24">
        <f>+Y22</f>
        <v>1020000</v>
      </c>
      <c r="Z21" s="23"/>
      <c r="AA21" s="24">
        <f>+AA22</f>
        <v>0</v>
      </c>
      <c r="AB21" s="23"/>
      <c r="AC21" s="58">
        <f>AC22</f>
        <v>13889340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455</v>
      </c>
      <c r="C22" s="109" t="s">
        <v>478</v>
      </c>
      <c r="D22" s="29"/>
      <c r="E22" s="29"/>
      <c r="F22" s="59"/>
      <c r="G22" s="60"/>
      <c r="H22" s="124" t="s">
        <v>460</v>
      </c>
      <c r="I22" s="127" t="s">
        <v>461</v>
      </c>
      <c r="J22" s="103">
        <v>1.6</v>
      </c>
      <c r="K22" s="130">
        <v>1</v>
      </c>
      <c r="L22" s="61"/>
      <c r="M22" s="130"/>
      <c r="N22" s="113"/>
      <c r="O22" s="62">
        <v>6749340</v>
      </c>
      <c r="P22" s="63"/>
      <c r="Q22" s="64">
        <v>1020000</v>
      </c>
      <c r="R22" s="63"/>
      <c r="S22" s="63"/>
      <c r="T22" s="63"/>
      <c r="U22" s="63"/>
      <c r="V22" s="63"/>
      <c r="W22" s="63">
        <v>5100000</v>
      </c>
      <c r="X22" s="63"/>
      <c r="Y22" s="63">
        <v>1020000</v>
      </c>
      <c r="Z22" s="63"/>
      <c r="AA22" s="102"/>
      <c r="AB22" s="87"/>
      <c r="AC22" s="116">
        <f>+AA22+Y22+W22+U22+Q22+O22</f>
        <v>13889340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9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7"/>
      <c r="AB23" s="87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8"/>
      <c r="Q24" s="39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18"/>
      <c r="AD24" s="118"/>
      <c r="AE24" s="70"/>
      <c r="AF24" s="120"/>
      <c r="AG24" s="120"/>
      <c r="AH24" s="112"/>
    </row>
    <row r="25" spans="2:35" ht="46.5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2040000</v>
      </c>
      <c r="P25" s="23">
        <f>SUM(P26:P28)</f>
        <v>0</v>
      </c>
      <c r="Q25" s="24">
        <f>SUM(Q26:Q28)</f>
        <v>1020000</v>
      </c>
      <c r="R25" s="23">
        <f>SUM(R26:R28)</f>
        <v>0</v>
      </c>
      <c r="S25" s="24"/>
      <c r="T25" s="23"/>
      <c r="U25" s="24"/>
      <c r="V25" s="23"/>
      <c r="W25" s="24">
        <f>+W26</f>
        <v>2040000</v>
      </c>
      <c r="X25" s="23"/>
      <c r="Y25" s="24">
        <f>+Y26</f>
        <v>510000</v>
      </c>
      <c r="Z25" s="23"/>
      <c r="AA25" s="24">
        <f>+AA26</f>
        <v>6630000</v>
      </c>
      <c r="AB25" s="23"/>
      <c r="AC25" s="58">
        <f>AC26</f>
        <v>12240000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1.25">
      <c r="B26" s="121" t="s">
        <v>455</v>
      </c>
      <c r="C26" s="109" t="s">
        <v>478</v>
      </c>
      <c r="D26" s="29"/>
      <c r="E26" s="29"/>
      <c r="F26" s="59"/>
      <c r="G26" s="60"/>
      <c r="H26" s="223" t="s">
        <v>462</v>
      </c>
      <c r="I26" s="127" t="s">
        <v>463</v>
      </c>
      <c r="J26" s="103">
        <v>18</v>
      </c>
      <c r="K26" s="130">
        <v>20</v>
      </c>
      <c r="L26" s="61"/>
      <c r="M26" s="130"/>
      <c r="N26" s="113"/>
      <c r="O26" s="62">
        <v>2040000</v>
      </c>
      <c r="P26" s="63"/>
      <c r="Q26" s="64">
        <v>1020000</v>
      </c>
      <c r="R26" s="63"/>
      <c r="S26" s="63"/>
      <c r="T26" s="63"/>
      <c r="U26" s="63"/>
      <c r="V26" s="63"/>
      <c r="W26" s="63">
        <v>2040000</v>
      </c>
      <c r="X26" s="63"/>
      <c r="Y26" s="63">
        <v>510000</v>
      </c>
      <c r="Z26" s="63"/>
      <c r="AA26" s="87">
        <v>6630000</v>
      </c>
      <c r="AB26" s="87"/>
      <c r="AC26" s="116">
        <f>+AA26+Y26+W26+Q26+O26</f>
        <v>12240000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9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7"/>
      <c r="AB27" s="87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8"/>
      <c r="Q28" s="39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1020000</v>
      </c>
      <c r="P29" s="23">
        <f>SUM(P30:P32)</f>
        <v>0</v>
      </c>
      <c r="Q29" s="24">
        <f>SUM(Q30:Q32)</f>
        <v>0</v>
      </c>
      <c r="R29" s="23">
        <f>SUM(R30:R32)</f>
        <v>0</v>
      </c>
      <c r="S29" s="24"/>
      <c r="T29" s="23"/>
      <c r="U29" s="24"/>
      <c r="V29" s="23"/>
      <c r="W29" s="24">
        <f>+W30</f>
        <v>1020000</v>
      </c>
      <c r="X29" s="23"/>
      <c r="Y29" s="24">
        <f>+Y30</f>
        <v>0</v>
      </c>
      <c r="Z29" s="23"/>
      <c r="AA29" s="24">
        <f>+AA30</f>
        <v>3060000</v>
      </c>
      <c r="AB29" s="23"/>
      <c r="AC29" s="58">
        <f>AC30</f>
        <v>5100000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1.25">
      <c r="B30" s="121" t="s">
        <v>455</v>
      </c>
      <c r="C30" s="109" t="s">
        <v>478</v>
      </c>
      <c r="D30" s="29"/>
      <c r="E30" s="29"/>
      <c r="F30" s="59"/>
      <c r="G30" s="60"/>
      <c r="H30" s="124" t="s">
        <v>464</v>
      </c>
      <c r="I30" s="127" t="s">
        <v>465</v>
      </c>
      <c r="J30" s="103">
        <v>0</v>
      </c>
      <c r="K30" s="130">
        <v>1</v>
      </c>
      <c r="L30" s="61"/>
      <c r="M30" s="130"/>
      <c r="N30" s="113"/>
      <c r="O30" s="62">
        <v>1020000</v>
      </c>
      <c r="P30" s="63"/>
      <c r="Q30" s="64"/>
      <c r="R30" s="63"/>
      <c r="S30" s="63"/>
      <c r="T30" s="63"/>
      <c r="U30" s="63"/>
      <c r="V30" s="63"/>
      <c r="W30" s="63">
        <v>1020000</v>
      </c>
      <c r="X30" s="63"/>
      <c r="Y30" s="63"/>
      <c r="Z30" s="63"/>
      <c r="AA30" s="87">
        <v>3060000</v>
      </c>
      <c r="AB30" s="87"/>
      <c r="AC30" s="116">
        <f>+AA30+Y30+W30+Q30+O30</f>
        <v>5100000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9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7"/>
      <c r="AB31" s="87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8"/>
      <c r="Q32" s="39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1020000</v>
      </c>
      <c r="P33" s="23">
        <f>SUM(P34:P36)</f>
        <v>0</v>
      </c>
      <c r="Q33" s="24">
        <f>SUM(Q34:Q36)</f>
        <v>1020000</v>
      </c>
      <c r="R33" s="23">
        <f>SUM(R34:R36)</f>
        <v>0</v>
      </c>
      <c r="S33" s="24"/>
      <c r="T33" s="23"/>
      <c r="U33" s="24"/>
      <c r="V33" s="23"/>
      <c r="W33" s="24">
        <f>+W34</f>
        <v>1020000</v>
      </c>
      <c r="X33" s="23"/>
      <c r="Y33" s="24"/>
      <c r="Z33" s="23"/>
      <c r="AA33" s="24">
        <f>+AA34</f>
        <v>2040000</v>
      </c>
      <c r="AB33" s="23"/>
      <c r="AC33" s="58">
        <f>AC34</f>
        <v>5100000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455</v>
      </c>
      <c r="C34" s="109" t="s">
        <v>478</v>
      </c>
      <c r="D34" s="29"/>
      <c r="E34" s="29"/>
      <c r="F34" s="59"/>
      <c r="G34" s="60"/>
      <c r="H34" s="124" t="s">
        <v>466</v>
      </c>
      <c r="I34" s="127" t="s">
        <v>467</v>
      </c>
      <c r="J34" s="103">
        <v>0</v>
      </c>
      <c r="K34" s="130">
        <v>1</v>
      </c>
      <c r="L34" s="61"/>
      <c r="M34" s="130"/>
      <c r="N34" s="113"/>
      <c r="O34" s="62">
        <v>1020000</v>
      </c>
      <c r="P34" s="63"/>
      <c r="Q34" s="64">
        <v>1020000</v>
      </c>
      <c r="R34" s="63"/>
      <c r="S34" s="63"/>
      <c r="T34" s="63"/>
      <c r="U34" s="63"/>
      <c r="V34" s="63"/>
      <c r="W34" s="63">
        <v>1020000</v>
      </c>
      <c r="X34" s="63"/>
      <c r="Y34" s="63"/>
      <c r="Z34" s="63"/>
      <c r="AA34" s="87">
        <v>2040000</v>
      </c>
      <c r="AB34" s="87"/>
      <c r="AC34" s="116">
        <f>+AA34+W34+Q34+O34</f>
        <v>5100000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9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7"/>
      <c r="AB35" s="87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8"/>
      <c r="Q36" s="39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1020000</v>
      </c>
      <c r="P37" s="23">
        <f>SUM(P38:P40)</f>
        <v>0</v>
      </c>
      <c r="Q37" s="24">
        <f>SUM(Q38:Q40)</f>
        <v>0</v>
      </c>
      <c r="R37" s="23">
        <f>SUM(R38:R40)</f>
        <v>0</v>
      </c>
      <c r="S37" s="24"/>
      <c r="T37" s="23"/>
      <c r="U37" s="24">
        <f>+U38</f>
        <v>0</v>
      </c>
      <c r="V37" s="23"/>
      <c r="W37" s="24">
        <f>+W38</f>
        <v>1020000</v>
      </c>
      <c r="X37" s="23"/>
      <c r="Y37" s="24"/>
      <c r="Z37" s="23"/>
      <c r="AA37" s="24">
        <f>+AA38</f>
        <v>3060000</v>
      </c>
      <c r="AB37" s="23"/>
      <c r="AC37" s="58">
        <f>AC38</f>
        <v>5100000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1.25">
      <c r="B38" s="121" t="s">
        <v>455</v>
      </c>
      <c r="C38" s="109" t="s">
        <v>478</v>
      </c>
      <c r="D38" s="29"/>
      <c r="E38" s="29"/>
      <c r="F38" s="59"/>
      <c r="G38" s="60"/>
      <c r="H38" s="124" t="s">
        <v>468</v>
      </c>
      <c r="I38" s="127" t="s">
        <v>469</v>
      </c>
      <c r="J38" s="103">
        <v>0</v>
      </c>
      <c r="K38" s="130">
        <v>1</v>
      </c>
      <c r="L38" s="61"/>
      <c r="M38" s="130"/>
      <c r="N38" s="113"/>
      <c r="O38" s="62">
        <v>1020000</v>
      </c>
      <c r="P38" s="63"/>
      <c r="Q38" s="64"/>
      <c r="R38" s="63"/>
      <c r="S38" s="63"/>
      <c r="T38" s="63"/>
      <c r="U38" s="63"/>
      <c r="V38" s="63"/>
      <c r="W38" s="63">
        <v>1020000</v>
      </c>
      <c r="X38" s="63"/>
      <c r="Y38" s="63"/>
      <c r="Z38" s="63"/>
      <c r="AA38" s="87">
        <v>3060000</v>
      </c>
      <c r="AB38" s="87"/>
      <c r="AC38" s="116">
        <f>+AA38+O38+W38</f>
        <v>5100000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9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7"/>
      <c r="AB39" s="87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8"/>
      <c r="Q40" s="39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118"/>
      <c r="AD40" s="118"/>
      <c r="AE40" s="70"/>
      <c r="AF40" s="120"/>
      <c r="AG40" s="120"/>
      <c r="AH40" s="112"/>
    </row>
    <row r="41" spans="2:34" ht="42.75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1020000</v>
      </c>
      <c r="P41" s="23">
        <f>SUM(P42:P44)</f>
        <v>0</v>
      </c>
      <c r="Q41" s="24">
        <f>SUM(Q42:Q44)</f>
        <v>0</v>
      </c>
      <c r="R41" s="23">
        <f>SUM(R42:R44)</f>
        <v>0</v>
      </c>
      <c r="S41" s="24"/>
      <c r="T41" s="23"/>
      <c r="U41" s="24"/>
      <c r="V41" s="23"/>
      <c r="W41" s="24">
        <f>+W42</f>
        <v>1020000</v>
      </c>
      <c r="X41" s="23"/>
      <c r="Y41" s="24">
        <f>+Y42</f>
        <v>0</v>
      </c>
      <c r="Z41" s="23"/>
      <c r="AA41" s="24">
        <f>+AA42</f>
        <v>3060000</v>
      </c>
      <c r="AB41" s="23"/>
      <c r="AC41" s="58">
        <f>AC42</f>
        <v>5100000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2.75" customHeight="1">
      <c r="B42" s="121" t="s">
        <v>455</v>
      </c>
      <c r="C42" s="109" t="s">
        <v>478</v>
      </c>
      <c r="D42" s="29"/>
      <c r="E42" s="29"/>
      <c r="F42" s="59"/>
      <c r="G42" s="60"/>
      <c r="H42" s="124" t="s">
        <v>470</v>
      </c>
      <c r="I42" s="127" t="s">
        <v>471</v>
      </c>
      <c r="J42" s="103">
        <v>1</v>
      </c>
      <c r="K42" s="226">
        <v>1</v>
      </c>
      <c r="L42" s="61"/>
      <c r="M42" s="130"/>
      <c r="N42" s="113"/>
      <c r="O42" s="62">
        <v>1020000</v>
      </c>
      <c r="P42" s="63"/>
      <c r="Q42" s="64"/>
      <c r="R42" s="63"/>
      <c r="S42" s="63"/>
      <c r="T42" s="63"/>
      <c r="U42" s="63"/>
      <c r="V42" s="63"/>
      <c r="W42" s="63">
        <v>1020000</v>
      </c>
      <c r="X42" s="63"/>
      <c r="Y42" s="63"/>
      <c r="Z42" s="63"/>
      <c r="AA42" s="87">
        <v>3060000</v>
      </c>
      <c r="AB42" s="87"/>
      <c r="AC42" s="116">
        <f>+Y42+W42+Q42+O42+AA42</f>
        <v>5100000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125"/>
      <c r="I43" s="128"/>
      <c r="J43" s="104"/>
      <c r="K43" s="227"/>
      <c r="L43" s="89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7"/>
      <c r="AB43" s="87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126"/>
      <c r="I44" s="129"/>
      <c r="J44" s="105"/>
      <c r="K44" s="228"/>
      <c r="L44" s="53"/>
      <c r="M44" s="132"/>
      <c r="N44" s="115"/>
      <c r="O44" s="54"/>
      <c r="P44" s="88"/>
      <c r="Q44" s="39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18"/>
      <c r="AD44" s="118"/>
      <c r="AE44" s="70"/>
      <c r="AF44" s="120"/>
      <c r="AG44" s="120"/>
      <c r="AH44" s="112"/>
    </row>
    <row r="45" spans="2:34" ht="42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1020000</v>
      </c>
      <c r="P45" s="23">
        <f>SUM(P46:P48)</f>
        <v>0</v>
      </c>
      <c r="Q45" s="24">
        <f>SUM(Q46:Q48)</f>
        <v>1020000</v>
      </c>
      <c r="R45" s="23">
        <f>SUM(R46:R48)</f>
        <v>0</v>
      </c>
      <c r="S45" s="24"/>
      <c r="T45" s="23"/>
      <c r="U45" s="24">
        <f>+U46</f>
        <v>0</v>
      </c>
      <c r="V45" s="23"/>
      <c r="W45" s="24">
        <f>+W46</f>
        <v>1020000</v>
      </c>
      <c r="X45" s="23"/>
      <c r="Y45" s="24">
        <f>+Y46</f>
        <v>0</v>
      </c>
      <c r="Z45" s="23"/>
      <c r="AA45" s="24">
        <f>+AA46</f>
        <v>2040000</v>
      </c>
      <c r="AB45" s="23"/>
      <c r="AC45" s="58">
        <f>AC46</f>
        <v>5100000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1.25">
      <c r="B46" s="121" t="s">
        <v>455</v>
      </c>
      <c r="C46" s="109" t="s">
        <v>478</v>
      </c>
      <c r="D46" s="29"/>
      <c r="E46" s="29"/>
      <c r="F46" s="59"/>
      <c r="G46" s="60"/>
      <c r="H46" s="124" t="s">
        <v>475</v>
      </c>
      <c r="I46" s="127" t="s">
        <v>476</v>
      </c>
      <c r="J46" s="103">
        <v>1</v>
      </c>
      <c r="K46" s="130">
        <v>1</v>
      </c>
      <c r="L46" s="61"/>
      <c r="M46" s="130"/>
      <c r="N46" s="113"/>
      <c r="O46" s="62">
        <v>1020000</v>
      </c>
      <c r="P46" s="63"/>
      <c r="Q46" s="64">
        <v>1020000</v>
      </c>
      <c r="R46" s="63"/>
      <c r="S46" s="63"/>
      <c r="T46" s="63"/>
      <c r="U46" s="63"/>
      <c r="V46" s="63"/>
      <c r="W46" s="63">
        <v>1020000</v>
      </c>
      <c r="X46" s="63"/>
      <c r="Y46" s="63"/>
      <c r="Z46" s="63"/>
      <c r="AA46" s="87">
        <v>2040000</v>
      </c>
      <c r="AB46" s="87"/>
      <c r="AC46" s="116">
        <f>+AA46+Y46+W46+Q46+O46</f>
        <v>5100000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9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7"/>
      <c r="AB47" s="87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8"/>
      <c r="Q48" s="39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118"/>
      <c r="AD48" s="118"/>
      <c r="AE48" s="70"/>
      <c r="AF48" s="120"/>
      <c r="AG48" s="120"/>
      <c r="AH48" s="112"/>
    </row>
    <row r="49" spans="2:34" ht="42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1020000</v>
      </c>
      <c r="P49" s="23">
        <f>SUM(P50:P52)</f>
        <v>0</v>
      </c>
      <c r="Q49" s="24">
        <f>SUM(Q50:Q52)</f>
        <v>0</v>
      </c>
      <c r="R49" s="23">
        <f>SUM(R50:R52)</f>
        <v>0</v>
      </c>
      <c r="S49" s="24"/>
      <c r="T49" s="23"/>
      <c r="U49" s="24">
        <f>+U50</f>
        <v>0</v>
      </c>
      <c r="V49" s="23"/>
      <c r="W49" s="24">
        <f>+W50</f>
        <v>1020000</v>
      </c>
      <c r="X49" s="23"/>
      <c r="Y49" s="24">
        <f>+Y50</f>
        <v>0</v>
      </c>
      <c r="Z49" s="23"/>
      <c r="AA49" s="24">
        <f>+AA50</f>
        <v>0</v>
      </c>
      <c r="AB49" s="23"/>
      <c r="AC49" s="58">
        <f>AC50</f>
        <v>2040000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41.25">
      <c r="B50" s="121" t="s">
        <v>455</v>
      </c>
      <c r="C50" s="109" t="s">
        <v>478</v>
      </c>
      <c r="D50" s="29"/>
      <c r="E50" s="29"/>
      <c r="F50" s="59"/>
      <c r="G50" s="60"/>
      <c r="H50" s="124" t="s">
        <v>472</v>
      </c>
      <c r="I50" s="127" t="s">
        <v>473</v>
      </c>
      <c r="J50" s="103">
        <v>4</v>
      </c>
      <c r="K50" s="130">
        <v>4</v>
      </c>
      <c r="L50" s="61"/>
      <c r="M50" s="130"/>
      <c r="N50" s="113"/>
      <c r="O50" s="62">
        <v>1020000</v>
      </c>
      <c r="P50" s="63"/>
      <c r="Q50" s="64"/>
      <c r="R50" s="63"/>
      <c r="S50" s="63"/>
      <c r="T50" s="63"/>
      <c r="U50" s="63"/>
      <c r="V50" s="63"/>
      <c r="W50" s="63">
        <v>1020000</v>
      </c>
      <c r="X50" s="63"/>
      <c r="Y50" s="63"/>
      <c r="Z50" s="63"/>
      <c r="AA50" s="87"/>
      <c r="AB50" s="87"/>
      <c r="AC50" s="116">
        <f>+AA50+Y50+W50+Q50+O50</f>
        <v>2040000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9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7"/>
      <c r="AB51" s="87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7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8"/>
      <c r="Q52" s="39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118"/>
      <c r="AD52" s="118"/>
      <c r="AE52" s="70"/>
      <c r="AF52" s="120"/>
      <c r="AG52" s="120"/>
      <c r="AH52" s="112"/>
    </row>
    <row r="53" spans="2:34" ht="46.5" thickBot="1">
      <c r="B53" s="18" t="s">
        <v>13</v>
      </c>
      <c r="C53" s="19" t="s">
        <v>30</v>
      </c>
      <c r="D53" s="19" t="s">
        <v>14</v>
      </c>
      <c r="E53" s="19" t="s">
        <v>29</v>
      </c>
      <c r="F53" s="20" t="s">
        <v>27</v>
      </c>
      <c r="G53" s="20" t="s">
        <v>28</v>
      </c>
      <c r="H53" s="78" t="s">
        <v>67</v>
      </c>
      <c r="I53" s="80" t="s">
        <v>31</v>
      </c>
      <c r="J53" s="21"/>
      <c r="K53" s="57"/>
      <c r="L53" s="41"/>
      <c r="M53" s="42"/>
      <c r="N53" s="43"/>
      <c r="O53" s="22">
        <f>SUM(O54:O56)</f>
        <v>15300000</v>
      </c>
      <c r="P53" s="23">
        <f>SUM(P54:P56)</f>
        <v>0</v>
      </c>
      <c r="Q53" s="24">
        <f>SUM(Q54:Q56)</f>
        <v>0</v>
      </c>
      <c r="R53" s="23">
        <f>SUM(R54:R56)</f>
        <v>0</v>
      </c>
      <c r="S53" s="24"/>
      <c r="T53" s="23"/>
      <c r="U53" s="24">
        <f>+U54</f>
        <v>0</v>
      </c>
      <c r="V53" s="23"/>
      <c r="W53" s="24">
        <f>+W54</f>
        <v>27540000</v>
      </c>
      <c r="X53" s="23"/>
      <c r="Y53" s="24">
        <f>+Y54</f>
        <v>6630000</v>
      </c>
      <c r="Z53" s="23"/>
      <c r="AA53" s="24">
        <f>+AA54</f>
        <v>16830000</v>
      </c>
      <c r="AB53" s="23"/>
      <c r="AC53" s="58">
        <f>AC54</f>
        <v>66300000</v>
      </c>
      <c r="AD53" s="23">
        <f>AD54</f>
        <v>0</v>
      </c>
      <c r="AE53" s="26">
        <f>SUM(AE54:AE56)</f>
        <v>0</v>
      </c>
      <c r="AF53" s="27"/>
      <c r="AG53" s="27"/>
      <c r="AH53" s="28"/>
    </row>
    <row r="54" spans="2:34" ht="45.75">
      <c r="B54" s="121" t="s">
        <v>455</v>
      </c>
      <c r="C54" s="109" t="s">
        <v>478</v>
      </c>
      <c r="D54" s="29"/>
      <c r="E54" s="29"/>
      <c r="F54" s="59"/>
      <c r="G54" s="60"/>
      <c r="H54" s="124" t="s">
        <v>474</v>
      </c>
      <c r="I54" s="127" t="s">
        <v>477</v>
      </c>
      <c r="J54" s="103">
        <v>1</v>
      </c>
      <c r="K54" s="130">
        <v>1</v>
      </c>
      <c r="L54" s="61"/>
      <c r="M54" s="130"/>
      <c r="N54" s="113"/>
      <c r="O54" s="62">
        <v>15300000</v>
      </c>
      <c r="P54" s="63"/>
      <c r="Q54" s="64"/>
      <c r="R54" s="63"/>
      <c r="S54" s="63"/>
      <c r="T54" s="63"/>
      <c r="U54" s="63"/>
      <c r="V54" s="63"/>
      <c r="W54" s="63">
        <v>27540000</v>
      </c>
      <c r="X54" s="63"/>
      <c r="Y54" s="63">
        <v>6630000</v>
      </c>
      <c r="Z54" s="63"/>
      <c r="AA54" s="87">
        <v>16830000</v>
      </c>
      <c r="AB54" s="87"/>
      <c r="AC54" s="116">
        <f>+AA54+Y54+W54+Q54+O54</f>
        <v>66300000</v>
      </c>
      <c r="AD54" s="116"/>
      <c r="AE54" s="48"/>
      <c r="AF54" s="119"/>
      <c r="AG54" s="119"/>
      <c r="AH54" s="111"/>
    </row>
    <row r="55" spans="2:34">
      <c r="B55" s="122"/>
      <c r="C55" s="107"/>
      <c r="D55" s="36"/>
      <c r="E55" s="36"/>
      <c r="F55" s="65"/>
      <c r="G55" s="31"/>
      <c r="H55" s="125"/>
      <c r="I55" s="128"/>
      <c r="J55" s="104"/>
      <c r="K55" s="131"/>
      <c r="L55" s="89"/>
      <c r="M55" s="131"/>
      <c r="N55" s="114"/>
      <c r="O55" s="66"/>
      <c r="P55" s="67"/>
      <c r="Q55" s="68"/>
      <c r="R55" s="67"/>
      <c r="S55" s="67"/>
      <c r="T55" s="67"/>
      <c r="U55" s="67"/>
      <c r="V55" s="67"/>
      <c r="W55" s="67"/>
      <c r="X55" s="67"/>
      <c r="Y55" s="67"/>
      <c r="Z55" s="67"/>
      <c r="AA55" s="87"/>
      <c r="AB55" s="87"/>
      <c r="AC55" s="117"/>
      <c r="AD55" s="117"/>
      <c r="AE55" s="48"/>
      <c r="AF55" s="119"/>
      <c r="AG55" s="119"/>
      <c r="AH55" s="111"/>
    </row>
    <row r="56" spans="2:34" ht="15.75" thickBot="1">
      <c r="B56" s="123"/>
      <c r="C56" s="107"/>
      <c r="D56" s="37"/>
      <c r="E56" s="37"/>
      <c r="F56" s="69"/>
      <c r="G56" s="38"/>
      <c r="H56" s="126"/>
      <c r="I56" s="129"/>
      <c r="J56" s="105"/>
      <c r="K56" s="132"/>
      <c r="L56" s="53"/>
      <c r="M56" s="132"/>
      <c r="N56" s="115"/>
      <c r="O56" s="54"/>
      <c r="P56" s="88"/>
      <c r="Q56" s="39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118"/>
      <c r="AD56" s="118"/>
      <c r="AE56" s="70"/>
      <c r="AF56" s="120"/>
      <c r="AG56" s="120"/>
      <c r="AH56" s="112"/>
    </row>
  </sheetData>
  <mergeCells count="176">
    <mergeCell ref="N54:N56"/>
    <mergeCell ref="AC54:AC56"/>
    <mergeCell ref="AD54:AD56"/>
    <mergeCell ref="AF54:AF56"/>
    <mergeCell ref="AG54:AG56"/>
    <mergeCell ref="AD50:AD52"/>
    <mergeCell ref="AF50:AF52"/>
    <mergeCell ref="AG50:AG52"/>
    <mergeCell ref="AH50:AH52"/>
    <mergeCell ref="B54:B56"/>
    <mergeCell ref="C54:C56"/>
    <mergeCell ref="H54:H56"/>
    <mergeCell ref="I54:I56"/>
    <mergeCell ref="J54:J56"/>
    <mergeCell ref="K54:K56"/>
    <mergeCell ref="AH46:AH48"/>
    <mergeCell ref="B50:B52"/>
    <mergeCell ref="C50:C52"/>
    <mergeCell ref="H50:H52"/>
    <mergeCell ref="I50:I52"/>
    <mergeCell ref="J50:J52"/>
    <mergeCell ref="K50:K52"/>
    <mergeCell ref="M50:M52"/>
    <mergeCell ref="N50:N52"/>
    <mergeCell ref="AC50:AC52"/>
    <mergeCell ref="M46:M48"/>
    <mergeCell ref="N46:N48"/>
    <mergeCell ref="AC46:AC48"/>
    <mergeCell ref="AD46:AD48"/>
    <mergeCell ref="AF46:AF48"/>
    <mergeCell ref="AG46:AG48"/>
    <mergeCell ref="AH54:AH56"/>
    <mergeCell ref="M54:M56"/>
    <mergeCell ref="I34:I36"/>
    <mergeCell ref="J34:J36"/>
    <mergeCell ref="K34:K36"/>
    <mergeCell ref="M34:M36"/>
    <mergeCell ref="AD42:AD44"/>
    <mergeCell ref="AF42:AF44"/>
    <mergeCell ref="AG42:AG44"/>
    <mergeCell ref="AH42:AH44"/>
    <mergeCell ref="B46:B48"/>
    <mergeCell ref="C46:C48"/>
    <mergeCell ref="H46:H48"/>
    <mergeCell ref="I46:I48"/>
    <mergeCell ref="J46:J48"/>
    <mergeCell ref="K46:K48"/>
    <mergeCell ref="B42:B44"/>
    <mergeCell ref="C42:C44"/>
    <mergeCell ref="H42:H44"/>
    <mergeCell ref="I42:I44"/>
    <mergeCell ref="J42:J44"/>
    <mergeCell ref="K42:K44"/>
    <mergeCell ref="M42:M44"/>
    <mergeCell ref="N42:N44"/>
    <mergeCell ref="AC42:AC44"/>
    <mergeCell ref="B38:B40"/>
    <mergeCell ref="C38:C40"/>
    <mergeCell ref="H38:H40"/>
    <mergeCell ref="I38:I40"/>
    <mergeCell ref="J38:J40"/>
    <mergeCell ref="K38:K40"/>
    <mergeCell ref="AH38:AH40"/>
    <mergeCell ref="M38:M40"/>
    <mergeCell ref="N38:N40"/>
    <mergeCell ref="AC38:AC40"/>
    <mergeCell ref="AD38:AD40"/>
    <mergeCell ref="AF38:AF40"/>
    <mergeCell ref="AG38:AG40"/>
    <mergeCell ref="N34:N36"/>
    <mergeCell ref="AC34:AC36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AD34:AD36"/>
    <mergeCell ref="AF34:AF36"/>
    <mergeCell ref="AG34:AG36"/>
    <mergeCell ref="AH34:AH36"/>
    <mergeCell ref="B34:B36"/>
    <mergeCell ref="C34:C36"/>
    <mergeCell ref="H34:H36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D26:AD28"/>
    <mergeCell ref="AF26:AF28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I68"/>
  <sheetViews>
    <sheetView topLeftCell="H1" zoomScale="90" zoomScaleNormal="90" workbookViewId="0">
      <selection activeCell="AA8" sqref="AA8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403</v>
      </c>
      <c r="C4" s="143"/>
      <c r="D4" s="143"/>
      <c r="E4" s="143"/>
      <c r="F4" s="143"/>
      <c r="G4" s="143"/>
      <c r="H4" s="144"/>
      <c r="I4" s="222" t="s">
        <v>481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402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479</v>
      </c>
      <c r="C5" s="182"/>
      <c r="D5" s="183"/>
      <c r="E5" s="90"/>
      <c r="F5" s="184" t="s">
        <v>480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733</v>
      </c>
      <c r="C8" s="199" t="s">
        <v>483</v>
      </c>
      <c r="D8" s="200"/>
      <c r="E8" s="200"/>
      <c r="F8" s="200"/>
      <c r="G8" s="200"/>
      <c r="H8" s="200"/>
      <c r="I8" s="76" t="s">
        <v>484</v>
      </c>
      <c r="J8" s="101">
        <v>100</v>
      </c>
      <c r="K8" s="10">
        <v>80</v>
      </c>
      <c r="L8" s="10"/>
      <c r="M8" s="11"/>
      <c r="N8" s="77"/>
      <c r="O8" s="12">
        <f>+O10+O15+O21+O25+O29+O33+O37+O41+O45+O49+O53</f>
        <v>25500000</v>
      </c>
      <c r="P8" s="12">
        <f t="shared" ref="P8" si="0">+P10+P15+P21+P25+P29+P33+P37+P41+P45+P49+P53</f>
        <v>0</v>
      </c>
      <c r="Q8" s="12">
        <f>+Q10+Q15+Q21+Q25+Q29+Q33+Q37+Q41+Q45+Q49+Q53+Q57+Q61+Q65</f>
        <v>123300000</v>
      </c>
      <c r="R8" s="12">
        <f t="shared" ref="R8:AD8" si="1">+R10+R15+R21+R25+R29+R33+R37+R41+R45+R49+R53+R57+R61+R65</f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79560000</v>
      </c>
      <c r="X8" s="12">
        <f t="shared" si="1"/>
        <v>0</v>
      </c>
      <c r="Y8" s="12">
        <f t="shared" si="1"/>
        <v>93840000</v>
      </c>
      <c r="Z8" s="12">
        <f t="shared" si="1"/>
        <v>0</v>
      </c>
      <c r="AA8" s="12">
        <f t="shared" si="1"/>
        <v>96900000</v>
      </c>
      <c r="AB8" s="12">
        <f t="shared" si="1"/>
        <v>0</v>
      </c>
      <c r="AC8" s="12">
        <f t="shared" si="1"/>
        <v>419100000</v>
      </c>
      <c r="AD8" s="12">
        <f t="shared" si="1"/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0</v>
      </c>
      <c r="P10" s="23">
        <f>SUM(P11:P13)</f>
        <v>0</v>
      </c>
      <c r="Q10" s="24">
        <f>SUM(Q11:Q13)</f>
        <v>510000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510000</v>
      </c>
      <c r="X10" s="23"/>
      <c r="Y10" s="24">
        <f>SUM(Y11:Y13)</f>
        <v>0</v>
      </c>
      <c r="Z10" s="23"/>
      <c r="AA10" s="24">
        <f>SUM(AA11:AA13)</f>
        <v>0</v>
      </c>
      <c r="AB10" s="23"/>
      <c r="AC10" s="25">
        <f>+O10+Q10+S10+U10+W10+Y10+AA10</f>
        <v>1020000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485</v>
      </c>
      <c r="C11" s="109" t="s">
        <v>482</v>
      </c>
      <c r="D11" s="93"/>
      <c r="E11" s="29"/>
      <c r="F11" s="30"/>
      <c r="G11" s="31"/>
      <c r="H11" s="221" t="s">
        <v>486</v>
      </c>
      <c r="I11" s="104" t="s">
        <v>487</v>
      </c>
      <c r="J11" s="169">
        <v>1</v>
      </c>
      <c r="K11" s="172">
        <v>12</v>
      </c>
      <c r="L11" s="79"/>
      <c r="M11" s="192"/>
      <c r="N11" s="190"/>
      <c r="O11" s="96"/>
      <c r="P11" s="87"/>
      <c r="Q11" s="96">
        <v>510000</v>
      </c>
      <c r="R11" s="32"/>
      <c r="S11" s="32"/>
      <c r="T11" s="32"/>
      <c r="U11" s="96"/>
      <c r="V11" s="32"/>
      <c r="W11" s="96">
        <v>510000</v>
      </c>
      <c r="X11" s="32"/>
      <c r="Y11" s="96"/>
      <c r="Z11" s="32"/>
      <c r="AA11" s="96"/>
      <c r="AB11" s="33"/>
      <c r="AC11" s="116">
        <f>+W11+Q11</f>
        <v>1020000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7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7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6.5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1020000</v>
      </c>
      <c r="P15" s="23">
        <f>SUM(P16:P19)</f>
        <v>0</v>
      </c>
      <c r="Q15" s="24">
        <f>SUM(Q16:Q19)</f>
        <v>2040000</v>
      </c>
      <c r="R15" s="23">
        <f>SUM(R16:R19)</f>
        <v>0</v>
      </c>
      <c r="S15" s="24"/>
      <c r="T15" s="23"/>
      <c r="U15" s="24"/>
      <c r="V15" s="23"/>
      <c r="W15" s="24">
        <f>+W16</f>
        <v>1020000</v>
      </c>
      <c r="X15" s="23"/>
      <c r="Y15" s="24">
        <f>+Y16</f>
        <v>1530000</v>
      </c>
      <c r="Z15" s="23"/>
      <c r="AA15" s="24">
        <f>+AA16</f>
        <v>4590000</v>
      </c>
      <c r="AB15" s="23"/>
      <c r="AC15" s="24">
        <f>AC16</f>
        <v>10200000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1.25">
      <c r="B16" s="210" t="s">
        <v>485</v>
      </c>
      <c r="C16" s="106" t="s">
        <v>482</v>
      </c>
      <c r="D16" s="44"/>
      <c r="E16" s="44"/>
      <c r="F16" s="45"/>
      <c r="G16" s="31"/>
      <c r="H16" s="229" t="s">
        <v>488</v>
      </c>
      <c r="I16" s="214" t="s">
        <v>489</v>
      </c>
      <c r="J16" s="110">
        <v>0</v>
      </c>
      <c r="K16" s="216">
        <v>4</v>
      </c>
      <c r="L16" s="89"/>
      <c r="M16" s="217"/>
      <c r="N16" s="219"/>
      <c r="O16" s="47">
        <v>1020000</v>
      </c>
      <c r="P16" s="87"/>
      <c r="Q16" s="87">
        <v>2040000</v>
      </c>
      <c r="R16" s="87"/>
      <c r="S16" s="87"/>
      <c r="T16" s="87"/>
      <c r="U16" s="87"/>
      <c r="V16" s="87"/>
      <c r="W16" s="87">
        <v>1020000</v>
      </c>
      <c r="X16" s="87"/>
      <c r="Y16" s="87">
        <v>1530000</v>
      </c>
      <c r="Z16" s="87"/>
      <c r="AA16" s="87">
        <v>4590000</v>
      </c>
      <c r="AB16" s="87"/>
      <c r="AC16" s="116">
        <f>+AA16+W16+Q16+O16+Y16</f>
        <v>10200000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24"/>
      <c r="I17" s="214"/>
      <c r="J17" s="104"/>
      <c r="K17" s="117"/>
      <c r="L17" s="89"/>
      <c r="M17" s="217"/>
      <c r="N17" s="219"/>
      <c r="O17" s="4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24"/>
      <c r="I18" s="214"/>
      <c r="J18" s="104"/>
      <c r="K18" s="117"/>
      <c r="L18" s="89"/>
      <c r="M18" s="217"/>
      <c r="N18" s="219"/>
      <c r="O18" s="4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25"/>
      <c r="I19" s="215"/>
      <c r="J19" s="105"/>
      <c r="K19" s="118"/>
      <c r="L19" s="53"/>
      <c r="M19" s="218"/>
      <c r="N19" s="220"/>
      <c r="O19" s="54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0</v>
      </c>
      <c r="P21" s="23">
        <f>SUM(P22:P24)</f>
        <v>0</v>
      </c>
      <c r="Q21" s="24">
        <f>SUM(Q22:Q24)</f>
        <v>1020000</v>
      </c>
      <c r="R21" s="23">
        <f>SUM(R22:R24)</f>
        <v>0</v>
      </c>
      <c r="S21" s="24">
        <v>0</v>
      </c>
      <c r="T21" s="23"/>
      <c r="U21" s="24">
        <f>+U22</f>
        <v>0</v>
      </c>
      <c r="V21" s="23"/>
      <c r="W21" s="24">
        <f>+W22</f>
        <v>0</v>
      </c>
      <c r="X21" s="23"/>
      <c r="Y21" s="24">
        <f>+Y22</f>
        <v>0</v>
      </c>
      <c r="Z21" s="23"/>
      <c r="AA21" s="24">
        <f>+AA22</f>
        <v>0</v>
      </c>
      <c r="AB21" s="23"/>
      <c r="AC21" s="58">
        <f>AC22</f>
        <v>1020000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485</v>
      </c>
      <c r="C22" s="109" t="s">
        <v>482</v>
      </c>
      <c r="D22" s="29"/>
      <c r="E22" s="29"/>
      <c r="F22" s="59"/>
      <c r="G22" s="60"/>
      <c r="H22" s="124" t="s">
        <v>490</v>
      </c>
      <c r="I22" s="127" t="s">
        <v>491</v>
      </c>
      <c r="J22" s="103">
        <v>0</v>
      </c>
      <c r="K22" s="130">
        <v>4</v>
      </c>
      <c r="L22" s="61"/>
      <c r="M22" s="130"/>
      <c r="N22" s="113"/>
      <c r="O22" s="62"/>
      <c r="P22" s="63">
        <v>0</v>
      </c>
      <c r="Q22" s="64">
        <v>1020000</v>
      </c>
      <c r="R22" s="63"/>
      <c r="S22" s="63">
        <v>0</v>
      </c>
      <c r="T22" s="63"/>
      <c r="U22" s="63"/>
      <c r="V22" s="63"/>
      <c r="W22" s="63"/>
      <c r="X22" s="63"/>
      <c r="Y22" s="63"/>
      <c r="Z22" s="63"/>
      <c r="AA22" s="87"/>
      <c r="AB22" s="87"/>
      <c r="AC22" s="116">
        <f>+AA22+Y22+W22+U22+Q22+O22</f>
        <v>1020000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9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7"/>
      <c r="AB23" s="87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8"/>
      <c r="Q24" s="39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18"/>
      <c r="AD24" s="118"/>
      <c r="AE24" s="70"/>
      <c r="AF24" s="120"/>
      <c r="AG24" s="120"/>
      <c r="AH24" s="112"/>
    </row>
    <row r="25" spans="2:35" ht="46.5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2040000</v>
      </c>
      <c r="P25" s="23">
        <f>SUM(P26:P28)</f>
        <v>0</v>
      </c>
      <c r="Q25" s="24">
        <f>SUM(Q26:Q28)</f>
        <v>10200000</v>
      </c>
      <c r="R25" s="23">
        <f>SUM(R26:R28)</f>
        <v>0</v>
      </c>
      <c r="S25" s="24"/>
      <c r="T25" s="23"/>
      <c r="U25" s="24"/>
      <c r="V25" s="23"/>
      <c r="W25" s="24">
        <f>+W26</f>
        <v>7140000</v>
      </c>
      <c r="X25" s="23"/>
      <c r="Y25" s="24">
        <f>+Y26</f>
        <v>13260000</v>
      </c>
      <c r="Z25" s="23"/>
      <c r="AA25" s="24">
        <f>+AA26</f>
        <v>18360000</v>
      </c>
      <c r="AB25" s="23"/>
      <c r="AC25" s="58">
        <f>AC26</f>
        <v>51000000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5.75">
      <c r="B26" s="121" t="s">
        <v>485</v>
      </c>
      <c r="C26" s="109" t="s">
        <v>482</v>
      </c>
      <c r="D26" s="29"/>
      <c r="E26" s="29"/>
      <c r="F26" s="59"/>
      <c r="G26" s="60"/>
      <c r="H26" s="223" t="s">
        <v>492</v>
      </c>
      <c r="I26" s="127" t="s">
        <v>493</v>
      </c>
      <c r="J26" s="103">
        <v>1</v>
      </c>
      <c r="K26" s="130">
        <v>1</v>
      </c>
      <c r="L26" s="61"/>
      <c r="M26" s="130"/>
      <c r="N26" s="113"/>
      <c r="O26" s="62">
        <v>2040000</v>
      </c>
      <c r="P26" s="63"/>
      <c r="Q26" s="64">
        <v>10200000</v>
      </c>
      <c r="R26" s="63"/>
      <c r="S26" s="63"/>
      <c r="T26" s="63"/>
      <c r="U26" s="63"/>
      <c r="V26" s="63"/>
      <c r="W26" s="63">
        <v>7140000</v>
      </c>
      <c r="X26" s="63"/>
      <c r="Y26" s="63">
        <v>13260000</v>
      </c>
      <c r="Z26" s="63"/>
      <c r="AA26" s="87">
        <v>18360000</v>
      </c>
      <c r="AB26" s="87"/>
      <c r="AC26" s="116">
        <f>+AA26+Y26+W26+Q26+O26</f>
        <v>51000000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9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7"/>
      <c r="AB27" s="87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8"/>
      <c r="Q28" s="39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10200000</v>
      </c>
      <c r="P29" s="23">
        <f>SUM(P30:P32)</f>
        <v>0</v>
      </c>
      <c r="Q29" s="24">
        <f>SUM(Q30:Q32)</f>
        <v>45390000</v>
      </c>
      <c r="R29" s="23">
        <f>SUM(R30:R32)</f>
        <v>0</v>
      </c>
      <c r="S29" s="24"/>
      <c r="T29" s="23"/>
      <c r="U29" s="24"/>
      <c r="V29" s="23"/>
      <c r="W29" s="24">
        <f>+W30</f>
        <v>30600000</v>
      </c>
      <c r="X29" s="23"/>
      <c r="Y29" s="24">
        <f>+Y30</f>
        <v>48960000</v>
      </c>
      <c r="Z29" s="23"/>
      <c r="AA29" s="24">
        <f>+AA30</f>
        <v>46410000</v>
      </c>
      <c r="AB29" s="23"/>
      <c r="AC29" s="58">
        <f>AC30</f>
        <v>181560000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5.75">
      <c r="B30" s="121" t="s">
        <v>485</v>
      </c>
      <c r="C30" s="109" t="s">
        <v>482</v>
      </c>
      <c r="D30" s="29"/>
      <c r="E30" s="29"/>
      <c r="F30" s="59"/>
      <c r="G30" s="60"/>
      <c r="H30" s="124" t="s">
        <v>494</v>
      </c>
      <c r="I30" s="127" t="s">
        <v>495</v>
      </c>
      <c r="J30" s="103">
        <v>0</v>
      </c>
      <c r="K30" s="130">
        <v>6</v>
      </c>
      <c r="L30" s="61"/>
      <c r="M30" s="130"/>
      <c r="N30" s="113"/>
      <c r="O30" s="62">
        <v>10200000</v>
      </c>
      <c r="P30" s="63"/>
      <c r="Q30" s="64">
        <v>45390000</v>
      </c>
      <c r="R30" s="63"/>
      <c r="S30" s="63"/>
      <c r="T30" s="63"/>
      <c r="U30" s="63"/>
      <c r="V30" s="63"/>
      <c r="W30" s="63">
        <v>30600000</v>
      </c>
      <c r="X30" s="63"/>
      <c r="Y30" s="63">
        <v>48960000</v>
      </c>
      <c r="Z30" s="63"/>
      <c r="AA30" s="87">
        <v>46410000</v>
      </c>
      <c r="AB30" s="87"/>
      <c r="AC30" s="116">
        <f>+AA30+Y30+W30+Q30+O30</f>
        <v>181560000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9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7"/>
      <c r="AB31" s="87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8"/>
      <c r="Q32" s="39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2040000</v>
      </c>
      <c r="P33" s="23">
        <f>SUM(P34:P36)</f>
        <v>0</v>
      </c>
      <c r="Q33" s="24">
        <f>SUM(Q34:Q36)</f>
        <v>8160000</v>
      </c>
      <c r="R33" s="23">
        <f>SUM(R34:R36)</f>
        <v>0</v>
      </c>
      <c r="S33" s="24"/>
      <c r="T33" s="23"/>
      <c r="U33" s="24"/>
      <c r="V33" s="23"/>
      <c r="W33" s="24">
        <f>+W34</f>
        <v>7140000</v>
      </c>
      <c r="X33" s="23"/>
      <c r="Y33" s="24">
        <f>+Y34</f>
        <v>3060000</v>
      </c>
      <c r="Z33" s="23"/>
      <c r="AA33" s="24">
        <f>+AA34</f>
        <v>0</v>
      </c>
      <c r="AB33" s="23"/>
      <c r="AC33" s="58">
        <f>AC34</f>
        <v>20400000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485</v>
      </c>
      <c r="C34" s="109" t="s">
        <v>482</v>
      </c>
      <c r="D34" s="29"/>
      <c r="E34" s="29"/>
      <c r="F34" s="59"/>
      <c r="G34" s="60"/>
      <c r="H34" s="124" t="s">
        <v>496</v>
      </c>
      <c r="I34" s="127" t="s">
        <v>497</v>
      </c>
      <c r="J34" s="103">
        <v>0</v>
      </c>
      <c r="K34" s="130">
        <v>4</v>
      </c>
      <c r="L34" s="61"/>
      <c r="M34" s="130"/>
      <c r="N34" s="113"/>
      <c r="O34" s="62">
        <v>2040000</v>
      </c>
      <c r="P34" s="63"/>
      <c r="Q34" s="64">
        <v>8160000</v>
      </c>
      <c r="R34" s="63">
        <v>0</v>
      </c>
      <c r="S34" s="63"/>
      <c r="T34" s="63"/>
      <c r="U34" s="63"/>
      <c r="V34" s="63"/>
      <c r="W34" s="63">
        <v>7140000</v>
      </c>
      <c r="X34" s="63"/>
      <c r="Y34" s="63">
        <v>3060000</v>
      </c>
      <c r="Z34" s="63"/>
      <c r="AA34" s="87"/>
      <c r="AB34" s="87"/>
      <c r="AC34" s="116">
        <f>+Y34+W34+Q34+O34</f>
        <v>20400000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9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7"/>
      <c r="AB35" s="87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8"/>
      <c r="Q36" s="39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0</v>
      </c>
      <c r="P37" s="23">
        <f>SUM(P38:P40)</f>
        <v>0</v>
      </c>
      <c r="Q37" s="24">
        <f>SUM(Q38:Q40)</f>
        <v>0</v>
      </c>
      <c r="R37" s="23">
        <f>SUM(R38:R40)</f>
        <v>0</v>
      </c>
      <c r="S37" s="24"/>
      <c r="T37" s="23"/>
      <c r="U37" s="24">
        <f>+U38</f>
        <v>0</v>
      </c>
      <c r="V37" s="23"/>
      <c r="W37" s="24">
        <f>+W38</f>
        <v>0</v>
      </c>
      <c r="X37" s="23"/>
      <c r="Y37" s="24"/>
      <c r="Z37" s="23"/>
      <c r="AA37" s="24">
        <f>+AA38</f>
        <v>0</v>
      </c>
      <c r="AB37" s="23"/>
      <c r="AC37" s="58">
        <f>AC38</f>
        <v>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>
      <c r="B38" s="121" t="s">
        <v>485</v>
      </c>
      <c r="C38" s="109" t="s">
        <v>482</v>
      </c>
      <c r="D38" s="29"/>
      <c r="E38" s="29"/>
      <c r="F38" s="59"/>
      <c r="G38" s="60"/>
      <c r="H38" s="124" t="s">
        <v>498</v>
      </c>
      <c r="I38" s="127" t="s">
        <v>499</v>
      </c>
      <c r="J38" s="103">
        <v>0</v>
      </c>
      <c r="K38" s="130">
        <v>1</v>
      </c>
      <c r="L38" s="61"/>
      <c r="M38" s="130"/>
      <c r="N38" s="113"/>
      <c r="O38" s="62"/>
      <c r="P38" s="63"/>
      <c r="Q38" s="64">
        <v>0</v>
      </c>
      <c r="R38" s="63"/>
      <c r="S38" s="63"/>
      <c r="T38" s="63"/>
      <c r="U38" s="63"/>
      <c r="V38" s="63"/>
      <c r="W38" s="63"/>
      <c r="X38" s="63"/>
      <c r="Y38" s="63"/>
      <c r="Z38" s="63"/>
      <c r="AA38" s="87"/>
      <c r="AB38" s="87"/>
      <c r="AC38" s="116">
        <f>+AA38+O38+W38</f>
        <v>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9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7"/>
      <c r="AB39" s="87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8"/>
      <c r="Q40" s="39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118"/>
      <c r="AD40" s="118"/>
      <c r="AE40" s="70"/>
      <c r="AF40" s="120"/>
      <c r="AG40" s="120"/>
      <c r="AH40" s="112"/>
    </row>
    <row r="41" spans="2:34" ht="42.75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0</v>
      </c>
      <c r="P41" s="23">
        <f>SUM(P42:P44)</f>
        <v>0</v>
      </c>
      <c r="Q41" s="24">
        <f>SUM(Q42:Q44)</f>
        <v>0</v>
      </c>
      <c r="R41" s="23">
        <f>SUM(R42:R44)</f>
        <v>0</v>
      </c>
      <c r="S41" s="24"/>
      <c r="T41" s="23"/>
      <c r="U41" s="24"/>
      <c r="V41" s="23"/>
      <c r="W41" s="24">
        <f>+W42</f>
        <v>0</v>
      </c>
      <c r="X41" s="23"/>
      <c r="Y41" s="24">
        <f>+Y42</f>
        <v>0</v>
      </c>
      <c r="Z41" s="23"/>
      <c r="AA41" s="24">
        <f>+AA42</f>
        <v>0</v>
      </c>
      <c r="AB41" s="23"/>
      <c r="AC41" s="58">
        <f>AC42</f>
        <v>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2.75" customHeight="1">
      <c r="B42" s="121" t="s">
        <v>485</v>
      </c>
      <c r="C42" s="109" t="s">
        <v>482</v>
      </c>
      <c r="D42" s="29"/>
      <c r="E42" s="29"/>
      <c r="F42" s="59"/>
      <c r="G42" s="60"/>
      <c r="H42" s="124" t="s">
        <v>500</v>
      </c>
      <c r="I42" s="127" t="s">
        <v>501</v>
      </c>
      <c r="J42" s="103">
        <v>0</v>
      </c>
      <c r="K42" s="226">
        <v>1</v>
      </c>
      <c r="L42" s="61"/>
      <c r="M42" s="130"/>
      <c r="N42" s="113"/>
      <c r="O42" s="62"/>
      <c r="P42" s="63"/>
      <c r="Q42" s="64"/>
      <c r="R42" s="63"/>
      <c r="S42" s="63"/>
      <c r="T42" s="63"/>
      <c r="U42" s="63"/>
      <c r="V42" s="63"/>
      <c r="W42" s="63"/>
      <c r="X42" s="63"/>
      <c r="Y42" s="63"/>
      <c r="Z42" s="63"/>
      <c r="AA42" s="87"/>
      <c r="AB42" s="87"/>
      <c r="AC42" s="116">
        <f>+Y42+W42+Q42+O42+AA42</f>
        <v>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125"/>
      <c r="I43" s="128"/>
      <c r="J43" s="104"/>
      <c r="K43" s="227"/>
      <c r="L43" s="89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7"/>
      <c r="AB43" s="87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126"/>
      <c r="I44" s="129"/>
      <c r="J44" s="105"/>
      <c r="K44" s="228"/>
      <c r="L44" s="53"/>
      <c r="M44" s="132"/>
      <c r="N44" s="115"/>
      <c r="O44" s="54"/>
      <c r="P44" s="88"/>
      <c r="Q44" s="39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18"/>
      <c r="AD44" s="118"/>
      <c r="AE44" s="70"/>
      <c r="AF44" s="120"/>
      <c r="AG44" s="120"/>
      <c r="AH44" s="112"/>
    </row>
    <row r="45" spans="2:34" ht="46.5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0</v>
      </c>
      <c r="P45" s="23">
        <f>SUM(P46:P48)</f>
        <v>0</v>
      </c>
      <c r="Q45" s="24">
        <f>SUM(Q46:Q48)</f>
        <v>10200000</v>
      </c>
      <c r="R45" s="23">
        <f>SUM(R46:R48)</f>
        <v>0</v>
      </c>
      <c r="S45" s="24"/>
      <c r="T45" s="23"/>
      <c r="U45" s="24">
        <f>+U46</f>
        <v>0</v>
      </c>
      <c r="V45" s="23"/>
      <c r="W45" s="24">
        <f>+W46</f>
        <v>6120000</v>
      </c>
      <c r="X45" s="23"/>
      <c r="Y45" s="24">
        <f>+Y46</f>
        <v>4080000</v>
      </c>
      <c r="Z45" s="23"/>
      <c r="AA45" s="24">
        <f>+AA46</f>
        <v>0</v>
      </c>
      <c r="AB45" s="23"/>
      <c r="AC45" s="58">
        <f>AC46</f>
        <v>20400000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5.75">
      <c r="B46" s="121" t="s">
        <v>485</v>
      </c>
      <c r="C46" s="109" t="s">
        <v>482</v>
      </c>
      <c r="D46" s="29"/>
      <c r="E46" s="29"/>
      <c r="F46" s="59"/>
      <c r="G46" s="60"/>
      <c r="H46" s="124" t="s">
        <v>502</v>
      </c>
      <c r="I46" s="127" t="s">
        <v>503</v>
      </c>
      <c r="J46" s="103">
        <v>0</v>
      </c>
      <c r="K46" s="130">
        <v>5</v>
      </c>
      <c r="L46" s="61"/>
      <c r="M46" s="130"/>
      <c r="N46" s="113"/>
      <c r="O46" s="62"/>
      <c r="P46" s="63"/>
      <c r="Q46" s="64">
        <v>10200000</v>
      </c>
      <c r="R46" s="63"/>
      <c r="S46" s="63"/>
      <c r="T46" s="63"/>
      <c r="U46" s="63"/>
      <c r="V46" s="63"/>
      <c r="W46" s="63">
        <v>6120000</v>
      </c>
      <c r="X46" s="63"/>
      <c r="Y46" s="63">
        <v>4080000</v>
      </c>
      <c r="Z46" s="63"/>
      <c r="AA46" s="87"/>
      <c r="AB46" s="87"/>
      <c r="AC46" s="116">
        <f>+AA46+Y46+W46+Q46+O46</f>
        <v>20400000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9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7"/>
      <c r="AB47" s="87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8"/>
      <c r="Q48" s="39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118"/>
      <c r="AD48" s="118"/>
      <c r="AE48" s="70"/>
      <c r="AF48" s="120"/>
      <c r="AG48" s="120"/>
      <c r="AH48" s="112"/>
    </row>
    <row r="49" spans="2:34" ht="46.5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0</v>
      </c>
      <c r="P49" s="23">
        <f>SUM(P50:P52)</f>
        <v>0</v>
      </c>
      <c r="Q49" s="24">
        <f>SUM(Q50:Q52)</f>
        <v>15300000</v>
      </c>
      <c r="R49" s="23">
        <f>SUM(R50:R52)</f>
        <v>0</v>
      </c>
      <c r="S49" s="24"/>
      <c r="T49" s="23"/>
      <c r="U49" s="24">
        <f>+U50</f>
        <v>0</v>
      </c>
      <c r="V49" s="23"/>
      <c r="W49" s="24">
        <f>+W50</f>
        <v>5100000</v>
      </c>
      <c r="X49" s="23"/>
      <c r="Y49" s="24">
        <f>+Y50</f>
        <v>5100000</v>
      </c>
      <c r="Z49" s="23"/>
      <c r="AA49" s="24">
        <f>+AA50</f>
        <v>5100000</v>
      </c>
      <c r="AB49" s="23"/>
      <c r="AC49" s="58">
        <f>AC50</f>
        <v>30600000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45.75">
      <c r="B50" s="121" t="s">
        <v>485</v>
      </c>
      <c r="C50" s="109" t="s">
        <v>482</v>
      </c>
      <c r="D50" s="29"/>
      <c r="E50" s="29"/>
      <c r="F50" s="59"/>
      <c r="G50" s="60"/>
      <c r="H50" s="124" t="s">
        <v>504</v>
      </c>
      <c r="I50" s="127" t="s">
        <v>505</v>
      </c>
      <c r="J50" s="103">
        <v>0</v>
      </c>
      <c r="K50" s="130">
        <v>1</v>
      </c>
      <c r="L50" s="61"/>
      <c r="M50" s="130"/>
      <c r="N50" s="113"/>
      <c r="O50" s="62"/>
      <c r="P50" s="63"/>
      <c r="Q50" s="64">
        <v>15300000</v>
      </c>
      <c r="R50" s="63"/>
      <c r="S50" s="63"/>
      <c r="T50" s="63"/>
      <c r="U50" s="63"/>
      <c r="V50" s="63"/>
      <c r="W50" s="63">
        <v>5100000</v>
      </c>
      <c r="X50" s="63"/>
      <c r="Y50" s="63">
        <v>5100000</v>
      </c>
      <c r="Z50" s="63"/>
      <c r="AA50" s="87">
        <v>5100000</v>
      </c>
      <c r="AB50" s="87"/>
      <c r="AC50" s="116">
        <f>+AA50+Y50+W50+Q50+O50</f>
        <v>30600000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9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7"/>
      <c r="AB51" s="87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7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8"/>
      <c r="Q52" s="39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118"/>
      <c r="AD52" s="118"/>
      <c r="AE52" s="70"/>
      <c r="AF52" s="120"/>
      <c r="AG52" s="120"/>
      <c r="AH52" s="112"/>
    </row>
    <row r="53" spans="2:34" ht="46.5" thickBot="1">
      <c r="B53" s="18" t="s">
        <v>13</v>
      </c>
      <c r="C53" s="19" t="s">
        <v>30</v>
      </c>
      <c r="D53" s="19" t="s">
        <v>14</v>
      </c>
      <c r="E53" s="19" t="s">
        <v>29</v>
      </c>
      <c r="F53" s="20" t="s">
        <v>27</v>
      </c>
      <c r="G53" s="20" t="s">
        <v>28</v>
      </c>
      <c r="H53" s="78" t="s">
        <v>67</v>
      </c>
      <c r="I53" s="80" t="s">
        <v>31</v>
      </c>
      <c r="J53" s="21"/>
      <c r="K53" s="57"/>
      <c r="L53" s="41"/>
      <c r="M53" s="42"/>
      <c r="N53" s="43"/>
      <c r="O53" s="22">
        <f>SUM(O54:O56)</f>
        <v>10200000</v>
      </c>
      <c r="P53" s="23">
        <f>SUM(P54:P56)</f>
        <v>0</v>
      </c>
      <c r="Q53" s="24">
        <f>SUM(Q54:Q56)</f>
        <v>10200000</v>
      </c>
      <c r="R53" s="23">
        <f>SUM(R54:R56)</f>
        <v>0</v>
      </c>
      <c r="S53" s="24"/>
      <c r="T53" s="23"/>
      <c r="U53" s="24">
        <f>+U54</f>
        <v>0</v>
      </c>
      <c r="V53" s="23"/>
      <c r="W53" s="24">
        <f>+W54</f>
        <v>21420000</v>
      </c>
      <c r="X53" s="23"/>
      <c r="Y53" s="24">
        <f>+Y54</f>
        <v>11220000</v>
      </c>
      <c r="Z53" s="23"/>
      <c r="AA53" s="24">
        <f>+AA54</f>
        <v>8160000</v>
      </c>
      <c r="AB53" s="23"/>
      <c r="AC53" s="58">
        <f>AC54</f>
        <v>61200000</v>
      </c>
      <c r="AD53" s="23">
        <f>AD54</f>
        <v>0</v>
      </c>
      <c r="AE53" s="26">
        <f>SUM(AE54:AE56)</f>
        <v>0</v>
      </c>
      <c r="AF53" s="27"/>
      <c r="AG53" s="27"/>
      <c r="AH53" s="28"/>
    </row>
    <row r="54" spans="2:34" ht="45.75">
      <c r="B54" s="121" t="s">
        <v>485</v>
      </c>
      <c r="C54" s="109" t="s">
        <v>482</v>
      </c>
      <c r="D54" s="29"/>
      <c r="E54" s="29"/>
      <c r="F54" s="59"/>
      <c r="G54" s="60"/>
      <c r="H54" s="124" t="s">
        <v>506</v>
      </c>
      <c r="I54" s="127" t="s">
        <v>507</v>
      </c>
      <c r="J54" s="103">
        <v>0</v>
      </c>
      <c r="K54" s="130">
        <v>4</v>
      </c>
      <c r="L54" s="61"/>
      <c r="M54" s="130"/>
      <c r="N54" s="113"/>
      <c r="O54" s="62">
        <v>10200000</v>
      </c>
      <c r="P54" s="63"/>
      <c r="Q54" s="64">
        <v>10200000</v>
      </c>
      <c r="R54" s="63"/>
      <c r="S54" s="63"/>
      <c r="T54" s="63"/>
      <c r="U54" s="63"/>
      <c r="V54" s="63"/>
      <c r="W54" s="63">
        <v>21420000</v>
      </c>
      <c r="X54" s="63"/>
      <c r="Y54" s="63">
        <v>11220000</v>
      </c>
      <c r="Z54" s="63"/>
      <c r="AA54" s="87">
        <v>8160000</v>
      </c>
      <c r="AB54" s="87"/>
      <c r="AC54" s="116">
        <f>+AA54+Y54+W54+Q54+O54</f>
        <v>61200000</v>
      </c>
      <c r="AD54" s="116"/>
      <c r="AE54" s="48"/>
      <c r="AF54" s="119"/>
      <c r="AG54" s="119"/>
      <c r="AH54" s="111"/>
    </row>
    <row r="55" spans="2:34">
      <c r="B55" s="122"/>
      <c r="C55" s="107"/>
      <c r="D55" s="36"/>
      <c r="E55" s="36"/>
      <c r="F55" s="65"/>
      <c r="G55" s="31"/>
      <c r="H55" s="125"/>
      <c r="I55" s="128"/>
      <c r="J55" s="104"/>
      <c r="K55" s="131"/>
      <c r="L55" s="89"/>
      <c r="M55" s="131"/>
      <c r="N55" s="114"/>
      <c r="O55" s="66"/>
      <c r="P55" s="67"/>
      <c r="Q55" s="68"/>
      <c r="R55" s="67"/>
      <c r="S55" s="67"/>
      <c r="T55" s="67"/>
      <c r="U55" s="67"/>
      <c r="V55" s="67"/>
      <c r="W55" s="67"/>
      <c r="X55" s="67"/>
      <c r="Y55" s="67"/>
      <c r="Z55" s="67"/>
      <c r="AA55" s="87"/>
      <c r="AB55" s="87"/>
      <c r="AC55" s="117"/>
      <c r="AD55" s="117"/>
      <c r="AE55" s="48"/>
      <c r="AF55" s="119"/>
      <c r="AG55" s="119"/>
      <c r="AH55" s="111"/>
    </row>
    <row r="56" spans="2:34" ht="15.75" thickBot="1">
      <c r="B56" s="123"/>
      <c r="C56" s="107"/>
      <c r="D56" s="37"/>
      <c r="E56" s="37"/>
      <c r="F56" s="69"/>
      <c r="G56" s="38"/>
      <c r="H56" s="126"/>
      <c r="I56" s="129"/>
      <c r="J56" s="105"/>
      <c r="K56" s="132"/>
      <c r="L56" s="53"/>
      <c r="M56" s="132"/>
      <c r="N56" s="115"/>
      <c r="O56" s="54"/>
      <c r="P56" s="88"/>
      <c r="Q56" s="39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118"/>
      <c r="AD56" s="118"/>
      <c r="AE56" s="70"/>
      <c r="AF56" s="120"/>
      <c r="AG56" s="120"/>
      <c r="AH56" s="112"/>
    </row>
    <row r="57" spans="2:34" ht="46.5" thickBot="1">
      <c r="B57" s="18" t="s">
        <v>13</v>
      </c>
      <c r="C57" s="19" t="s">
        <v>30</v>
      </c>
      <c r="D57" s="19" t="s">
        <v>14</v>
      </c>
      <c r="E57" s="19" t="s">
        <v>29</v>
      </c>
      <c r="F57" s="20" t="s">
        <v>27</v>
      </c>
      <c r="G57" s="20" t="s">
        <v>28</v>
      </c>
      <c r="H57" s="78" t="s">
        <v>68</v>
      </c>
      <c r="I57" s="80" t="s">
        <v>31</v>
      </c>
      <c r="J57" s="21"/>
      <c r="K57" s="57"/>
      <c r="L57" s="41"/>
      <c r="M57" s="42"/>
      <c r="N57" s="43"/>
      <c r="O57" s="22">
        <f>SUM(O58:O60)</f>
        <v>0</v>
      </c>
      <c r="P57" s="23">
        <f>SUM(P58:P60)</f>
        <v>0</v>
      </c>
      <c r="Q57" s="24">
        <f>SUM(Q58:Q60)</f>
        <v>8160000</v>
      </c>
      <c r="R57" s="23">
        <f>SUM(R58:R60)</f>
        <v>0</v>
      </c>
      <c r="S57" s="24"/>
      <c r="T57" s="23"/>
      <c r="U57" s="24">
        <f>+U58</f>
        <v>0</v>
      </c>
      <c r="V57" s="23"/>
      <c r="W57" s="24">
        <f>+W58</f>
        <v>510000</v>
      </c>
      <c r="X57" s="23"/>
      <c r="Y57" s="24">
        <f>+Y58</f>
        <v>6630000</v>
      </c>
      <c r="Z57" s="23"/>
      <c r="AA57" s="24">
        <f>+AA58</f>
        <v>14280000</v>
      </c>
      <c r="AB57" s="23"/>
      <c r="AC57" s="58">
        <f>AC58</f>
        <v>29580000</v>
      </c>
      <c r="AD57" s="23">
        <f>AD58</f>
        <v>0</v>
      </c>
      <c r="AE57" s="26">
        <f>SUM(AE58:AE60)</f>
        <v>0</v>
      </c>
      <c r="AF57" s="27"/>
      <c r="AG57" s="27"/>
      <c r="AH57" s="28"/>
    </row>
    <row r="58" spans="2:34" ht="45.75">
      <c r="B58" s="121" t="s">
        <v>485</v>
      </c>
      <c r="C58" s="109" t="s">
        <v>482</v>
      </c>
      <c r="D58" s="29"/>
      <c r="E58" s="29"/>
      <c r="F58" s="59"/>
      <c r="G58" s="60"/>
      <c r="H58" s="124" t="s">
        <v>508</v>
      </c>
      <c r="I58" s="127" t="s">
        <v>509</v>
      </c>
      <c r="J58" s="103">
        <v>0</v>
      </c>
      <c r="K58" s="130">
        <v>4</v>
      </c>
      <c r="L58" s="61"/>
      <c r="M58" s="130"/>
      <c r="N58" s="113"/>
      <c r="O58" s="62"/>
      <c r="P58" s="63"/>
      <c r="Q58" s="64">
        <v>8160000</v>
      </c>
      <c r="R58" s="63"/>
      <c r="S58" s="63"/>
      <c r="T58" s="63"/>
      <c r="U58" s="63"/>
      <c r="V58" s="63"/>
      <c r="W58" s="63">
        <v>510000</v>
      </c>
      <c r="X58" s="63"/>
      <c r="Y58" s="63">
        <v>6630000</v>
      </c>
      <c r="Z58" s="63"/>
      <c r="AA58" s="87">
        <v>14280000</v>
      </c>
      <c r="AB58" s="87"/>
      <c r="AC58" s="116">
        <f>+AA58+Y58+W58+Q58+O58</f>
        <v>29580000</v>
      </c>
      <c r="AD58" s="116"/>
      <c r="AE58" s="48"/>
      <c r="AF58" s="119"/>
      <c r="AG58" s="119"/>
      <c r="AH58" s="111"/>
    </row>
    <row r="59" spans="2:34">
      <c r="B59" s="122"/>
      <c r="C59" s="107"/>
      <c r="D59" s="36"/>
      <c r="E59" s="36"/>
      <c r="F59" s="65"/>
      <c r="G59" s="31"/>
      <c r="H59" s="125"/>
      <c r="I59" s="128"/>
      <c r="J59" s="104"/>
      <c r="K59" s="131"/>
      <c r="L59" s="89"/>
      <c r="M59" s="131"/>
      <c r="N59" s="114"/>
      <c r="O59" s="66"/>
      <c r="P59" s="67"/>
      <c r="Q59" s="68"/>
      <c r="R59" s="67"/>
      <c r="S59" s="67"/>
      <c r="T59" s="67"/>
      <c r="U59" s="67"/>
      <c r="V59" s="67"/>
      <c r="W59" s="67"/>
      <c r="X59" s="67"/>
      <c r="Y59" s="67"/>
      <c r="Z59" s="67"/>
      <c r="AA59" s="87"/>
      <c r="AB59" s="87"/>
      <c r="AC59" s="117"/>
      <c r="AD59" s="117"/>
      <c r="AE59" s="48"/>
      <c r="AF59" s="119"/>
      <c r="AG59" s="119"/>
      <c r="AH59" s="111"/>
    </row>
    <row r="60" spans="2:34" ht="15.75" thickBot="1">
      <c r="B60" s="123"/>
      <c r="C60" s="107"/>
      <c r="D60" s="37"/>
      <c r="E60" s="37"/>
      <c r="F60" s="69"/>
      <c r="G60" s="38"/>
      <c r="H60" s="126"/>
      <c r="I60" s="129"/>
      <c r="J60" s="105"/>
      <c r="K60" s="132"/>
      <c r="L60" s="53"/>
      <c r="M60" s="132"/>
      <c r="N60" s="115"/>
      <c r="O60" s="54"/>
      <c r="P60" s="88"/>
      <c r="Q60" s="39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118"/>
      <c r="AD60" s="118"/>
      <c r="AE60" s="70"/>
      <c r="AF60" s="120"/>
      <c r="AG60" s="120"/>
      <c r="AH60" s="112"/>
    </row>
    <row r="61" spans="2:34" ht="42" thickBot="1">
      <c r="B61" s="18" t="s">
        <v>13</v>
      </c>
      <c r="C61" s="19" t="s">
        <v>30</v>
      </c>
      <c r="D61" s="19" t="s">
        <v>14</v>
      </c>
      <c r="E61" s="19" t="s">
        <v>29</v>
      </c>
      <c r="F61" s="20" t="s">
        <v>27</v>
      </c>
      <c r="G61" s="20" t="s">
        <v>28</v>
      </c>
      <c r="H61" s="78" t="s">
        <v>69</v>
      </c>
      <c r="I61" s="80" t="s">
        <v>31</v>
      </c>
      <c r="J61" s="21"/>
      <c r="K61" s="57"/>
      <c r="L61" s="41"/>
      <c r="M61" s="42"/>
      <c r="N61" s="43"/>
      <c r="O61" s="22">
        <f>SUM(O62:O64)</f>
        <v>0</v>
      </c>
      <c r="P61" s="23">
        <f>SUM(P62:P64)</f>
        <v>0</v>
      </c>
      <c r="Q61" s="24">
        <f>SUM(Q62:Q64)</f>
        <v>2020000</v>
      </c>
      <c r="R61" s="23">
        <f>SUM(R62:R64)</f>
        <v>0</v>
      </c>
      <c r="S61" s="24"/>
      <c r="T61" s="23"/>
      <c r="U61" s="24">
        <f>+U62</f>
        <v>0</v>
      </c>
      <c r="V61" s="23"/>
      <c r="W61" s="24">
        <f>+W62</f>
        <v>0</v>
      </c>
      <c r="X61" s="23"/>
      <c r="Y61" s="24">
        <f>+Y62</f>
        <v>0</v>
      </c>
      <c r="Z61" s="23"/>
      <c r="AA61" s="24">
        <f>+AA62</f>
        <v>0</v>
      </c>
      <c r="AB61" s="23"/>
      <c r="AC61" s="58">
        <f>AC62</f>
        <v>2020000</v>
      </c>
      <c r="AD61" s="23">
        <f>AD62</f>
        <v>0</v>
      </c>
      <c r="AE61" s="26">
        <f>SUM(AE62:AE64)</f>
        <v>0</v>
      </c>
      <c r="AF61" s="27"/>
      <c r="AG61" s="27"/>
      <c r="AH61" s="28"/>
    </row>
    <row r="62" spans="2:34" ht="41.25">
      <c r="B62" s="121" t="s">
        <v>485</v>
      </c>
      <c r="C62" s="109" t="s">
        <v>482</v>
      </c>
      <c r="D62" s="29"/>
      <c r="E62" s="29"/>
      <c r="F62" s="59"/>
      <c r="G62" s="60"/>
      <c r="H62" s="124" t="s">
        <v>510</v>
      </c>
      <c r="I62" s="127" t="s">
        <v>511</v>
      </c>
      <c r="J62" s="103">
        <v>0</v>
      </c>
      <c r="K62" s="130">
        <v>2</v>
      </c>
      <c r="L62" s="61"/>
      <c r="M62" s="130"/>
      <c r="N62" s="113"/>
      <c r="O62" s="62">
        <v>0</v>
      </c>
      <c r="P62" s="63"/>
      <c r="Q62" s="64">
        <v>2020000</v>
      </c>
      <c r="R62" s="63"/>
      <c r="S62" s="63"/>
      <c r="T62" s="63"/>
      <c r="U62" s="63"/>
      <c r="V62" s="63"/>
      <c r="W62" s="63"/>
      <c r="X62" s="63"/>
      <c r="Y62" s="63"/>
      <c r="Z62" s="63"/>
      <c r="AA62" s="87"/>
      <c r="AB62" s="87"/>
      <c r="AC62" s="116">
        <f>+AA62+Y62+W62+Q62+O62</f>
        <v>2020000</v>
      </c>
      <c r="AD62" s="116"/>
      <c r="AE62" s="48"/>
      <c r="AF62" s="119"/>
      <c r="AG62" s="119"/>
      <c r="AH62" s="111"/>
    </row>
    <row r="63" spans="2:34">
      <c r="B63" s="122"/>
      <c r="C63" s="107"/>
      <c r="D63" s="36"/>
      <c r="E63" s="36"/>
      <c r="F63" s="65"/>
      <c r="G63" s="31"/>
      <c r="H63" s="125"/>
      <c r="I63" s="128"/>
      <c r="J63" s="104"/>
      <c r="K63" s="131"/>
      <c r="L63" s="89"/>
      <c r="M63" s="131"/>
      <c r="N63" s="114"/>
      <c r="O63" s="66"/>
      <c r="P63" s="67"/>
      <c r="Q63" s="68"/>
      <c r="R63" s="67"/>
      <c r="S63" s="67"/>
      <c r="T63" s="67"/>
      <c r="U63" s="67"/>
      <c r="V63" s="67"/>
      <c r="W63" s="67"/>
      <c r="X63" s="67"/>
      <c r="Y63" s="67"/>
      <c r="Z63" s="67"/>
      <c r="AA63" s="87"/>
      <c r="AB63" s="87"/>
      <c r="AC63" s="117"/>
      <c r="AD63" s="117"/>
      <c r="AE63" s="48"/>
      <c r="AF63" s="119"/>
      <c r="AG63" s="119"/>
      <c r="AH63" s="111"/>
    </row>
    <row r="64" spans="2:34" ht="15.75" thickBot="1">
      <c r="B64" s="123"/>
      <c r="C64" s="107"/>
      <c r="D64" s="37"/>
      <c r="E64" s="37"/>
      <c r="F64" s="69"/>
      <c r="G64" s="38"/>
      <c r="H64" s="126"/>
      <c r="I64" s="129"/>
      <c r="J64" s="105"/>
      <c r="K64" s="132"/>
      <c r="L64" s="53"/>
      <c r="M64" s="132"/>
      <c r="N64" s="115"/>
      <c r="O64" s="54"/>
      <c r="P64" s="88"/>
      <c r="Q64" s="39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118"/>
      <c r="AD64" s="118"/>
      <c r="AE64" s="70"/>
      <c r="AF64" s="120"/>
      <c r="AG64" s="120"/>
      <c r="AH64" s="112"/>
    </row>
    <row r="65" spans="2:34" ht="46.5" thickBot="1">
      <c r="B65" s="18" t="s">
        <v>13</v>
      </c>
      <c r="C65" s="19" t="s">
        <v>30</v>
      </c>
      <c r="D65" s="19" t="s">
        <v>14</v>
      </c>
      <c r="E65" s="19" t="s">
        <v>29</v>
      </c>
      <c r="F65" s="20" t="s">
        <v>27</v>
      </c>
      <c r="G65" s="20" t="s">
        <v>28</v>
      </c>
      <c r="H65" s="78" t="s">
        <v>70</v>
      </c>
      <c r="I65" s="80" t="s">
        <v>31</v>
      </c>
      <c r="J65" s="21"/>
      <c r="K65" s="57"/>
      <c r="L65" s="41"/>
      <c r="M65" s="42"/>
      <c r="N65" s="43"/>
      <c r="O65" s="22">
        <f>SUM(O66:O68)</f>
        <v>0</v>
      </c>
      <c r="P65" s="23">
        <f>SUM(P66:P68)</f>
        <v>0</v>
      </c>
      <c r="Q65" s="24">
        <f>SUM(Q66:Q68)</f>
        <v>10100000</v>
      </c>
      <c r="R65" s="23">
        <f>SUM(R66:R68)</f>
        <v>0</v>
      </c>
      <c r="S65" s="24"/>
      <c r="T65" s="23"/>
      <c r="U65" s="24">
        <f>+U66</f>
        <v>0</v>
      </c>
      <c r="V65" s="23"/>
      <c r="W65" s="24">
        <f>+W66</f>
        <v>0</v>
      </c>
      <c r="X65" s="23"/>
      <c r="Y65" s="24">
        <f>+Y66</f>
        <v>0</v>
      </c>
      <c r="Z65" s="23"/>
      <c r="AA65" s="24">
        <f>+AA66</f>
        <v>0</v>
      </c>
      <c r="AB65" s="23"/>
      <c r="AC65" s="58">
        <f>AC66</f>
        <v>10100000</v>
      </c>
      <c r="AD65" s="23">
        <f>AD66</f>
        <v>0</v>
      </c>
      <c r="AE65" s="26">
        <f>SUM(AE66:AE68)</f>
        <v>0</v>
      </c>
      <c r="AF65" s="27"/>
      <c r="AG65" s="27"/>
      <c r="AH65" s="28"/>
    </row>
    <row r="66" spans="2:34" ht="45.75">
      <c r="B66" s="121" t="s">
        <v>485</v>
      </c>
      <c r="C66" s="109" t="s">
        <v>482</v>
      </c>
      <c r="D66" s="29"/>
      <c r="E66" s="29"/>
      <c r="F66" s="59"/>
      <c r="G66" s="60"/>
      <c r="H66" s="124" t="s">
        <v>512</v>
      </c>
      <c r="I66" s="127" t="s">
        <v>513</v>
      </c>
      <c r="J66" s="103">
        <v>0</v>
      </c>
      <c r="K66" s="130">
        <v>2</v>
      </c>
      <c r="L66" s="61"/>
      <c r="M66" s="130"/>
      <c r="N66" s="113"/>
      <c r="O66" s="62"/>
      <c r="P66" s="63"/>
      <c r="Q66" s="64">
        <v>10100000</v>
      </c>
      <c r="R66" s="63"/>
      <c r="S66" s="63"/>
      <c r="T66" s="63"/>
      <c r="U66" s="63"/>
      <c r="V66" s="63"/>
      <c r="W66" s="63"/>
      <c r="X66" s="63"/>
      <c r="Y66" s="63"/>
      <c r="Z66" s="63"/>
      <c r="AA66" s="87"/>
      <c r="AB66" s="87"/>
      <c r="AC66" s="116">
        <f>+AA66+Y66+W66+Q66+O66</f>
        <v>10100000</v>
      </c>
      <c r="AD66" s="116"/>
      <c r="AE66" s="48"/>
      <c r="AF66" s="119"/>
      <c r="AG66" s="119"/>
      <c r="AH66" s="111"/>
    </row>
    <row r="67" spans="2:34">
      <c r="B67" s="122"/>
      <c r="C67" s="107"/>
      <c r="D67" s="36"/>
      <c r="E67" s="36"/>
      <c r="F67" s="65"/>
      <c r="G67" s="31"/>
      <c r="H67" s="125"/>
      <c r="I67" s="128"/>
      <c r="J67" s="104"/>
      <c r="K67" s="131"/>
      <c r="L67" s="89"/>
      <c r="M67" s="131"/>
      <c r="N67" s="114"/>
      <c r="O67" s="66"/>
      <c r="P67" s="67"/>
      <c r="Q67" s="68"/>
      <c r="R67" s="67"/>
      <c r="S67" s="67"/>
      <c r="T67" s="67"/>
      <c r="U67" s="67"/>
      <c r="V67" s="67"/>
      <c r="W67" s="67"/>
      <c r="X67" s="67"/>
      <c r="Y67" s="67"/>
      <c r="Z67" s="67"/>
      <c r="AA67" s="87"/>
      <c r="AB67" s="87"/>
      <c r="AC67" s="117"/>
      <c r="AD67" s="117"/>
      <c r="AE67" s="48"/>
      <c r="AF67" s="119"/>
      <c r="AG67" s="119"/>
      <c r="AH67" s="111"/>
    </row>
    <row r="68" spans="2:34" ht="15.75" thickBot="1">
      <c r="B68" s="123"/>
      <c r="C68" s="107"/>
      <c r="D68" s="37"/>
      <c r="E68" s="37"/>
      <c r="F68" s="69"/>
      <c r="G68" s="38"/>
      <c r="H68" s="126"/>
      <c r="I68" s="129"/>
      <c r="J68" s="105"/>
      <c r="K68" s="132"/>
      <c r="L68" s="53"/>
      <c r="M68" s="132"/>
      <c r="N68" s="115"/>
      <c r="O68" s="54"/>
      <c r="P68" s="88"/>
      <c r="Q68" s="39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118"/>
      <c r="AD68" s="118"/>
      <c r="AE68" s="70"/>
      <c r="AF68" s="120"/>
      <c r="AG68" s="120"/>
      <c r="AH68" s="112"/>
    </row>
  </sheetData>
  <mergeCells count="215">
    <mergeCell ref="AD66:AD68"/>
    <mergeCell ref="AF66:AF68"/>
    <mergeCell ref="AG66:AG68"/>
    <mergeCell ref="AH66:AH68"/>
    <mergeCell ref="AH62:AH64"/>
    <mergeCell ref="B66:B68"/>
    <mergeCell ref="C66:C68"/>
    <mergeCell ref="H66:H68"/>
    <mergeCell ref="I66:I68"/>
    <mergeCell ref="J66:J68"/>
    <mergeCell ref="K66:K68"/>
    <mergeCell ref="M66:M68"/>
    <mergeCell ref="N66:N68"/>
    <mergeCell ref="AC66:AC68"/>
    <mergeCell ref="M62:M64"/>
    <mergeCell ref="N62:N64"/>
    <mergeCell ref="AC62:AC64"/>
    <mergeCell ref="AD62:AD64"/>
    <mergeCell ref="AF62:AF64"/>
    <mergeCell ref="AG62:AG64"/>
    <mergeCell ref="AD58:AD60"/>
    <mergeCell ref="AF58:AF60"/>
    <mergeCell ref="AG58:AG60"/>
    <mergeCell ref="AH58:AH60"/>
    <mergeCell ref="B62:B64"/>
    <mergeCell ref="C62:C64"/>
    <mergeCell ref="H62:H64"/>
    <mergeCell ref="I62:I64"/>
    <mergeCell ref="J62:J64"/>
    <mergeCell ref="K62:K64"/>
    <mergeCell ref="B58:B60"/>
    <mergeCell ref="C58:C60"/>
    <mergeCell ref="H58:H60"/>
    <mergeCell ref="I58:I60"/>
    <mergeCell ref="J58:J60"/>
    <mergeCell ref="K58:K60"/>
    <mergeCell ref="M58:M60"/>
    <mergeCell ref="N58:N60"/>
    <mergeCell ref="AC58:AC60"/>
    <mergeCell ref="AD50:AD52"/>
    <mergeCell ref="AF50:AF52"/>
    <mergeCell ref="AG50:AG52"/>
    <mergeCell ref="AH50:AH52"/>
    <mergeCell ref="B54:B56"/>
    <mergeCell ref="C54:C56"/>
    <mergeCell ref="H54:H56"/>
    <mergeCell ref="I54:I56"/>
    <mergeCell ref="J54:J56"/>
    <mergeCell ref="K54:K56"/>
    <mergeCell ref="AH54:AH56"/>
    <mergeCell ref="M54:M56"/>
    <mergeCell ref="N54:N56"/>
    <mergeCell ref="AC54:AC56"/>
    <mergeCell ref="AD54:AD56"/>
    <mergeCell ref="AF54:AF56"/>
    <mergeCell ref="AG54:AG56"/>
    <mergeCell ref="B50:B52"/>
    <mergeCell ref="C50:C52"/>
    <mergeCell ref="H50:H52"/>
    <mergeCell ref="I50:I52"/>
    <mergeCell ref="J50:J52"/>
    <mergeCell ref="K50:K52"/>
    <mergeCell ref="M50:M52"/>
    <mergeCell ref="N50:N52"/>
    <mergeCell ref="AC50:AC52"/>
    <mergeCell ref="AD42:AD44"/>
    <mergeCell ref="AF42:AF44"/>
    <mergeCell ref="AG42:AG44"/>
    <mergeCell ref="AH42:AH44"/>
    <mergeCell ref="B46:B48"/>
    <mergeCell ref="C46:C48"/>
    <mergeCell ref="H46:H48"/>
    <mergeCell ref="I46:I48"/>
    <mergeCell ref="J46:J48"/>
    <mergeCell ref="K46:K48"/>
    <mergeCell ref="AH46:AH48"/>
    <mergeCell ref="M46:M48"/>
    <mergeCell ref="N46:N48"/>
    <mergeCell ref="AC46:AC48"/>
    <mergeCell ref="AD46:AD48"/>
    <mergeCell ref="AF46:AF48"/>
    <mergeCell ref="AG46:AG48"/>
    <mergeCell ref="B42:B44"/>
    <mergeCell ref="C42:C44"/>
    <mergeCell ref="H42:H44"/>
    <mergeCell ref="I42:I44"/>
    <mergeCell ref="J42:J44"/>
    <mergeCell ref="K42:K44"/>
    <mergeCell ref="M42:M44"/>
    <mergeCell ref="N42:N44"/>
    <mergeCell ref="AC42:AC44"/>
    <mergeCell ref="AD34:AD36"/>
    <mergeCell ref="AF34:AF36"/>
    <mergeCell ref="AG34:AG36"/>
    <mergeCell ref="AH34:AH36"/>
    <mergeCell ref="B38:B40"/>
    <mergeCell ref="C38:C40"/>
    <mergeCell ref="H38:H40"/>
    <mergeCell ref="I38:I40"/>
    <mergeCell ref="J38:J40"/>
    <mergeCell ref="K38:K40"/>
    <mergeCell ref="AH38:AH40"/>
    <mergeCell ref="M38:M40"/>
    <mergeCell ref="N38:N40"/>
    <mergeCell ref="AC38:AC40"/>
    <mergeCell ref="AD38:AD40"/>
    <mergeCell ref="AF38:AF40"/>
    <mergeCell ref="AG38:AG40"/>
    <mergeCell ref="B34:B36"/>
    <mergeCell ref="C34:C36"/>
    <mergeCell ref="H34:H36"/>
    <mergeCell ref="I34:I36"/>
    <mergeCell ref="J34:J36"/>
    <mergeCell ref="K34:K36"/>
    <mergeCell ref="M34:M36"/>
    <mergeCell ref="N34:N36"/>
    <mergeCell ref="AC34:AC36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D26:AD28"/>
    <mergeCell ref="AF26:AF28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I32"/>
  <sheetViews>
    <sheetView topLeftCell="H1" zoomScale="90" zoomScaleNormal="90" workbookViewId="0">
      <selection activeCell="Q8" sqref="Q8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3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8" customHeight="1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403</v>
      </c>
      <c r="C4" s="143"/>
      <c r="D4" s="143"/>
      <c r="E4" s="143"/>
      <c r="F4" s="143"/>
      <c r="G4" s="143"/>
      <c r="H4" s="144"/>
      <c r="I4" s="222" t="s">
        <v>519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402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517</v>
      </c>
      <c r="C5" s="182"/>
      <c r="D5" s="183"/>
      <c r="E5" s="90"/>
      <c r="F5" s="184" t="s">
        <v>520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733</v>
      </c>
      <c r="C8" s="199" t="s">
        <v>514</v>
      </c>
      <c r="D8" s="200"/>
      <c r="E8" s="200"/>
      <c r="F8" s="200"/>
      <c r="G8" s="200"/>
      <c r="H8" s="200"/>
      <c r="I8" s="76" t="s">
        <v>515</v>
      </c>
      <c r="J8" s="101">
        <v>0</v>
      </c>
      <c r="K8" s="10">
        <v>30</v>
      </c>
      <c r="L8" s="10"/>
      <c r="M8" s="11"/>
      <c r="N8" s="77"/>
      <c r="O8" s="12">
        <f>+O10+O15+O21+O25+O29</f>
        <v>51795905</v>
      </c>
      <c r="P8" s="12">
        <f t="shared" ref="P8:AC8" si="0">+P10+P15+P21+P25+P29</f>
        <v>0</v>
      </c>
      <c r="Q8" s="12">
        <f t="shared" si="0"/>
        <v>51795905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20718360</v>
      </c>
      <c r="X8" s="12">
        <f t="shared" si="0"/>
        <v>0</v>
      </c>
      <c r="Y8" s="12">
        <f t="shared" si="0"/>
        <v>15565300</v>
      </c>
      <c r="Z8" s="12">
        <f t="shared" si="0"/>
        <v>0</v>
      </c>
      <c r="AA8" s="12">
        <f t="shared" si="0"/>
        <v>20877545</v>
      </c>
      <c r="AB8" s="12">
        <f t="shared" si="0"/>
        <v>0</v>
      </c>
      <c r="AC8" s="12">
        <f t="shared" si="0"/>
        <v>160753015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44370000</v>
      </c>
      <c r="P10" s="23">
        <f>SUM(P11:P13)</f>
        <v>0</v>
      </c>
      <c r="Q10" s="24">
        <f>SUM(Q11:Q13)</f>
        <v>44370000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17748000</v>
      </c>
      <c r="X10" s="23"/>
      <c r="Y10" s="24">
        <f>SUM(Y11:Y13)</f>
        <v>13056000</v>
      </c>
      <c r="Z10" s="23"/>
      <c r="AA10" s="24">
        <f>SUM(AA11:AA13)</f>
        <v>16116000</v>
      </c>
      <c r="AB10" s="23"/>
      <c r="AC10" s="25">
        <f>+O10+Q10+S10+U10+W10+Y10+AA10</f>
        <v>135660000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518</v>
      </c>
      <c r="C11" s="109" t="s">
        <v>516</v>
      </c>
      <c r="D11" s="93"/>
      <c r="E11" s="29"/>
      <c r="F11" s="30"/>
      <c r="G11" s="31"/>
      <c r="H11" s="221" t="s">
        <v>521</v>
      </c>
      <c r="I11" s="104" t="s">
        <v>522</v>
      </c>
      <c r="J11" s="169">
        <v>0</v>
      </c>
      <c r="K11" s="172">
        <v>1</v>
      </c>
      <c r="L11" s="79"/>
      <c r="M11" s="192"/>
      <c r="N11" s="190"/>
      <c r="O11" s="96">
        <v>44370000</v>
      </c>
      <c r="P11" s="87"/>
      <c r="Q11" s="96">
        <v>44370000</v>
      </c>
      <c r="R11" s="32"/>
      <c r="S11" s="32"/>
      <c r="T11" s="32"/>
      <c r="U11" s="96"/>
      <c r="V11" s="32"/>
      <c r="W11" s="96">
        <v>17748000</v>
      </c>
      <c r="X11" s="32"/>
      <c r="Y11" s="96">
        <v>13056000</v>
      </c>
      <c r="Z11" s="32"/>
      <c r="AA11" s="96">
        <v>16116000</v>
      </c>
      <c r="AB11" s="33"/>
      <c r="AC11" s="116">
        <f>+W11+Q11+O11+Y11+AA11</f>
        <v>135660000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7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7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2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2325905</v>
      </c>
      <c r="P15" s="23">
        <f>SUM(P16:P19)</f>
        <v>0</v>
      </c>
      <c r="Q15" s="24">
        <f>SUM(Q16:Q19)</f>
        <v>2325905</v>
      </c>
      <c r="R15" s="23">
        <f>SUM(R16:R19)</f>
        <v>0</v>
      </c>
      <c r="S15" s="24"/>
      <c r="T15" s="23"/>
      <c r="U15" s="24"/>
      <c r="V15" s="23"/>
      <c r="W15" s="24">
        <f>+W16</f>
        <v>930360</v>
      </c>
      <c r="X15" s="23"/>
      <c r="Y15" s="24">
        <f>+Y16</f>
        <v>775300</v>
      </c>
      <c r="Z15" s="23"/>
      <c r="AA15" s="24">
        <f>+AA16</f>
        <v>1395545</v>
      </c>
      <c r="AB15" s="23"/>
      <c r="AC15" s="24">
        <f>AC16</f>
        <v>7753015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1.25">
      <c r="B16" s="210" t="s">
        <v>518</v>
      </c>
      <c r="C16" s="106" t="s">
        <v>516</v>
      </c>
      <c r="D16" s="44"/>
      <c r="E16" s="44"/>
      <c r="F16" s="45"/>
      <c r="G16" s="31"/>
      <c r="H16" s="229" t="s">
        <v>523</v>
      </c>
      <c r="I16" s="214" t="s">
        <v>524</v>
      </c>
      <c r="J16" s="110">
        <v>0</v>
      </c>
      <c r="K16" s="216">
        <v>2</v>
      </c>
      <c r="L16" s="89"/>
      <c r="M16" s="217"/>
      <c r="N16" s="219"/>
      <c r="O16" s="47">
        <v>2325905</v>
      </c>
      <c r="P16" s="87"/>
      <c r="Q16" s="87">
        <v>2325905</v>
      </c>
      <c r="R16" s="87"/>
      <c r="S16" s="87"/>
      <c r="T16" s="87"/>
      <c r="U16" s="87"/>
      <c r="V16" s="87"/>
      <c r="W16" s="87">
        <v>930360</v>
      </c>
      <c r="X16" s="87"/>
      <c r="Y16" s="87">
        <v>775300</v>
      </c>
      <c r="Z16" s="87"/>
      <c r="AA16" s="87">
        <v>1395545</v>
      </c>
      <c r="AB16" s="87"/>
      <c r="AC16" s="116">
        <f>+AA16+W16+Q16+O16+Y16</f>
        <v>7753015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24"/>
      <c r="I17" s="214"/>
      <c r="J17" s="104"/>
      <c r="K17" s="117"/>
      <c r="L17" s="89"/>
      <c r="M17" s="217"/>
      <c r="N17" s="219"/>
      <c r="O17" s="4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24"/>
      <c r="I18" s="214"/>
      <c r="J18" s="104"/>
      <c r="K18" s="117"/>
      <c r="L18" s="89"/>
      <c r="M18" s="217"/>
      <c r="N18" s="219"/>
      <c r="O18" s="4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25"/>
      <c r="I19" s="215"/>
      <c r="J19" s="105"/>
      <c r="K19" s="118"/>
      <c r="L19" s="53"/>
      <c r="M19" s="218"/>
      <c r="N19" s="220"/>
      <c r="O19" s="54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1530000</v>
      </c>
      <c r="P21" s="23">
        <f>SUM(P22:P24)</f>
        <v>0</v>
      </c>
      <c r="Q21" s="24">
        <f>SUM(Q22:Q24)</f>
        <v>1530000</v>
      </c>
      <c r="R21" s="23">
        <f>SUM(R22:R24)</f>
        <v>0</v>
      </c>
      <c r="S21" s="24">
        <v>0</v>
      </c>
      <c r="T21" s="23"/>
      <c r="U21" s="24">
        <f>+U22</f>
        <v>0</v>
      </c>
      <c r="V21" s="23"/>
      <c r="W21" s="24">
        <f>+W22</f>
        <v>612000</v>
      </c>
      <c r="X21" s="23"/>
      <c r="Y21" s="24">
        <f>+Y22</f>
        <v>510000</v>
      </c>
      <c r="Z21" s="23"/>
      <c r="AA21" s="24">
        <f>+AA22</f>
        <v>918000</v>
      </c>
      <c r="AB21" s="23"/>
      <c r="AC21" s="58">
        <f>AC22</f>
        <v>5100000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518</v>
      </c>
      <c r="C22" s="109" t="s">
        <v>516</v>
      </c>
      <c r="D22" s="29"/>
      <c r="E22" s="29"/>
      <c r="F22" s="59"/>
      <c r="G22" s="60"/>
      <c r="H22" s="124" t="s">
        <v>525</v>
      </c>
      <c r="I22" s="127" t="s">
        <v>526</v>
      </c>
      <c r="J22" s="103">
        <v>0</v>
      </c>
      <c r="K22" s="130">
        <v>100</v>
      </c>
      <c r="L22" s="61"/>
      <c r="M22" s="130"/>
      <c r="N22" s="113"/>
      <c r="O22" s="62">
        <v>1530000</v>
      </c>
      <c r="P22" s="63">
        <v>0</v>
      </c>
      <c r="Q22" s="64">
        <v>1530000</v>
      </c>
      <c r="R22" s="63"/>
      <c r="S22" s="63">
        <v>0</v>
      </c>
      <c r="T22" s="63"/>
      <c r="U22" s="63"/>
      <c r="V22" s="63"/>
      <c r="W22" s="63">
        <v>612000</v>
      </c>
      <c r="X22" s="63"/>
      <c r="Y22" s="63">
        <v>510000</v>
      </c>
      <c r="Z22" s="63"/>
      <c r="AA22" s="87">
        <v>918000</v>
      </c>
      <c r="AB22" s="87"/>
      <c r="AC22" s="116">
        <f>+AA22+Y22+W22+U22+Q22+O22</f>
        <v>5100000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9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7"/>
      <c r="AB23" s="87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2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8"/>
      <c r="Q24" s="39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18"/>
      <c r="AD24" s="118"/>
      <c r="AE24" s="70"/>
      <c r="AF24" s="120"/>
      <c r="AG24" s="120"/>
      <c r="AH24" s="112"/>
    </row>
    <row r="25" spans="2:35" ht="42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510000</v>
      </c>
      <c r="P25" s="23">
        <f>SUM(P26:P28)</f>
        <v>0</v>
      </c>
      <c r="Q25" s="24">
        <f>SUM(Q26:Q28)</f>
        <v>510000</v>
      </c>
      <c r="R25" s="23">
        <f>SUM(R26:R28)</f>
        <v>0</v>
      </c>
      <c r="S25" s="24"/>
      <c r="T25" s="23"/>
      <c r="U25" s="24"/>
      <c r="V25" s="23"/>
      <c r="W25" s="24">
        <f>+W26</f>
        <v>204000</v>
      </c>
      <c r="X25" s="23"/>
      <c r="Y25" s="24">
        <f>+Y26</f>
        <v>204000</v>
      </c>
      <c r="Z25" s="23"/>
      <c r="AA25" s="24">
        <f>+AA26</f>
        <v>612000</v>
      </c>
      <c r="AB25" s="23"/>
      <c r="AC25" s="58">
        <f>AC26</f>
        <v>2040000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34.5">
      <c r="B26" s="121" t="s">
        <v>518</v>
      </c>
      <c r="C26" s="109" t="s">
        <v>516</v>
      </c>
      <c r="D26" s="29"/>
      <c r="E26" s="29"/>
      <c r="F26" s="59"/>
      <c r="G26" s="60"/>
      <c r="H26" s="223" t="s">
        <v>527</v>
      </c>
      <c r="I26" s="127" t="s">
        <v>528</v>
      </c>
      <c r="J26" s="103">
        <v>0</v>
      </c>
      <c r="K26" s="130">
        <v>8</v>
      </c>
      <c r="L26" s="61"/>
      <c r="M26" s="130"/>
      <c r="N26" s="113"/>
      <c r="O26" s="62">
        <v>510000</v>
      </c>
      <c r="P26" s="63"/>
      <c r="Q26" s="64">
        <v>510000</v>
      </c>
      <c r="R26" s="63"/>
      <c r="S26" s="63"/>
      <c r="T26" s="63"/>
      <c r="U26" s="63"/>
      <c r="V26" s="63"/>
      <c r="W26" s="63">
        <v>204000</v>
      </c>
      <c r="X26" s="63"/>
      <c r="Y26" s="63">
        <v>204000</v>
      </c>
      <c r="Z26" s="63"/>
      <c r="AA26" s="87">
        <v>612000</v>
      </c>
      <c r="AB26" s="87"/>
      <c r="AC26" s="116">
        <f>+AA26+Y26+W26+Q26+O26</f>
        <v>2040000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9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7"/>
      <c r="AB27" s="87"/>
      <c r="AC27" s="117"/>
      <c r="AD27" s="117"/>
      <c r="AE27" s="48"/>
      <c r="AF27" s="119"/>
      <c r="AG27" s="119"/>
      <c r="AH27" s="111"/>
    </row>
    <row r="28" spans="2:35" ht="15.75" thickBot="1">
      <c r="B28" s="122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8"/>
      <c r="Q28" s="39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3060000</v>
      </c>
      <c r="P29" s="23">
        <f>SUM(P30:P32)</f>
        <v>0</v>
      </c>
      <c r="Q29" s="24">
        <f>SUM(Q30:Q32)</f>
        <v>3060000</v>
      </c>
      <c r="R29" s="23">
        <f>SUM(R30:R32)</f>
        <v>0</v>
      </c>
      <c r="S29" s="24"/>
      <c r="T29" s="23"/>
      <c r="U29" s="24"/>
      <c r="V29" s="23"/>
      <c r="W29" s="24">
        <f>+W30</f>
        <v>1224000</v>
      </c>
      <c r="X29" s="23"/>
      <c r="Y29" s="24">
        <f>+Y30</f>
        <v>1020000</v>
      </c>
      <c r="Z29" s="23"/>
      <c r="AA29" s="24">
        <f>+AA30</f>
        <v>1836000</v>
      </c>
      <c r="AB29" s="23"/>
      <c r="AC29" s="58">
        <f>AC30</f>
        <v>10200000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1.25">
      <c r="B30" s="121" t="s">
        <v>518</v>
      </c>
      <c r="C30" s="109" t="s">
        <v>516</v>
      </c>
      <c r="D30" s="29"/>
      <c r="E30" s="29"/>
      <c r="F30" s="59"/>
      <c r="G30" s="60"/>
      <c r="H30" s="124" t="s">
        <v>529</v>
      </c>
      <c r="I30" s="127" t="s">
        <v>530</v>
      </c>
      <c r="J30" s="103">
        <v>0</v>
      </c>
      <c r="K30" s="130">
        <v>8</v>
      </c>
      <c r="L30" s="61"/>
      <c r="M30" s="130"/>
      <c r="N30" s="113"/>
      <c r="O30" s="62">
        <v>3060000</v>
      </c>
      <c r="P30" s="63"/>
      <c r="Q30" s="64">
        <v>3060000</v>
      </c>
      <c r="R30" s="63"/>
      <c r="S30" s="63"/>
      <c r="T30" s="63"/>
      <c r="U30" s="63"/>
      <c r="V30" s="63"/>
      <c r="W30" s="63">
        <v>1224000</v>
      </c>
      <c r="X30" s="63"/>
      <c r="Y30" s="63">
        <v>1020000</v>
      </c>
      <c r="Z30" s="63"/>
      <c r="AA30" s="87">
        <v>1836000</v>
      </c>
      <c r="AB30" s="87"/>
      <c r="AC30" s="116">
        <f>+AA30+Y30+W30+Q30+O30</f>
        <v>10200000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9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7"/>
      <c r="AB31" s="87"/>
      <c r="AC31" s="117"/>
      <c r="AD31" s="117"/>
      <c r="AE31" s="48"/>
      <c r="AF31" s="119"/>
      <c r="AG31" s="119"/>
      <c r="AH31" s="111"/>
    </row>
    <row r="32" spans="2:35" ht="15.75" thickBot="1">
      <c r="B32" s="122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8"/>
      <c r="Q32" s="39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118"/>
      <c r="AD32" s="118"/>
      <c r="AE32" s="70"/>
      <c r="AF32" s="120"/>
      <c r="AG32" s="120"/>
      <c r="AH32" s="112"/>
    </row>
  </sheetData>
  <mergeCells count="98">
    <mergeCell ref="AD26:AD28"/>
    <mergeCell ref="AF26:AF28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AG6:AG7"/>
    <mergeCell ref="AH6:AH7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F6:AF7"/>
    <mergeCell ref="M6:M7"/>
    <mergeCell ref="N6:N7"/>
    <mergeCell ref="O6:P6"/>
    <mergeCell ref="Q6:R6"/>
    <mergeCell ref="S6:T6"/>
    <mergeCell ref="U6:V6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B6:B7"/>
    <mergeCell ref="C6:H7"/>
    <mergeCell ref="I6:I7"/>
    <mergeCell ref="J6:J7"/>
    <mergeCell ref="K6:K7"/>
    <mergeCell ref="AE6:AE7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I132"/>
  <sheetViews>
    <sheetView topLeftCell="I1" zoomScale="90" zoomScaleNormal="90" workbookViewId="0">
      <selection activeCell="W131" sqref="W131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531</v>
      </c>
      <c r="C4" s="143"/>
      <c r="D4" s="143"/>
      <c r="E4" s="143"/>
      <c r="F4" s="143"/>
      <c r="G4" s="143"/>
      <c r="H4" s="144"/>
      <c r="I4" s="222" t="s">
        <v>535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536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532</v>
      </c>
      <c r="C5" s="182"/>
      <c r="D5" s="183"/>
      <c r="E5" s="90"/>
      <c r="F5" s="184" t="s">
        <v>537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731</v>
      </c>
      <c r="C8" s="199" t="s">
        <v>533</v>
      </c>
      <c r="D8" s="200"/>
      <c r="E8" s="200"/>
      <c r="F8" s="200"/>
      <c r="G8" s="200"/>
      <c r="H8" s="200"/>
      <c r="I8" s="76" t="s">
        <v>534</v>
      </c>
      <c r="J8" s="101">
        <v>0</v>
      </c>
      <c r="K8" s="10">
        <v>40</v>
      </c>
      <c r="L8" s="10"/>
      <c r="M8" s="11"/>
      <c r="N8" s="77"/>
      <c r="O8" s="12">
        <f>+O10+O21+O25+O29+O33+O37+O41+O45+O49+O53+O57+O61+O65+O69+O73+O77+O81+O85+O89+O93+O97+O101+O105+O109+O113+O117+O121+O125+O129</f>
        <v>51510000</v>
      </c>
      <c r="P8" s="12">
        <f t="shared" ref="P8:AC8" si="0">+P10+P21+P25+P29+P33+P37+P41+P45+P49+P53+P57+P61+P65+P69+P73+P77+P81+P85+P89+P93+P97+P101+P105+P109+P113+P117+P121+P125+P129</f>
        <v>0</v>
      </c>
      <c r="Q8" s="12">
        <f t="shared" si="0"/>
        <v>118524000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4080000</v>
      </c>
      <c r="V8" s="12">
        <f t="shared" si="0"/>
        <v>0</v>
      </c>
      <c r="W8" s="12">
        <f t="shared" si="0"/>
        <v>41616000</v>
      </c>
      <c r="X8" s="12">
        <f t="shared" si="0"/>
        <v>0</v>
      </c>
      <c r="Y8" s="12">
        <f t="shared" si="0"/>
        <v>67218000</v>
      </c>
      <c r="Z8" s="12">
        <f t="shared" si="0"/>
        <v>0</v>
      </c>
      <c r="AA8" s="12">
        <f t="shared" si="0"/>
        <v>23970000</v>
      </c>
      <c r="AB8" s="12">
        <f t="shared" si="0"/>
        <v>0</v>
      </c>
      <c r="AC8" s="12">
        <f t="shared" si="0"/>
        <v>310998000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102000</v>
      </c>
      <c r="P10" s="23">
        <f>SUM(P11:P13)</f>
        <v>0</v>
      </c>
      <c r="Q10" s="24">
        <f>SUM(Q11:Q13)</f>
        <v>204000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306000</v>
      </c>
      <c r="X10" s="23"/>
      <c r="Y10" s="24">
        <f>SUM(Y11:Y13)</f>
        <v>408000</v>
      </c>
      <c r="Z10" s="23"/>
      <c r="AA10" s="24">
        <f>SUM(AA11:AA13)</f>
        <v>0</v>
      </c>
      <c r="AB10" s="23"/>
      <c r="AC10" s="25">
        <f>+O10+Q10+S10+U10+W10+Y10+AA10</f>
        <v>1020000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538</v>
      </c>
      <c r="C11" s="109" t="s">
        <v>539</v>
      </c>
      <c r="D11" s="93"/>
      <c r="E11" s="29"/>
      <c r="F11" s="30"/>
      <c r="G11" s="31"/>
      <c r="H11" s="221" t="s">
        <v>543</v>
      </c>
      <c r="I11" s="104" t="s">
        <v>544</v>
      </c>
      <c r="J11" s="169">
        <v>0</v>
      </c>
      <c r="K11" s="172">
        <v>1</v>
      </c>
      <c r="L11" s="79"/>
      <c r="M11" s="192"/>
      <c r="N11" s="190"/>
      <c r="O11" s="96">
        <v>102000</v>
      </c>
      <c r="P11" s="87"/>
      <c r="Q11" s="96">
        <v>204000</v>
      </c>
      <c r="R11" s="32"/>
      <c r="S11" s="32"/>
      <c r="T11" s="32"/>
      <c r="U11" s="96"/>
      <c r="V11" s="32"/>
      <c r="W11" s="96">
        <v>306000</v>
      </c>
      <c r="X11" s="32"/>
      <c r="Y11" s="96">
        <v>408000</v>
      </c>
      <c r="Z11" s="32"/>
      <c r="AA11" s="96"/>
      <c r="AB11" s="33"/>
      <c r="AC11" s="116">
        <f>+Y11+W11+Q11+O11</f>
        <v>1020000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7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7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34.5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0</v>
      </c>
      <c r="P15" s="23">
        <f>SUM(P16:P19)</f>
        <v>0</v>
      </c>
      <c r="Q15" s="24">
        <f>SUM(Q16:Q19)</f>
        <v>0</v>
      </c>
      <c r="R15" s="23">
        <f>SUM(R16:R19)</f>
        <v>0</v>
      </c>
      <c r="S15" s="24"/>
      <c r="T15" s="23"/>
      <c r="U15" s="24"/>
      <c r="V15" s="23"/>
      <c r="W15" s="24">
        <f>+W16</f>
        <v>0</v>
      </c>
      <c r="X15" s="23"/>
      <c r="Y15" s="24">
        <f>+Y16</f>
        <v>0</v>
      </c>
      <c r="Z15" s="23"/>
      <c r="AA15" s="24">
        <f>+AA16</f>
        <v>0</v>
      </c>
      <c r="AB15" s="23"/>
      <c r="AC15" s="24">
        <f>AC16</f>
        <v>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>
      <c r="B16" s="210" t="s">
        <v>538</v>
      </c>
      <c r="C16" s="106" t="s">
        <v>539</v>
      </c>
      <c r="D16" s="44"/>
      <c r="E16" s="44"/>
      <c r="F16" s="45"/>
      <c r="G16" s="31"/>
      <c r="H16" s="229" t="s">
        <v>545</v>
      </c>
      <c r="I16" s="214" t="s">
        <v>546</v>
      </c>
      <c r="J16" s="110">
        <v>0</v>
      </c>
      <c r="K16" s="216">
        <v>1</v>
      </c>
      <c r="L16" s="89"/>
      <c r="M16" s="217"/>
      <c r="N16" s="219"/>
      <c r="O16" s="4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116">
        <f>+AA16+W16+Q16+O16+Y16</f>
        <v>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24"/>
      <c r="I17" s="214"/>
      <c r="J17" s="104"/>
      <c r="K17" s="117"/>
      <c r="L17" s="89"/>
      <c r="M17" s="217"/>
      <c r="N17" s="219"/>
      <c r="O17" s="4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24"/>
      <c r="I18" s="214"/>
      <c r="J18" s="104"/>
      <c r="K18" s="117"/>
      <c r="L18" s="89"/>
      <c r="M18" s="217"/>
      <c r="N18" s="219"/>
      <c r="O18" s="4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25"/>
      <c r="I19" s="215"/>
      <c r="J19" s="105"/>
      <c r="K19" s="118"/>
      <c r="L19" s="53"/>
      <c r="M19" s="218"/>
      <c r="N19" s="220"/>
      <c r="O19" s="54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4794000</v>
      </c>
      <c r="P21" s="23">
        <f>SUM(P22:P24)</f>
        <v>0</v>
      </c>
      <c r="Q21" s="24">
        <f>SUM(Q22:Q24)</f>
        <v>5304000</v>
      </c>
      <c r="R21" s="23">
        <f>SUM(R22:R24)</f>
        <v>0</v>
      </c>
      <c r="S21" s="24">
        <v>0</v>
      </c>
      <c r="T21" s="23"/>
      <c r="U21" s="24">
        <f>+U22</f>
        <v>4080000</v>
      </c>
      <c r="V21" s="23"/>
      <c r="W21" s="24">
        <f>+W22</f>
        <v>6018000</v>
      </c>
      <c r="X21" s="23"/>
      <c r="Y21" s="24">
        <f>+Y22</f>
        <v>6324000</v>
      </c>
      <c r="Z21" s="23"/>
      <c r="AA21" s="24">
        <f>+AA22</f>
        <v>4080000</v>
      </c>
      <c r="AB21" s="23"/>
      <c r="AC21" s="58">
        <f>AC22</f>
        <v>34680000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538</v>
      </c>
      <c r="C22" s="109" t="s">
        <v>539</v>
      </c>
      <c r="D22" s="29"/>
      <c r="E22" s="29"/>
      <c r="F22" s="59"/>
      <c r="G22" s="60"/>
      <c r="H22" s="124" t="s">
        <v>547</v>
      </c>
      <c r="I22" s="127" t="s">
        <v>548</v>
      </c>
      <c r="J22" s="103">
        <v>1</v>
      </c>
      <c r="K22" s="130">
        <v>1</v>
      </c>
      <c r="L22" s="61"/>
      <c r="M22" s="130"/>
      <c r="N22" s="113"/>
      <c r="O22" s="62">
        <v>4794000</v>
      </c>
      <c r="P22" s="63"/>
      <c r="Q22" s="64">
        <v>5304000</v>
      </c>
      <c r="R22" s="63"/>
      <c r="S22" s="63">
        <v>4080000</v>
      </c>
      <c r="T22" s="63"/>
      <c r="U22" s="63">
        <v>4080000</v>
      </c>
      <c r="V22" s="63"/>
      <c r="W22" s="63">
        <v>6018000</v>
      </c>
      <c r="X22" s="63"/>
      <c r="Y22" s="63">
        <v>6324000</v>
      </c>
      <c r="Z22" s="63"/>
      <c r="AA22" s="87">
        <v>4080000</v>
      </c>
      <c r="AB22" s="87"/>
      <c r="AC22" s="116">
        <f>+AA22+Y22+W22+U22+S22+Q22+O22</f>
        <v>34680000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9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7"/>
      <c r="AB23" s="87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8"/>
      <c r="Q24" s="39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18"/>
      <c r="AD24" s="118"/>
      <c r="AE24" s="70"/>
      <c r="AF24" s="120"/>
      <c r="AG24" s="120"/>
      <c r="AH24" s="112"/>
    </row>
    <row r="25" spans="2:35" ht="42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102000</v>
      </c>
      <c r="P25" s="23">
        <f>SUM(P26:P28)</f>
        <v>0</v>
      </c>
      <c r="Q25" s="24">
        <f>SUM(Q26:Q28)</f>
        <v>204000</v>
      </c>
      <c r="R25" s="23">
        <f>SUM(R26:R28)</f>
        <v>0</v>
      </c>
      <c r="S25" s="24"/>
      <c r="T25" s="23"/>
      <c r="U25" s="24"/>
      <c r="V25" s="23"/>
      <c r="W25" s="24">
        <f>+W26</f>
        <v>306000</v>
      </c>
      <c r="X25" s="23"/>
      <c r="Y25" s="24">
        <f>+Y26</f>
        <v>408000</v>
      </c>
      <c r="Z25" s="23"/>
      <c r="AA25" s="24">
        <f>+AA26</f>
        <v>0</v>
      </c>
      <c r="AB25" s="23"/>
      <c r="AC25" s="58">
        <f>AC26</f>
        <v>1020000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34.5">
      <c r="B26" s="121" t="s">
        <v>538</v>
      </c>
      <c r="C26" s="109" t="s">
        <v>539</v>
      </c>
      <c r="D26" s="29"/>
      <c r="E26" s="29"/>
      <c r="F26" s="59"/>
      <c r="G26" s="60"/>
      <c r="H26" s="223" t="s">
        <v>549</v>
      </c>
      <c r="I26" s="127" t="s">
        <v>550</v>
      </c>
      <c r="J26" s="103">
        <v>0</v>
      </c>
      <c r="K26" s="130">
        <v>800</v>
      </c>
      <c r="L26" s="61"/>
      <c r="M26" s="130"/>
      <c r="N26" s="113"/>
      <c r="O26" s="62">
        <v>102000</v>
      </c>
      <c r="P26" s="63"/>
      <c r="Q26" s="64">
        <v>204000</v>
      </c>
      <c r="R26" s="63"/>
      <c r="S26" s="63"/>
      <c r="T26" s="63"/>
      <c r="U26" s="63"/>
      <c r="V26" s="63"/>
      <c r="W26" s="63">
        <v>306000</v>
      </c>
      <c r="X26" s="63"/>
      <c r="Y26" s="63">
        <v>408000</v>
      </c>
      <c r="Z26" s="63"/>
      <c r="AA26" s="87"/>
      <c r="AB26" s="87"/>
      <c r="AC26" s="116">
        <f>+AA26+Y26+W26+Q26+O26</f>
        <v>1020000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9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7"/>
      <c r="AB27" s="87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8"/>
      <c r="Q28" s="39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408000</v>
      </c>
      <c r="P29" s="23">
        <f>SUM(P30:P32)</f>
        <v>0</v>
      </c>
      <c r="Q29" s="24">
        <f>SUM(Q30:Q32)</f>
        <v>1224000</v>
      </c>
      <c r="R29" s="23">
        <f>SUM(R30:R32)</f>
        <v>0</v>
      </c>
      <c r="S29" s="24"/>
      <c r="T29" s="23"/>
      <c r="U29" s="24"/>
      <c r="V29" s="23"/>
      <c r="W29" s="24">
        <f>+W30</f>
        <v>1020000</v>
      </c>
      <c r="X29" s="23"/>
      <c r="Y29" s="24">
        <f>+Y30</f>
        <v>1428000</v>
      </c>
      <c r="Z29" s="23"/>
      <c r="AA29" s="24">
        <f>+AA30</f>
        <v>0</v>
      </c>
      <c r="AB29" s="23"/>
      <c r="AC29" s="58">
        <f>AC30</f>
        <v>4080000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1.25">
      <c r="B30" s="121" t="s">
        <v>538</v>
      </c>
      <c r="C30" s="109" t="s">
        <v>539</v>
      </c>
      <c r="D30" s="29"/>
      <c r="E30" s="29"/>
      <c r="F30" s="59"/>
      <c r="G30" s="60"/>
      <c r="H30" s="124" t="s">
        <v>551</v>
      </c>
      <c r="I30" s="127" t="s">
        <v>551</v>
      </c>
      <c r="J30" s="103">
        <v>0</v>
      </c>
      <c r="K30" s="130">
        <v>1</v>
      </c>
      <c r="L30" s="61"/>
      <c r="M30" s="130"/>
      <c r="N30" s="113"/>
      <c r="O30" s="62">
        <v>408000</v>
      </c>
      <c r="P30" s="63"/>
      <c r="Q30" s="64">
        <v>1224000</v>
      </c>
      <c r="R30" s="63"/>
      <c r="S30" s="63"/>
      <c r="T30" s="63"/>
      <c r="U30" s="63"/>
      <c r="V30" s="63"/>
      <c r="W30" s="63">
        <v>1020000</v>
      </c>
      <c r="X30" s="63"/>
      <c r="Y30" s="63">
        <v>1428000</v>
      </c>
      <c r="Z30" s="63"/>
      <c r="AA30" s="87"/>
      <c r="AB30" s="87"/>
      <c r="AC30" s="116">
        <f>+AA30+Y30+W30+Q30+O30</f>
        <v>4080000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9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7"/>
      <c r="AB31" s="87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8"/>
      <c r="Q32" s="39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0</v>
      </c>
      <c r="P33" s="23">
        <f>SUM(P34:P36)</f>
        <v>0</v>
      </c>
      <c r="Q33" s="24">
        <f>SUM(Q34:Q36)</f>
        <v>204000</v>
      </c>
      <c r="R33" s="23">
        <f>SUM(R34:R36)</f>
        <v>0</v>
      </c>
      <c r="S33" s="24"/>
      <c r="T33" s="23"/>
      <c r="U33" s="24"/>
      <c r="V33" s="23"/>
      <c r="W33" s="24">
        <f>+W34</f>
        <v>408000</v>
      </c>
      <c r="X33" s="23"/>
      <c r="Y33" s="24">
        <f>+Y34</f>
        <v>408000</v>
      </c>
      <c r="Z33" s="23"/>
      <c r="AA33" s="24">
        <f>+AA34</f>
        <v>0</v>
      </c>
      <c r="AB33" s="23"/>
      <c r="AC33" s="58">
        <f>AC34</f>
        <v>1020000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34.5">
      <c r="B34" s="121" t="s">
        <v>538</v>
      </c>
      <c r="C34" s="109" t="s">
        <v>539</v>
      </c>
      <c r="D34" s="29"/>
      <c r="E34" s="29"/>
      <c r="F34" s="59"/>
      <c r="G34" s="60"/>
      <c r="H34" s="124" t="s">
        <v>552</v>
      </c>
      <c r="I34" s="127" t="s">
        <v>553</v>
      </c>
      <c r="J34" s="103">
        <v>0</v>
      </c>
      <c r="K34" s="130">
        <v>1</v>
      </c>
      <c r="L34" s="61"/>
      <c r="M34" s="130"/>
      <c r="N34" s="113"/>
      <c r="O34" s="62"/>
      <c r="P34" s="63"/>
      <c r="Q34" s="64">
        <v>204000</v>
      </c>
      <c r="R34" s="63"/>
      <c r="S34" s="63"/>
      <c r="T34" s="63"/>
      <c r="U34" s="63"/>
      <c r="V34" s="63"/>
      <c r="W34" s="63">
        <v>408000</v>
      </c>
      <c r="X34" s="63"/>
      <c r="Y34" s="63">
        <v>408000</v>
      </c>
      <c r="Z34" s="63"/>
      <c r="AA34" s="87"/>
      <c r="AB34" s="87"/>
      <c r="AC34" s="116">
        <f>+Y34+W34+Q34</f>
        <v>1020000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9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7"/>
      <c r="AB35" s="87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8"/>
      <c r="Q36" s="39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1734000</v>
      </c>
      <c r="P37" s="23">
        <f>SUM(P38:P40)</f>
        <v>0</v>
      </c>
      <c r="Q37" s="24">
        <f>SUM(Q38:Q40)</f>
        <v>3060000</v>
      </c>
      <c r="R37" s="23">
        <f>SUM(R38:R40)</f>
        <v>0</v>
      </c>
      <c r="S37" s="24"/>
      <c r="T37" s="23"/>
      <c r="U37" s="24">
        <f>+U38</f>
        <v>0</v>
      </c>
      <c r="V37" s="23"/>
      <c r="W37" s="24">
        <f>+W38</f>
        <v>1734000</v>
      </c>
      <c r="X37" s="23"/>
      <c r="Y37" s="24">
        <f>+Y38</f>
        <v>3672000</v>
      </c>
      <c r="Z37" s="23"/>
      <c r="AA37" s="24">
        <f>+AA38</f>
        <v>0</v>
      </c>
      <c r="AB37" s="23"/>
      <c r="AC37" s="58">
        <f>AC38</f>
        <v>10200000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1.25">
      <c r="B38" s="121" t="s">
        <v>538</v>
      </c>
      <c r="C38" s="109" t="s">
        <v>539</v>
      </c>
      <c r="D38" s="29"/>
      <c r="E38" s="29"/>
      <c r="F38" s="59"/>
      <c r="G38" s="60"/>
      <c r="H38" s="124" t="s">
        <v>554</v>
      </c>
      <c r="I38" s="127" t="s">
        <v>555</v>
      </c>
      <c r="J38" s="103">
        <v>2</v>
      </c>
      <c r="K38" s="130">
        <v>2</v>
      </c>
      <c r="L38" s="61"/>
      <c r="M38" s="130"/>
      <c r="N38" s="113"/>
      <c r="O38" s="62">
        <v>1734000</v>
      </c>
      <c r="P38" s="63"/>
      <c r="Q38" s="64">
        <v>3060000</v>
      </c>
      <c r="R38" s="63"/>
      <c r="S38" s="63"/>
      <c r="T38" s="63"/>
      <c r="U38" s="63"/>
      <c r="V38" s="63"/>
      <c r="W38" s="63">
        <v>1734000</v>
      </c>
      <c r="X38" s="63"/>
      <c r="Y38" s="63">
        <v>3672000</v>
      </c>
      <c r="Z38" s="63"/>
      <c r="AA38" s="87"/>
      <c r="AB38" s="87"/>
      <c r="AC38" s="116">
        <f>+AA38+O38+W38+Q38+Y38</f>
        <v>10200000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9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7"/>
      <c r="AB39" s="87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8"/>
      <c r="Q40" s="39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118"/>
      <c r="AD40" s="118"/>
      <c r="AE40" s="70"/>
      <c r="AF40" s="120"/>
      <c r="AG40" s="120"/>
      <c r="AH40" s="112"/>
    </row>
    <row r="41" spans="2:34" ht="42.75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8874000</v>
      </c>
      <c r="P41" s="23">
        <f>SUM(P42:P44)</f>
        <v>0</v>
      </c>
      <c r="Q41" s="24">
        <f>SUM(Q42:Q44)</f>
        <v>17340000</v>
      </c>
      <c r="R41" s="23">
        <f>SUM(R42:R44)</f>
        <v>0</v>
      </c>
      <c r="S41" s="24"/>
      <c r="T41" s="23"/>
      <c r="U41" s="24"/>
      <c r="V41" s="23"/>
      <c r="W41" s="24">
        <f>+W42</f>
        <v>6834000</v>
      </c>
      <c r="X41" s="23"/>
      <c r="Y41" s="24">
        <f>+Y42</f>
        <v>19176000</v>
      </c>
      <c r="Z41" s="23"/>
      <c r="AA41" s="24">
        <f>+AA42</f>
        <v>0</v>
      </c>
      <c r="AB41" s="23"/>
      <c r="AC41" s="58">
        <f>AC42</f>
        <v>52224000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2.75" customHeight="1">
      <c r="B42" s="121" t="s">
        <v>538</v>
      </c>
      <c r="C42" s="109" t="s">
        <v>539</v>
      </c>
      <c r="D42" s="29"/>
      <c r="E42" s="29"/>
      <c r="F42" s="59"/>
      <c r="G42" s="60"/>
      <c r="H42" s="223" t="s">
        <v>556</v>
      </c>
      <c r="I42" s="127" t="s">
        <v>557</v>
      </c>
      <c r="J42" s="103">
        <v>3</v>
      </c>
      <c r="K42" s="226">
        <v>3</v>
      </c>
      <c r="L42" s="61"/>
      <c r="M42" s="130"/>
      <c r="N42" s="113"/>
      <c r="O42" s="62">
        <v>8874000</v>
      </c>
      <c r="P42" s="63"/>
      <c r="Q42" s="64">
        <v>17340000</v>
      </c>
      <c r="R42" s="63"/>
      <c r="S42" s="63"/>
      <c r="T42" s="63"/>
      <c r="U42" s="63"/>
      <c r="V42" s="63"/>
      <c r="W42" s="63">
        <v>6834000</v>
      </c>
      <c r="X42" s="63"/>
      <c r="Y42" s="63">
        <v>19176000</v>
      </c>
      <c r="Z42" s="63"/>
      <c r="AA42" s="87"/>
      <c r="AB42" s="87"/>
      <c r="AC42" s="116">
        <f>+Y42+W42+Q42+O42+AA42</f>
        <v>52224000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224"/>
      <c r="I43" s="128"/>
      <c r="J43" s="104"/>
      <c r="K43" s="227"/>
      <c r="L43" s="89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7"/>
      <c r="AB43" s="87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225"/>
      <c r="I44" s="129"/>
      <c r="J44" s="105"/>
      <c r="K44" s="228"/>
      <c r="L44" s="53"/>
      <c r="M44" s="132"/>
      <c r="N44" s="115"/>
      <c r="O44" s="54"/>
      <c r="P44" s="88"/>
      <c r="Q44" s="39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18"/>
      <c r="AD44" s="118"/>
      <c r="AE44" s="70"/>
      <c r="AF44" s="120"/>
      <c r="AG44" s="120"/>
      <c r="AH44" s="112"/>
    </row>
    <row r="45" spans="2:34" ht="42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816000</v>
      </c>
      <c r="P45" s="23">
        <f>SUM(P46:P48)</f>
        <v>0</v>
      </c>
      <c r="Q45" s="24">
        <f>SUM(Q46:Q48)</f>
        <v>1632000</v>
      </c>
      <c r="R45" s="23">
        <f>SUM(R46:R48)</f>
        <v>0</v>
      </c>
      <c r="S45" s="24"/>
      <c r="T45" s="23"/>
      <c r="U45" s="24">
        <f>+U46</f>
        <v>0</v>
      </c>
      <c r="V45" s="23"/>
      <c r="W45" s="24">
        <f>+W46</f>
        <v>714000</v>
      </c>
      <c r="X45" s="23"/>
      <c r="Y45" s="24">
        <f>+Y46</f>
        <v>1836000</v>
      </c>
      <c r="Z45" s="23"/>
      <c r="AA45" s="24">
        <f>+AA46</f>
        <v>102000</v>
      </c>
      <c r="AB45" s="23"/>
      <c r="AC45" s="58">
        <f>AC46</f>
        <v>5100000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1.25">
      <c r="B46" s="121" t="s">
        <v>538</v>
      </c>
      <c r="C46" s="109" t="s">
        <v>539</v>
      </c>
      <c r="D46" s="29"/>
      <c r="E46" s="29"/>
      <c r="F46" s="59"/>
      <c r="G46" s="60"/>
      <c r="H46" s="124" t="s">
        <v>558</v>
      </c>
      <c r="I46" s="127" t="s">
        <v>559</v>
      </c>
      <c r="J46" s="103">
        <v>0</v>
      </c>
      <c r="K46" s="130">
        <v>1</v>
      </c>
      <c r="L46" s="61"/>
      <c r="M46" s="130"/>
      <c r="N46" s="113"/>
      <c r="O46" s="62">
        <v>816000</v>
      </c>
      <c r="P46" s="63"/>
      <c r="Q46" s="64">
        <v>1632000</v>
      </c>
      <c r="R46" s="63"/>
      <c r="S46" s="63"/>
      <c r="T46" s="63"/>
      <c r="U46" s="63"/>
      <c r="V46" s="63"/>
      <c r="W46" s="63">
        <v>714000</v>
      </c>
      <c r="X46" s="63"/>
      <c r="Y46" s="63">
        <v>1836000</v>
      </c>
      <c r="Z46" s="63"/>
      <c r="AA46" s="87">
        <v>102000</v>
      </c>
      <c r="AB46" s="87"/>
      <c r="AC46" s="116">
        <f>+AA46+Y46+W46+Q46+O46</f>
        <v>5100000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9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7"/>
      <c r="AB47" s="87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8"/>
      <c r="Q48" s="39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118"/>
      <c r="AD48" s="118"/>
      <c r="AE48" s="70"/>
      <c r="AF48" s="120"/>
      <c r="AG48" s="120"/>
      <c r="AH48" s="112"/>
    </row>
    <row r="49" spans="2:34" ht="42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1326000</v>
      </c>
      <c r="P49" s="23">
        <f>SUM(P50:P52)</f>
        <v>0</v>
      </c>
      <c r="Q49" s="24">
        <f>SUM(Q50:Q52)</f>
        <v>2652000</v>
      </c>
      <c r="R49" s="23">
        <f>SUM(R50:R52)</f>
        <v>0</v>
      </c>
      <c r="S49" s="24"/>
      <c r="T49" s="23"/>
      <c r="U49" s="24">
        <f>+U50</f>
        <v>0</v>
      </c>
      <c r="V49" s="23"/>
      <c r="W49" s="24">
        <f>+W50</f>
        <v>918000</v>
      </c>
      <c r="X49" s="23"/>
      <c r="Y49" s="24">
        <f>+Y50</f>
        <v>2856000</v>
      </c>
      <c r="Z49" s="23"/>
      <c r="AA49" s="24">
        <f>+AA50</f>
        <v>408000</v>
      </c>
      <c r="AB49" s="23"/>
      <c r="AC49" s="58">
        <f>AC50</f>
        <v>8160000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41.25">
      <c r="B50" s="121" t="s">
        <v>538</v>
      </c>
      <c r="C50" s="109" t="s">
        <v>539</v>
      </c>
      <c r="D50" s="29"/>
      <c r="E50" s="29"/>
      <c r="F50" s="59"/>
      <c r="G50" s="60"/>
      <c r="H50" s="124" t="s">
        <v>560</v>
      </c>
      <c r="I50" s="127" t="s">
        <v>561</v>
      </c>
      <c r="J50" s="103">
        <v>0</v>
      </c>
      <c r="K50" s="130">
        <v>1</v>
      </c>
      <c r="L50" s="61"/>
      <c r="M50" s="130"/>
      <c r="N50" s="113"/>
      <c r="O50" s="62">
        <v>1326000</v>
      </c>
      <c r="P50" s="63"/>
      <c r="Q50" s="64">
        <v>2652000</v>
      </c>
      <c r="R50" s="63"/>
      <c r="S50" s="63"/>
      <c r="T50" s="63"/>
      <c r="U50" s="63"/>
      <c r="V50" s="63"/>
      <c r="W50" s="63">
        <v>918000</v>
      </c>
      <c r="X50" s="63"/>
      <c r="Y50" s="63">
        <v>2856000</v>
      </c>
      <c r="Z50" s="63"/>
      <c r="AA50" s="87">
        <v>408000</v>
      </c>
      <c r="AB50" s="87"/>
      <c r="AC50" s="116">
        <f>+AA50+Y50+W50+Q50+O50</f>
        <v>8160000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9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7"/>
      <c r="AB51" s="87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7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8"/>
      <c r="Q52" s="39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118"/>
      <c r="AD52" s="118"/>
      <c r="AE52" s="70"/>
      <c r="AF52" s="120"/>
      <c r="AG52" s="120"/>
      <c r="AH52" s="112"/>
    </row>
    <row r="53" spans="2:34" ht="42" thickBot="1">
      <c r="B53" s="18" t="s">
        <v>13</v>
      </c>
      <c r="C53" s="19" t="s">
        <v>30</v>
      </c>
      <c r="D53" s="19" t="s">
        <v>14</v>
      </c>
      <c r="E53" s="19" t="s">
        <v>29</v>
      </c>
      <c r="F53" s="20" t="s">
        <v>27</v>
      </c>
      <c r="G53" s="20" t="s">
        <v>28</v>
      </c>
      <c r="H53" s="78" t="s">
        <v>67</v>
      </c>
      <c r="I53" s="80" t="s">
        <v>31</v>
      </c>
      <c r="J53" s="21"/>
      <c r="K53" s="57"/>
      <c r="L53" s="41"/>
      <c r="M53" s="42"/>
      <c r="N53" s="43"/>
      <c r="O53" s="22">
        <f>SUM(O54:O56)</f>
        <v>1428000</v>
      </c>
      <c r="P53" s="23">
        <f>SUM(P54:P56)</f>
        <v>0</v>
      </c>
      <c r="Q53" s="24">
        <f>SUM(Q54:Q56)</f>
        <v>2754000</v>
      </c>
      <c r="R53" s="23">
        <f>SUM(R54:R56)</f>
        <v>0</v>
      </c>
      <c r="S53" s="24"/>
      <c r="T53" s="23"/>
      <c r="U53" s="24">
        <f>+U54</f>
        <v>0</v>
      </c>
      <c r="V53" s="23"/>
      <c r="W53" s="24">
        <f>+W54</f>
        <v>1326000</v>
      </c>
      <c r="X53" s="23"/>
      <c r="Y53" s="24">
        <f>+Y54</f>
        <v>3264000</v>
      </c>
      <c r="Z53" s="23"/>
      <c r="AA53" s="24">
        <f>+AA54</f>
        <v>408000</v>
      </c>
      <c r="AB53" s="23"/>
      <c r="AC53" s="58">
        <f>AC54</f>
        <v>9180000</v>
      </c>
      <c r="AD53" s="23">
        <f>AD54</f>
        <v>0</v>
      </c>
      <c r="AE53" s="26">
        <f>SUM(AE54:AE56)</f>
        <v>0</v>
      </c>
      <c r="AF53" s="27"/>
      <c r="AG53" s="27"/>
      <c r="AH53" s="28"/>
    </row>
    <row r="54" spans="2:34" ht="41.25">
      <c r="B54" s="121" t="s">
        <v>538</v>
      </c>
      <c r="C54" s="109" t="s">
        <v>539</v>
      </c>
      <c r="D54" s="29"/>
      <c r="E54" s="29"/>
      <c r="F54" s="59"/>
      <c r="G54" s="60"/>
      <c r="H54" s="124" t="s">
        <v>562</v>
      </c>
      <c r="I54" s="127" t="s">
        <v>563</v>
      </c>
      <c r="J54" s="103">
        <v>0</v>
      </c>
      <c r="K54" s="130">
        <v>4</v>
      </c>
      <c r="L54" s="61"/>
      <c r="M54" s="130"/>
      <c r="N54" s="113"/>
      <c r="O54" s="62">
        <v>1428000</v>
      </c>
      <c r="P54" s="63"/>
      <c r="Q54" s="64">
        <v>2754000</v>
      </c>
      <c r="R54" s="63"/>
      <c r="S54" s="63"/>
      <c r="T54" s="63"/>
      <c r="U54" s="63"/>
      <c r="V54" s="63"/>
      <c r="W54" s="63">
        <v>1326000</v>
      </c>
      <c r="X54" s="63"/>
      <c r="Y54" s="63">
        <v>3264000</v>
      </c>
      <c r="Z54" s="63"/>
      <c r="AA54" s="87">
        <v>408000</v>
      </c>
      <c r="AB54" s="87"/>
      <c r="AC54" s="116">
        <f>+AA54+Y54+W54+Q54+O54</f>
        <v>9180000</v>
      </c>
      <c r="AD54" s="116"/>
      <c r="AE54" s="48"/>
      <c r="AF54" s="119"/>
      <c r="AG54" s="119"/>
      <c r="AH54" s="111"/>
    </row>
    <row r="55" spans="2:34">
      <c r="B55" s="122"/>
      <c r="C55" s="107"/>
      <c r="D55" s="36"/>
      <c r="E55" s="36"/>
      <c r="F55" s="65"/>
      <c r="G55" s="31"/>
      <c r="H55" s="125"/>
      <c r="I55" s="128"/>
      <c r="J55" s="104"/>
      <c r="K55" s="131"/>
      <c r="L55" s="89"/>
      <c r="M55" s="131"/>
      <c r="N55" s="114"/>
      <c r="O55" s="66"/>
      <c r="P55" s="67"/>
      <c r="Q55" s="68"/>
      <c r="R55" s="67"/>
      <c r="S55" s="67"/>
      <c r="T55" s="67"/>
      <c r="U55" s="67"/>
      <c r="V55" s="67"/>
      <c r="W55" s="67"/>
      <c r="X55" s="67"/>
      <c r="Y55" s="67"/>
      <c r="Z55" s="67"/>
      <c r="AA55" s="87"/>
      <c r="AB55" s="87"/>
      <c r="AC55" s="117"/>
      <c r="AD55" s="117"/>
      <c r="AE55" s="48"/>
      <c r="AF55" s="119"/>
      <c r="AG55" s="119"/>
      <c r="AH55" s="111"/>
    </row>
    <row r="56" spans="2:34" ht="15.75" thickBot="1">
      <c r="B56" s="123"/>
      <c r="C56" s="107"/>
      <c r="D56" s="37"/>
      <c r="E56" s="37"/>
      <c r="F56" s="69"/>
      <c r="G56" s="38"/>
      <c r="H56" s="126"/>
      <c r="I56" s="129"/>
      <c r="J56" s="105"/>
      <c r="K56" s="132"/>
      <c r="L56" s="53"/>
      <c r="M56" s="132"/>
      <c r="N56" s="115"/>
      <c r="O56" s="54"/>
      <c r="P56" s="88"/>
      <c r="Q56" s="39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118"/>
      <c r="AD56" s="118"/>
      <c r="AE56" s="70"/>
      <c r="AF56" s="120"/>
      <c r="AG56" s="120"/>
      <c r="AH56" s="112"/>
    </row>
    <row r="57" spans="2:34" ht="34.5" thickBot="1">
      <c r="B57" s="18" t="s">
        <v>13</v>
      </c>
      <c r="C57" s="19" t="s">
        <v>30</v>
      </c>
      <c r="D57" s="19" t="s">
        <v>14</v>
      </c>
      <c r="E57" s="19" t="s">
        <v>29</v>
      </c>
      <c r="F57" s="20" t="s">
        <v>27</v>
      </c>
      <c r="G57" s="20" t="s">
        <v>28</v>
      </c>
      <c r="H57" s="78" t="s">
        <v>68</v>
      </c>
      <c r="I57" s="80" t="s">
        <v>31</v>
      </c>
      <c r="J57" s="21"/>
      <c r="K57" s="57"/>
      <c r="L57" s="41"/>
      <c r="M57" s="42"/>
      <c r="N57" s="43"/>
      <c r="O57" s="22">
        <f>SUM(O58:O60)</f>
        <v>0</v>
      </c>
      <c r="P57" s="23">
        <f>SUM(P58:P60)</f>
        <v>0</v>
      </c>
      <c r="Q57" s="24">
        <f>SUM(Q58:Q60)</f>
        <v>0</v>
      </c>
      <c r="R57" s="23">
        <f>SUM(R58:R60)</f>
        <v>0</v>
      </c>
      <c r="S57" s="24"/>
      <c r="T57" s="23"/>
      <c r="U57" s="24">
        <f>+U58</f>
        <v>0</v>
      </c>
      <c r="V57" s="23"/>
      <c r="W57" s="24">
        <f>+W58</f>
        <v>0</v>
      </c>
      <c r="X57" s="23"/>
      <c r="Y57" s="24">
        <f>+Y58</f>
        <v>0</v>
      </c>
      <c r="Z57" s="23"/>
      <c r="AA57" s="24">
        <f>+AA58</f>
        <v>0</v>
      </c>
      <c r="AB57" s="23"/>
      <c r="AC57" s="58">
        <f>AC58</f>
        <v>0</v>
      </c>
      <c r="AD57" s="23">
        <f>AD58</f>
        <v>0</v>
      </c>
      <c r="AE57" s="26">
        <f>SUM(AE58:AE60)</f>
        <v>0</v>
      </c>
      <c r="AF57" s="27"/>
      <c r="AG57" s="27"/>
      <c r="AH57" s="28"/>
    </row>
    <row r="58" spans="2:34">
      <c r="B58" s="121" t="s">
        <v>538</v>
      </c>
      <c r="C58" s="109" t="s">
        <v>539</v>
      </c>
      <c r="D58" s="29"/>
      <c r="E58" s="29"/>
      <c r="F58" s="59"/>
      <c r="G58" s="60"/>
      <c r="H58" s="124" t="s">
        <v>564</v>
      </c>
      <c r="I58" s="127" t="s">
        <v>565</v>
      </c>
      <c r="J58" s="103">
        <v>0</v>
      </c>
      <c r="K58" s="130">
        <v>1</v>
      </c>
      <c r="L58" s="61"/>
      <c r="M58" s="130"/>
      <c r="N58" s="113"/>
      <c r="O58" s="62"/>
      <c r="P58" s="63"/>
      <c r="Q58" s="64"/>
      <c r="R58" s="63"/>
      <c r="S58" s="63"/>
      <c r="T58" s="63"/>
      <c r="U58" s="63"/>
      <c r="V58" s="63"/>
      <c r="W58" s="63"/>
      <c r="X58" s="63"/>
      <c r="Y58" s="63"/>
      <c r="Z58" s="63"/>
      <c r="AA58" s="87"/>
      <c r="AB58" s="87"/>
      <c r="AC58" s="116">
        <f>+AA58+Y58+W58+Q58+O58</f>
        <v>0</v>
      </c>
      <c r="AD58" s="116"/>
      <c r="AE58" s="48"/>
      <c r="AF58" s="119"/>
      <c r="AG58" s="119"/>
      <c r="AH58" s="111"/>
    </row>
    <row r="59" spans="2:34">
      <c r="B59" s="122"/>
      <c r="C59" s="107"/>
      <c r="D59" s="36"/>
      <c r="E59" s="36"/>
      <c r="F59" s="65"/>
      <c r="G59" s="31"/>
      <c r="H59" s="125"/>
      <c r="I59" s="128"/>
      <c r="J59" s="104"/>
      <c r="K59" s="131"/>
      <c r="L59" s="89"/>
      <c r="M59" s="131"/>
      <c r="N59" s="114"/>
      <c r="O59" s="66"/>
      <c r="P59" s="67"/>
      <c r="Q59" s="68"/>
      <c r="R59" s="67"/>
      <c r="S59" s="67"/>
      <c r="T59" s="67"/>
      <c r="U59" s="67"/>
      <c r="V59" s="67"/>
      <c r="W59" s="67"/>
      <c r="X59" s="67"/>
      <c r="Y59" s="67"/>
      <c r="Z59" s="67"/>
      <c r="AA59" s="87"/>
      <c r="AB59" s="87"/>
      <c r="AC59" s="117"/>
      <c r="AD59" s="117"/>
      <c r="AE59" s="48"/>
      <c r="AF59" s="119"/>
      <c r="AG59" s="119"/>
      <c r="AH59" s="111"/>
    </row>
    <row r="60" spans="2:34" ht="15.75" thickBot="1">
      <c r="B60" s="123"/>
      <c r="C60" s="107"/>
      <c r="D60" s="37"/>
      <c r="E60" s="37"/>
      <c r="F60" s="69"/>
      <c r="G60" s="38"/>
      <c r="H60" s="126"/>
      <c r="I60" s="129"/>
      <c r="J60" s="105"/>
      <c r="K60" s="132"/>
      <c r="L60" s="53"/>
      <c r="M60" s="132"/>
      <c r="N60" s="115"/>
      <c r="O60" s="54"/>
      <c r="P60" s="88"/>
      <c r="Q60" s="39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118"/>
      <c r="AD60" s="118"/>
      <c r="AE60" s="70"/>
      <c r="AF60" s="120"/>
      <c r="AG60" s="120"/>
      <c r="AH60" s="112"/>
    </row>
    <row r="61" spans="2:34" ht="46.5" thickBot="1">
      <c r="B61" s="18" t="s">
        <v>13</v>
      </c>
      <c r="C61" s="19" t="s">
        <v>30</v>
      </c>
      <c r="D61" s="19" t="s">
        <v>14</v>
      </c>
      <c r="E61" s="19" t="s">
        <v>29</v>
      </c>
      <c r="F61" s="20" t="s">
        <v>27</v>
      </c>
      <c r="G61" s="20" t="s">
        <v>28</v>
      </c>
      <c r="H61" s="78" t="s">
        <v>69</v>
      </c>
      <c r="I61" s="80" t="s">
        <v>31</v>
      </c>
      <c r="J61" s="21"/>
      <c r="K61" s="57"/>
      <c r="L61" s="41"/>
      <c r="M61" s="42"/>
      <c r="N61" s="43"/>
      <c r="O61" s="22">
        <f>SUM(O62:O64)</f>
        <v>3060000</v>
      </c>
      <c r="P61" s="23">
        <f>SUM(P62:P64)</f>
        <v>0</v>
      </c>
      <c r="Q61" s="24">
        <f>SUM(Q62:Q64)</f>
        <v>6120000</v>
      </c>
      <c r="R61" s="23">
        <f>SUM(R62:R64)</f>
        <v>0</v>
      </c>
      <c r="S61" s="24"/>
      <c r="T61" s="23"/>
      <c r="U61" s="24">
        <f>+U62</f>
        <v>0</v>
      </c>
      <c r="V61" s="23"/>
      <c r="W61" s="24">
        <f>+W62</f>
        <v>2040000</v>
      </c>
      <c r="X61" s="23"/>
      <c r="Y61" s="24">
        <f>+Y62</f>
        <v>7140000</v>
      </c>
      <c r="Z61" s="23"/>
      <c r="AA61" s="24">
        <f>+AA62</f>
        <v>0</v>
      </c>
      <c r="AB61" s="23"/>
      <c r="AC61" s="58">
        <f>AC62</f>
        <v>18360000</v>
      </c>
      <c r="AD61" s="23">
        <f>AD62</f>
        <v>0</v>
      </c>
      <c r="AE61" s="26">
        <f>SUM(AE62:AE64)</f>
        <v>0</v>
      </c>
      <c r="AF61" s="27"/>
      <c r="AG61" s="27"/>
      <c r="AH61" s="28"/>
    </row>
    <row r="62" spans="2:34" ht="41.25">
      <c r="B62" s="121" t="s">
        <v>538</v>
      </c>
      <c r="C62" s="109" t="s">
        <v>539</v>
      </c>
      <c r="D62" s="29"/>
      <c r="E62" s="29"/>
      <c r="F62" s="59"/>
      <c r="G62" s="60"/>
      <c r="H62" s="124" t="s">
        <v>566</v>
      </c>
      <c r="I62" s="127" t="s">
        <v>567</v>
      </c>
      <c r="J62" s="103">
        <v>0</v>
      </c>
      <c r="K62" s="130">
        <v>6</v>
      </c>
      <c r="L62" s="61"/>
      <c r="M62" s="130"/>
      <c r="N62" s="113"/>
      <c r="O62" s="62">
        <v>3060000</v>
      </c>
      <c r="P62" s="63"/>
      <c r="Q62" s="64">
        <v>6120000</v>
      </c>
      <c r="R62" s="63"/>
      <c r="S62" s="63"/>
      <c r="T62" s="63"/>
      <c r="U62" s="63"/>
      <c r="V62" s="63"/>
      <c r="W62" s="63">
        <v>2040000</v>
      </c>
      <c r="X62" s="63"/>
      <c r="Y62" s="63">
        <v>7140000</v>
      </c>
      <c r="Z62" s="63"/>
      <c r="AA62" s="87"/>
      <c r="AB62" s="87"/>
      <c r="AC62" s="116">
        <f>+AA62+Y62+W62+Q62+O62</f>
        <v>18360000</v>
      </c>
      <c r="AD62" s="116"/>
      <c r="AE62" s="48"/>
      <c r="AF62" s="119"/>
      <c r="AG62" s="119"/>
      <c r="AH62" s="111"/>
    </row>
    <row r="63" spans="2:34">
      <c r="B63" s="122"/>
      <c r="C63" s="107"/>
      <c r="D63" s="36"/>
      <c r="E63" s="36"/>
      <c r="F63" s="65"/>
      <c r="G63" s="31"/>
      <c r="H63" s="125"/>
      <c r="I63" s="128"/>
      <c r="J63" s="104"/>
      <c r="K63" s="131"/>
      <c r="L63" s="89"/>
      <c r="M63" s="131"/>
      <c r="N63" s="114"/>
      <c r="O63" s="66"/>
      <c r="P63" s="67"/>
      <c r="Q63" s="68"/>
      <c r="R63" s="67"/>
      <c r="S63" s="67"/>
      <c r="T63" s="67"/>
      <c r="U63" s="67"/>
      <c r="V63" s="67"/>
      <c r="W63" s="67"/>
      <c r="X63" s="67"/>
      <c r="Y63" s="67"/>
      <c r="Z63" s="67"/>
      <c r="AA63" s="87"/>
      <c r="AB63" s="87"/>
      <c r="AC63" s="117"/>
      <c r="AD63" s="117"/>
      <c r="AE63" s="48"/>
      <c r="AF63" s="119"/>
      <c r="AG63" s="119"/>
      <c r="AH63" s="111"/>
    </row>
    <row r="64" spans="2:34" ht="15.75" thickBot="1">
      <c r="B64" s="123"/>
      <c r="C64" s="107"/>
      <c r="D64" s="37"/>
      <c r="E64" s="37"/>
      <c r="F64" s="69"/>
      <c r="G64" s="38"/>
      <c r="H64" s="126"/>
      <c r="I64" s="129"/>
      <c r="J64" s="105"/>
      <c r="K64" s="132"/>
      <c r="L64" s="53"/>
      <c r="M64" s="132"/>
      <c r="N64" s="115"/>
      <c r="O64" s="54"/>
      <c r="P64" s="88"/>
      <c r="Q64" s="39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118"/>
      <c r="AD64" s="118"/>
      <c r="AE64" s="70"/>
      <c r="AF64" s="120"/>
      <c r="AG64" s="120"/>
      <c r="AH64" s="112"/>
    </row>
    <row r="65" spans="2:34" ht="35.25" thickBot="1">
      <c r="B65" s="18" t="s">
        <v>13</v>
      </c>
      <c r="C65" s="19" t="s">
        <v>30</v>
      </c>
      <c r="D65" s="19" t="s">
        <v>14</v>
      </c>
      <c r="E65" s="19" t="s">
        <v>29</v>
      </c>
      <c r="F65" s="20" t="s">
        <v>27</v>
      </c>
      <c r="G65" s="20" t="s">
        <v>28</v>
      </c>
      <c r="H65" s="78" t="s">
        <v>70</v>
      </c>
      <c r="I65" s="80" t="s">
        <v>31</v>
      </c>
      <c r="J65" s="21"/>
      <c r="K65" s="57"/>
      <c r="L65" s="41"/>
      <c r="M65" s="42"/>
      <c r="N65" s="43"/>
      <c r="O65" s="22">
        <f>SUM(O66:O68)</f>
        <v>102000</v>
      </c>
      <c r="P65" s="23">
        <f>SUM(P66:P68)</f>
        <v>0</v>
      </c>
      <c r="Q65" s="24">
        <f>SUM(Q66:Q68)</f>
        <v>102000</v>
      </c>
      <c r="R65" s="23">
        <f>SUM(R66:R68)</f>
        <v>0</v>
      </c>
      <c r="S65" s="24"/>
      <c r="T65" s="23"/>
      <c r="U65" s="24">
        <f>+U66</f>
        <v>0</v>
      </c>
      <c r="V65" s="23"/>
      <c r="W65" s="24">
        <f>+W66</f>
        <v>0</v>
      </c>
      <c r="X65" s="23"/>
      <c r="Y65" s="24">
        <f>+Y66</f>
        <v>0</v>
      </c>
      <c r="Z65" s="23"/>
      <c r="AA65" s="24">
        <f>+AA66</f>
        <v>0</v>
      </c>
      <c r="AB65" s="23"/>
      <c r="AC65" s="58">
        <f>AC66</f>
        <v>204000</v>
      </c>
      <c r="AD65" s="23">
        <f>AD66</f>
        <v>0</v>
      </c>
      <c r="AE65" s="26">
        <f>SUM(AE66:AE68)</f>
        <v>0</v>
      </c>
      <c r="AF65" s="27"/>
      <c r="AG65" s="27"/>
      <c r="AH65" s="28"/>
    </row>
    <row r="66" spans="2:34" ht="34.5">
      <c r="B66" s="121" t="s">
        <v>538</v>
      </c>
      <c r="C66" s="109" t="s">
        <v>539</v>
      </c>
      <c r="D66" s="29"/>
      <c r="E66" s="29"/>
      <c r="F66" s="59"/>
      <c r="G66" s="60"/>
      <c r="H66" s="124" t="s">
        <v>568</v>
      </c>
      <c r="I66" s="127" t="s">
        <v>569</v>
      </c>
      <c r="J66" s="103">
        <v>0</v>
      </c>
      <c r="K66" s="130">
        <v>4</v>
      </c>
      <c r="L66" s="61"/>
      <c r="M66" s="130"/>
      <c r="N66" s="113"/>
      <c r="O66" s="62">
        <v>102000</v>
      </c>
      <c r="P66" s="63"/>
      <c r="Q66" s="64">
        <v>102000</v>
      </c>
      <c r="R66" s="63"/>
      <c r="S66" s="63"/>
      <c r="T66" s="63"/>
      <c r="U66" s="63"/>
      <c r="V66" s="63"/>
      <c r="W66" s="63"/>
      <c r="X66" s="63"/>
      <c r="Y66" s="63"/>
      <c r="Z66" s="63"/>
      <c r="AA66" s="87"/>
      <c r="AB66" s="87"/>
      <c r="AC66" s="116">
        <f>+AA66+Y66+W66+Q66+O66</f>
        <v>204000</v>
      </c>
      <c r="AD66" s="116"/>
      <c r="AE66" s="48"/>
      <c r="AF66" s="119"/>
      <c r="AG66" s="119"/>
      <c r="AH66" s="111"/>
    </row>
    <row r="67" spans="2:34">
      <c r="B67" s="122"/>
      <c r="C67" s="107"/>
      <c r="D67" s="36"/>
      <c r="E67" s="36"/>
      <c r="F67" s="65"/>
      <c r="G67" s="31"/>
      <c r="H67" s="125"/>
      <c r="I67" s="128"/>
      <c r="J67" s="104"/>
      <c r="K67" s="131"/>
      <c r="L67" s="89"/>
      <c r="M67" s="131"/>
      <c r="N67" s="114"/>
      <c r="O67" s="66"/>
      <c r="P67" s="67"/>
      <c r="Q67" s="68"/>
      <c r="R67" s="67"/>
      <c r="S67" s="67"/>
      <c r="T67" s="67"/>
      <c r="U67" s="67"/>
      <c r="V67" s="67"/>
      <c r="W67" s="67"/>
      <c r="X67" s="67"/>
      <c r="Y67" s="67"/>
      <c r="Z67" s="67"/>
      <c r="AA67" s="87"/>
      <c r="AB67" s="87"/>
      <c r="AC67" s="117"/>
      <c r="AD67" s="117"/>
      <c r="AE67" s="48"/>
      <c r="AF67" s="119"/>
      <c r="AG67" s="119"/>
      <c r="AH67" s="111"/>
    </row>
    <row r="68" spans="2:34" ht="15.75" thickBot="1">
      <c r="B68" s="123"/>
      <c r="C68" s="107"/>
      <c r="D68" s="37"/>
      <c r="E68" s="37"/>
      <c r="F68" s="69"/>
      <c r="G68" s="38"/>
      <c r="H68" s="126"/>
      <c r="I68" s="129"/>
      <c r="J68" s="105"/>
      <c r="K68" s="132"/>
      <c r="L68" s="53"/>
      <c r="M68" s="132"/>
      <c r="N68" s="115"/>
      <c r="O68" s="54"/>
      <c r="P68" s="88"/>
      <c r="Q68" s="39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118"/>
      <c r="AD68" s="118"/>
      <c r="AE68" s="70"/>
      <c r="AF68" s="120"/>
      <c r="AG68" s="120"/>
      <c r="AH68" s="112"/>
    </row>
    <row r="69" spans="2:34" ht="42" thickBot="1">
      <c r="B69" s="18" t="s">
        <v>13</v>
      </c>
      <c r="C69" s="19" t="s">
        <v>30</v>
      </c>
      <c r="D69" s="19" t="s">
        <v>14</v>
      </c>
      <c r="E69" s="19" t="s">
        <v>29</v>
      </c>
      <c r="F69" s="20" t="s">
        <v>27</v>
      </c>
      <c r="G69" s="20" t="s">
        <v>28</v>
      </c>
      <c r="H69" s="78" t="s">
        <v>71</v>
      </c>
      <c r="I69" s="80" t="s">
        <v>31</v>
      </c>
      <c r="J69" s="21"/>
      <c r="K69" s="57"/>
      <c r="L69" s="41"/>
      <c r="M69" s="42"/>
      <c r="N69" s="43"/>
      <c r="O69" s="22">
        <f>SUM(O70:O72)</f>
        <v>816000</v>
      </c>
      <c r="P69" s="23">
        <f>SUM(P70:P72)</f>
        <v>0</v>
      </c>
      <c r="Q69" s="24">
        <f>SUM(Q70:Q72)</f>
        <v>1632000</v>
      </c>
      <c r="R69" s="23">
        <f>SUM(R70:R72)</f>
        <v>0</v>
      </c>
      <c r="S69" s="24"/>
      <c r="T69" s="23"/>
      <c r="U69" s="24">
        <f>+U70</f>
        <v>0</v>
      </c>
      <c r="V69" s="23"/>
      <c r="W69" s="24">
        <f>+W70</f>
        <v>612000</v>
      </c>
      <c r="X69" s="23"/>
      <c r="Y69" s="24">
        <f>+Y70</f>
        <v>1836000</v>
      </c>
      <c r="Z69" s="23"/>
      <c r="AA69" s="24">
        <f>+AA70</f>
        <v>204000</v>
      </c>
      <c r="AB69" s="23"/>
      <c r="AC69" s="58">
        <f>AC70</f>
        <v>5100000</v>
      </c>
      <c r="AD69" s="23">
        <f>AD70</f>
        <v>0</v>
      </c>
      <c r="AE69" s="26">
        <f>SUM(AE70:AE72)</f>
        <v>0</v>
      </c>
      <c r="AF69" s="27"/>
      <c r="AG69" s="27"/>
      <c r="AH69" s="28"/>
    </row>
    <row r="70" spans="2:34" ht="41.25">
      <c r="B70" s="121" t="s">
        <v>538</v>
      </c>
      <c r="C70" s="109" t="s">
        <v>539</v>
      </c>
      <c r="D70" s="29"/>
      <c r="E70" s="29"/>
      <c r="F70" s="59"/>
      <c r="G70" s="60"/>
      <c r="H70" s="124" t="s">
        <v>570</v>
      </c>
      <c r="I70" s="127" t="s">
        <v>571</v>
      </c>
      <c r="J70" s="103">
        <v>0</v>
      </c>
      <c r="K70" s="130">
        <v>1</v>
      </c>
      <c r="L70" s="61"/>
      <c r="M70" s="130"/>
      <c r="N70" s="113"/>
      <c r="O70" s="62">
        <v>816000</v>
      </c>
      <c r="P70" s="63"/>
      <c r="Q70" s="64">
        <v>1632000</v>
      </c>
      <c r="R70" s="63"/>
      <c r="S70" s="63"/>
      <c r="T70" s="63"/>
      <c r="U70" s="63"/>
      <c r="V70" s="63"/>
      <c r="W70" s="63">
        <v>612000</v>
      </c>
      <c r="X70" s="63"/>
      <c r="Y70" s="63">
        <v>1836000</v>
      </c>
      <c r="Z70" s="63"/>
      <c r="AA70" s="87">
        <v>204000</v>
      </c>
      <c r="AB70" s="87"/>
      <c r="AC70" s="116">
        <f>+AA70+Y70+W70+Q70+O70</f>
        <v>5100000</v>
      </c>
      <c r="AD70" s="116"/>
      <c r="AE70" s="48"/>
      <c r="AF70" s="119"/>
      <c r="AG70" s="119"/>
      <c r="AH70" s="111"/>
    </row>
    <row r="71" spans="2:34">
      <c r="B71" s="122"/>
      <c r="C71" s="107"/>
      <c r="D71" s="36"/>
      <c r="E71" s="36"/>
      <c r="F71" s="65"/>
      <c r="G71" s="31"/>
      <c r="H71" s="125"/>
      <c r="I71" s="128"/>
      <c r="J71" s="104"/>
      <c r="K71" s="131"/>
      <c r="L71" s="89"/>
      <c r="M71" s="131"/>
      <c r="N71" s="114"/>
      <c r="O71" s="66"/>
      <c r="P71" s="67"/>
      <c r="Q71" s="68"/>
      <c r="R71" s="67"/>
      <c r="S71" s="67"/>
      <c r="T71" s="67"/>
      <c r="U71" s="67"/>
      <c r="V71" s="67"/>
      <c r="W71" s="67"/>
      <c r="X71" s="67"/>
      <c r="Y71" s="67"/>
      <c r="Z71" s="67"/>
      <c r="AA71" s="87"/>
      <c r="AB71" s="87"/>
      <c r="AC71" s="117"/>
      <c r="AD71" s="117"/>
      <c r="AE71" s="48"/>
      <c r="AF71" s="119"/>
      <c r="AG71" s="119"/>
      <c r="AH71" s="111"/>
    </row>
    <row r="72" spans="2:34" ht="15.75" thickBot="1">
      <c r="B72" s="123"/>
      <c r="C72" s="107"/>
      <c r="D72" s="37"/>
      <c r="E72" s="37"/>
      <c r="F72" s="69"/>
      <c r="G72" s="38"/>
      <c r="H72" s="126"/>
      <c r="I72" s="129"/>
      <c r="J72" s="105"/>
      <c r="K72" s="132"/>
      <c r="L72" s="53"/>
      <c r="M72" s="132"/>
      <c r="N72" s="115"/>
      <c r="O72" s="54"/>
      <c r="P72" s="88"/>
      <c r="Q72" s="39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118"/>
      <c r="AD72" s="118"/>
      <c r="AE72" s="70"/>
      <c r="AF72" s="120"/>
      <c r="AG72" s="120"/>
      <c r="AH72" s="112"/>
    </row>
    <row r="73" spans="2:34" ht="35.25" thickBot="1">
      <c r="B73" s="18" t="s">
        <v>13</v>
      </c>
      <c r="C73" s="19" t="s">
        <v>30</v>
      </c>
      <c r="D73" s="19" t="s">
        <v>14</v>
      </c>
      <c r="E73" s="19" t="s">
        <v>29</v>
      </c>
      <c r="F73" s="20" t="s">
        <v>27</v>
      </c>
      <c r="G73" s="20" t="s">
        <v>28</v>
      </c>
      <c r="H73" s="78" t="s">
        <v>72</v>
      </c>
      <c r="I73" s="80" t="s">
        <v>31</v>
      </c>
      <c r="J73" s="21"/>
      <c r="K73" s="57"/>
      <c r="L73" s="41"/>
      <c r="M73" s="42"/>
      <c r="N73" s="43"/>
      <c r="O73" s="22">
        <f>SUM(O74:O76)</f>
        <v>102000</v>
      </c>
      <c r="P73" s="23">
        <f>SUM(P74:P76)</f>
        <v>0</v>
      </c>
      <c r="Q73" s="24">
        <f>SUM(Q74:Q76)</f>
        <v>204000</v>
      </c>
      <c r="R73" s="23">
        <f>SUM(R74:R76)</f>
        <v>0</v>
      </c>
      <c r="S73" s="24"/>
      <c r="T73" s="23"/>
      <c r="U73" s="24">
        <f>+U74</f>
        <v>0</v>
      </c>
      <c r="V73" s="23"/>
      <c r="W73" s="24">
        <f>+W74</f>
        <v>0</v>
      </c>
      <c r="X73" s="23"/>
      <c r="Y73" s="24">
        <f>+Y74</f>
        <v>204000</v>
      </c>
      <c r="Z73" s="23"/>
      <c r="AA73" s="24">
        <f>+AA74</f>
        <v>0</v>
      </c>
      <c r="AB73" s="23"/>
      <c r="AC73" s="58">
        <f>AC74</f>
        <v>510000</v>
      </c>
      <c r="AD73" s="23">
        <f>AD74</f>
        <v>0</v>
      </c>
      <c r="AE73" s="26">
        <f>SUM(AE74:AE76)</f>
        <v>0</v>
      </c>
      <c r="AF73" s="27"/>
      <c r="AG73" s="27"/>
      <c r="AH73" s="28"/>
    </row>
    <row r="74" spans="2:34" ht="34.5">
      <c r="B74" s="121" t="s">
        <v>538</v>
      </c>
      <c r="C74" s="109" t="s">
        <v>539</v>
      </c>
      <c r="D74" s="29"/>
      <c r="E74" s="29"/>
      <c r="F74" s="59"/>
      <c r="G74" s="60"/>
      <c r="H74" s="124" t="s">
        <v>572</v>
      </c>
      <c r="I74" s="127" t="s">
        <v>573</v>
      </c>
      <c r="J74" s="103">
        <v>0</v>
      </c>
      <c r="K74" s="130">
        <v>100</v>
      </c>
      <c r="L74" s="61"/>
      <c r="M74" s="130"/>
      <c r="N74" s="113"/>
      <c r="O74" s="62">
        <v>102000</v>
      </c>
      <c r="P74" s="63"/>
      <c r="Q74" s="64">
        <v>204000</v>
      </c>
      <c r="R74" s="63"/>
      <c r="S74" s="63"/>
      <c r="T74" s="63"/>
      <c r="U74" s="63"/>
      <c r="V74" s="63"/>
      <c r="W74" s="63"/>
      <c r="X74" s="63"/>
      <c r="Y74" s="63">
        <v>204000</v>
      </c>
      <c r="Z74" s="63"/>
      <c r="AA74" s="87"/>
      <c r="AB74" s="87"/>
      <c r="AC74" s="116">
        <f>+AA74+Y74+W74+Q74+O74</f>
        <v>510000</v>
      </c>
      <c r="AD74" s="116"/>
      <c r="AE74" s="48"/>
      <c r="AF74" s="119"/>
      <c r="AG74" s="119"/>
      <c r="AH74" s="111"/>
    </row>
    <row r="75" spans="2:34">
      <c r="B75" s="122"/>
      <c r="C75" s="107"/>
      <c r="D75" s="36"/>
      <c r="E75" s="36"/>
      <c r="F75" s="65"/>
      <c r="G75" s="31"/>
      <c r="H75" s="125"/>
      <c r="I75" s="128"/>
      <c r="J75" s="104"/>
      <c r="K75" s="131"/>
      <c r="L75" s="89"/>
      <c r="M75" s="131"/>
      <c r="N75" s="114"/>
      <c r="O75" s="66"/>
      <c r="P75" s="67"/>
      <c r="Q75" s="68"/>
      <c r="R75" s="67"/>
      <c r="S75" s="67"/>
      <c r="T75" s="67"/>
      <c r="U75" s="67"/>
      <c r="V75" s="67"/>
      <c r="W75" s="67"/>
      <c r="X75" s="67"/>
      <c r="Y75" s="67"/>
      <c r="Z75" s="67"/>
      <c r="AA75" s="87"/>
      <c r="AB75" s="87"/>
      <c r="AC75" s="117"/>
      <c r="AD75" s="117"/>
      <c r="AE75" s="48"/>
      <c r="AF75" s="119"/>
      <c r="AG75" s="119"/>
      <c r="AH75" s="111"/>
    </row>
    <row r="76" spans="2:34" ht="15.75" thickBot="1">
      <c r="B76" s="123"/>
      <c r="C76" s="107"/>
      <c r="D76" s="37"/>
      <c r="E76" s="37"/>
      <c r="F76" s="69"/>
      <c r="G76" s="38"/>
      <c r="H76" s="126"/>
      <c r="I76" s="129"/>
      <c r="J76" s="105"/>
      <c r="K76" s="132"/>
      <c r="L76" s="53"/>
      <c r="M76" s="132"/>
      <c r="N76" s="115"/>
      <c r="O76" s="54"/>
      <c r="P76" s="88"/>
      <c r="Q76" s="39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118"/>
      <c r="AD76" s="118"/>
      <c r="AE76" s="70"/>
      <c r="AF76" s="120"/>
      <c r="AG76" s="120"/>
      <c r="AH76" s="112"/>
    </row>
    <row r="77" spans="2:34" ht="42" thickBot="1">
      <c r="B77" s="18" t="s">
        <v>13</v>
      </c>
      <c r="C77" s="19" t="s">
        <v>30</v>
      </c>
      <c r="D77" s="19" t="s">
        <v>14</v>
      </c>
      <c r="E77" s="19" t="s">
        <v>29</v>
      </c>
      <c r="F77" s="20" t="s">
        <v>27</v>
      </c>
      <c r="G77" s="20" t="s">
        <v>28</v>
      </c>
      <c r="H77" s="78" t="s">
        <v>73</v>
      </c>
      <c r="I77" s="80" t="s">
        <v>31</v>
      </c>
      <c r="J77" s="21"/>
      <c r="K77" s="57"/>
      <c r="L77" s="41"/>
      <c r="M77" s="42"/>
      <c r="N77" s="43"/>
      <c r="O77" s="22">
        <f>SUM(O78:O80)</f>
        <v>612000</v>
      </c>
      <c r="P77" s="23">
        <f>SUM(P78:P80)</f>
        <v>0</v>
      </c>
      <c r="Q77" s="24">
        <f>SUM(Q78:Q80)</f>
        <v>1224000</v>
      </c>
      <c r="R77" s="23">
        <f>SUM(R78:R80)</f>
        <v>0</v>
      </c>
      <c r="S77" s="24"/>
      <c r="T77" s="23"/>
      <c r="U77" s="24">
        <f>+U78</f>
        <v>0</v>
      </c>
      <c r="V77" s="23"/>
      <c r="W77" s="24">
        <f>+W78</f>
        <v>612000</v>
      </c>
      <c r="X77" s="23"/>
      <c r="Y77" s="24">
        <f>+Y78</f>
        <v>1428000</v>
      </c>
      <c r="Z77" s="23"/>
      <c r="AA77" s="24">
        <f>+AA78</f>
        <v>204000</v>
      </c>
      <c r="AB77" s="23"/>
      <c r="AC77" s="58">
        <f>AC78</f>
        <v>4080000</v>
      </c>
      <c r="AD77" s="23">
        <f>AD78</f>
        <v>0</v>
      </c>
      <c r="AE77" s="26">
        <f>SUM(AE78:AE80)</f>
        <v>0</v>
      </c>
      <c r="AF77" s="27"/>
      <c r="AG77" s="27"/>
      <c r="AH77" s="28"/>
    </row>
    <row r="78" spans="2:34" ht="41.25">
      <c r="B78" s="121" t="s">
        <v>538</v>
      </c>
      <c r="C78" s="109" t="s">
        <v>539</v>
      </c>
      <c r="D78" s="29"/>
      <c r="E78" s="29"/>
      <c r="F78" s="59"/>
      <c r="G78" s="60"/>
      <c r="H78" s="124" t="s">
        <v>574</v>
      </c>
      <c r="I78" s="127" t="s">
        <v>575</v>
      </c>
      <c r="J78" s="103">
        <v>140</v>
      </c>
      <c r="K78" s="130">
        <v>140</v>
      </c>
      <c r="L78" s="61"/>
      <c r="M78" s="130"/>
      <c r="N78" s="113"/>
      <c r="O78" s="62">
        <v>612000</v>
      </c>
      <c r="P78" s="63"/>
      <c r="Q78" s="64">
        <v>1224000</v>
      </c>
      <c r="R78" s="63"/>
      <c r="S78" s="63"/>
      <c r="T78" s="63"/>
      <c r="U78" s="63"/>
      <c r="V78" s="63"/>
      <c r="W78" s="63">
        <v>612000</v>
      </c>
      <c r="X78" s="63"/>
      <c r="Y78" s="63">
        <v>1428000</v>
      </c>
      <c r="Z78" s="63"/>
      <c r="AA78" s="87">
        <v>204000</v>
      </c>
      <c r="AB78" s="87"/>
      <c r="AC78" s="116">
        <f>+AA78+Y78+W78+Q78+O78</f>
        <v>4080000</v>
      </c>
      <c r="AD78" s="116"/>
      <c r="AE78" s="48"/>
      <c r="AF78" s="119"/>
      <c r="AG78" s="119"/>
      <c r="AH78" s="111"/>
    </row>
    <row r="79" spans="2:34">
      <c r="B79" s="122"/>
      <c r="C79" s="107"/>
      <c r="D79" s="36"/>
      <c r="E79" s="36"/>
      <c r="F79" s="65"/>
      <c r="G79" s="31"/>
      <c r="H79" s="125"/>
      <c r="I79" s="128"/>
      <c r="J79" s="104"/>
      <c r="K79" s="131"/>
      <c r="L79" s="89"/>
      <c r="M79" s="131"/>
      <c r="N79" s="114"/>
      <c r="O79" s="66"/>
      <c r="P79" s="67"/>
      <c r="Q79" s="68"/>
      <c r="R79" s="67"/>
      <c r="S79" s="67"/>
      <c r="T79" s="67"/>
      <c r="U79" s="67"/>
      <c r="V79" s="67"/>
      <c r="W79" s="67"/>
      <c r="X79" s="67"/>
      <c r="Y79" s="67"/>
      <c r="Z79" s="67"/>
      <c r="AA79" s="87"/>
      <c r="AB79" s="87"/>
      <c r="AC79" s="117"/>
      <c r="AD79" s="117"/>
      <c r="AE79" s="48"/>
      <c r="AF79" s="119"/>
      <c r="AG79" s="119"/>
      <c r="AH79" s="111"/>
    </row>
    <row r="80" spans="2:34" ht="15.75" thickBot="1">
      <c r="B80" s="123"/>
      <c r="C80" s="107"/>
      <c r="D80" s="37"/>
      <c r="E80" s="37"/>
      <c r="F80" s="69"/>
      <c r="G80" s="38"/>
      <c r="H80" s="126"/>
      <c r="I80" s="129"/>
      <c r="J80" s="105"/>
      <c r="K80" s="132"/>
      <c r="L80" s="53"/>
      <c r="M80" s="132"/>
      <c r="N80" s="115"/>
      <c r="O80" s="54"/>
      <c r="P80" s="88"/>
      <c r="Q80" s="39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118"/>
      <c r="AD80" s="118"/>
      <c r="AE80" s="70"/>
      <c r="AF80" s="120"/>
      <c r="AG80" s="120"/>
      <c r="AH80" s="112"/>
    </row>
    <row r="81" spans="2:34" ht="42" thickBot="1">
      <c r="B81" s="18" t="s">
        <v>13</v>
      </c>
      <c r="C81" s="19" t="s">
        <v>30</v>
      </c>
      <c r="D81" s="19" t="s">
        <v>14</v>
      </c>
      <c r="E81" s="19" t="s">
        <v>29</v>
      </c>
      <c r="F81" s="20" t="s">
        <v>27</v>
      </c>
      <c r="G81" s="20" t="s">
        <v>28</v>
      </c>
      <c r="H81" s="78" t="s">
        <v>74</v>
      </c>
      <c r="I81" s="80" t="s">
        <v>31</v>
      </c>
      <c r="J81" s="21"/>
      <c r="K81" s="57"/>
      <c r="L81" s="41"/>
      <c r="M81" s="42"/>
      <c r="N81" s="43"/>
      <c r="O81" s="22">
        <f>SUM(O82:O84)</f>
        <v>204000</v>
      </c>
      <c r="P81" s="23">
        <f>SUM(P82:P84)</f>
        <v>0</v>
      </c>
      <c r="Q81" s="24">
        <f>SUM(Q82:Q84)</f>
        <v>408000</v>
      </c>
      <c r="R81" s="23">
        <f>SUM(R82:R84)</f>
        <v>0</v>
      </c>
      <c r="S81" s="24"/>
      <c r="T81" s="23"/>
      <c r="U81" s="24">
        <f>+U82</f>
        <v>0</v>
      </c>
      <c r="V81" s="23"/>
      <c r="W81" s="24">
        <f>+W82</f>
        <v>0</v>
      </c>
      <c r="X81" s="23"/>
      <c r="Y81" s="24">
        <f>+Y82</f>
        <v>408000</v>
      </c>
      <c r="Z81" s="23"/>
      <c r="AA81" s="24">
        <f>+AA82</f>
        <v>0</v>
      </c>
      <c r="AB81" s="23"/>
      <c r="AC81" s="58">
        <f>AC82</f>
        <v>1020000</v>
      </c>
      <c r="AD81" s="23">
        <f>AD82</f>
        <v>0</v>
      </c>
      <c r="AE81" s="26">
        <f>SUM(AE82:AE84)</f>
        <v>0</v>
      </c>
      <c r="AF81" s="27"/>
      <c r="AG81" s="27"/>
      <c r="AH81" s="28"/>
    </row>
    <row r="82" spans="2:34" ht="34.5">
      <c r="B82" s="121" t="s">
        <v>538</v>
      </c>
      <c r="C82" s="109" t="s">
        <v>539</v>
      </c>
      <c r="D82" s="29"/>
      <c r="E82" s="29"/>
      <c r="F82" s="59"/>
      <c r="G82" s="60"/>
      <c r="H82" s="124" t="s">
        <v>576</v>
      </c>
      <c r="I82" s="127" t="s">
        <v>577</v>
      </c>
      <c r="J82" s="103">
        <v>2</v>
      </c>
      <c r="K82" s="130">
        <v>0</v>
      </c>
      <c r="L82" s="61"/>
      <c r="M82" s="130"/>
      <c r="N82" s="113"/>
      <c r="O82" s="62">
        <v>204000</v>
      </c>
      <c r="P82" s="63"/>
      <c r="Q82" s="64">
        <v>408000</v>
      </c>
      <c r="R82" s="63"/>
      <c r="S82" s="63"/>
      <c r="T82" s="63"/>
      <c r="U82" s="63"/>
      <c r="V82" s="63"/>
      <c r="W82" s="63"/>
      <c r="X82" s="63"/>
      <c r="Y82" s="63">
        <v>408000</v>
      </c>
      <c r="Z82" s="63"/>
      <c r="AA82" s="87"/>
      <c r="AB82" s="87"/>
      <c r="AC82" s="116">
        <f>+AA82+Y82+W82+Q82+O82</f>
        <v>1020000</v>
      </c>
      <c r="AD82" s="116"/>
      <c r="AE82" s="48"/>
      <c r="AF82" s="119"/>
      <c r="AG82" s="119"/>
      <c r="AH82" s="111"/>
    </row>
    <row r="83" spans="2:34">
      <c r="B83" s="122"/>
      <c r="C83" s="107"/>
      <c r="D83" s="36"/>
      <c r="E83" s="36"/>
      <c r="F83" s="65"/>
      <c r="G83" s="31"/>
      <c r="H83" s="125"/>
      <c r="I83" s="128"/>
      <c r="J83" s="104"/>
      <c r="K83" s="131"/>
      <c r="L83" s="89"/>
      <c r="M83" s="131"/>
      <c r="N83" s="114"/>
      <c r="O83" s="66"/>
      <c r="P83" s="67"/>
      <c r="Q83" s="68"/>
      <c r="R83" s="67"/>
      <c r="S83" s="67"/>
      <c r="T83" s="67"/>
      <c r="U83" s="67"/>
      <c r="V83" s="67"/>
      <c r="W83" s="67"/>
      <c r="X83" s="67"/>
      <c r="Y83" s="67"/>
      <c r="Z83" s="67"/>
      <c r="AA83" s="87"/>
      <c r="AB83" s="87"/>
      <c r="AC83" s="117"/>
      <c r="AD83" s="117"/>
      <c r="AE83" s="48"/>
      <c r="AF83" s="119"/>
      <c r="AG83" s="119"/>
      <c r="AH83" s="111"/>
    </row>
    <row r="84" spans="2:34" ht="15.75" thickBot="1">
      <c r="B84" s="123"/>
      <c r="C84" s="107"/>
      <c r="D84" s="37"/>
      <c r="E84" s="37"/>
      <c r="F84" s="69"/>
      <c r="G84" s="38"/>
      <c r="H84" s="126"/>
      <c r="I84" s="129"/>
      <c r="J84" s="105"/>
      <c r="K84" s="132"/>
      <c r="L84" s="53"/>
      <c r="M84" s="132"/>
      <c r="N84" s="115"/>
      <c r="O84" s="54"/>
      <c r="P84" s="88"/>
      <c r="Q84" s="39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118"/>
      <c r="AD84" s="118"/>
      <c r="AE84" s="70"/>
      <c r="AF84" s="120"/>
      <c r="AG84" s="120"/>
      <c r="AH84" s="112"/>
    </row>
    <row r="85" spans="2:34" ht="42" thickBot="1">
      <c r="B85" s="18" t="s">
        <v>13</v>
      </c>
      <c r="C85" s="19" t="s">
        <v>30</v>
      </c>
      <c r="D85" s="19" t="s">
        <v>14</v>
      </c>
      <c r="E85" s="19" t="s">
        <v>29</v>
      </c>
      <c r="F85" s="20" t="s">
        <v>27</v>
      </c>
      <c r="G85" s="20" t="s">
        <v>28</v>
      </c>
      <c r="H85" s="78" t="s">
        <v>75</v>
      </c>
      <c r="I85" s="80" t="s">
        <v>31</v>
      </c>
      <c r="J85" s="21"/>
      <c r="K85" s="57"/>
      <c r="L85" s="41"/>
      <c r="M85" s="42"/>
      <c r="N85" s="43"/>
      <c r="O85" s="22">
        <f>SUM(O86:O88)</f>
        <v>816000</v>
      </c>
      <c r="P85" s="23">
        <f>SUM(P86:P88)</f>
        <v>0</v>
      </c>
      <c r="Q85" s="24">
        <f>SUM(Q86:Q88)</f>
        <v>1632000</v>
      </c>
      <c r="R85" s="23">
        <f>SUM(R86:R88)</f>
        <v>0</v>
      </c>
      <c r="S85" s="24"/>
      <c r="T85" s="23"/>
      <c r="U85" s="24">
        <f>+U86</f>
        <v>0</v>
      </c>
      <c r="V85" s="23"/>
      <c r="W85" s="24">
        <f>+W86</f>
        <v>612000</v>
      </c>
      <c r="X85" s="23"/>
      <c r="Y85" s="24">
        <f>+Y86</f>
        <v>1836000</v>
      </c>
      <c r="Z85" s="23"/>
      <c r="AA85" s="24">
        <f>+AA86</f>
        <v>204000</v>
      </c>
      <c r="AB85" s="23"/>
      <c r="AC85" s="58">
        <f>AC86</f>
        <v>5100000</v>
      </c>
      <c r="AD85" s="23">
        <f>AD86</f>
        <v>0</v>
      </c>
      <c r="AE85" s="26">
        <f>SUM(AE86:AE88)</f>
        <v>0</v>
      </c>
      <c r="AF85" s="27"/>
      <c r="AG85" s="27"/>
      <c r="AH85" s="28"/>
    </row>
    <row r="86" spans="2:34" ht="41.25">
      <c r="B86" s="121" t="s">
        <v>538</v>
      </c>
      <c r="C86" s="109" t="s">
        <v>539</v>
      </c>
      <c r="D86" s="29"/>
      <c r="E86" s="29"/>
      <c r="F86" s="59"/>
      <c r="G86" s="60"/>
      <c r="H86" s="124" t="s">
        <v>578</v>
      </c>
      <c r="I86" s="127" t="s">
        <v>579</v>
      </c>
      <c r="J86" s="103">
        <v>0</v>
      </c>
      <c r="K86" s="130">
        <v>1</v>
      </c>
      <c r="L86" s="61"/>
      <c r="M86" s="130"/>
      <c r="N86" s="113"/>
      <c r="O86" s="62">
        <v>816000</v>
      </c>
      <c r="P86" s="63"/>
      <c r="Q86" s="64">
        <v>1632000</v>
      </c>
      <c r="R86" s="63"/>
      <c r="S86" s="63"/>
      <c r="T86" s="63"/>
      <c r="U86" s="63"/>
      <c r="V86" s="63"/>
      <c r="W86" s="63">
        <v>612000</v>
      </c>
      <c r="X86" s="63"/>
      <c r="Y86" s="63">
        <v>1836000</v>
      </c>
      <c r="Z86" s="63"/>
      <c r="AA86" s="87">
        <v>204000</v>
      </c>
      <c r="AB86" s="87"/>
      <c r="AC86" s="116">
        <f>+AA86+Y86+W86+Q86+O86</f>
        <v>5100000</v>
      </c>
      <c r="AD86" s="116"/>
      <c r="AE86" s="48"/>
      <c r="AF86" s="119"/>
      <c r="AG86" s="119"/>
      <c r="AH86" s="111"/>
    </row>
    <row r="87" spans="2:34">
      <c r="B87" s="122"/>
      <c r="C87" s="107"/>
      <c r="D87" s="36"/>
      <c r="E87" s="36"/>
      <c r="F87" s="65"/>
      <c r="G87" s="31"/>
      <c r="H87" s="125"/>
      <c r="I87" s="128"/>
      <c r="J87" s="104"/>
      <c r="K87" s="131"/>
      <c r="L87" s="89"/>
      <c r="M87" s="131"/>
      <c r="N87" s="114"/>
      <c r="O87" s="66"/>
      <c r="P87" s="67"/>
      <c r="Q87" s="68"/>
      <c r="R87" s="67"/>
      <c r="S87" s="67"/>
      <c r="T87" s="67"/>
      <c r="U87" s="67"/>
      <c r="V87" s="67"/>
      <c r="W87" s="67"/>
      <c r="X87" s="67"/>
      <c r="Y87" s="67"/>
      <c r="Z87" s="67"/>
      <c r="AA87" s="87"/>
      <c r="AB87" s="87"/>
      <c r="AC87" s="117"/>
      <c r="AD87" s="117"/>
      <c r="AE87" s="48"/>
      <c r="AF87" s="119"/>
      <c r="AG87" s="119"/>
      <c r="AH87" s="111"/>
    </row>
    <row r="88" spans="2:34" ht="15.75" thickBot="1">
      <c r="B88" s="123"/>
      <c r="C88" s="107"/>
      <c r="D88" s="37"/>
      <c r="E88" s="37"/>
      <c r="F88" s="69"/>
      <c r="G88" s="38"/>
      <c r="H88" s="126"/>
      <c r="I88" s="129"/>
      <c r="J88" s="105"/>
      <c r="K88" s="132"/>
      <c r="L88" s="53"/>
      <c r="M88" s="132"/>
      <c r="N88" s="115"/>
      <c r="O88" s="54"/>
      <c r="P88" s="88"/>
      <c r="Q88" s="39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118"/>
      <c r="AD88" s="118"/>
      <c r="AE88" s="70"/>
      <c r="AF88" s="120"/>
      <c r="AG88" s="120"/>
      <c r="AH88" s="112"/>
    </row>
    <row r="89" spans="2:34" ht="42" thickBot="1">
      <c r="B89" s="18" t="s">
        <v>13</v>
      </c>
      <c r="C89" s="19" t="s">
        <v>30</v>
      </c>
      <c r="D89" s="19" t="s">
        <v>14</v>
      </c>
      <c r="E89" s="19" t="s">
        <v>29</v>
      </c>
      <c r="F89" s="20" t="s">
        <v>27</v>
      </c>
      <c r="G89" s="20" t="s">
        <v>28</v>
      </c>
      <c r="H89" s="78" t="s">
        <v>76</v>
      </c>
      <c r="I89" s="80" t="s">
        <v>31</v>
      </c>
      <c r="J89" s="21"/>
      <c r="K89" s="57"/>
      <c r="L89" s="41"/>
      <c r="M89" s="42"/>
      <c r="N89" s="43"/>
      <c r="O89" s="22">
        <f>SUM(O90:O92)</f>
        <v>816000</v>
      </c>
      <c r="P89" s="23">
        <f>SUM(P90:P92)</f>
        <v>0</v>
      </c>
      <c r="Q89" s="24">
        <f>SUM(Q90:Q92)</f>
        <v>1632000</v>
      </c>
      <c r="R89" s="23">
        <f>SUM(R90:R92)</f>
        <v>0</v>
      </c>
      <c r="S89" s="24"/>
      <c r="T89" s="23"/>
      <c r="U89" s="24">
        <f>+U90</f>
        <v>0</v>
      </c>
      <c r="V89" s="23"/>
      <c r="W89" s="24">
        <f>+W90</f>
        <v>612000</v>
      </c>
      <c r="X89" s="23"/>
      <c r="Y89" s="24">
        <f>+Y90</f>
        <v>1836000</v>
      </c>
      <c r="Z89" s="23"/>
      <c r="AA89" s="24">
        <f>+AA90</f>
        <v>204000</v>
      </c>
      <c r="AB89" s="23"/>
      <c r="AC89" s="58">
        <f>AC90</f>
        <v>5100000</v>
      </c>
      <c r="AD89" s="23">
        <f>AD90</f>
        <v>0</v>
      </c>
      <c r="AE89" s="26">
        <f>SUM(AE90:AE92)</f>
        <v>0</v>
      </c>
      <c r="AF89" s="27"/>
      <c r="AG89" s="27"/>
      <c r="AH89" s="28"/>
    </row>
    <row r="90" spans="2:34" ht="41.25">
      <c r="B90" s="121" t="s">
        <v>538</v>
      </c>
      <c r="C90" s="109" t="s">
        <v>539</v>
      </c>
      <c r="D90" s="29"/>
      <c r="E90" s="29"/>
      <c r="F90" s="59"/>
      <c r="G90" s="60"/>
      <c r="H90" s="124" t="s">
        <v>580</v>
      </c>
      <c r="I90" s="127" t="s">
        <v>581</v>
      </c>
      <c r="J90" s="103">
        <v>200</v>
      </c>
      <c r="K90" s="130">
        <v>300</v>
      </c>
      <c r="L90" s="61"/>
      <c r="M90" s="130"/>
      <c r="N90" s="113"/>
      <c r="O90" s="62">
        <v>816000</v>
      </c>
      <c r="P90" s="63"/>
      <c r="Q90" s="64">
        <v>1632000</v>
      </c>
      <c r="R90" s="63"/>
      <c r="S90" s="63"/>
      <c r="T90" s="63"/>
      <c r="U90" s="63"/>
      <c r="V90" s="63"/>
      <c r="W90" s="63">
        <v>612000</v>
      </c>
      <c r="X90" s="63"/>
      <c r="Y90" s="63">
        <v>1836000</v>
      </c>
      <c r="Z90" s="63"/>
      <c r="AA90" s="87">
        <v>204000</v>
      </c>
      <c r="AB90" s="87"/>
      <c r="AC90" s="116">
        <f>+AA90+Y90+W90+Q90+O90</f>
        <v>5100000</v>
      </c>
      <c r="AD90" s="116"/>
      <c r="AE90" s="48"/>
      <c r="AF90" s="119"/>
      <c r="AG90" s="119"/>
      <c r="AH90" s="111"/>
    </row>
    <row r="91" spans="2:34">
      <c r="B91" s="122"/>
      <c r="C91" s="107"/>
      <c r="D91" s="36"/>
      <c r="E91" s="36"/>
      <c r="F91" s="65"/>
      <c r="G91" s="31"/>
      <c r="H91" s="125"/>
      <c r="I91" s="128"/>
      <c r="J91" s="104"/>
      <c r="K91" s="131"/>
      <c r="L91" s="89"/>
      <c r="M91" s="131"/>
      <c r="N91" s="114"/>
      <c r="O91" s="66"/>
      <c r="P91" s="67"/>
      <c r="Q91" s="68"/>
      <c r="R91" s="67"/>
      <c r="S91" s="67"/>
      <c r="T91" s="67"/>
      <c r="U91" s="67"/>
      <c r="V91" s="67"/>
      <c r="W91" s="67"/>
      <c r="X91" s="67"/>
      <c r="Y91" s="67"/>
      <c r="Z91" s="67"/>
      <c r="AA91" s="87"/>
      <c r="AB91" s="87"/>
      <c r="AC91" s="117"/>
      <c r="AD91" s="117"/>
      <c r="AE91" s="48"/>
      <c r="AF91" s="119"/>
      <c r="AG91" s="119"/>
      <c r="AH91" s="111"/>
    </row>
    <row r="92" spans="2:34" ht="15.75" thickBot="1">
      <c r="B92" s="123"/>
      <c r="C92" s="107"/>
      <c r="D92" s="37"/>
      <c r="E92" s="37"/>
      <c r="F92" s="69"/>
      <c r="G92" s="38"/>
      <c r="H92" s="126"/>
      <c r="I92" s="129"/>
      <c r="J92" s="105"/>
      <c r="K92" s="132"/>
      <c r="L92" s="53"/>
      <c r="M92" s="132"/>
      <c r="N92" s="115"/>
      <c r="O92" s="54"/>
      <c r="P92" s="88"/>
      <c r="Q92" s="39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118"/>
      <c r="AD92" s="118"/>
      <c r="AE92" s="70"/>
      <c r="AF92" s="120"/>
      <c r="AG92" s="120"/>
      <c r="AH92" s="112"/>
    </row>
    <row r="93" spans="2:34" ht="42" thickBot="1">
      <c r="B93" s="18" t="s">
        <v>13</v>
      </c>
      <c r="C93" s="19" t="s">
        <v>30</v>
      </c>
      <c r="D93" s="19" t="s">
        <v>14</v>
      </c>
      <c r="E93" s="19" t="s">
        <v>29</v>
      </c>
      <c r="F93" s="20" t="s">
        <v>27</v>
      </c>
      <c r="G93" s="20" t="s">
        <v>28</v>
      </c>
      <c r="H93" s="78" t="s">
        <v>286</v>
      </c>
      <c r="I93" s="80" t="s">
        <v>31</v>
      </c>
      <c r="J93" s="21"/>
      <c r="K93" s="57"/>
      <c r="L93" s="41"/>
      <c r="M93" s="42"/>
      <c r="N93" s="43"/>
      <c r="O93" s="22">
        <f>SUM(O94:O96)</f>
        <v>1326000</v>
      </c>
      <c r="P93" s="23">
        <f>SUM(P94:P96)</f>
        <v>0</v>
      </c>
      <c r="Q93" s="24">
        <f>SUM(Q94:Q96)</f>
        <v>2652000</v>
      </c>
      <c r="R93" s="23">
        <f>SUM(R94:R96)</f>
        <v>0</v>
      </c>
      <c r="S93" s="24"/>
      <c r="T93" s="23"/>
      <c r="U93" s="24">
        <f>+U94</f>
        <v>0</v>
      </c>
      <c r="V93" s="23"/>
      <c r="W93" s="24">
        <f>+W94</f>
        <v>1530000</v>
      </c>
      <c r="X93" s="23"/>
      <c r="Y93" s="24">
        <f>+Y94</f>
        <v>1938000</v>
      </c>
      <c r="Z93" s="23"/>
      <c r="AA93" s="24">
        <f>+AA94</f>
        <v>714000</v>
      </c>
      <c r="AB93" s="23"/>
      <c r="AC93" s="58">
        <f>AC94</f>
        <v>8160000</v>
      </c>
      <c r="AD93" s="23">
        <f>AD94</f>
        <v>0</v>
      </c>
      <c r="AE93" s="26">
        <f>SUM(AE94:AE96)</f>
        <v>0</v>
      </c>
      <c r="AF93" s="27"/>
      <c r="AG93" s="27"/>
      <c r="AH93" s="28"/>
    </row>
    <row r="94" spans="2:34" ht="41.25">
      <c r="B94" s="121" t="s">
        <v>538</v>
      </c>
      <c r="C94" s="109" t="s">
        <v>539</v>
      </c>
      <c r="D94" s="29"/>
      <c r="E94" s="29"/>
      <c r="F94" s="59"/>
      <c r="G94" s="60"/>
      <c r="H94" s="124" t="s">
        <v>582</v>
      </c>
      <c r="I94" s="127" t="s">
        <v>583</v>
      </c>
      <c r="J94" s="103">
        <v>200</v>
      </c>
      <c r="K94" s="130">
        <v>1</v>
      </c>
      <c r="L94" s="61"/>
      <c r="M94" s="130"/>
      <c r="N94" s="113"/>
      <c r="O94" s="62">
        <v>1326000</v>
      </c>
      <c r="P94" s="63"/>
      <c r="Q94" s="64">
        <v>2652000</v>
      </c>
      <c r="R94" s="63"/>
      <c r="S94" s="63"/>
      <c r="T94" s="63"/>
      <c r="U94" s="63"/>
      <c r="V94" s="63"/>
      <c r="W94" s="63">
        <v>1530000</v>
      </c>
      <c r="X94" s="63"/>
      <c r="Y94" s="63">
        <v>1938000</v>
      </c>
      <c r="Z94" s="63"/>
      <c r="AA94" s="87">
        <v>714000</v>
      </c>
      <c r="AB94" s="87"/>
      <c r="AC94" s="116">
        <f>+AA94+Y94+W94+Q94+O94</f>
        <v>8160000</v>
      </c>
      <c r="AD94" s="116"/>
      <c r="AE94" s="48"/>
      <c r="AF94" s="119"/>
      <c r="AG94" s="119"/>
      <c r="AH94" s="111"/>
    </row>
    <row r="95" spans="2:34">
      <c r="B95" s="122"/>
      <c r="C95" s="107"/>
      <c r="D95" s="36"/>
      <c r="E95" s="36"/>
      <c r="F95" s="65"/>
      <c r="G95" s="31"/>
      <c r="H95" s="125"/>
      <c r="I95" s="128"/>
      <c r="J95" s="104"/>
      <c r="K95" s="131"/>
      <c r="L95" s="89"/>
      <c r="M95" s="131"/>
      <c r="N95" s="114"/>
      <c r="O95" s="66"/>
      <c r="P95" s="67"/>
      <c r="Q95" s="68"/>
      <c r="R95" s="67"/>
      <c r="S95" s="67"/>
      <c r="T95" s="67"/>
      <c r="U95" s="67"/>
      <c r="V95" s="67"/>
      <c r="W95" s="67"/>
      <c r="X95" s="67"/>
      <c r="Y95" s="67"/>
      <c r="Z95" s="67"/>
      <c r="AA95" s="87"/>
      <c r="AB95" s="87"/>
      <c r="AC95" s="117"/>
      <c r="AD95" s="117"/>
      <c r="AE95" s="48"/>
      <c r="AF95" s="119"/>
      <c r="AG95" s="119"/>
      <c r="AH95" s="111"/>
    </row>
    <row r="96" spans="2:34" ht="15.75" thickBot="1">
      <c r="B96" s="123"/>
      <c r="C96" s="107"/>
      <c r="D96" s="37"/>
      <c r="E96" s="37"/>
      <c r="F96" s="69"/>
      <c r="G96" s="38"/>
      <c r="H96" s="126"/>
      <c r="I96" s="129"/>
      <c r="J96" s="105"/>
      <c r="K96" s="132"/>
      <c r="L96" s="53"/>
      <c r="M96" s="132"/>
      <c r="N96" s="115"/>
      <c r="O96" s="54"/>
      <c r="P96" s="88"/>
      <c r="Q96" s="39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118"/>
      <c r="AD96" s="118"/>
      <c r="AE96" s="70"/>
      <c r="AF96" s="120"/>
      <c r="AG96" s="120"/>
      <c r="AH96" s="112"/>
    </row>
    <row r="97" spans="2:34" ht="42" thickBot="1">
      <c r="B97" s="18" t="s">
        <v>13</v>
      </c>
      <c r="C97" s="19" t="s">
        <v>30</v>
      </c>
      <c r="D97" s="19" t="s">
        <v>14</v>
      </c>
      <c r="E97" s="19" t="s">
        <v>29</v>
      </c>
      <c r="F97" s="20" t="s">
        <v>27</v>
      </c>
      <c r="G97" s="20" t="s">
        <v>28</v>
      </c>
      <c r="H97" s="78" t="s">
        <v>287</v>
      </c>
      <c r="I97" s="80" t="s">
        <v>31</v>
      </c>
      <c r="J97" s="21"/>
      <c r="K97" s="57"/>
      <c r="L97" s="41"/>
      <c r="M97" s="42"/>
      <c r="N97" s="43"/>
      <c r="O97" s="22">
        <f>SUM(O98:O100)</f>
        <v>1020000</v>
      </c>
      <c r="P97" s="23">
        <f>SUM(P98:P100)</f>
        <v>0</v>
      </c>
      <c r="Q97" s="24">
        <f>SUM(Q98:Q100)</f>
        <v>2040000</v>
      </c>
      <c r="R97" s="23">
        <f>SUM(R98:R100)</f>
        <v>0</v>
      </c>
      <c r="S97" s="24"/>
      <c r="T97" s="23"/>
      <c r="U97" s="24">
        <f>+U98</f>
        <v>0</v>
      </c>
      <c r="V97" s="23"/>
      <c r="W97" s="24">
        <f>+W98</f>
        <v>1734000</v>
      </c>
      <c r="X97" s="23"/>
      <c r="Y97" s="24">
        <f>+Y98</f>
        <v>510000</v>
      </c>
      <c r="Z97" s="23"/>
      <c r="AA97" s="24">
        <f>+AA98</f>
        <v>816000</v>
      </c>
      <c r="AB97" s="23"/>
      <c r="AC97" s="58">
        <f>AC98</f>
        <v>6120000</v>
      </c>
      <c r="AD97" s="23">
        <f>AD98</f>
        <v>0</v>
      </c>
      <c r="AE97" s="26">
        <f>SUM(AE98:AE100)</f>
        <v>0</v>
      </c>
      <c r="AF97" s="27"/>
      <c r="AG97" s="27"/>
      <c r="AH97" s="28"/>
    </row>
    <row r="98" spans="2:34" ht="41.25">
      <c r="B98" s="121" t="s">
        <v>538</v>
      </c>
      <c r="C98" s="109" t="s">
        <v>539</v>
      </c>
      <c r="D98" s="29"/>
      <c r="E98" s="29"/>
      <c r="F98" s="59"/>
      <c r="G98" s="60"/>
      <c r="H98" s="124" t="s">
        <v>584</v>
      </c>
      <c r="I98" s="127" t="s">
        <v>585</v>
      </c>
      <c r="J98" s="103">
        <v>70</v>
      </c>
      <c r="K98" s="130">
        <v>140</v>
      </c>
      <c r="L98" s="61"/>
      <c r="M98" s="130"/>
      <c r="N98" s="113"/>
      <c r="O98" s="62">
        <v>1020000</v>
      </c>
      <c r="P98" s="63"/>
      <c r="Q98" s="64">
        <v>2040000</v>
      </c>
      <c r="R98" s="63"/>
      <c r="S98" s="63"/>
      <c r="T98" s="63"/>
      <c r="U98" s="63"/>
      <c r="V98" s="63"/>
      <c r="W98" s="63">
        <v>1734000</v>
      </c>
      <c r="X98" s="63"/>
      <c r="Y98" s="63">
        <v>510000</v>
      </c>
      <c r="Z98" s="63"/>
      <c r="AA98" s="87">
        <v>816000</v>
      </c>
      <c r="AB98" s="87"/>
      <c r="AC98" s="116">
        <f>+AA98+Y98+W98+Q98+O98</f>
        <v>6120000</v>
      </c>
      <c r="AD98" s="116"/>
      <c r="AE98" s="48"/>
      <c r="AF98" s="119"/>
      <c r="AG98" s="119"/>
      <c r="AH98" s="111"/>
    </row>
    <row r="99" spans="2:34">
      <c r="B99" s="122"/>
      <c r="C99" s="107"/>
      <c r="D99" s="36"/>
      <c r="E99" s="36"/>
      <c r="F99" s="65"/>
      <c r="G99" s="31"/>
      <c r="H99" s="125"/>
      <c r="I99" s="128"/>
      <c r="J99" s="104"/>
      <c r="K99" s="131"/>
      <c r="L99" s="89"/>
      <c r="M99" s="131"/>
      <c r="N99" s="114"/>
      <c r="O99" s="66"/>
      <c r="P99" s="67"/>
      <c r="Q99" s="68"/>
      <c r="R99" s="67"/>
      <c r="S99" s="67"/>
      <c r="T99" s="67"/>
      <c r="U99" s="67"/>
      <c r="V99" s="67"/>
      <c r="W99" s="67"/>
      <c r="X99" s="67"/>
      <c r="Y99" s="67"/>
      <c r="Z99" s="67"/>
      <c r="AA99" s="87"/>
      <c r="AB99" s="87"/>
      <c r="AC99" s="117"/>
      <c r="AD99" s="117"/>
      <c r="AE99" s="48"/>
      <c r="AF99" s="119"/>
      <c r="AG99" s="119"/>
      <c r="AH99" s="111"/>
    </row>
    <row r="100" spans="2:34" ht="15.75" thickBot="1">
      <c r="B100" s="123"/>
      <c r="C100" s="107"/>
      <c r="D100" s="37"/>
      <c r="E100" s="37"/>
      <c r="F100" s="69"/>
      <c r="G100" s="38"/>
      <c r="H100" s="126"/>
      <c r="I100" s="129"/>
      <c r="J100" s="105"/>
      <c r="K100" s="132"/>
      <c r="L100" s="53"/>
      <c r="M100" s="132"/>
      <c r="N100" s="115"/>
      <c r="O100" s="54"/>
      <c r="P100" s="88"/>
      <c r="Q100" s="39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118"/>
      <c r="AD100" s="118"/>
      <c r="AE100" s="70"/>
      <c r="AF100" s="120"/>
      <c r="AG100" s="120"/>
      <c r="AH100" s="112"/>
    </row>
    <row r="101" spans="2:34" ht="42" thickBot="1">
      <c r="B101" s="18" t="s">
        <v>13</v>
      </c>
      <c r="C101" s="19" t="s">
        <v>30</v>
      </c>
      <c r="D101" s="19" t="s">
        <v>14</v>
      </c>
      <c r="E101" s="19" t="s">
        <v>29</v>
      </c>
      <c r="F101" s="20" t="s">
        <v>27</v>
      </c>
      <c r="G101" s="20" t="s">
        <v>28</v>
      </c>
      <c r="H101" s="78" t="s">
        <v>288</v>
      </c>
      <c r="I101" s="80" t="s">
        <v>31</v>
      </c>
      <c r="J101" s="21"/>
      <c r="K101" s="57"/>
      <c r="L101" s="41"/>
      <c r="M101" s="42"/>
      <c r="N101" s="43"/>
      <c r="O101" s="22">
        <f>SUM(O102:O104)</f>
        <v>306000</v>
      </c>
      <c r="P101" s="23">
        <f>SUM(P102:P104)</f>
        <v>0</v>
      </c>
      <c r="Q101" s="24">
        <f>SUM(Q102:Q104)</f>
        <v>612000</v>
      </c>
      <c r="R101" s="23">
        <f>SUM(R102:R104)</f>
        <v>0</v>
      </c>
      <c r="S101" s="24"/>
      <c r="T101" s="23"/>
      <c r="U101" s="24">
        <f>+U102</f>
        <v>0</v>
      </c>
      <c r="V101" s="23"/>
      <c r="W101" s="24">
        <f>+W102</f>
        <v>306000</v>
      </c>
      <c r="X101" s="23"/>
      <c r="Y101" s="24">
        <f>+Y102</f>
        <v>816000</v>
      </c>
      <c r="Z101" s="23"/>
      <c r="AA101" s="24">
        <f>+AA102</f>
        <v>0</v>
      </c>
      <c r="AB101" s="23"/>
      <c r="AC101" s="58">
        <f>AC102</f>
        <v>2040000</v>
      </c>
      <c r="AD101" s="23">
        <f>AD102</f>
        <v>0</v>
      </c>
      <c r="AE101" s="26">
        <f>SUM(AE102:AE104)</f>
        <v>0</v>
      </c>
      <c r="AF101" s="27"/>
      <c r="AG101" s="27"/>
      <c r="AH101" s="28"/>
    </row>
    <row r="102" spans="2:34" ht="34.5">
      <c r="B102" s="121" t="s">
        <v>538</v>
      </c>
      <c r="C102" s="109" t="s">
        <v>539</v>
      </c>
      <c r="D102" s="29"/>
      <c r="E102" s="29"/>
      <c r="F102" s="59"/>
      <c r="G102" s="60"/>
      <c r="H102" s="124" t="s">
        <v>586</v>
      </c>
      <c r="I102" s="127" t="s">
        <v>587</v>
      </c>
      <c r="J102" s="103">
        <v>0</v>
      </c>
      <c r="K102" s="130">
        <v>1</v>
      </c>
      <c r="L102" s="61"/>
      <c r="M102" s="130"/>
      <c r="N102" s="113"/>
      <c r="O102" s="62">
        <v>306000</v>
      </c>
      <c r="P102" s="63"/>
      <c r="Q102" s="64">
        <v>612000</v>
      </c>
      <c r="R102" s="63"/>
      <c r="S102" s="63"/>
      <c r="T102" s="63"/>
      <c r="U102" s="63"/>
      <c r="V102" s="63"/>
      <c r="W102" s="63">
        <v>306000</v>
      </c>
      <c r="X102" s="63"/>
      <c r="Y102" s="63">
        <v>816000</v>
      </c>
      <c r="Z102" s="63"/>
      <c r="AA102" s="87"/>
      <c r="AB102" s="87"/>
      <c r="AC102" s="116">
        <f>+AA102+Y102+W102+Q102+O102</f>
        <v>2040000</v>
      </c>
      <c r="AD102" s="116"/>
      <c r="AE102" s="48"/>
      <c r="AF102" s="119"/>
      <c r="AG102" s="119"/>
      <c r="AH102" s="111"/>
    </row>
    <row r="103" spans="2:34">
      <c r="B103" s="122"/>
      <c r="C103" s="107"/>
      <c r="D103" s="36"/>
      <c r="E103" s="36"/>
      <c r="F103" s="65"/>
      <c r="G103" s="31"/>
      <c r="H103" s="125"/>
      <c r="I103" s="128"/>
      <c r="J103" s="104"/>
      <c r="K103" s="131"/>
      <c r="L103" s="89"/>
      <c r="M103" s="131"/>
      <c r="N103" s="114"/>
      <c r="O103" s="66"/>
      <c r="P103" s="67"/>
      <c r="Q103" s="68"/>
      <c r="R103" s="67"/>
      <c r="S103" s="67"/>
      <c r="T103" s="67"/>
      <c r="U103" s="67"/>
      <c r="V103" s="67"/>
      <c r="W103" s="67"/>
      <c r="X103" s="67"/>
      <c r="Y103" s="67"/>
      <c r="Z103" s="67"/>
      <c r="AA103" s="87"/>
      <c r="AB103" s="87"/>
      <c r="AC103" s="117"/>
      <c r="AD103" s="117"/>
      <c r="AE103" s="48"/>
      <c r="AF103" s="119"/>
      <c r="AG103" s="119"/>
      <c r="AH103" s="111"/>
    </row>
    <row r="104" spans="2:34" ht="15.75" thickBot="1">
      <c r="B104" s="123"/>
      <c r="C104" s="107"/>
      <c r="D104" s="37"/>
      <c r="E104" s="37"/>
      <c r="F104" s="69"/>
      <c r="G104" s="38"/>
      <c r="H104" s="126"/>
      <c r="I104" s="129"/>
      <c r="J104" s="105"/>
      <c r="K104" s="132"/>
      <c r="L104" s="53"/>
      <c r="M104" s="132"/>
      <c r="N104" s="115"/>
      <c r="O104" s="54"/>
      <c r="P104" s="88"/>
      <c r="Q104" s="39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118"/>
      <c r="AD104" s="118"/>
      <c r="AE104" s="70"/>
      <c r="AF104" s="120"/>
      <c r="AG104" s="120"/>
      <c r="AH104" s="112"/>
    </row>
    <row r="105" spans="2:34" ht="42" thickBot="1">
      <c r="B105" s="18" t="s">
        <v>13</v>
      </c>
      <c r="C105" s="19" t="s">
        <v>30</v>
      </c>
      <c r="D105" s="19" t="s">
        <v>14</v>
      </c>
      <c r="E105" s="19" t="s">
        <v>29</v>
      </c>
      <c r="F105" s="20" t="s">
        <v>27</v>
      </c>
      <c r="G105" s="20" t="s">
        <v>28</v>
      </c>
      <c r="H105" s="78" t="s">
        <v>289</v>
      </c>
      <c r="I105" s="80" t="s">
        <v>31</v>
      </c>
      <c r="J105" s="21"/>
      <c r="K105" s="57"/>
      <c r="L105" s="41"/>
      <c r="M105" s="42"/>
      <c r="N105" s="43"/>
      <c r="O105" s="22">
        <f>SUM(O106:O108)</f>
        <v>816000</v>
      </c>
      <c r="P105" s="23">
        <f>SUM(P106:P108)</f>
        <v>0</v>
      </c>
      <c r="Q105" s="24">
        <f>SUM(Q106:Q108)</f>
        <v>1632000</v>
      </c>
      <c r="R105" s="23">
        <f>SUM(R106:R108)</f>
        <v>0</v>
      </c>
      <c r="S105" s="24"/>
      <c r="T105" s="23"/>
      <c r="U105" s="24">
        <f>+U106</f>
        <v>0</v>
      </c>
      <c r="V105" s="23"/>
      <c r="W105" s="24">
        <f>+W106</f>
        <v>612000</v>
      </c>
      <c r="X105" s="23"/>
      <c r="Y105" s="24">
        <f>+Y106</f>
        <v>2040000</v>
      </c>
      <c r="Z105" s="23"/>
      <c r="AA105" s="24">
        <f>+AA106</f>
        <v>0</v>
      </c>
      <c r="AB105" s="23"/>
      <c r="AC105" s="58">
        <f>AC106</f>
        <v>5100000</v>
      </c>
      <c r="AD105" s="23">
        <f>AD106</f>
        <v>0</v>
      </c>
      <c r="AE105" s="26">
        <f>SUM(AE106:AE108)</f>
        <v>0</v>
      </c>
      <c r="AF105" s="27"/>
      <c r="AG105" s="27"/>
      <c r="AH105" s="28"/>
    </row>
    <row r="106" spans="2:34" ht="41.25">
      <c r="B106" s="121" t="s">
        <v>538</v>
      </c>
      <c r="C106" s="109" t="s">
        <v>539</v>
      </c>
      <c r="D106" s="29"/>
      <c r="E106" s="29"/>
      <c r="F106" s="59"/>
      <c r="G106" s="60"/>
      <c r="H106" s="124" t="s">
        <v>588</v>
      </c>
      <c r="I106" s="127" t="s">
        <v>589</v>
      </c>
      <c r="J106" s="103">
        <v>1</v>
      </c>
      <c r="K106" s="130">
        <v>1</v>
      </c>
      <c r="L106" s="61"/>
      <c r="M106" s="130"/>
      <c r="N106" s="113"/>
      <c r="O106" s="62">
        <v>816000</v>
      </c>
      <c r="P106" s="63"/>
      <c r="Q106" s="64">
        <v>1632000</v>
      </c>
      <c r="R106" s="63"/>
      <c r="S106" s="63"/>
      <c r="T106" s="63"/>
      <c r="U106" s="63"/>
      <c r="V106" s="63"/>
      <c r="W106" s="63">
        <v>612000</v>
      </c>
      <c r="X106" s="63"/>
      <c r="Y106" s="63">
        <v>2040000</v>
      </c>
      <c r="Z106" s="63"/>
      <c r="AA106" s="87"/>
      <c r="AB106" s="87"/>
      <c r="AC106" s="116">
        <f>+AA106+Y106+W106+Q106+O106</f>
        <v>5100000</v>
      </c>
      <c r="AD106" s="116"/>
      <c r="AE106" s="48"/>
      <c r="AF106" s="119"/>
      <c r="AG106" s="119"/>
      <c r="AH106" s="111"/>
    </row>
    <row r="107" spans="2:34">
      <c r="B107" s="122"/>
      <c r="C107" s="107"/>
      <c r="D107" s="36"/>
      <c r="E107" s="36"/>
      <c r="F107" s="65"/>
      <c r="G107" s="31"/>
      <c r="H107" s="125"/>
      <c r="I107" s="128"/>
      <c r="J107" s="104"/>
      <c r="K107" s="131"/>
      <c r="L107" s="89"/>
      <c r="M107" s="131"/>
      <c r="N107" s="114"/>
      <c r="O107" s="66"/>
      <c r="P107" s="67"/>
      <c r="Q107" s="68"/>
      <c r="R107" s="67"/>
      <c r="S107" s="67"/>
      <c r="T107" s="67"/>
      <c r="U107" s="67"/>
      <c r="V107" s="67"/>
      <c r="W107" s="67"/>
      <c r="X107" s="67"/>
      <c r="Y107" s="67"/>
      <c r="Z107" s="67"/>
      <c r="AA107" s="87"/>
      <c r="AB107" s="87"/>
      <c r="AC107" s="117"/>
      <c r="AD107" s="117"/>
      <c r="AE107" s="48"/>
      <c r="AF107" s="119"/>
      <c r="AG107" s="119"/>
      <c r="AH107" s="111"/>
    </row>
    <row r="108" spans="2:34" ht="15.75" thickBot="1">
      <c r="B108" s="123"/>
      <c r="C108" s="107"/>
      <c r="D108" s="37"/>
      <c r="E108" s="37"/>
      <c r="F108" s="69"/>
      <c r="G108" s="38"/>
      <c r="H108" s="126"/>
      <c r="I108" s="129"/>
      <c r="J108" s="105"/>
      <c r="K108" s="132"/>
      <c r="L108" s="53"/>
      <c r="M108" s="132"/>
      <c r="N108" s="115"/>
      <c r="O108" s="54"/>
      <c r="P108" s="88"/>
      <c r="Q108" s="39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118"/>
      <c r="AD108" s="118"/>
      <c r="AE108" s="70"/>
      <c r="AF108" s="120"/>
      <c r="AG108" s="120"/>
      <c r="AH108" s="112"/>
    </row>
    <row r="109" spans="2:34" ht="46.5" thickBot="1">
      <c r="B109" s="18" t="s">
        <v>13</v>
      </c>
      <c r="C109" s="19" t="s">
        <v>30</v>
      </c>
      <c r="D109" s="19" t="s">
        <v>14</v>
      </c>
      <c r="E109" s="19" t="s">
        <v>29</v>
      </c>
      <c r="F109" s="20" t="s">
        <v>27</v>
      </c>
      <c r="G109" s="20" t="s">
        <v>28</v>
      </c>
      <c r="H109" s="78" t="s">
        <v>290</v>
      </c>
      <c r="I109" s="80" t="s">
        <v>31</v>
      </c>
      <c r="J109" s="21"/>
      <c r="K109" s="57"/>
      <c r="L109" s="41"/>
      <c r="M109" s="42"/>
      <c r="N109" s="43"/>
      <c r="O109" s="22">
        <f>SUM(O110:O112)</f>
        <v>10200000</v>
      </c>
      <c r="P109" s="23">
        <f>SUM(P110:P112)</f>
        <v>0</v>
      </c>
      <c r="Q109" s="24">
        <f>SUM(Q110:Q112)</f>
        <v>40800000</v>
      </c>
      <c r="R109" s="23">
        <f>SUM(R110:R112)</f>
        <v>0</v>
      </c>
      <c r="S109" s="24"/>
      <c r="T109" s="23"/>
      <c r="U109" s="24">
        <f>+U110</f>
        <v>0</v>
      </c>
      <c r="V109" s="23"/>
      <c r="W109" s="24">
        <f>+W110</f>
        <v>3060000</v>
      </c>
      <c r="X109" s="23"/>
      <c r="Y109" s="24">
        <f>+Y110</f>
        <v>0</v>
      </c>
      <c r="Z109" s="23"/>
      <c r="AA109" s="24">
        <f>+AA110</f>
        <v>7140000</v>
      </c>
      <c r="AB109" s="23"/>
      <c r="AC109" s="58">
        <f>AC110</f>
        <v>61200000</v>
      </c>
      <c r="AD109" s="23">
        <f>AD110</f>
        <v>0</v>
      </c>
      <c r="AE109" s="26">
        <f>SUM(AE110:AE112)</f>
        <v>0</v>
      </c>
      <c r="AF109" s="27"/>
      <c r="AG109" s="27"/>
      <c r="AH109" s="28"/>
    </row>
    <row r="110" spans="2:34" ht="45.75">
      <c r="B110" s="121" t="s">
        <v>538</v>
      </c>
      <c r="C110" s="109" t="s">
        <v>539</v>
      </c>
      <c r="D110" s="29"/>
      <c r="E110" s="29"/>
      <c r="F110" s="59"/>
      <c r="G110" s="60"/>
      <c r="H110" s="124" t="s">
        <v>590</v>
      </c>
      <c r="I110" s="127" t="s">
        <v>591</v>
      </c>
      <c r="J110" s="103">
        <v>700</v>
      </c>
      <c r="K110" s="130">
        <v>1000</v>
      </c>
      <c r="L110" s="61"/>
      <c r="M110" s="130"/>
      <c r="N110" s="113"/>
      <c r="O110" s="62">
        <v>10200000</v>
      </c>
      <c r="P110" s="63"/>
      <c r="Q110" s="64">
        <v>40800000</v>
      </c>
      <c r="R110" s="63"/>
      <c r="S110" s="63"/>
      <c r="T110" s="63"/>
      <c r="U110" s="63"/>
      <c r="V110" s="63"/>
      <c r="W110" s="63">
        <v>3060000</v>
      </c>
      <c r="X110" s="63"/>
      <c r="Y110" s="63"/>
      <c r="Z110" s="63"/>
      <c r="AA110" s="87">
        <v>7140000</v>
      </c>
      <c r="AB110" s="87"/>
      <c r="AC110" s="116">
        <f>+AA110+Y110+W110+Q110+O110</f>
        <v>61200000</v>
      </c>
      <c r="AD110" s="116"/>
      <c r="AE110" s="48"/>
      <c r="AF110" s="119"/>
      <c r="AG110" s="119"/>
      <c r="AH110" s="111"/>
    </row>
    <row r="111" spans="2:34">
      <c r="B111" s="122"/>
      <c r="C111" s="107"/>
      <c r="D111" s="36"/>
      <c r="E111" s="36"/>
      <c r="F111" s="65"/>
      <c r="G111" s="31"/>
      <c r="H111" s="125"/>
      <c r="I111" s="128"/>
      <c r="J111" s="104"/>
      <c r="K111" s="131"/>
      <c r="L111" s="89"/>
      <c r="M111" s="131"/>
      <c r="N111" s="114"/>
      <c r="O111" s="66"/>
      <c r="P111" s="67"/>
      <c r="Q111" s="68"/>
      <c r="R111" s="67"/>
      <c r="S111" s="67"/>
      <c r="T111" s="67"/>
      <c r="U111" s="67"/>
      <c r="V111" s="67"/>
      <c r="W111" s="67"/>
      <c r="X111" s="67"/>
      <c r="Y111" s="67"/>
      <c r="Z111" s="67"/>
      <c r="AA111" s="87"/>
      <c r="AB111" s="87"/>
      <c r="AC111" s="117"/>
      <c r="AD111" s="117"/>
      <c r="AE111" s="48"/>
      <c r="AF111" s="119"/>
      <c r="AG111" s="119"/>
      <c r="AH111" s="111"/>
    </row>
    <row r="112" spans="2:34" ht="15.75" thickBot="1">
      <c r="B112" s="123"/>
      <c r="C112" s="107"/>
      <c r="D112" s="37"/>
      <c r="E112" s="37"/>
      <c r="F112" s="69"/>
      <c r="G112" s="38"/>
      <c r="H112" s="126"/>
      <c r="I112" s="129"/>
      <c r="J112" s="105"/>
      <c r="K112" s="132"/>
      <c r="L112" s="53"/>
      <c r="M112" s="132"/>
      <c r="N112" s="115"/>
      <c r="O112" s="54"/>
      <c r="P112" s="88"/>
      <c r="Q112" s="39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118"/>
      <c r="AD112" s="118"/>
      <c r="AE112" s="70"/>
      <c r="AF112" s="120"/>
      <c r="AG112" s="120"/>
      <c r="AH112" s="112"/>
    </row>
    <row r="113" spans="2:34" ht="46.5" thickBot="1">
      <c r="B113" s="18" t="s">
        <v>13</v>
      </c>
      <c r="C113" s="19" t="s">
        <v>30</v>
      </c>
      <c r="D113" s="19" t="s">
        <v>14</v>
      </c>
      <c r="E113" s="19" t="s">
        <v>29</v>
      </c>
      <c r="F113" s="20" t="s">
        <v>27</v>
      </c>
      <c r="G113" s="20" t="s">
        <v>28</v>
      </c>
      <c r="H113" s="78" t="s">
        <v>291</v>
      </c>
      <c r="I113" s="80" t="s">
        <v>31</v>
      </c>
      <c r="J113" s="21"/>
      <c r="K113" s="57"/>
      <c r="L113" s="41"/>
      <c r="M113" s="42"/>
      <c r="N113" s="43"/>
      <c r="O113" s="22">
        <f>SUM(O114:O116)</f>
        <v>6936000</v>
      </c>
      <c r="P113" s="23">
        <f>SUM(P114:P116)</f>
        <v>0</v>
      </c>
      <c r="Q113" s="24">
        <f>SUM(Q114:Q116)</f>
        <v>13668000</v>
      </c>
      <c r="R113" s="23">
        <f>SUM(R114:R116)</f>
        <v>0</v>
      </c>
      <c r="S113" s="24"/>
      <c r="T113" s="23"/>
      <c r="U113" s="24">
        <f>+U114</f>
        <v>0</v>
      </c>
      <c r="V113" s="23"/>
      <c r="W113" s="24">
        <f>+W114</f>
        <v>2040000</v>
      </c>
      <c r="X113" s="23"/>
      <c r="Y113" s="24">
        <f>+Y114</f>
        <v>0</v>
      </c>
      <c r="Z113" s="23"/>
      <c r="AA113" s="24">
        <f>+AA114</f>
        <v>7956000</v>
      </c>
      <c r="AB113" s="23"/>
      <c r="AC113" s="58">
        <f>AC114</f>
        <v>30600000</v>
      </c>
      <c r="AD113" s="23">
        <f>AD114</f>
        <v>0</v>
      </c>
      <c r="AE113" s="26">
        <f>SUM(AE114:AE116)</f>
        <v>0</v>
      </c>
      <c r="AF113" s="27"/>
      <c r="AG113" s="27"/>
      <c r="AH113" s="28"/>
    </row>
    <row r="114" spans="2:34" ht="45.75">
      <c r="B114" s="121" t="s">
        <v>538</v>
      </c>
      <c r="C114" s="109" t="s">
        <v>539</v>
      </c>
      <c r="D114" s="29"/>
      <c r="E114" s="29"/>
      <c r="F114" s="59"/>
      <c r="G114" s="60"/>
      <c r="H114" s="124" t="s">
        <v>592</v>
      </c>
      <c r="I114" s="127" t="s">
        <v>593</v>
      </c>
      <c r="J114" s="103">
        <v>4</v>
      </c>
      <c r="K114" s="130">
        <v>4</v>
      </c>
      <c r="L114" s="61"/>
      <c r="M114" s="130"/>
      <c r="N114" s="113"/>
      <c r="O114" s="62">
        <v>6936000</v>
      </c>
      <c r="P114" s="63"/>
      <c r="Q114" s="64">
        <v>13668000</v>
      </c>
      <c r="R114" s="63"/>
      <c r="S114" s="63"/>
      <c r="T114" s="63"/>
      <c r="U114" s="63"/>
      <c r="V114" s="63"/>
      <c r="W114" s="63">
        <v>2040000</v>
      </c>
      <c r="X114" s="63"/>
      <c r="Y114" s="63"/>
      <c r="Z114" s="63"/>
      <c r="AA114" s="87">
        <v>7956000</v>
      </c>
      <c r="AB114" s="87"/>
      <c r="AC114" s="116">
        <f>+AA114+Y114+W114+Q114+O114</f>
        <v>30600000</v>
      </c>
      <c r="AD114" s="116"/>
      <c r="AE114" s="48"/>
      <c r="AF114" s="119"/>
      <c r="AG114" s="119"/>
      <c r="AH114" s="111"/>
    </row>
    <row r="115" spans="2:34">
      <c r="B115" s="122"/>
      <c r="C115" s="107"/>
      <c r="D115" s="36"/>
      <c r="E115" s="36"/>
      <c r="F115" s="65"/>
      <c r="G115" s="31"/>
      <c r="H115" s="125"/>
      <c r="I115" s="128"/>
      <c r="J115" s="104"/>
      <c r="K115" s="131"/>
      <c r="L115" s="89"/>
      <c r="M115" s="131"/>
      <c r="N115" s="114"/>
      <c r="O115" s="66"/>
      <c r="P115" s="67"/>
      <c r="Q115" s="68"/>
      <c r="R115" s="67"/>
      <c r="S115" s="67"/>
      <c r="T115" s="67"/>
      <c r="U115" s="67"/>
      <c r="V115" s="67"/>
      <c r="W115" s="67"/>
      <c r="X115" s="67"/>
      <c r="Y115" s="67"/>
      <c r="Z115" s="67"/>
      <c r="AA115" s="87"/>
      <c r="AB115" s="87"/>
      <c r="AC115" s="117"/>
      <c r="AD115" s="117"/>
      <c r="AE115" s="48"/>
      <c r="AF115" s="119"/>
      <c r="AG115" s="119"/>
      <c r="AH115" s="111"/>
    </row>
    <row r="116" spans="2:34" ht="15.75" thickBot="1">
      <c r="B116" s="123"/>
      <c r="C116" s="107"/>
      <c r="D116" s="37"/>
      <c r="E116" s="37"/>
      <c r="F116" s="69"/>
      <c r="G116" s="38"/>
      <c r="H116" s="126"/>
      <c r="I116" s="129"/>
      <c r="J116" s="105"/>
      <c r="K116" s="132"/>
      <c r="L116" s="53"/>
      <c r="M116" s="132"/>
      <c r="N116" s="115"/>
      <c r="O116" s="54"/>
      <c r="P116" s="88"/>
      <c r="Q116" s="39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118"/>
      <c r="AD116" s="118"/>
      <c r="AE116" s="70"/>
      <c r="AF116" s="120"/>
      <c r="AG116" s="120"/>
      <c r="AH116" s="112"/>
    </row>
    <row r="117" spans="2:34" ht="42" thickBot="1">
      <c r="B117" s="18" t="s">
        <v>13</v>
      </c>
      <c r="C117" s="19" t="s">
        <v>30</v>
      </c>
      <c r="D117" s="19" t="s">
        <v>14</v>
      </c>
      <c r="E117" s="19" t="s">
        <v>29</v>
      </c>
      <c r="F117" s="20" t="s">
        <v>27</v>
      </c>
      <c r="G117" s="20" t="s">
        <v>28</v>
      </c>
      <c r="H117" s="78" t="s">
        <v>353</v>
      </c>
      <c r="I117" s="80" t="s">
        <v>31</v>
      </c>
      <c r="J117" s="21"/>
      <c r="K117" s="57"/>
      <c r="L117" s="41"/>
      <c r="M117" s="42"/>
      <c r="N117" s="43"/>
      <c r="O117" s="22">
        <f>SUM(O118:O120)</f>
        <v>816000</v>
      </c>
      <c r="P117" s="23">
        <f>SUM(P118:P120)</f>
        <v>0</v>
      </c>
      <c r="Q117" s="24">
        <f>SUM(Q118:Q120)</f>
        <v>1632000</v>
      </c>
      <c r="R117" s="23">
        <f>SUM(R118:R120)</f>
        <v>0</v>
      </c>
      <c r="S117" s="24"/>
      <c r="T117" s="23"/>
      <c r="U117" s="24">
        <f>+U118</f>
        <v>0</v>
      </c>
      <c r="V117" s="23"/>
      <c r="W117" s="24">
        <f>+W118</f>
        <v>714000</v>
      </c>
      <c r="X117" s="23"/>
      <c r="Y117" s="24">
        <f>+Y118</f>
        <v>1938000</v>
      </c>
      <c r="Z117" s="23"/>
      <c r="AA117" s="24">
        <f>+AA118</f>
        <v>0</v>
      </c>
      <c r="AB117" s="23"/>
      <c r="AC117" s="58">
        <f>AC118</f>
        <v>5100000</v>
      </c>
      <c r="AD117" s="23">
        <f>AD118</f>
        <v>0</v>
      </c>
      <c r="AE117" s="26">
        <f>SUM(AE118:AE120)</f>
        <v>0</v>
      </c>
      <c r="AF117" s="27"/>
      <c r="AG117" s="27"/>
      <c r="AH117" s="28"/>
    </row>
    <row r="118" spans="2:34" ht="41.25">
      <c r="B118" s="121" t="s">
        <v>538</v>
      </c>
      <c r="C118" s="109" t="s">
        <v>539</v>
      </c>
      <c r="D118" s="29"/>
      <c r="E118" s="29"/>
      <c r="F118" s="59"/>
      <c r="G118" s="60"/>
      <c r="H118" s="124" t="s">
        <v>594</v>
      </c>
      <c r="I118" s="127" t="s">
        <v>595</v>
      </c>
      <c r="J118" s="103">
        <v>0</v>
      </c>
      <c r="K118" s="130">
        <v>1</v>
      </c>
      <c r="L118" s="61"/>
      <c r="M118" s="130"/>
      <c r="N118" s="113"/>
      <c r="O118" s="62">
        <v>816000</v>
      </c>
      <c r="P118" s="63"/>
      <c r="Q118" s="64">
        <v>1632000</v>
      </c>
      <c r="R118" s="63"/>
      <c r="S118" s="63"/>
      <c r="T118" s="63"/>
      <c r="U118" s="63"/>
      <c r="V118" s="63"/>
      <c r="W118" s="63">
        <v>714000</v>
      </c>
      <c r="X118" s="63"/>
      <c r="Y118" s="63">
        <v>1938000</v>
      </c>
      <c r="Z118" s="63"/>
      <c r="AA118" s="87"/>
      <c r="AB118" s="87"/>
      <c r="AC118" s="116">
        <f>+AA118+Y118+W118+Q118+O118</f>
        <v>5100000</v>
      </c>
      <c r="AD118" s="116"/>
      <c r="AE118" s="48"/>
      <c r="AF118" s="119"/>
      <c r="AG118" s="119"/>
      <c r="AH118" s="111"/>
    </row>
    <row r="119" spans="2:34">
      <c r="B119" s="122"/>
      <c r="C119" s="107"/>
      <c r="D119" s="36"/>
      <c r="E119" s="36"/>
      <c r="F119" s="65"/>
      <c r="G119" s="31"/>
      <c r="H119" s="125"/>
      <c r="I119" s="128"/>
      <c r="J119" s="104"/>
      <c r="K119" s="131"/>
      <c r="L119" s="89"/>
      <c r="M119" s="131"/>
      <c r="N119" s="114"/>
      <c r="O119" s="66"/>
      <c r="P119" s="67"/>
      <c r="Q119" s="68"/>
      <c r="R119" s="67"/>
      <c r="S119" s="67"/>
      <c r="T119" s="67"/>
      <c r="U119" s="67"/>
      <c r="V119" s="67"/>
      <c r="W119" s="67"/>
      <c r="X119" s="67"/>
      <c r="Y119" s="67"/>
      <c r="Z119" s="67"/>
      <c r="AA119" s="87"/>
      <c r="AB119" s="87"/>
      <c r="AC119" s="117"/>
      <c r="AD119" s="117"/>
      <c r="AE119" s="48"/>
      <c r="AF119" s="119"/>
      <c r="AG119" s="119"/>
      <c r="AH119" s="111"/>
    </row>
    <row r="120" spans="2:34" ht="15.75" thickBot="1">
      <c r="B120" s="123"/>
      <c r="C120" s="107"/>
      <c r="D120" s="37"/>
      <c r="E120" s="37"/>
      <c r="F120" s="69"/>
      <c r="G120" s="38"/>
      <c r="H120" s="126"/>
      <c r="I120" s="129"/>
      <c r="J120" s="105"/>
      <c r="K120" s="132"/>
      <c r="L120" s="53"/>
      <c r="M120" s="132"/>
      <c r="N120" s="115"/>
      <c r="O120" s="54"/>
      <c r="P120" s="88"/>
      <c r="Q120" s="39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118"/>
      <c r="AD120" s="118"/>
      <c r="AE120" s="70"/>
      <c r="AF120" s="120"/>
      <c r="AG120" s="120"/>
      <c r="AH120" s="112"/>
    </row>
    <row r="121" spans="2:34" ht="42" thickBot="1">
      <c r="B121" s="18" t="s">
        <v>13</v>
      </c>
      <c r="C121" s="19" t="s">
        <v>30</v>
      </c>
      <c r="D121" s="19" t="s">
        <v>14</v>
      </c>
      <c r="E121" s="19" t="s">
        <v>29</v>
      </c>
      <c r="F121" s="20" t="s">
        <v>27</v>
      </c>
      <c r="G121" s="20" t="s">
        <v>28</v>
      </c>
      <c r="H121" s="78" t="s">
        <v>540</v>
      </c>
      <c r="I121" s="80" t="s">
        <v>31</v>
      </c>
      <c r="J121" s="21"/>
      <c r="K121" s="57"/>
      <c r="L121" s="41"/>
      <c r="M121" s="42"/>
      <c r="N121" s="43"/>
      <c r="O121" s="22">
        <f>SUM(O122:O124)</f>
        <v>816000</v>
      </c>
      <c r="P121" s="23">
        <f>SUM(P122:P124)</f>
        <v>0</v>
      </c>
      <c r="Q121" s="24">
        <f>SUM(Q122:Q124)</f>
        <v>1632000</v>
      </c>
      <c r="R121" s="23">
        <f>SUM(R122:R124)</f>
        <v>0</v>
      </c>
      <c r="S121" s="24"/>
      <c r="T121" s="23"/>
      <c r="U121" s="24">
        <f>+U122</f>
        <v>0</v>
      </c>
      <c r="V121" s="23"/>
      <c r="W121" s="24">
        <f>+W122</f>
        <v>714000</v>
      </c>
      <c r="X121" s="23"/>
      <c r="Y121" s="24">
        <f>+Y122</f>
        <v>1938000</v>
      </c>
      <c r="Z121" s="23"/>
      <c r="AA121" s="24">
        <f>+AA122</f>
        <v>0</v>
      </c>
      <c r="AB121" s="23"/>
      <c r="AC121" s="58">
        <f>AC122</f>
        <v>5100000</v>
      </c>
      <c r="AD121" s="23">
        <f>AD122</f>
        <v>0</v>
      </c>
      <c r="AE121" s="26">
        <f>SUM(AE122:AE124)</f>
        <v>0</v>
      </c>
      <c r="AF121" s="27"/>
      <c r="AG121" s="27"/>
      <c r="AH121" s="28"/>
    </row>
    <row r="122" spans="2:34" ht="41.25">
      <c r="B122" s="121" t="s">
        <v>538</v>
      </c>
      <c r="C122" s="109" t="s">
        <v>539</v>
      </c>
      <c r="D122" s="29"/>
      <c r="E122" s="29"/>
      <c r="F122" s="59"/>
      <c r="G122" s="60"/>
      <c r="H122" s="124" t="s">
        <v>596</v>
      </c>
      <c r="I122" s="127" t="s">
        <v>597</v>
      </c>
      <c r="J122" s="103">
        <v>0</v>
      </c>
      <c r="K122" s="130">
        <v>1</v>
      </c>
      <c r="L122" s="61"/>
      <c r="M122" s="130"/>
      <c r="N122" s="113"/>
      <c r="O122" s="62">
        <v>816000</v>
      </c>
      <c r="P122" s="63"/>
      <c r="Q122" s="64">
        <v>1632000</v>
      </c>
      <c r="R122" s="63"/>
      <c r="S122" s="63"/>
      <c r="T122" s="63"/>
      <c r="U122" s="63"/>
      <c r="V122" s="63"/>
      <c r="W122" s="63">
        <v>714000</v>
      </c>
      <c r="X122" s="63"/>
      <c r="Y122" s="63">
        <v>1938000</v>
      </c>
      <c r="Z122" s="63"/>
      <c r="AA122" s="87"/>
      <c r="AB122" s="87"/>
      <c r="AC122" s="116">
        <f>+AA122+Y122+W122+Q122+O122</f>
        <v>5100000</v>
      </c>
      <c r="AD122" s="116"/>
      <c r="AE122" s="48"/>
      <c r="AF122" s="119"/>
      <c r="AG122" s="119"/>
      <c r="AH122" s="111"/>
    </row>
    <row r="123" spans="2:34">
      <c r="B123" s="122"/>
      <c r="C123" s="107"/>
      <c r="D123" s="36"/>
      <c r="E123" s="36"/>
      <c r="F123" s="65"/>
      <c r="G123" s="31"/>
      <c r="H123" s="125"/>
      <c r="I123" s="128"/>
      <c r="J123" s="104"/>
      <c r="K123" s="131"/>
      <c r="L123" s="89"/>
      <c r="M123" s="131"/>
      <c r="N123" s="114"/>
      <c r="O123" s="66"/>
      <c r="P123" s="67"/>
      <c r="Q123" s="68"/>
      <c r="R123" s="67"/>
      <c r="S123" s="67"/>
      <c r="T123" s="67"/>
      <c r="U123" s="67"/>
      <c r="V123" s="67"/>
      <c r="W123" s="67"/>
      <c r="X123" s="67"/>
      <c r="Y123" s="67"/>
      <c r="Z123" s="67"/>
      <c r="AA123" s="87"/>
      <c r="AB123" s="87"/>
      <c r="AC123" s="117"/>
      <c r="AD123" s="117"/>
      <c r="AE123" s="48"/>
      <c r="AF123" s="119"/>
      <c r="AG123" s="119"/>
      <c r="AH123" s="111"/>
    </row>
    <row r="124" spans="2:34" ht="15.75" thickBot="1">
      <c r="B124" s="123"/>
      <c r="C124" s="107"/>
      <c r="D124" s="37"/>
      <c r="E124" s="37"/>
      <c r="F124" s="69"/>
      <c r="G124" s="38"/>
      <c r="H124" s="126"/>
      <c r="I124" s="129"/>
      <c r="J124" s="105"/>
      <c r="K124" s="132"/>
      <c r="L124" s="53"/>
      <c r="M124" s="132"/>
      <c r="N124" s="115"/>
      <c r="O124" s="54"/>
      <c r="P124" s="88"/>
      <c r="Q124" s="39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118"/>
      <c r="AD124" s="118"/>
      <c r="AE124" s="70"/>
      <c r="AF124" s="120"/>
      <c r="AG124" s="120"/>
      <c r="AH124" s="112"/>
    </row>
    <row r="125" spans="2:34" ht="46.5" thickBot="1">
      <c r="B125" s="18" t="s">
        <v>13</v>
      </c>
      <c r="C125" s="19" t="s">
        <v>30</v>
      </c>
      <c r="D125" s="19" t="s">
        <v>14</v>
      </c>
      <c r="E125" s="19" t="s">
        <v>29</v>
      </c>
      <c r="F125" s="20" t="s">
        <v>27</v>
      </c>
      <c r="G125" s="20" t="s">
        <v>28</v>
      </c>
      <c r="H125" s="78" t="s">
        <v>541</v>
      </c>
      <c r="I125" s="80" t="s">
        <v>31</v>
      </c>
      <c r="J125" s="21"/>
      <c r="K125" s="57"/>
      <c r="L125" s="41"/>
      <c r="M125" s="42"/>
      <c r="N125" s="43"/>
      <c r="O125" s="22">
        <f>SUM(O126:O128)</f>
        <v>3060000</v>
      </c>
      <c r="P125" s="23">
        <f>SUM(P126:P128)</f>
        <v>0</v>
      </c>
      <c r="Q125" s="24">
        <f>SUM(Q126:Q128)</f>
        <v>6120000</v>
      </c>
      <c r="R125" s="23">
        <f>SUM(R126:R128)</f>
        <v>0</v>
      </c>
      <c r="S125" s="24"/>
      <c r="T125" s="23"/>
      <c r="U125" s="24">
        <f>+U126</f>
        <v>0</v>
      </c>
      <c r="V125" s="23"/>
      <c r="W125" s="24">
        <f>+W126</f>
        <v>6120000</v>
      </c>
      <c r="X125" s="23"/>
      <c r="Y125" s="24">
        <f>+Y126</f>
        <v>3570000</v>
      </c>
      <c r="Z125" s="23"/>
      <c r="AA125" s="24">
        <f>+AA126</f>
        <v>1530000</v>
      </c>
      <c r="AB125" s="23"/>
      <c r="AC125" s="58">
        <f>AC126</f>
        <v>20400000</v>
      </c>
      <c r="AD125" s="23">
        <f>AD126</f>
        <v>0</v>
      </c>
      <c r="AE125" s="26">
        <f>SUM(AE126:AE128)</f>
        <v>0</v>
      </c>
      <c r="AF125" s="27"/>
      <c r="AG125" s="27"/>
      <c r="AH125" s="28"/>
    </row>
    <row r="126" spans="2:34" ht="41.25">
      <c r="B126" s="121" t="s">
        <v>538</v>
      </c>
      <c r="C126" s="109" t="s">
        <v>539</v>
      </c>
      <c r="D126" s="29"/>
      <c r="E126" s="29"/>
      <c r="F126" s="59"/>
      <c r="G126" s="60"/>
      <c r="H126" s="124" t="s">
        <v>598</v>
      </c>
      <c r="I126" s="127" t="s">
        <v>599</v>
      </c>
      <c r="J126" s="103">
        <v>0</v>
      </c>
      <c r="K126" s="130">
        <v>3</v>
      </c>
      <c r="L126" s="61"/>
      <c r="M126" s="130"/>
      <c r="N126" s="113"/>
      <c r="O126" s="62">
        <v>3060000</v>
      </c>
      <c r="P126" s="63"/>
      <c r="Q126" s="64">
        <v>6120000</v>
      </c>
      <c r="R126" s="63"/>
      <c r="S126" s="63"/>
      <c r="T126" s="63"/>
      <c r="U126" s="63"/>
      <c r="V126" s="63"/>
      <c r="W126" s="63">
        <v>6120000</v>
      </c>
      <c r="X126" s="63"/>
      <c r="Y126" s="63">
        <v>3570000</v>
      </c>
      <c r="Z126" s="63"/>
      <c r="AA126" s="87">
        <v>1530000</v>
      </c>
      <c r="AB126" s="87"/>
      <c r="AC126" s="116">
        <f>+AA126+Y126+W126+Q126+O126</f>
        <v>20400000</v>
      </c>
      <c r="AD126" s="116"/>
      <c r="AE126" s="48"/>
      <c r="AF126" s="119"/>
      <c r="AG126" s="119"/>
      <c r="AH126" s="111"/>
    </row>
    <row r="127" spans="2:34">
      <c r="B127" s="122"/>
      <c r="C127" s="107"/>
      <c r="D127" s="36"/>
      <c r="E127" s="36"/>
      <c r="F127" s="65"/>
      <c r="G127" s="31"/>
      <c r="H127" s="125"/>
      <c r="I127" s="128"/>
      <c r="J127" s="104"/>
      <c r="K127" s="131"/>
      <c r="L127" s="89"/>
      <c r="M127" s="131"/>
      <c r="N127" s="114"/>
      <c r="O127" s="66"/>
      <c r="P127" s="67"/>
      <c r="Q127" s="68"/>
      <c r="R127" s="67"/>
      <c r="S127" s="67"/>
      <c r="T127" s="67"/>
      <c r="U127" s="67"/>
      <c r="V127" s="67"/>
      <c r="W127" s="67"/>
      <c r="X127" s="67"/>
      <c r="Y127" s="67"/>
      <c r="Z127" s="67"/>
      <c r="AA127" s="87"/>
      <c r="AB127" s="87"/>
      <c r="AC127" s="117"/>
      <c r="AD127" s="117"/>
      <c r="AE127" s="48"/>
      <c r="AF127" s="119"/>
      <c r="AG127" s="119"/>
      <c r="AH127" s="111"/>
    </row>
    <row r="128" spans="2:34" ht="15.75" thickBot="1">
      <c r="B128" s="123"/>
      <c r="C128" s="107"/>
      <c r="D128" s="37"/>
      <c r="E128" s="37"/>
      <c r="F128" s="69"/>
      <c r="G128" s="38"/>
      <c r="H128" s="126"/>
      <c r="I128" s="129"/>
      <c r="J128" s="105"/>
      <c r="K128" s="132"/>
      <c r="L128" s="53"/>
      <c r="M128" s="132"/>
      <c r="N128" s="115"/>
      <c r="O128" s="54"/>
      <c r="P128" s="88"/>
      <c r="Q128" s="39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118"/>
      <c r="AD128" s="118"/>
      <c r="AE128" s="70"/>
      <c r="AF128" s="120"/>
      <c r="AG128" s="120"/>
      <c r="AH128" s="112"/>
    </row>
    <row r="129" spans="2:34" ht="42" thickBot="1">
      <c r="B129" s="18" t="s">
        <v>13</v>
      </c>
      <c r="C129" s="19" t="s">
        <v>30</v>
      </c>
      <c r="D129" s="19" t="s">
        <v>14</v>
      </c>
      <c r="E129" s="19" t="s">
        <v>29</v>
      </c>
      <c r="F129" s="20" t="s">
        <v>27</v>
      </c>
      <c r="G129" s="20" t="s">
        <v>28</v>
      </c>
      <c r="H129" s="78" t="s">
        <v>542</v>
      </c>
      <c r="I129" s="80" t="s">
        <v>31</v>
      </c>
      <c r="J129" s="21"/>
      <c r="K129" s="57"/>
      <c r="L129" s="41"/>
      <c r="M129" s="42"/>
      <c r="N129" s="43"/>
      <c r="O129" s="22">
        <f>SUM(O130:O132)</f>
        <v>102000</v>
      </c>
      <c r="P129" s="23">
        <f>SUM(P130:P132)</f>
        <v>0</v>
      </c>
      <c r="Q129" s="24">
        <f>SUM(Q130:Q132)</f>
        <v>204000</v>
      </c>
      <c r="R129" s="23">
        <f>SUM(R130:R132)</f>
        <v>0</v>
      </c>
      <c r="S129" s="24"/>
      <c r="T129" s="23"/>
      <c r="U129" s="24">
        <f>+U130</f>
        <v>0</v>
      </c>
      <c r="V129" s="23"/>
      <c r="W129" s="24">
        <f>+W130</f>
        <v>714000</v>
      </c>
      <c r="X129" s="23"/>
      <c r="Y129" s="24">
        <f>+Y130</f>
        <v>0</v>
      </c>
      <c r="Z129" s="23"/>
      <c r="AA129" s="24">
        <f>+AA130</f>
        <v>0</v>
      </c>
      <c r="AB129" s="23"/>
      <c r="AC129" s="58">
        <f>AC130</f>
        <v>1020000</v>
      </c>
      <c r="AD129" s="23">
        <f>AD130</f>
        <v>0</v>
      </c>
      <c r="AE129" s="26">
        <f>SUM(AE130:AE132)</f>
        <v>0</v>
      </c>
      <c r="AF129" s="27"/>
      <c r="AG129" s="27"/>
      <c r="AH129" s="28"/>
    </row>
    <row r="130" spans="2:34" ht="34.5">
      <c r="B130" s="121" t="s">
        <v>538</v>
      </c>
      <c r="C130" s="109" t="s">
        <v>539</v>
      </c>
      <c r="D130" s="29"/>
      <c r="E130" s="29"/>
      <c r="F130" s="59"/>
      <c r="G130" s="60"/>
      <c r="H130" s="223" t="s">
        <v>600</v>
      </c>
      <c r="I130" s="127" t="s">
        <v>601</v>
      </c>
      <c r="J130" s="103">
        <v>0</v>
      </c>
      <c r="K130" s="130">
        <v>1</v>
      </c>
      <c r="L130" s="61"/>
      <c r="M130" s="130"/>
      <c r="N130" s="113"/>
      <c r="O130" s="62">
        <v>102000</v>
      </c>
      <c r="P130" s="63"/>
      <c r="Q130" s="64">
        <v>204000</v>
      </c>
      <c r="R130" s="63"/>
      <c r="S130" s="63"/>
      <c r="T130" s="63"/>
      <c r="U130" s="63"/>
      <c r="V130" s="63"/>
      <c r="W130" s="63">
        <v>714000</v>
      </c>
      <c r="X130" s="63"/>
      <c r="Y130" s="63"/>
      <c r="Z130" s="63"/>
      <c r="AA130" s="87"/>
      <c r="AB130" s="87"/>
      <c r="AC130" s="116">
        <f>+AA130+Y130+W130+Q130+O130</f>
        <v>1020000</v>
      </c>
      <c r="AD130" s="116"/>
      <c r="AE130" s="48"/>
      <c r="AF130" s="119"/>
      <c r="AG130" s="119"/>
      <c r="AH130" s="111"/>
    </row>
    <row r="131" spans="2:34">
      <c r="B131" s="122"/>
      <c r="C131" s="107"/>
      <c r="D131" s="36"/>
      <c r="E131" s="36"/>
      <c r="F131" s="65"/>
      <c r="G131" s="31"/>
      <c r="H131" s="224"/>
      <c r="I131" s="128"/>
      <c r="J131" s="104"/>
      <c r="K131" s="131"/>
      <c r="L131" s="89"/>
      <c r="M131" s="131"/>
      <c r="N131" s="114"/>
      <c r="O131" s="66"/>
      <c r="P131" s="67"/>
      <c r="Q131" s="68"/>
      <c r="R131" s="67"/>
      <c r="S131" s="67"/>
      <c r="T131" s="67"/>
      <c r="U131" s="67"/>
      <c r="V131" s="67"/>
      <c r="W131" s="67"/>
      <c r="X131" s="67"/>
      <c r="Y131" s="67"/>
      <c r="Z131" s="67"/>
      <c r="AA131" s="87"/>
      <c r="AB131" s="87"/>
      <c r="AC131" s="117"/>
      <c r="AD131" s="117"/>
      <c r="AE131" s="48"/>
      <c r="AF131" s="119"/>
      <c r="AG131" s="119"/>
      <c r="AH131" s="111"/>
    </row>
    <row r="132" spans="2:34" ht="15.75" thickBot="1">
      <c r="B132" s="123"/>
      <c r="C132" s="107"/>
      <c r="D132" s="37"/>
      <c r="E132" s="37"/>
      <c r="F132" s="69"/>
      <c r="G132" s="38"/>
      <c r="H132" s="225"/>
      <c r="I132" s="129"/>
      <c r="J132" s="105"/>
      <c r="K132" s="132"/>
      <c r="L132" s="53"/>
      <c r="M132" s="132"/>
      <c r="N132" s="115"/>
      <c r="O132" s="54"/>
      <c r="P132" s="88"/>
      <c r="Q132" s="39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118"/>
      <c r="AD132" s="118"/>
      <c r="AE132" s="70"/>
      <c r="AF132" s="120"/>
      <c r="AG132" s="120"/>
      <c r="AH132" s="112"/>
    </row>
  </sheetData>
  <mergeCells count="423">
    <mergeCell ref="AD130:AD132"/>
    <mergeCell ref="AF130:AF132"/>
    <mergeCell ref="AG130:AG132"/>
    <mergeCell ref="AH130:AH132"/>
    <mergeCell ref="AH126:AH128"/>
    <mergeCell ref="B130:B132"/>
    <mergeCell ref="C130:C132"/>
    <mergeCell ref="H130:H132"/>
    <mergeCell ref="I130:I132"/>
    <mergeCell ref="J130:J132"/>
    <mergeCell ref="K130:K132"/>
    <mergeCell ref="M130:M132"/>
    <mergeCell ref="N130:N132"/>
    <mergeCell ref="AC130:AC132"/>
    <mergeCell ref="M126:M128"/>
    <mergeCell ref="N126:N128"/>
    <mergeCell ref="AC126:AC128"/>
    <mergeCell ref="AD126:AD128"/>
    <mergeCell ref="AF126:AF128"/>
    <mergeCell ref="AG126:AG128"/>
    <mergeCell ref="AD122:AD124"/>
    <mergeCell ref="AF122:AF124"/>
    <mergeCell ref="AG122:AG124"/>
    <mergeCell ref="AH122:AH124"/>
    <mergeCell ref="B126:B128"/>
    <mergeCell ref="C126:C128"/>
    <mergeCell ref="H126:H128"/>
    <mergeCell ref="I126:I128"/>
    <mergeCell ref="J126:J128"/>
    <mergeCell ref="K126:K128"/>
    <mergeCell ref="B122:B124"/>
    <mergeCell ref="C122:C124"/>
    <mergeCell ref="H122:H124"/>
    <mergeCell ref="I122:I124"/>
    <mergeCell ref="J122:J124"/>
    <mergeCell ref="K122:K124"/>
    <mergeCell ref="M122:M124"/>
    <mergeCell ref="N122:N124"/>
    <mergeCell ref="AC122:AC124"/>
    <mergeCell ref="AD114:AD116"/>
    <mergeCell ref="AF114:AF116"/>
    <mergeCell ref="AG114:AG116"/>
    <mergeCell ref="AH114:AH116"/>
    <mergeCell ref="B118:B120"/>
    <mergeCell ref="C118:C120"/>
    <mergeCell ref="H118:H120"/>
    <mergeCell ref="I118:I120"/>
    <mergeCell ref="J118:J120"/>
    <mergeCell ref="K118:K120"/>
    <mergeCell ref="AH118:AH120"/>
    <mergeCell ref="M118:M120"/>
    <mergeCell ref="N118:N120"/>
    <mergeCell ref="AC118:AC120"/>
    <mergeCell ref="AD118:AD120"/>
    <mergeCell ref="AF118:AF120"/>
    <mergeCell ref="AG118:AG120"/>
    <mergeCell ref="B114:B116"/>
    <mergeCell ref="C114:C116"/>
    <mergeCell ref="H114:H116"/>
    <mergeCell ref="I114:I116"/>
    <mergeCell ref="J114:J116"/>
    <mergeCell ref="K114:K116"/>
    <mergeCell ref="M114:M116"/>
    <mergeCell ref="N114:N116"/>
    <mergeCell ref="AC114:AC116"/>
    <mergeCell ref="AD106:AD108"/>
    <mergeCell ref="AF106:AF108"/>
    <mergeCell ref="AG106:AG108"/>
    <mergeCell ref="AH106:AH108"/>
    <mergeCell ref="B110:B112"/>
    <mergeCell ref="C110:C112"/>
    <mergeCell ref="H110:H112"/>
    <mergeCell ref="I110:I112"/>
    <mergeCell ref="J110:J112"/>
    <mergeCell ref="K110:K112"/>
    <mergeCell ref="AH110:AH112"/>
    <mergeCell ref="M110:M112"/>
    <mergeCell ref="N110:N112"/>
    <mergeCell ref="AC110:AC112"/>
    <mergeCell ref="AD110:AD112"/>
    <mergeCell ref="AF110:AF112"/>
    <mergeCell ref="AG110:AG112"/>
    <mergeCell ref="B106:B108"/>
    <mergeCell ref="C106:C108"/>
    <mergeCell ref="H106:H108"/>
    <mergeCell ref="I106:I108"/>
    <mergeCell ref="J106:J108"/>
    <mergeCell ref="K106:K108"/>
    <mergeCell ref="M106:M108"/>
    <mergeCell ref="N106:N108"/>
    <mergeCell ref="AC106:AC108"/>
    <mergeCell ref="AD98:AD100"/>
    <mergeCell ref="AF98:AF100"/>
    <mergeCell ref="AG98:AG100"/>
    <mergeCell ref="AH98:AH100"/>
    <mergeCell ref="B102:B104"/>
    <mergeCell ref="C102:C104"/>
    <mergeCell ref="H102:H104"/>
    <mergeCell ref="I102:I104"/>
    <mergeCell ref="J102:J104"/>
    <mergeCell ref="K102:K104"/>
    <mergeCell ref="AH102:AH104"/>
    <mergeCell ref="M102:M104"/>
    <mergeCell ref="N102:N104"/>
    <mergeCell ref="AC102:AC104"/>
    <mergeCell ref="AD102:AD104"/>
    <mergeCell ref="AF102:AF104"/>
    <mergeCell ref="AG102:AG104"/>
    <mergeCell ref="B98:B100"/>
    <mergeCell ref="C98:C100"/>
    <mergeCell ref="H98:H100"/>
    <mergeCell ref="I98:I100"/>
    <mergeCell ref="J98:J100"/>
    <mergeCell ref="K98:K100"/>
    <mergeCell ref="M98:M100"/>
    <mergeCell ref="N98:N100"/>
    <mergeCell ref="AC98:AC100"/>
    <mergeCell ref="AD90:AD92"/>
    <mergeCell ref="AF90:AF92"/>
    <mergeCell ref="AG90:AG92"/>
    <mergeCell ref="AH90:AH92"/>
    <mergeCell ref="B94:B96"/>
    <mergeCell ref="C94:C96"/>
    <mergeCell ref="H94:H96"/>
    <mergeCell ref="I94:I96"/>
    <mergeCell ref="J94:J96"/>
    <mergeCell ref="K94:K96"/>
    <mergeCell ref="AH94:AH96"/>
    <mergeCell ref="M94:M96"/>
    <mergeCell ref="N94:N96"/>
    <mergeCell ref="AC94:AC96"/>
    <mergeCell ref="AD94:AD96"/>
    <mergeCell ref="AF94:AF96"/>
    <mergeCell ref="AG94:AG96"/>
    <mergeCell ref="B90:B92"/>
    <mergeCell ref="C90:C92"/>
    <mergeCell ref="H90:H92"/>
    <mergeCell ref="I90:I92"/>
    <mergeCell ref="J90:J92"/>
    <mergeCell ref="K90:K92"/>
    <mergeCell ref="M90:M92"/>
    <mergeCell ref="N90:N92"/>
    <mergeCell ref="AC90:AC92"/>
    <mergeCell ref="AD82:AD84"/>
    <mergeCell ref="AF82:AF84"/>
    <mergeCell ref="AG82:AG84"/>
    <mergeCell ref="AH82:AH84"/>
    <mergeCell ref="B86:B88"/>
    <mergeCell ref="C86:C88"/>
    <mergeCell ref="H86:H88"/>
    <mergeCell ref="I86:I88"/>
    <mergeCell ref="J86:J88"/>
    <mergeCell ref="K86:K88"/>
    <mergeCell ref="AH86:AH88"/>
    <mergeCell ref="M86:M88"/>
    <mergeCell ref="N86:N88"/>
    <mergeCell ref="AC86:AC88"/>
    <mergeCell ref="AD86:AD88"/>
    <mergeCell ref="AF86:AF88"/>
    <mergeCell ref="AG86:AG88"/>
    <mergeCell ref="B82:B84"/>
    <mergeCell ref="C82:C84"/>
    <mergeCell ref="H82:H84"/>
    <mergeCell ref="I82:I84"/>
    <mergeCell ref="J82:J84"/>
    <mergeCell ref="K82:K84"/>
    <mergeCell ref="M82:M84"/>
    <mergeCell ref="N82:N84"/>
    <mergeCell ref="AC82:AC84"/>
    <mergeCell ref="AD74:AD76"/>
    <mergeCell ref="AF74:AF76"/>
    <mergeCell ref="AG74:AG76"/>
    <mergeCell ref="AH74:AH76"/>
    <mergeCell ref="B78:B80"/>
    <mergeCell ref="C78:C80"/>
    <mergeCell ref="H78:H80"/>
    <mergeCell ref="I78:I80"/>
    <mergeCell ref="J78:J80"/>
    <mergeCell ref="K78:K80"/>
    <mergeCell ref="AH78:AH80"/>
    <mergeCell ref="M78:M80"/>
    <mergeCell ref="N78:N80"/>
    <mergeCell ref="AC78:AC80"/>
    <mergeCell ref="AD78:AD80"/>
    <mergeCell ref="AF78:AF80"/>
    <mergeCell ref="AG78:AG80"/>
    <mergeCell ref="B74:B76"/>
    <mergeCell ref="C74:C76"/>
    <mergeCell ref="H74:H76"/>
    <mergeCell ref="I74:I76"/>
    <mergeCell ref="J74:J76"/>
    <mergeCell ref="K74:K76"/>
    <mergeCell ref="M74:M76"/>
    <mergeCell ref="N74:N76"/>
    <mergeCell ref="AC74:AC76"/>
    <mergeCell ref="AD66:AD68"/>
    <mergeCell ref="AF66:AF68"/>
    <mergeCell ref="AG66:AG68"/>
    <mergeCell ref="AH66:AH68"/>
    <mergeCell ref="B70:B72"/>
    <mergeCell ref="C70:C72"/>
    <mergeCell ref="H70:H72"/>
    <mergeCell ref="I70:I72"/>
    <mergeCell ref="J70:J72"/>
    <mergeCell ref="K70:K72"/>
    <mergeCell ref="AH70:AH72"/>
    <mergeCell ref="M70:M72"/>
    <mergeCell ref="N70:N72"/>
    <mergeCell ref="AC70:AC72"/>
    <mergeCell ref="AD70:AD72"/>
    <mergeCell ref="AF70:AF72"/>
    <mergeCell ref="AG70:AG72"/>
    <mergeCell ref="B66:B68"/>
    <mergeCell ref="C66:C68"/>
    <mergeCell ref="H66:H68"/>
    <mergeCell ref="I66:I68"/>
    <mergeCell ref="J66:J68"/>
    <mergeCell ref="K66:K68"/>
    <mergeCell ref="M66:M68"/>
    <mergeCell ref="N66:N68"/>
    <mergeCell ref="AC66:AC68"/>
    <mergeCell ref="AD58:AD60"/>
    <mergeCell ref="AF58:AF60"/>
    <mergeCell ref="AG58:AG60"/>
    <mergeCell ref="AH58:AH60"/>
    <mergeCell ref="B62:B64"/>
    <mergeCell ref="C62:C64"/>
    <mergeCell ref="H62:H64"/>
    <mergeCell ref="I62:I64"/>
    <mergeCell ref="J62:J64"/>
    <mergeCell ref="K62:K64"/>
    <mergeCell ref="AH62:AH64"/>
    <mergeCell ref="M62:M64"/>
    <mergeCell ref="N62:N64"/>
    <mergeCell ref="AC62:AC64"/>
    <mergeCell ref="AD62:AD64"/>
    <mergeCell ref="AF62:AF64"/>
    <mergeCell ref="AG62:AG64"/>
    <mergeCell ref="B58:B60"/>
    <mergeCell ref="C58:C60"/>
    <mergeCell ref="H58:H60"/>
    <mergeCell ref="I58:I60"/>
    <mergeCell ref="J58:J60"/>
    <mergeCell ref="K58:K60"/>
    <mergeCell ref="M58:M60"/>
    <mergeCell ref="N58:N60"/>
    <mergeCell ref="AC58:AC60"/>
    <mergeCell ref="AD50:AD52"/>
    <mergeCell ref="AF50:AF52"/>
    <mergeCell ref="AG50:AG52"/>
    <mergeCell ref="AH50:AH52"/>
    <mergeCell ref="B54:B56"/>
    <mergeCell ref="C54:C56"/>
    <mergeCell ref="H54:H56"/>
    <mergeCell ref="I54:I56"/>
    <mergeCell ref="J54:J56"/>
    <mergeCell ref="K54:K56"/>
    <mergeCell ref="AH54:AH56"/>
    <mergeCell ref="M54:M56"/>
    <mergeCell ref="N54:N56"/>
    <mergeCell ref="AC54:AC56"/>
    <mergeCell ref="AD54:AD56"/>
    <mergeCell ref="AF54:AF56"/>
    <mergeCell ref="AG54:AG56"/>
    <mergeCell ref="B50:B52"/>
    <mergeCell ref="C50:C52"/>
    <mergeCell ref="H50:H52"/>
    <mergeCell ref="I50:I52"/>
    <mergeCell ref="J50:J52"/>
    <mergeCell ref="K50:K52"/>
    <mergeCell ref="M50:M52"/>
    <mergeCell ref="N50:N52"/>
    <mergeCell ref="AC50:AC52"/>
    <mergeCell ref="AD42:AD44"/>
    <mergeCell ref="AF42:AF44"/>
    <mergeCell ref="AG42:AG44"/>
    <mergeCell ref="AH42:AH44"/>
    <mergeCell ref="B46:B48"/>
    <mergeCell ref="C46:C48"/>
    <mergeCell ref="H46:H48"/>
    <mergeCell ref="I46:I48"/>
    <mergeCell ref="J46:J48"/>
    <mergeCell ref="K46:K48"/>
    <mergeCell ref="AH46:AH48"/>
    <mergeCell ref="M46:M48"/>
    <mergeCell ref="N46:N48"/>
    <mergeCell ref="AC46:AC48"/>
    <mergeCell ref="AD46:AD48"/>
    <mergeCell ref="AF46:AF48"/>
    <mergeCell ref="AG46:AG48"/>
    <mergeCell ref="B42:B44"/>
    <mergeCell ref="C42:C44"/>
    <mergeCell ref="H42:H44"/>
    <mergeCell ref="I42:I44"/>
    <mergeCell ref="J42:J44"/>
    <mergeCell ref="K42:K44"/>
    <mergeCell ref="M42:M44"/>
    <mergeCell ref="N42:N44"/>
    <mergeCell ref="AC42:AC44"/>
    <mergeCell ref="AD34:AD36"/>
    <mergeCell ref="AF34:AF36"/>
    <mergeCell ref="AG34:AG36"/>
    <mergeCell ref="AH34:AH36"/>
    <mergeCell ref="B38:B40"/>
    <mergeCell ref="C38:C40"/>
    <mergeCell ref="H38:H40"/>
    <mergeCell ref="I38:I40"/>
    <mergeCell ref="J38:J40"/>
    <mergeCell ref="K38:K40"/>
    <mergeCell ref="AH38:AH40"/>
    <mergeCell ref="M38:M40"/>
    <mergeCell ref="N38:N40"/>
    <mergeCell ref="AC38:AC40"/>
    <mergeCell ref="AD38:AD40"/>
    <mergeCell ref="AF38:AF40"/>
    <mergeCell ref="AG38:AG40"/>
    <mergeCell ref="B34:B36"/>
    <mergeCell ref="C34:C36"/>
    <mergeCell ref="H34:H36"/>
    <mergeCell ref="I34:I36"/>
    <mergeCell ref="J34:J36"/>
    <mergeCell ref="K34:K36"/>
    <mergeCell ref="M34:M36"/>
    <mergeCell ref="N34:N36"/>
    <mergeCell ref="AC34:AC36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D26:AD28"/>
    <mergeCell ref="AF26:AF28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</mergeCell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I52"/>
  <sheetViews>
    <sheetView zoomScale="90" zoomScaleNormal="90" workbookViewId="0">
      <selection activeCell="AC49" sqref="AC49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531</v>
      </c>
      <c r="C4" s="143"/>
      <c r="D4" s="143"/>
      <c r="E4" s="143"/>
      <c r="F4" s="143"/>
      <c r="G4" s="143"/>
      <c r="H4" s="144"/>
      <c r="I4" s="222" t="s">
        <v>604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536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602</v>
      </c>
      <c r="C5" s="182"/>
      <c r="D5" s="183"/>
      <c r="E5" s="90"/>
      <c r="F5" s="184" t="s">
        <v>603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733</v>
      </c>
      <c r="C8" s="199" t="s">
        <v>605</v>
      </c>
      <c r="D8" s="200"/>
      <c r="E8" s="200"/>
      <c r="F8" s="200"/>
      <c r="G8" s="200"/>
      <c r="H8" s="200"/>
      <c r="I8" s="76" t="s">
        <v>606</v>
      </c>
      <c r="J8" s="101">
        <v>0</v>
      </c>
      <c r="K8" s="10">
        <v>252</v>
      </c>
      <c r="L8" s="10"/>
      <c r="M8" s="11"/>
      <c r="N8" s="77"/>
      <c r="O8" s="12">
        <f>+O10+O15+O21+O25+O29+O33+O37+O41+O45+O49</f>
        <v>377510000</v>
      </c>
      <c r="P8" s="12">
        <f t="shared" ref="P8:AC8" si="0">+P10+P15+P21+P25+P29+P33+P37+P41+P45+P49</f>
        <v>0</v>
      </c>
      <c r="Q8" s="12">
        <f t="shared" si="0"/>
        <v>276300000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122400000</v>
      </c>
      <c r="V8" s="12">
        <f t="shared" si="0"/>
        <v>0</v>
      </c>
      <c r="W8" s="12">
        <f t="shared" si="0"/>
        <v>102000000</v>
      </c>
      <c r="X8" s="12">
        <f t="shared" si="0"/>
        <v>0</v>
      </c>
      <c r="Y8" s="12">
        <f t="shared" si="0"/>
        <v>204000000</v>
      </c>
      <c r="Z8" s="12">
        <f t="shared" si="0"/>
        <v>0</v>
      </c>
      <c r="AA8" s="12">
        <f t="shared" si="0"/>
        <v>0</v>
      </c>
      <c r="AB8" s="12">
        <f t="shared" si="0"/>
        <v>0</v>
      </c>
      <c r="AC8" s="12">
        <f t="shared" si="0"/>
        <v>1082210000</v>
      </c>
      <c r="AD8" s="12">
        <f t="shared" ref="AD8" si="1">+AD10+AD21+AD25+AD29+AD33+AD37+AD41+AD45+AD49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30600000</v>
      </c>
      <c r="P10" s="23">
        <f>SUM(P11:P13)</f>
        <v>0</v>
      </c>
      <c r="Q10" s="24">
        <f>SUM(Q11:Q13)</f>
        <v>20400000</v>
      </c>
      <c r="R10" s="23">
        <f>SUM(R11:R13)</f>
        <v>0</v>
      </c>
      <c r="S10" s="24">
        <v>0</v>
      </c>
      <c r="T10" s="23"/>
      <c r="U10" s="24">
        <f>SUM(U11:U13)</f>
        <v>15300000</v>
      </c>
      <c r="V10" s="23"/>
      <c r="W10" s="24">
        <f>SUM(W11:W13)</f>
        <v>9996000</v>
      </c>
      <c r="X10" s="23"/>
      <c r="Y10" s="24">
        <f>SUM(Y11:Y13)</f>
        <v>25704000</v>
      </c>
      <c r="Z10" s="23"/>
      <c r="AA10" s="24">
        <f>SUM(AA11:AA13)</f>
        <v>0</v>
      </c>
      <c r="AB10" s="23"/>
      <c r="AC10" s="25">
        <f>+O10+Q10+S10+U10+W10+Y10+AA10</f>
        <v>102000000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607</v>
      </c>
      <c r="C11" s="109" t="s">
        <v>608</v>
      </c>
      <c r="D11" s="93"/>
      <c r="E11" s="29"/>
      <c r="F11" s="30"/>
      <c r="G11" s="31"/>
      <c r="H11" s="221" t="s">
        <v>609</v>
      </c>
      <c r="I11" s="104" t="s">
        <v>610</v>
      </c>
      <c r="J11" s="169">
        <v>0</v>
      </c>
      <c r="K11" s="172">
        <v>1</v>
      </c>
      <c r="L11" s="79"/>
      <c r="M11" s="192"/>
      <c r="N11" s="190"/>
      <c r="O11" s="96">
        <v>30600000</v>
      </c>
      <c r="P11" s="87"/>
      <c r="Q11" s="96">
        <v>20400000</v>
      </c>
      <c r="R11" s="32"/>
      <c r="S11" s="32"/>
      <c r="T11" s="32"/>
      <c r="U11" s="96">
        <v>15300000</v>
      </c>
      <c r="V11" s="32"/>
      <c r="W11" s="96">
        <v>9996000</v>
      </c>
      <c r="X11" s="32"/>
      <c r="Y11" s="96">
        <v>25704000</v>
      </c>
      <c r="Z11" s="32"/>
      <c r="AA11" s="96"/>
      <c r="AB11" s="33"/>
      <c r="AC11" s="116">
        <f>+Y11+W11+U11+Q11+O11</f>
        <v>102000000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7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7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51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172380000</v>
      </c>
      <c r="P15" s="23">
        <f>SUM(P16:P19)</f>
        <v>0</v>
      </c>
      <c r="Q15" s="24">
        <f>SUM(Q16:Q19)</f>
        <v>91800000</v>
      </c>
      <c r="R15" s="23">
        <f>SUM(R16:R19)</f>
        <v>0</v>
      </c>
      <c r="S15" s="24"/>
      <c r="T15" s="23"/>
      <c r="U15" s="24">
        <f>+U16</f>
        <v>91800000</v>
      </c>
      <c r="V15" s="23"/>
      <c r="W15" s="24">
        <f>+W16</f>
        <v>46410000</v>
      </c>
      <c r="X15" s="23"/>
      <c r="Y15" s="24">
        <f>+Y16</f>
        <v>41310000</v>
      </c>
      <c r="Z15" s="23"/>
      <c r="AA15" s="24">
        <f>+AA16</f>
        <v>0</v>
      </c>
      <c r="AB15" s="23"/>
      <c r="AC15" s="24">
        <f>AC16</f>
        <v>443700000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50.25">
      <c r="B16" s="210" t="s">
        <v>607</v>
      </c>
      <c r="C16" s="106" t="s">
        <v>608</v>
      </c>
      <c r="D16" s="44"/>
      <c r="E16" s="44"/>
      <c r="F16" s="45"/>
      <c r="G16" s="31"/>
      <c r="H16" s="229" t="s">
        <v>611</v>
      </c>
      <c r="I16" s="214" t="s">
        <v>612</v>
      </c>
      <c r="J16" s="110">
        <v>27.01</v>
      </c>
      <c r="K16" s="230">
        <v>27.01</v>
      </c>
      <c r="L16" s="89"/>
      <c r="M16" s="217"/>
      <c r="N16" s="219"/>
      <c r="O16" s="47">
        <v>172380000</v>
      </c>
      <c r="P16" s="87"/>
      <c r="Q16" s="87">
        <v>91800000</v>
      </c>
      <c r="R16" s="87"/>
      <c r="S16" s="87"/>
      <c r="T16" s="87"/>
      <c r="U16" s="87">
        <v>91800000</v>
      </c>
      <c r="V16" s="87"/>
      <c r="W16" s="87">
        <v>46410000</v>
      </c>
      <c r="X16" s="87"/>
      <c r="Y16" s="87">
        <v>41310000</v>
      </c>
      <c r="Z16" s="87"/>
      <c r="AA16" s="87"/>
      <c r="AB16" s="87"/>
      <c r="AC16" s="116">
        <f>+Y16+W16+U16+Q16+O16</f>
        <v>443700000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24"/>
      <c r="I17" s="214"/>
      <c r="J17" s="104"/>
      <c r="K17" s="231"/>
      <c r="L17" s="89"/>
      <c r="M17" s="217"/>
      <c r="N17" s="219"/>
      <c r="O17" s="4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24"/>
      <c r="I18" s="214"/>
      <c r="J18" s="104"/>
      <c r="K18" s="231"/>
      <c r="L18" s="89"/>
      <c r="M18" s="217"/>
      <c r="N18" s="219"/>
      <c r="O18" s="4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25"/>
      <c r="I19" s="215"/>
      <c r="J19" s="105"/>
      <c r="K19" s="232"/>
      <c r="L19" s="53"/>
      <c r="M19" s="218"/>
      <c r="N19" s="220"/>
      <c r="O19" s="54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10200000</v>
      </c>
      <c r="P21" s="23">
        <f>SUM(P22:P24)</f>
        <v>0</v>
      </c>
      <c r="Q21" s="24">
        <f>SUM(Q22:Q24)</f>
        <v>8160000</v>
      </c>
      <c r="R21" s="23">
        <f>SUM(R22:R24)</f>
        <v>0</v>
      </c>
      <c r="S21" s="24">
        <v>0</v>
      </c>
      <c r="T21" s="23"/>
      <c r="U21" s="24">
        <f>+U22</f>
        <v>5100000</v>
      </c>
      <c r="V21" s="23"/>
      <c r="W21" s="24">
        <f>+W22</f>
        <v>2754000</v>
      </c>
      <c r="X21" s="23"/>
      <c r="Y21" s="24">
        <f>+Y22</f>
        <v>9486000</v>
      </c>
      <c r="Z21" s="23"/>
      <c r="AA21" s="24">
        <f>+AA22</f>
        <v>0</v>
      </c>
      <c r="AB21" s="23"/>
      <c r="AC21" s="58">
        <f>AC22</f>
        <v>35700000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607</v>
      </c>
      <c r="C22" s="109" t="s">
        <v>608</v>
      </c>
      <c r="D22" s="29"/>
      <c r="E22" s="29"/>
      <c r="F22" s="59"/>
      <c r="G22" s="60"/>
      <c r="H22" s="124" t="s">
        <v>613</v>
      </c>
      <c r="I22" s="127" t="s">
        <v>614</v>
      </c>
      <c r="J22" s="103">
        <v>0</v>
      </c>
      <c r="K22" s="130">
        <v>1</v>
      </c>
      <c r="L22" s="61"/>
      <c r="M22" s="130"/>
      <c r="N22" s="113"/>
      <c r="O22" s="62">
        <v>10200000</v>
      </c>
      <c r="P22" s="63"/>
      <c r="Q22" s="64">
        <v>8160000</v>
      </c>
      <c r="R22" s="63"/>
      <c r="S22" s="63"/>
      <c r="T22" s="63"/>
      <c r="U22" s="63">
        <v>5100000</v>
      </c>
      <c r="V22" s="63"/>
      <c r="W22" s="63">
        <v>2754000</v>
      </c>
      <c r="X22" s="63"/>
      <c r="Y22" s="63">
        <v>9486000</v>
      </c>
      <c r="Z22" s="63"/>
      <c r="AA22" s="87">
        <v>0</v>
      </c>
      <c r="AB22" s="87"/>
      <c r="AC22" s="116">
        <f>+AA22+Y22+W22+U22+Q22+O22</f>
        <v>35700000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9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7"/>
      <c r="AB23" s="87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8"/>
      <c r="Q24" s="39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18"/>
      <c r="AD24" s="118"/>
      <c r="AE24" s="70"/>
      <c r="AF24" s="120"/>
      <c r="AG24" s="120"/>
      <c r="AH24" s="112"/>
    </row>
    <row r="25" spans="2:35" ht="46.5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8160000</v>
      </c>
      <c r="P25" s="23">
        <f>SUM(P26:P28)</f>
        <v>0</v>
      </c>
      <c r="Q25" s="24">
        <f>SUM(Q26:Q28)</f>
        <v>6120000</v>
      </c>
      <c r="R25" s="23">
        <f>SUM(R26:R28)</f>
        <v>0</v>
      </c>
      <c r="S25" s="24"/>
      <c r="T25" s="23"/>
      <c r="U25" s="24"/>
      <c r="V25" s="23"/>
      <c r="W25" s="24">
        <f>+W26</f>
        <v>204000</v>
      </c>
      <c r="X25" s="23"/>
      <c r="Y25" s="24">
        <f>+Y26</f>
        <v>11016000</v>
      </c>
      <c r="Z25" s="23"/>
      <c r="AA25" s="24">
        <f>+AA26</f>
        <v>0</v>
      </c>
      <c r="AB25" s="23"/>
      <c r="AC25" s="58">
        <f>AC26</f>
        <v>25500000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5.75">
      <c r="B26" s="121" t="s">
        <v>607</v>
      </c>
      <c r="C26" s="109" t="s">
        <v>608</v>
      </c>
      <c r="D26" s="29"/>
      <c r="E26" s="29"/>
      <c r="F26" s="59"/>
      <c r="G26" s="60"/>
      <c r="H26" s="223" t="s">
        <v>615</v>
      </c>
      <c r="I26" s="127" t="s">
        <v>616</v>
      </c>
      <c r="J26" s="103">
        <v>90</v>
      </c>
      <c r="K26" s="130">
        <v>30</v>
      </c>
      <c r="L26" s="61"/>
      <c r="M26" s="130"/>
      <c r="N26" s="113"/>
      <c r="O26" s="62">
        <v>8160000</v>
      </c>
      <c r="P26" s="63"/>
      <c r="Q26" s="64">
        <v>6120000</v>
      </c>
      <c r="R26" s="63"/>
      <c r="S26" s="63"/>
      <c r="T26" s="63"/>
      <c r="U26" s="63"/>
      <c r="V26" s="63"/>
      <c r="W26" s="63">
        <v>204000</v>
      </c>
      <c r="X26" s="63"/>
      <c r="Y26" s="63">
        <v>11016000</v>
      </c>
      <c r="Z26" s="63"/>
      <c r="AA26" s="87"/>
      <c r="AB26" s="87"/>
      <c r="AC26" s="116">
        <f>+AA26+Y26+W26+Q26+O26</f>
        <v>25500000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9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7"/>
      <c r="AB27" s="87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8"/>
      <c r="Q28" s="39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12240000</v>
      </c>
      <c r="P29" s="23">
        <f>SUM(P30:P32)</f>
        <v>0</v>
      </c>
      <c r="Q29" s="24">
        <f>SUM(Q30:Q32)</f>
        <v>9180000</v>
      </c>
      <c r="R29" s="23">
        <f>SUM(R30:R32)</f>
        <v>0</v>
      </c>
      <c r="S29" s="24"/>
      <c r="T29" s="23"/>
      <c r="U29" s="24"/>
      <c r="V29" s="23"/>
      <c r="W29" s="24">
        <f>+W30</f>
        <v>3570000</v>
      </c>
      <c r="X29" s="23"/>
      <c r="Y29" s="24">
        <f>+Y30</f>
        <v>10710000</v>
      </c>
      <c r="Z29" s="23"/>
      <c r="AA29" s="24">
        <f>+AA30</f>
        <v>0</v>
      </c>
      <c r="AB29" s="23"/>
      <c r="AC29" s="58">
        <f>AC30</f>
        <v>35700000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5.75">
      <c r="B30" s="121" t="s">
        <v>607</v>
      </c>
      <c r="C30" s="109" t="s">
        <v>608</v>
      </c>
      <c r="D30" s="29"/>
      <c r="E30" s="29"/>
      <c r="F30" s="59"/>
      <c r="G30" s="60"/>
      <c r="H30" s="124" t="s">
        <v>617</v>
      </c>
      <c r="I30" s="127" t="s">
        <v>618</v>
      </c>
      <c r="J30" s="103">
        <v>500</v>
      </c>
      <c r="K30" s="130">
        <v>500</v>
      </c>
      <c r="L30" s="61"/>
      <c r="M30" s="130"/>
      <c r="N30" s="113"/>
      <c r="O30" s="62">
        <v>12240000</v>
      </c>
      <c r="P30" s="63"/>
      <c r="Q30" s="64">
        <v>9180000</v>
      </c>
      <c r="R30" s="63"/>
      <c r="S30" s="63"/>
      <c r="T30" s="63"/>
      <c r="U30" s="63"/>
      <c r="V30" s="63"/>
      <c r="W30" s="63">
        <v>3570000</v>
      </c>
      <c r="X30" s="63"/>
      <c r="Y30" s="63">
        <v>10710000</v>
      </c>
      <c r="Z30" s="63"/>
      <c r="AA30" s="87"/>
      <c r="AB30" s="87"/>
      <c r="AC30" s="116">
        <f>+AA30+Y30+W30+Q30+O30</f>
        <v>35700000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9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7"/>
      <c r="AB31" s="87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8"/>
      <c r="Q32" s="39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102000000</v>
      </c>
      <c r="P33" s="23">
        <f>SUM(P34:P36)</f>
        <v>0</v>
      </c>
      <c r="Q33" s="24">
        <f>SUM(Q34:Q36)</f>
        <v>112506000</v>
      </c>
      <c r="R33" s="23">
        <f>SUM(R34:R36)</f>
        <v>0</v>
      </c>
      <c r="S33" s="24"/>
      <c r="T33" s="23"/>
      <c r="U33" s="24"/>
      <c r="V33" s="23"/>
      <c r="W33" s="24">
        <f>+W34</f>
        <v>27540000</v>
      </c>
      <c r="X33" s="23"/>
      <c r="Y33" s="24">
        <f>+Y34</f>
        <v>63954000</v>
      </c>
      <c r="Z33" s="23"/>
      <c r="AA33" s="24">
        <f>+AA34</f>
        <v>0</v>
      </c>
      <c r="AB33" s="23"/>
      <c r="AC33" s="58">
        <f>AC34</f>
        <v>306000000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50.25">
      <c r="B34" s="121" t="s">
        <v>607</v>
      </c>
      <c r="C34" s="109" t="s">
        <v>608</v>
      </c>
      <c r="D34" s="29"/>
      <c r="E34" s="29"/>
      <c r="F34" s="59"/>
      <c r="G34" s="60"/>
      <c r="H34" s="124" t="s">
        <v>619</v>
      </c>
      <c r="I34" s="127" t="s">
        <v>620</v>
      </c>
      <c r="J34" s="103">
        <v>0</v>
      </c>
      <c r="K34" s="130">
        <v>1</v>
      </c>
      <c r="L34" s="61"/>
      <c r="M34" s="130"/>
      <c r="N34" s="113"/>
      <c r="O34" s="62">
        <v>102000000</v>
      </c>
      <c r="P34" s="63"/>
      <c r="Q34" s="64">
        <v>112506000</v>
      </c>
      <c r="R34" s="63"/>
      <c r="S34" s="63"/>
      <c r="T34" s="63"/>
      <c r="U34" s="63"/>
      <c r="V34" s="63"/>
      <c r="W34" s="63">
        <v>27540000</v>
      </c>
      <c r="X34" s="63"/>
      <c r="Y34" s="63">
        <v>63954000</v>
      </c>
      <c r="Z34" s="63"/>
      <c r="AA34" s="87"/>
      <c r="AB34" s="87"/>
      <c r="AC34" s="116">
        <f>+Y34+W34+Q34+O34</f>
        <v>306000000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9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7"/>
      <c r="AB35" s="87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8"/>
      <c r="Q36" s="39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1130000</v>
      </c>
      <c r="P37" s="23">
        <f>SUM(P38:P40)</f>
        <v>0</v>
      </c>
      <c r="Q37" s="24">
        <f>SUM(Q38:Q40)</f>
        <v>1614000</v>
      </c>
      <c r="R37" s="23">
        <f>SUM(R38:R40)</f>
        <v>0</v>
      </c>
      <c r="S37" s="24"/>
      <c r="T37" s="23"/>
      <c r="U37" s="24">
        <f>+U38</f>
        <v>0</v>
      </c>
      <c r="V37" s="23"/>
      <c r="W37" s="24">
        <f>+W38</f>
        <v>306000</v>
      </c>
      <c r="X37" s="23"/>
      <c r="Y37" s="24">
        <f>+Y38</f>
        <v>2040000</v>
      </c>
      <c r="Z37" s="23"/>
      <c r="AA37" s="24">
        <f>+AA38</f>
        <v>0</v>
      </c>
      <c r="AB37" s="23"/>
      <c r="AC37" s="58">
        <f>AC38</f>
        <v>5090000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1.25">
      <c r="B38" s="121" t="s">
        <v>607</v>
      </c>
      <c r="C38" s="109" t="s">
        <v>608</v>
      </c>
      <c r="D38" s="29"/>
      <c r="E38" s="29"/>
      <c r="F38" s="59"/>
      <c r="G38" s="60"/>
      <c r="H38" s="124" t="s">
        <v>621</v>
      </c>
      <c r="I38" s="127" t="s">
        <v>622</v>
      </c>
      <c r="J38" s="103">
        <v>0</v>
      </c>
      <c r="K38" s="130">
        <v>1</v>
      </c>
      <c r="L38" s="61"/>
      <c r="M38" s="130"/>
      <c r="N38" s="113"/>
      <c r="O38" s="62">
        <v>1130000</v>
      </c>
      <c r="P38" s="63"/>
      <c r="Q38" s="64">
        <v>1614000</v>
      </c>
      <c r="R38" s="63"/>
      <c r="S38" s="63"/>
      <c r="T38" s="63"/>
      <c r="U38" s="63"/>
      <c r="V38" s="63"/>
      <c r="W38" s="63">
        <v>306000</v>
      </c>
      <c r="X38" s="63"/>
      <c r="Y38" s="63">
        <v>2040000</v>
      </c>
      <c r="Z38" s="63"/>
      <c r="AA38" s="87"/>
      <c r="AB38" s="87"/>
      <c r="AC38" s="116">
        <f>+AA38+O38+W38+Q38+Y38</f>
        <v>5090000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9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7"/>
      <c r="AB39" s="87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8"/>
      <c r="Q40" s="39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118"/>
      <c r="AD40" s="118"/>
      <c r="AE40" s="70"/>
      <c r="AF40" s="120"/>
      <c r="AG40" s="120"/>
      <c r="AH40" s="112"/>
    </row>
    <row r="41" spans="2:34" ht="42.75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0</v>
      </c>
      <c r="P41" s="23">
        <f>SUM(P42:P44)</f>
        <v>0</v>
      </c>
      <c r="Q41" s="24">
        <f>SUM(Q42:Q44)</f>
        <v>1020000</v>
      </c>
      <c r="R41" s="23">
        <f>SUM(R42:R44)</f>
        <v>0</v>
      </c>
      <c r="S41" s="24"/>
      <c r="T41" s="23"/>
      <c r="U41" s="24"/>
      <c r="V41" s="23"/>
      <c r="W41" s="24">
        <f>+W42</f>
        <v>0</v>
      </c>
      <c r="X41" s="23"/>
      <c r="Y41" s="24">
        <f>+Y42</f>
        <v>0</v>
      </c>
      <c r="Z41" s="23"/>
      <c r="AA41" s="24">
        <f>+AA42</f>
        <v>0</v>
      </c>
      <c r="AB41" s="23"/>
      <c r="AC41" s="58">
        <f>AC42</f>
        <v>1020000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2.75" customHeight="1">
      <c r="B42" s="121" t="s">
        <v>607</v>
      </c>
      <c r="C42" s="109" t="s">
        <v>608</v>
      </c>
      <c r="D42" s="29"/>
      <c r="E42" s="29"/>
      <c r="F42" s="59"/>
      <c r="G42" s="60"/>
      <c r="H42" s="223" t="s">
        <v>623</v>
      </c>
      <c r="I42" s="127" t="s">
        <v>624</v>
      </c>
      <c r="J42" s="103">
        <v>0</v>
      </c>
      <c r="K42" s="226">
        <v>1</v>
      </c>
      <c r="L42" s="61"/>
      <c r="M42" s="130"/>
      <c r="N42" s="113"/>
      <c r="O42" s="62"/>
      <c r="P42" s="63"/>
      <c r="Q42" s="64">
        <v>1020000</v>
      </c>
      <c r="R42" s="63"/>
      <c r="S42" s="63"/>
      <c r="T42" s="63"/>
      <c r="U42" s="63"/>
      <c r="V42" s="63"/>
      <c r="W42" s="63"/>
      <c r="X42" s="63"/>
      <c r="Y42" s="63"/>
      <c r="Z42" s="63"/>
      <c r="AA42" s="87"/>
      <c r="AB42" s="87"/>
      <c r="AC42" s="116">
        <f>+Y42+W42+Q42+O42+AA42</f>
        <v>1020000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224"/>
      <c r="I43" s="128"/>
      <c r="J43" s="104"/>
      <c r="K43" s="227"/>
      <c r="L43" s="89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7"/>
      <c r="AB43" s="87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225"/>
      <c r="I44" s="129"/>
      <c r="J44" s="105"/>
      <c r="K44" s="228"/>
      <c r="L44" s="53"/>
      <c r="M44" s="132"/>
      <c r="N44" s="115"/>
      <c r="O44" s="54"/>
      <c r="P44" s="88"/>
      <c r="Q44" s="39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18"/>
      <c r="AD44" s="118"/>
      <c r="AE44" s="70"/>
      <c r="AF44" s="120"/>
      <c r="AG44" s="120"/>
      <c r="AH44" s="112"/>
    </row>
    <row r="45" spans="2:34" ht="46.5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25500000</v>
      </c>
      <c r="P45" s="23">
        <f>SUM(P46:P48)</f>
        <v>0</v>
      </c>
      <c r="Q45" s="24">
        <f>SUM(Q46:Q48)</f>
        <v>15300000</v>
      </c>
      <c r="R45" s="23">
        <f>SUM(R46:R48)</f>
        <v>0</v>
      </c>
      <c r="S45" s="24"/>
      <c r="T45" s="23"/>
      <c r="U45" s="24">
        <f>+U46</f>
        <v>10200000</v>
      </c>
      <c r="V45" s="23"/>
      <c r="W45" s="24">
        <f>+W46</f>
        <v>7140000</v>
      </c>
      <c r="X45" s="23"/>
      <c r="Y45" s="24">
        <f>+Y46</f>
        <v>23460000</v>
      </c>
      <c r="Z45" s="23"/>
      <c r="AA45" s="24">
        <f>+AA46</f>
        <v>0</v>
      </c>
      <c r="AB45" s="23"/>
      <c r="AC45" s="58">
        <f>AC46</f>
        <v>81600000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5.75">
      <c r="B46" s="121" t="s">
        <v>607</v>
      </c>
      <c r="C46" s="109" t="s">
        <v>608</v>
      </c>
      <c r="D46" s="29"/>
      <c r="E46" s="29"/>
      <c r="F46" s="59"/>
      <c r="G46" s="60"/>
      <c r="H46" s="124" t="s">
        <v>625</v>
      </c>
      <c r="I46" s="127" t="s">
        <v>626</v>
      </c>
      <c r="J46" s="103">
        <v>0</v>
      </c>
      <c r="K46" s="130">
        <v>1</v>
      </c>
      <c r="L46" s="61"/>
      <c r="M46" s="130"/>
      <c r="N46" s="113"/>
      <c r="O46" s="62">
        <v>25500000</v>
      </c>
      <c r="P46" s="63"/>
      <c r="Q46" s="64">
        <v>15300000</v>
      </c>
      <c r="R46" s="63"/>
      <c r="S46" s="63"/>
      <c r="T46" s="63"/>
      <c r="U46" s="63">
        <v>10200000</v>
      </c>
      <c r="V46" s="63"/>
      <c r="W46" s="63">
        <v>7140000</v>
      </c>
      <c r="X46" s="63"/>
      <c r="Y46" s="63">
        <v>23460000</v>
      </c>
      <c r="Z46" s="63"/>
      <c r="AA46" s="87">
        <v>0</v>
      </c>
      <c r="AB46" s="87"/>
      <c r="AC46" s="116">
        <f>+Y46+W46+U46+Q46+O46</f>
        <v>81600000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9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7"/>
      <c r="AB47" s="87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8"/>
      <c r="Q48" s="39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118"/>
      <c r="AD48" s="118"/>
      <c r="AE48" s="70"/>
      <c r="AF48" s="120"/>
      <c r="AG48" s="120"/>
      <c r="AH48" s="112"/>
    </row>
    <row r="49" spans="2:34" ht="46.5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15300000</v>
      </c>
      <c r="P49" s="23">
        <f>SUM(P50:P52)</f>
        <v>0</v>
      </c>
      <c r="Q49" s="24">
        <f>SUM(Q50:Q52)</f>
        <v>10200000</v>
      </c>
      <c r="R49" s="23">
        <f>SUM(R50:R52)</f>
        <v>0</v>
      </c>
      <c r="S49" s="24"/>
      <c r="T49" s="23"/>
      <c r="U49" s="24">
        <f>+U50</f>
        <v>0</v>
      </c>
      <c r="V49" s="23"/>
      <c r="W49" s="24">
        <f>+W50</f>
        <v>4080000</v>
      </c>
      <c r="X49" s="23"/>
      <c r="Y49" s="24">
        <f>+Y50</f>
        <v>16320000</v>
      </c>
      <c r="Z49" s="23"/>
      <c r="AA49" s="24">
        <f>+AA50</f>
        <v>0</v>
      </c>
      <c r="AB49" s="23"/>
      <c r="AC49" s="58">
        <f>AC50</f>
        <v>45900000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45.75">
      <c r="B50" s="121" t="s">
        <v>607</v>
      </c>
      <c r="C50" s="109" t="s">
        <v>608</v>
      </c>
      <c r="D50" s="29"/>
      <c r="E50" s="29"/>
      <c r="F50" s="59"/>
      <c r="G50" s="60"/>
      <c r="H50" s="124" t="s">
        <v>627</v>
      </c>
      <c r="I50" s="127" t="s">
        <v>628</v>
      </c>
      <c r="J50" s="103">
        <v>0</v>
      </c>
      <c r="K50" s="130">
        <v>250</v>
      </c>
      <c r="L50" s="61"/>
      <c r="M50" s="130"/>
      <c r="N50" s="113"/>
      <c r="O50" s="62">
        <v>15300000</v>
      </c>
      <c r="P50" s="63"/>
      <c r="Q50" s="64">
        <v>10200000</v>
      </c>
      <c r="R50" s="63"/>
      <c r="S50" s="63"/>
      <c r="T50" s="63"/>
      <c r="U50" s="63"/>
      <c r="V50" s="63"/>
      <c r="W50" s="63">
        <v>4080000</v>
      </c>
      <c r="X50" s="63"/>
      <c r="Y50" s="63">
        <v>16320000</v>
      </c>
      <c r="Z50" s="63"/>
      <c r="AA50" s="87"/>
      <c r="AB50" s="87"/>
      <c r="AC50" s="116">
        <f>+AA50+Y50+W50+Q50+O50</f>
        <v>45900000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9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7"/>
      <c r="AB51" s="87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7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8"/>
      <c r="Q52" s="39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118"/>
      <c r="AD52" s="118"/>
      <c r="AE52" s="70"/>
      <c r="AF52" s="120"/>
      <c r="AG52" s="120"/>
      <c r="AH52" s="112"/>
    </row>
  </sheetData>
  <mergeCells count="163">
    <mergeCell ref="AD50:AD52"/>
    <mergeCell ref="AF50:AF52"/>
    <mergeCell ref="AG50:AG52"/>
    <mergeCell ref="AH50:AH52"/>
    <mergeCell ref="AH46:AH48"/>
    <mergeCell ref="B50:B52"/>
    <mergeCell ref="C50:C52"/>
    <mergeCell ref="H50:H52"/>
    <mergeCell ref="I50:I52"/>
    <mergeCell ref="J50:J52"/>
    <mergeCell ref="K50:K52"/>
    <mergeCell ref="M50:M52"/>
    <mergeCell ref="N50:N52"/>
    <mergeCell ref="AC50:AC52"/>
    <mergeCell ref="M46:M48"/>
    <mergeCell ref="N46:N48"/>
    <mergeCell ref="AC46:AC48"/>
    <mergeCell ref="AD46:AD48"/>
    <mergeCell ref="AF46:AF48"/>
    <mergeCell ref="AG46:AG48"/>
    <mergeCell ref="I34:I36"/>
    <mergeCell ref="J34:J36"/>
    <mergeCell ref="K34:K36"/>
    <mergeCell ref="M34:M36"/>
    <mergeCell ref="AD42:AD44"/>
    <mergeCell ref="AF42:AF44"/>
    <mergeCell ref="AG42:AG44"/>
    <mergeCell ref="AH42:AH44"/>
    <mergeCell ref="B46:B48"/>
    <mergeCell ref="C46:C48"/>
    <mergeCell ref="H46:H48"/>
    <mergeCell ref="I46:I48"/>
    <mergeCell ref="J46:J48"/>
    <mergeCell ref="K46:K48"/>
    <mergeCell ref="B42:B44"/>
    <mergeCell ref="C42:C44"/>
    <mergeCell ref="H42:H44"/>
    <mergeCell ref="I42:I44"/>
    <mergeCell ref="J42:J44"/>
    <mergeCell ref="K42:K44"/>
    <mergeCell ref="M42:M44"/>
    <mergeCell ref="N42:N44"/>
    <mergeCell ref="AC42:AC44"/>
    <mergeCell ref="B38:B40"/>
    <mergeCell ref="C38:C40"/>
    <mergeCell ref="H38:H40"/>
    <mergeCell ref="I38:I40"/>
    <mergeCell ref="J38:J40"/>
    <mergeCell ref="K38:K40"/>
    <mergeCell ref="AH38:AH40"/>
    <mergeCell ref="M38:M40"/>
    <mergeCell ref="N38:N40"/>
    <mergeCell ref="AC38:AC40"/>
    <mergeCell ref="AD38:AD40"/>
    <mergeCell ref="AF38:AF40"/>
    <mergeCell ref="AG38:AG40"/>
    <mergeCell ref="N34:N36"/>
    <mergeCell ref="AC34:AC36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AD34:AD36"/>
    <mergeCell ref="AF34:AF36"/>
    <mergeCell ref="AG34:AG36"/>
    <mergeCell ref="AH34:AH36"/>
    <mergeCell ref="B34:B36"/>
    <mergeCell ref="C34:C36"/>
    <mergeCell ref="H34:H36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D26:AD28"/>
    <mergeCell ref="AF26:AF28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I52"/>
  <sheetViews>
    <sheetView topLeftCell="H1" zoomScale="90" zoomScaleNormal="90" workbookViewId="0">
      <selection activeCell="O11" sqref="O11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1" style="1" bestFit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629</v>
      </c>
      <c r="C4" s="143"/>
      <c r="D4" s="143"/>
      <c r="E4" s="143"/>
      <c r="F4" s="143"/>
      <c r="G4" s="143"/>
      <c r="H4" s="144"/>
      <c r="I4" s="222" t="s">
        <v>165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630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631</v>
      </c>
      <c r="C5" s="182"/>
      <c r="D5" s="183"/>
      <c r="E5" s="90"/>
      <c r="F5" s="184" t="s">
        <v>632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732</v>
      </c>
      <c r="C8" s="199" t="s">
        <v>633</v>
      </c>
      <c r="D8" s="200"/>
      <c r="E8" s="200"/>
      <c r="F8" s="200"/>
      <c r="G8" s="200"/>
      <c r="H8" s="200"/>
      <c r="I8" s="76" t="s">
        <v>634</v>
      </c>
      <c r="J8" s="101">
        <v>0</v>
      </c>
      <c r="K8" s="10">
        <v>30</v>
      </c>
      <c r="L8" s="10"/>
      <c r="M8" s="11"/>
      <c r="N8" s="77"/>
      <c r="O8" s="12">
        <f>+O10+O15+O21+O25+O29+O33+O37+O41+O45</f>
        <v>88400000</v>
      </c>
      <c r="P8" s="12">
        <f t="shared" ref="P8:X8" si="0">+P10+P15+P21+P25+P29+P33+P37+P41+P45</f>
        <v>0</v>
      </c>
      <c r="Q8" s="12">
        <f t="shared" si="0"/>
        <v>35600000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>+W10+W15+W21+W25+W29+W33+W37+W41+W45+W49</f>
        <v>10200000</v>
      </c>
      <c r="X8" s="12">
        <f t="shared" si="0"/>
        <v>0</v>
      </c>
      <c r="Y8" s="12">
        <f>+Y10+Y15+Y21+Y25+Y29+Y33+Y37+Y41+Y45+Y49</f>
        <v>71400000</v>
      </c>
      <c r="Z8" s="12">
        <f t="shared" ref="Z8:AC8" si="1">+Z10+Z15+Z21+Z25+Z29+Z33+Z37+Z41+Z45+Z49</f>
        <v>0</v>
      </c>
      <c r="AA8" s="12">
        <f t="shared" si="1"/>
        <v>51000000</v>
      </c>
      <c r="AB8" s="12">
        <f t="shared" si="1"/>
        <v>0</v>
      </c>
      <c r="AC8" s="12">
        <f t="shared" si="1"/>
        <v>256600000</v>
      </c>
      <c r="AD8" s="12">
        <f t="shared" ref="AD8" si="2">+AD10+AD21+AD25+AD29+AD33+AD37+AD41+AD45+AD49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2040000</v>
      </c>
      <c r="P10" s="23">
        <f>SUM(P11:P13)</f>
        <v>0</v>
      </c>
      <c r="Q10" s="24">
        <f>SUM(Q11:Q13)</f>
        <v>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1020000</v>
      </c>
      <c r="X10" s="23"/>
      <c r="Y10" s="24">
        <f>SUM(Y11:Y13)</f>
        <v>2040000</v>
      </c>
      <c r="Z10" s="23"/>
      <c r="AA10" s="24">
        <f>SUM(AA11:AA13)</f>
        <v>0</v>
      </c>
      <c r="AB10" s="23"/>
      <c r="AC10" s="25">
        <f>+O10+Q10+S10+U10+W10+Y10+AA10</f>
        <v>5100000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636</v>
      </c>
      <c r="C11" s="109" t="s">
        <v>635</v>
      </c>
      <c r="D11" s="93"/>
      <c r="E11" s="29"/>
      <c r="F11" s="30"/>
      <c r="G11" s="31"/>
      <c r="H11" s="221" t="s">
        <v>637</v>
      </c>
      <c r="I11" s="104" t="s">
        <v>638</v>
      </c>
      <c r="J11" s="169">
        <v>0</v>
      </c>
      <c r="K11" s="172">
        <v>10</v>
      </c>
      <c r="L11" s="79"/>
      <c r="M11" s="192"/>
      <c r="N11" s="190"/>
      <c r="O11" s="96">
        <v>2040000</v>
      </c>
      <c r="P11" s="87"/>
      <c r="Q11" s="96"/>
      <c r="R11" s="32"/>
      <c r="S11" s="32"/>
      <c r="T11" s="32"/>
      <c r="U11" s="96"/>
      <c r="V11" s="32"/>
      <c r="W11" s="96">
        <v>1020000</v>
      </c>
      <c r="X11" s="32"/>
      <c r="Y11" s="96">
        <v>2040000</v>
      </c>
      <c r="Z11" s="32"/>
      <c r="AA11" s="96"/>
      <c r="AB11" s="33"/>
      <c r="AC11" s="116">
        <f>+Y11+W11+O11</f>
        <v>5100000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7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7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6.5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17000000</v>
      </c>
      <c r="P15" s="23">
        <f>SUM(P16:P19)</f>
        <v>0</v>
      </c>
      <c r="Q15" s="24">
        <f>SUM(Q16:Q19)</f>
        <v>5000000</v>
      </c>
      <c r="R15" s="23">
        <f>SUM(R16:R19)</f>
        <v>0</v>
      </c>
      <c r="S15" s="24"/>
      <c r="T15" s="23"/>
      <c r="U15" s="24"/>
      <c r="V15" s="23"/>
      <c r="W15" s="24">
        <f>+W16</f>
        <v>0</v>
      </c>
      <c r="X15" s="23"/>
      <c r="Y15" s="24">
        <f>+Y16</f>
        <v>1020000</v>
      </c>
      <c r="Z15" s="23"/>
      <c r="AA15" s="24">
        <f>+AA16</f>
        <v>0</v>
      </c>
      <c r="AB15" s="23"/>
      <c r="AC15" s="24">
        <f>AC16</f>
        <v>23020000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5.75">
      <c r="B16" s="210" t="s">
        <v>636</v>
      </c>
      <c r="C16" s="106" t="s">
        <v>635</v>
      </c>
      <c r="D16" s="44"/>
      <c r="E16" s="44"/>
      <c r="F16" s="45"/>
      <c r="G16" s="31"/>
      <c r="H16" s="229" t="s">
        <v>639</v>
      </c>
      <c r="I16" s="214" t="s">
        <v>640</v>
      </c>
      <c r="J16" s="110">
        <v>0</v>
      </c>
      <c r="K16" s="230">
        <v>1</v>
      </c>
      <c r="L16" s="89"/>
      <c r="M16" s="217"/>
      <c r="N16" s="219"/>
      <c r="O16" s="47">
        <v>17000000</v>
      </c>
      <c r="P16" s="87"/>
      <c r="Q16" s="87">
        <v>5000000</v>
      </c>
      <c r="R16" s="87"/>
      <c r="S16" s="87"/>
      <c r="T16" s="87"/>
      <c r="U16" s="87"/>
      <c r="V16" s="87"/>
      <c r="W16" s="87"/>
      <c r="X16" s="87"/>
      <c r="Y16" s="87">
        <v>1020000</v>
      </c>
      <c r="Z16" s="87"/>
      <c r="AA16" s="87"/>
      <c r="AB16" s="87"/>
      <c r="AC16" s="116">
        <f>+AA16+W16+Q16+O16+Y16</f>
        <v>23020000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24"/>
      <c r="I17" s="214"/>
      <c r="J17" s="104"/>
      <c r="K17" s="231"/>
      <c r="L17" s="89"/>
      <c r="M17" s="217"/>
      <c r="N17" s="219"/>
      <c r="O17" s="4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24"/>
      <c r="I18" s="214"/>
      <c r="J18" s="104"/>
      <c r="K18" s="231"/>
      <c r="L18" s="89"/>
      <c r="M18" s="217"/>
      <c r="N18" s="219"/>
      <c r="O18" s="4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25"/>
      <c r="I19" s="215"/>
      <c r="J19" s="105"/>
      <c r="K19" s="232"/>
      <c r="L19" s="53"/>
      <c r="M19" s="218"/>
      <c r="N19" s="220"/>
      <c r="O19" s="54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1020000</v>
      </c>
      <c r="P21" s="23">
        <f>SUM(P22:P24)</f>
        <v>0</v>
      </c>
      <c r="Q21" s="24">
        <f>SUM(Q22:Q24)</f>
        <v>0</v>
      </c>
      <c r="R21" s="23">
        <f>SUM(R22:R24)</f>
        <v>0</v>
      </c>
      <c r="S21" s="24">
        <v>0</v>
      </c>
      <c r="T21" s="23"/>
      <c r="U21" s="24">
        <f>+U22</f>
        <v>0</v>
      </c>
      <c r="V21" s="23"/>
      <c r="W21" s="24">
        <f>+W22</f>
        <v>510000</v>
      </c>
      <c r="X21" s="23"/>
      <c r="Y21" s="24">
        <f>+Y22</f>
        <v>1020000</v>
      </c>
      <c r="Z21" s="23"/>
      <c r="AA21" s="24">
        <f>+AA22</f>
        <v>0</v>
      </c>
      <c r="AB21" s="23"/>
      <c r="AC21" s="58">
        <f>AC22</f>
        <v>2550000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636</v>
      </c>
      <c r="C22" s="109" t="s">
        <v>635</v>
      </c>
      <c r="D22" s="29"/>
      <c r="E22" s="29"/>
      <c r="F22" s="59"/>
      <c r="G22" s="60"/>
      <c r="H22" s="124" t="s">
        <v>641</v>
      </c>
      <c r="I22" s="127" t="s">
        <v>642</v>
      </c>
      <c r="J22" s="103">
        <v>1</v>
      </c>
      <c r="K22" s="130">
        <v>1</v>
      </c>
      <c r="L22" s="61"/>
      <c r="M22" s="130"/>
      <c r="N22" s="113"/>
      <c r="O22" s="62">
        <v>1020000</v>
      </c>
      <c r="P22" s="63"/>
      <c r="Q22" s="64"/>
      <c r="R22" s="63"/>
      <c r="S22" s="63"/>
      <c r="T22" s="63"/>
      <c r="U22" s="63"/>
      <c r="V22" s="63"/>
      <c r="W22" s="63">
        <v>510000</v>
      </c>
      <c r="X22" s="63"/>
      <c r="Y22" s="63">
        <v>1020000</v>
      </c>
      <c r="Z22" s="63"/>
      <c r="AA22" s="87"/>
      <c r="AB22" s="87"/>
      <c r="AC22" s="116">
        <f>+AA22+Y22+W22+U22+Q22+O22</f>
        <v>2550000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9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7"/>
      <c r="AB23" s="87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8"/>
      <c r="Q24" s="39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18"/>
      <c r="AD24" s="118"/>
      <c r="AE24" s="70"/>
      <c r="AF24" s="120"/>
      <c r="AG24" s="120"/>
      <c r="AH24" s="112"/>
    </row>
    <row r="25" spans="2:35" ht="42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1020000</v>
      </c>
      <c r="P25" s="23">
        <f>SUM(P26:P28)</f>
        <v>0</v>
      </c>
      <c r="Q25" s="24">
        <f>SUM(Q26:Q28)</f>
        <v>0</v>
      </c>
      <c r="R25" s="23">
        <f>SUM(R26:R28)</f>
        <v>0</v>
      </c>
      <c r="S25" s="24"/>
      <c r="T25" s="23"/>
      <c r="U25" s="24"/>
      <c r="V25" s="23"/>
      <c r="W25" s="24">
        <f>+W26</f>
        <v>510000</v>
      </c>
      <c r="X25" s="23"/>
      <c r="Y25" s="24">
        <f>+Y26</f>
        <v>1020000</v>
      </c>
      <c r="Z25" s="23"/>
      <c r="AA25" s="24">
        <f>+AA26</f>
        <v>0</v>
      </c>
      <c r="AB25" s="23"/>
      <c r="AC25" s="58">
        <f>AC26</f>
        <v>2550000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1.25">
      <c r="B26" s="121" t="s">
        <v>636</v>
      </c>
      <c r="C26" s="109" t="s">
        <v>635</v>
      </c>
      <c r="D26" s="29"/>
      <c r="E26" s="29"/>
      <c r="F26" s="59"/>
      <c r="G26" s="60"/>
      <c r="H26" s="223" t="s">
        <v>643</v>
      </c>
      <c r="I26" s="127" t="s">
        <v>644</v>
      </c>
      <c r="J26" s="103">
        <v>0</v>
      </c>
      <c r="K26" s="130">
        <v>4</v>
      </c>
      <c r="L26" s="61"/>
      <c r="M26" s="130"/>
      <c r="N26" s="113"/>
      <c r="O26" s="62">
        <v>1020000</v>
      </c>
      <c r="P26" s="63"/>
      <c r="Q26" s="64"/>
      <c r="R26" s="63"/>
      <c r="S26" s="63"/>
      <c r="T26" s="63"/>
      <c r="U26" s="63"/>
      <c r="V26" s="63"/>
      <c r="W26" s="63">
        <v>510000</v>
      </c>
      <c r="X26" s="63"/>
      <c r="Y26" s="63">
        <v>1020000</v>
      </c>
      <c r="Z26" s="63"/>
      <c r="AA26" s="87"/>
      <c r="AB26" s="87"/>
      <c r="AC26" s="116">
        <f>+AA26+Y26+W26+Q26+O26</f>
        <v>2550000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9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7"/>
      <c r="AB27" s="87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8"/>
      <c r="Q28" s="39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0</v>
      </c>
      <c r="P29" s="23">
        <f>SUM(P30:P32)</f>
        <v>0</v>
      </c>
      <c r="Q29" s="24">
        <f>SUM(Q30:Q32)</f>
        <v>0</v>
      </c>
      <c r="R29" s="23">
        <f>SUM(R30:R32)</f>
        <v>0</v>
      </c>
      <c r="S29" s="24"/>
      <c r="T29" s="23"/>
      <c r="U29" s="24"/>
      <c r="V29" s="23"/>
      <c r="W29" s="24">
        <f>+W30</f>
        <v>0</v>
      </c>
      <c r="X29" s="23"/>
      <c r="Y29" s="24">
        <f>+Y30</f>
        <v>1020000</v>
      </c>
      <c r="Z29" s="23"/>
      <c r="AA29" s="24">
        <f>+AA30</f>
        <v>0</v>
      </c>
      <c r="AB29" s="23"/>
      <c r="AC29" s="58">
        <f>AC30</f>
        <v>1020000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1.25">
      <c r="B30" s="121" t="s">
        <v>636</v>
      </c>
      <c r="C30" s="109" t="s">
        <v>635</v>
      </c>
      <c r="D30" s="29"/>
      <c r="E30" s="29"/>
      <c r="F30" s="59"/>
      <c r="G30" s="60"/>
      <c r="H30" s="124" t="s">
        <v>645</v>
      </c>
      <c r="I30" s="127" t="s">
        <v>646</v>
      </c>
      <c r="J30" s="103">
        <v>0</v>
      </c>
      <c r="K30" s="130">
        <v>1</v>
      </c>
      <c r="L30" s="61"/>
      <c r="M30" s="130"/>
      <c r="N30" s="113"/>
      <c r="O30" s="62"/>
      <c r="P30" s="63"/>
      <c r="Q30" s="64"/>
      <c r="R30" s="63"/>
      <c r="S30" s="63"/>
      <c r="T30" s="63"/>
      <c r="U30" s="63"/>
      <c r="V30" s="63"/>
      <c r="W30" s="63"/>
      <c r="X30" s="63"/>
      <c r="Y30" s="63">
        <v>1020000</v>
      </c>
      <c r="Z30" s="63"/>
      <c r="AA30" s="87"/>
      <c r="AB30" s="87"/>
      <c r="AC30" s="116">
        <f>+AA30+Y30+W30+Q30+O30</f>
        <v>1020000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9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7"/>
      <c r="AB31" s="87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8"/>
      <c r="Q32" s="39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0</v>
      </c>
      <c r="P33" s="23">
        <f>SUM(P34:P36)</f>
        <v>0</v>
      </c>
      <c r="Q33" s="24">
        <f>SUM(Q34:Q36)</f>
        <v>0</v>
      </c>
      <c r="R33" s="23">
        <f>SUM(R34:R36)</f>
        <v>0</v>
      </c>
      <c r="S33" s="24"/>
      <c r="T33" s="23"/>
      <c r="U33" s="24"/>
      <c r="V33" s="23"/>
      <c r="W33" s="24">
        <f>+W34</f>
        <v>0</v>
      </c>
      <c r="X33" s="23"/>
      <c r="Y33" s="24">
        <f>+Y34</f>
        <v>1020000</v>
      </c>
      <c r="Z33" s="23"/>
      <c r="AA33" s="24">
        <f>+AA34</f>
        <v>0</v>
      </c>
      <c r="AB33" s="23"/>
      <c r="AC33" s="58">
        <f>AC34</f>
        <v>1020000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636</v>
      </c>
      <c r="C34" s="109" t="s">
        <v>635</v>
      </c>
      <c r="D34" s="29"/>
      <c r="E34" s="29"/>
      <c r="F34" s="59"/>
      <c r="G34" s="60"/>
      <c r="H34" s="124" t="s">
        <v>647</v>
      </c>
      <c r="I34" s="127" t="s">
        <v>648</v>
      </c>
      <c r="J34" s="103">
        <v>1</v>
      </c>
      <c r="K34" s="130">
        <v>1</v>
      </c>
      <c r="L34" s="61"/>
      <c r="M34" s="130"/>
      <c r="N34" s="113"/>
      <c r="O34" s="62"/>
      <c r="P34" s="63"/>
      <c r="Q34" s="64"/>
      <c r="R34" s="63"/>
      <c r="S34" s="63"/>
      <c r="T34" s="63"/>
      <c r="U34" s="63"/>
      <c r="V34" s="63"/>
      <c r="W34" s="63"/>
      <c r="X34" s="63"/>
      <c r="Y34" s="63">
        <v>1020000</v>
      </c>
      <c r="Z34" s="63"/>
      <c r="AA34" s="87"/>
      <c r="AB34" s="87"/>
      <c r="AC34" s="116">
        <f>+Y34+W34+Q34+O34</f>
        <v>1020000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9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7"/>
      <c r="AB35" s="87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8"/>
      <c r="Q36" s="39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30600000</v>
      </c>
      <c r="P37" s="23">
        <f>SUM(P38:P40)</f>
        <v>0</v>
      </c>
      <c r="Q37" s="24">
        <f>SUM(Q38:Q40)</f>
        <v>20400000</v>
      </c>
      <c r="R37" s="23">
        <f>SUM(R38:R40)</f>
        <v>0</v>
      </c>
      <c r="S37" s="24"/>
      <c r="T37" s="23"/>
      <c r="U37" s="24">
        <f>+U38</f>
        <v>0</v>
      </c>
      <c r="V37" s="23"/>
      <c r="W37" s="24">
        <f>+W38</f>
        <v>0</v>
      </c>
      <c r="X37" s="23"/>
      <c r="Y37" s="24">
        <f>+Y38</f>
        <v>0</v>
      </c>
      <c r="Z37" s="23"/>
      <c r="AA37" s="24">
        <f>+AA38</f>
        <v>15300000</v>
      </c>
      <c r="AB37" s="23"/>
      <c r="AC37" s="58">
        <f>AC38</f>
        <v>66300000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5.75">
      <c r="B38" s="121" t="s">
        <v>636</v>
      </c>
      <c r="C38" s="109" t="s">
        <v>635</v>
      </c>
      <c r="D38" s="29"/>
      <c r="E38" s="29"/>
      <c r="F38" s="59"/>
      <c r="G38" s="60"/>
      <c r="H38" s="124" t="s">
        <v>649</v>
      </c>
      <c r="I38" s="127" t="s">
        <v>650</v>
      </c>
      <c r="J38" s="103">
        <v>1</v>
      </c>
      <c r="K38" s="130">
        <v>1</v>
      </c>
      <c r="L38" s="61"/>
      <c r="M38" s="130"/>
      <c r="N38" s="113"/>
      <c r="O38" s="62">
        <v>30600000</v>
      </c>
      <c r="P38" s="63"/>
      <c r="Q38" s="64">
        <v>20400000</v>
      </c>
      <c r="R38" s="63"/>
      <c r="S38" s="63"/>
      <c r="T38" s="63"/>
      <c r="U38" s="63"/>
      <c r="V38" s="63"/>
      <c r="W38" s="63"/>
      <c r="X38" s="63"/>
      <c r="Y38" s="63"/>
      <c r="Z38" s="63"/>
      <c r="AA38" s="87">
        <v>15300000</v>
      </c>
      <c r="AB38" s="87"/>
      <c r="AC38" s="116">
        <f>+AA38+O38+W38+Q38+Y38</f>
        <v>66300000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9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7"/>
      <c r="AB39" s="87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8"/>
      <c r="Q40" s="39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118"/>
      <c r="AD40" s="118"/>
      <c r="AE40" s="70"/>
      <c r="AF40" s="120"/>
      <c r="AG40" s="120"/>
      <c r="AH40" s="112"/>
    </row>
    <row r="41" spans="2:34" ht="42.75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20400000</v>
      </c>
      <c r="P41" s="23">
        <f>SUM(P42:P44)</f>
        <v>0</v>
      </c>
      <c r="Q41" s="24">
        <f>SUM(Q42:Q44)</f>
        <v>10200000</v>
      </c>
      <c r="R41" s="23">
        <f>SUM(R42:R44)</f>
        <v>0</v>
      </c>
      <c r="S41" s="24"/>
      <c r="T41" s="23"/>
      <c r="U41" s="24"/>
      <c r="V41" s="23"/>
      <c r="W41" s="24">
        <f>+W42</f>
        <v>0</v>
      </c>
      <c r="X41" s="23"/>
      <c r="Y41" s="24">
        <f>+Y42</f>
        <v>0</v>
      </c>
      <c r="Z41" s="23"/>
      <c r="AA41" s="24">
        <f>+AA42</f>
        <v>10200000</v>
      </c>
      <c r="AB41" s="23"/>
      <c r="AC41" s="58">
        <f>AC42</f>
        <v>40800000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2.75" customHeight="1">
      <c r="B42" s="121" t="s">
        <v>636</v>
      </c>
      <c r="C42" s="109" t="s">
        <v>635</v>
      </c>
      <c r="D42" s="29"/>
      <c r="E42" s="29"/>
      <c r="F42" s="59"/>
      <c r="G42" s="60"/>
      <c r="H42" s="223" t="s">
        <v>651</v>
      </c>
      <c r="I42" s="127" t="s">
        <v>652</v>
      </c>
      <c r="J42" s="103">
        <v>1</v>
      </c>
      <c r="K42" s="226">
        <v>1</v>
      </c>
      <c r="L42" s="61"/>
      <c r="M42" s="130"/>
      <c r="N42" s="113"/>
      <c r="O42" s="62">
        <v>20400000</v>
      </c>
      <c r="P42" s="63"/>
      <c r="Q42" s="64">
        <v>10200000</v>
      </c>
      <c r="R42" s="63"/>
      <c r="S42" s="63"/>
      <c r="T42" s="63"/>
      <c r="U42" s="63"/>
      <c r="V42" s="63"/>
      <c r="W42" s="63"/>
      <c r="X42" s="63"/>
      <c r="Y42" s="63"/>
      <c r="Z42" s="63"/>
      <c r="AA42" s="87">
        <v>10200000</v>
      </c>
      <c r="AB42" s="87"/>
      <c r="AC42" s="116">
        <f>+Y42+W42+Q42+O42+AA42</f>
        <v>40800000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224"/>
      <c r="I43" s="128"/>
      <c r="J43" s="104"/>
      <c r="K43" s="227"/>
      <c r="L43" s="89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7"/>
      <c r="AB43" s="87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225"/>
      <c r="I44" s="129"/>
      <c r="J44" s="105"/>
      <c r="K44" s="228"/>
      <c r="L44" s="53"/>
      <c r="M44" s="132"/>
      <c r="N44" s="115"/>
      <c r="O44" s="54"/>
      <c r="P44" s="88"/>
      <c r="Q44" s="39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18"/>
      <c r="AD44" s="118"/>
      <c r="AE44" s="70"/>
      <c r="AF44" s="120"/>
      <c r="AG44" s="120"/>
      <c r="AH44" s="112"/>
    </row>
    <row r="45" spans="2:34" ht="51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16320000</v>
      </c>
      <c r="P45" s="23">
        <f>SUM(P46:P48)</f>
        <v>0</v>
      </c>
      <c r="Q45" s="24">
        <f>SUM(Q46:Q48)</f>
        <v>0</v>
      </c>
      <c r="R45" s="23">
        <f>SUM(R46:R48)</f>
        <v>0</v>
      </c>
      <c r="S45" s="24"/>
      <c r="T45" s="23"/>
      <c r="U45" s="24">
        <f>+U46</f>
        <v>0</v>
      </c>
      <c r="V45" s="23"/>
      <c r="W45" s="24">
        <f>+W46</f>
        <v>0</v>
      </c>
      <c r="X45" s="23"/>
      <c r="Y45" s="24">
        <f>+Y46</f>
        <v>60180000</v>
      </c>
      <c r="Z45" s="23"/>
      <c r="AA45" s="24">
        <f>+AA46</f>
        <v>25500000</v>
      </c>
      <c r="AB45" s="23"/>
      <c r="AC45" s="58">
        <f>AC46</f>
        <v>102000000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5.75">
      <c r="B46" s="121" t="s">
        <v>636</v>
      </c>
      <c r="C46" s="109" t="s">
        <v>635</v>
      </c>
      <c r="D46" s="29"/>
      <c r="E46" s="29"/>
      <c r="F46" s="59"/>
      <c r="G46" s="60"/>
      <c r="H46" s="124" t="s">
        <v>653</v>
      </c>
      <c r="I46" s="127" t="s">
        <v>654</v>
      </c>
      <c r="J46" s="103">
        <v>1</v>
      </c>
      <c r="K46" s="130">
        <v>1</v>
      </c>
      <c r="L46" s="61"/>
      <c r="M46" s="130"/>
      <c r="N46" s="113"/>
      <c r="O46" s="62">
        <v>16320000</v>
      </c>
      <c r="P46" s="63"/>
      <c r="Q46" s="64"/>
      <c r="R46" s="63"/>
      <c r="S46" s="63"/>
      <c r="T46" s="63"/>
      <c r="U46" s="63"/>
      <c r="V46" s="63"/>
      <c r="W46" s="63"/>
      <c r="X46" s="63"/>
      <c r="Y46" s="63">
        <v>60180000</v>
      </c>
      <c r="Z46" s="63"/>
      <c r="AA46" s="87">
        <v>25500000</v>
      </c>
      <c r="AB46" s="87"/>
      <c r="AC46" s="116">
        <f>+AA46+Y46+W46+Q46+O46</f>
        <v>102000000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9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7"/>
      <c r="AB47" s="87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8"/>
      <c r="Q48" s="39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118"/>
      <c r="AD48" s="118"/>
      <c r="AE48" s="70"/>
      <c r="AF48" s="120"/>
      <c r="AG48" s="120"/>
      <c r="AH48" s="112"/>
    </row>
    <row r="49" spans="2:34" ht="46.5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0</v>
      </c>
      <c r="P49" s="23">
        <f>SUM(P50:P52)</f>
        <v>0</v>
      </c>
      <c r="Q49" s="24">
        <f>SUM(Q50:Q52)</f>
        <v>0</v>
      </c>
      <c r="R49" s="23">
        <f>SUM(R50:R52)</f>
        <v>0</v>
      </c>
      <c r="S49" s="24"/>
      <c r="T49" s="23"/>
      <c r="U49" s="24">
        <f>+U50</f>
        <v>0</v>
      </c>
      <c r="V49" s="23"/>
      <c r="W49" s="24">
        <f>+W50</f>
        <v>8160000</v>
      </c>
      <c r="X49" s="23"/>
      <c r="Y49" s="24">
        <f>+Y50</f>
        <v>4080000</v>
      </c>
      <c r="Z49" s="23"/>
      <c r="AA49" s="24">
        <f>+AA50</f>
        <v>0</v>
      </c>
      <c r="AB49" s="23"/>
      <c r="AC49" s="58">
        <f>AC50</f>
        <v>12240000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41.25">
      <c r="B50" s="121" t="s">
        <v>636</v>
      </c>
      <c r="C50" s="109" t="s">
        <v>635</v>
      </c>
      <c r="D50" s="29"/>
      <c r="E50" s="29"/>
      <c r="F50" s="59"/>
      <c r="G50" s="60"/>
      <c r="H50" s="124" t="s">
        <v>655</v>
      </c>
      <c r="I50" s="127" t="s">
        <v>656</v>
      </c>
      <c r="J50" s="103">
        <v>1</v>
      </c>
      <c r="K50" s="130">
        <v>4</v>
      </c>
      <c r="L50" s="61"/>
      <c r="M50" s="130"/>
      <c r="N50" s="113"/>
      <c r="O50" s="62"/>
      <c r="P50" s="63"/>
      <c r="Q50" s="64"/>
      <c r="R50" s="63"/>
      <c r="S50" s="63"/>
      <c r="T50" s="63"/>
      <c r="U50" s="63"/>
      <c r="V50" s="63"/>
      <c r="W50" s="63">
        <v>8160000</v>
      </c>
      <c r="X50" s="63"/>
      <c r="Y50" s="63">
        <v>4080000</v>
      </c>
      <c r="Z50" s="63"/>
      <c r="AA50" s="87"/>
      <c r="AB50" s="87"/>
      <c r="AC50" s="116">
        <f>+AA50+Y50+W50+Q50+O50</f>
        <v>12240000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9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7"/>
      <c r="AB51" s="87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7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8"/>
      <c r="Q52" s="39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118"/>
      <c r="AD52" s="118"/>
      <c r="AE52" s="70"/>
      <c r="AF52" s="120"/>
      <c r="AG52" s="120"/>
      <c r="AH52" s="112"/>
    </row>
  </sheetData>
  <mergeCells count="163">
    <mergeCell ref="AD50:AD52"/>
    <mergeCell ref="AF50:AF52"/>
    <mergeCell ref="AG50:AG52"/>
    <mergeCell ref="AH50:AH52"/>
    <mergeCell ref="AH46:AH48"/>
    <mergeCell ref="B50:B52"/>
    <mergeCell ref="C50:C52"/>
    <mergeCell ref="H50:H52"/>
    <mergeCell ref="I50:I52"/>
    <mergeCell ref="J50:J52"/>
    <mergeCell ref="K50:K52"/>
    <mergeCell ref="M50:M52"/>
    <mergeCell ref="N50:N52"/>
    <mergeCell ref="AC50:AC52"/>
    <mergeCell ref="M46:M48"/>
    <mergeCell ref="N46:N48"/>
    <mergeCell ref="AC46:AC48"/>
    <mergeCell ref="AD46:AD48"/>
    <mergeCell ref="AF46:AF48"/>
    <mergeCell ref="AG46:AG48"/>
    <mergeCell ref="I34:I36"/>
    <mergeCell ref="J34:J36"/>
    <mergeCell ref="K34:K36"/>
    <mergeCell ref="M34:M36"/>
    <mergeCell ref="AD42:AD44"/>
    <mergeCell ref="AF42:AF44"/>
    <mergeCell ref="AG42:AG44"/>
    <mergeCell ref="AH42:AH44"/>
    <mergeCell ref="B46:B48"/>
    <mergeCell ref="C46:C48"/>
    <mergeCell ref="H46:H48"/>
    <mergeCell ref="I46:I48"/>
    <mergeCell ref="J46:J48"/>
    <mergeCell ref="K46:K48"/>
    <mergeCell ref="B42:B44"/>
    <mergeCell ref="C42:C44"/>
    <mergeCell ref="H42:H44"/>
    <mergeCell ref="I42:I44"/>
    <mergeCell ref="J42:J44"/>
    <mergeCell ref="K42:K44"/>
    <mergeCell ref="M42:M44"/>
    <mergeCell ref="N42:N44"/>
    <mergeCell ref="AC42:AC44"/>
    <mergeCell ref="B38:B40"/>
    <mergeCell ref="C38:C40"/>
    <mergeCell ref="H38:H40"/>
    <mergeCell ref="I38:I40"/>
    <mergeCell ref="J38:J40"/>
    <mergeCell ref="K38:K40"/>
    <mergeCell ref="AH38:AH40"/>
    <mergeCell ref="M38:M40"/>
    <mergeCell ref="N38:N40"/>
    <mergeCell ref="AC38:AC40"/>
    <mergeCell ref="AD38:AD40"/>
    <mergeCell ref="AF38:AF40"/>
    <mergeCell ref="AG38:AG40"/>
    <mergeCell ref="N34:N36"/>
    <mergeCell ref="AC34:AC36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AD34:AD36"/>
    <mergeCell ref="AF34:AF36"/>
    <mergeCell ref="AG34:AG36"/>
    <mergeCell ref="AH34:AH36"/>
    <mergeCell ref="B34:B36"/>
    <mergeCell ref="C34:C36"/>
    <mergeCell ref="H34:H36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D26:AD28"/>
    <mergeCell ref="AF26:AF28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I100"/>
  <sheetViews>
    <sheetView topLeftCell="H1" zoomScale="90" zoomScaleNormal="90" workbookViewId="0">
      <selection activeCell="U10" sqref="U10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1" style="1" bestFit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629</v>
      </c>
      <c r="C4" s="143"/>
      <c r="D4" s="143"/>
      <c r="E4" s="143"/>
      <c r="F4" s="143"/>
      <c r="G4" s="143"/>
      <c r="H4" s="144"/>
      <c r="I4" s="222" t="s">
        <v>662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630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658</v>
      </c>
      <c r="C5" s="182"/>
      <c r="D5" s="183"/>
      <c r="E5" s="90"/>
      <c r="F5" s="184" t="s">
        <v>659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732</v>
      </c>
      <c r="C8" s="199" t="s">
        <v>660</v>
      </c>
      <c r="D8" s="200"/>
      <c r="E8" s="200"/>
      <c r="F8" s="200"/>
      <c r="G8" s="200"/>
      <c r="H8" s="200"/>
      <c r="I8" s="76" t="s">
        <v>661</v>
      </c>
      <c r="J8" s="101">
        <v>90</v>
      </c>
      <c r="K8" s="10">
        <v>90</v>
      </c>
      <c r="L8" s="10"/>
      <c r="M8" s="11"/>
      <c r="N8" s="77"/>
      <c r="O8" s="12">
        <f>+O10+O21+O25+O29+O33+O37+O41+O45+O49+O53+O58+O64+O68+O72+O76+O80+O84+O88+O92+O96+O15</f>
        <v>234600000</v>
      </c>
      <c r="P8" s="12">
        <f t="shared" ref="P8:AC8" si="0">+P10+P21+P25+P29+P33+P37+P41+P45+P49+P53+P58+P64+P68+P72+P76+P80+P84+P88+P92+P96+P15</f>
        <v>0</v>
      </c>
      <c r="Q8" s="12">
        <f t="shared" si="0"/>
        <v>61740000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10200000</v>
      </c>
      <c r="X8" s="12">
        <f t="shared" si="0"/>
        <v>0</v>
      </c>
      <c r="Y8" s="12">
        <f t="shared" si="0"/>
        <v>51000000</v>
      </c>
      <c r="Z8" s="12">
        <f t="shared" si="0"/>
        <v>0</v>
      </c>
      <c r="AA8" s="12">
        <f t="shared" si="0"/>
        <v>40800000</v>
      </c>
      <c r="AB8" s="12">
        <f t="shared" si="0"/>
        <v>0</v>
      </c>
      <c r="AC8" s="12">
        <f t="shared" si="0"/>
        <v>398340000</v>
      </c>
      <c r="AD8" s="12">
        <f t="shared" ref="AD8" si="1">+AD10+AD21+AD25+AD29+AD33+AD37+AD41+AD45+AD49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10200000</v>
      </c>
      <c r="P10" s="23">
        <f>SUM(P11:P13)</f>
        <v>0</v>
      </c>
      <c r="Q10" s="24">
        <f>SUM(Q11:Q13)</f>
        <v>3060000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0</v>
      </c>
      <c r="X10" s="23"/>
      <c r="Y10" s="24">
        <f>SUM(Y11:Y13)</f>
        <v>0</v>
      </c>
      <c r="Z10" s="23"/>
      <c r="AA10" s="24">
        <f>SUM(AA11:AA13)</f>
        <v>2040000</v>
      </c>
      <c r="AB10" s="23"/>
      <c r="AC10" s="25">
        <f>+O10+Q10+S10+U10+W10+Y10+AA10</f>
        <v>15300000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705</v>
      </c>
      <c r="C11" s="109" t="s">
        <v>657</v>
      </c>
      <c r="D11" s="93"/>
      <c r="E11" s="29"/>
      <c r="F11" s="30"/>
      <c r="G11" s="31"/>
      <c r="H11" s="221" t="s">
        <v>663</v>
      </c>
      <c r="I11" s="104" t="s">
        <v>664</v>
      </c>
      <c r="J11" s="169">
        <v>0</v>
      </c>
      <c r="K11" s="172">
        <v>6</v>
      </c>
      <c r="L11" s="79"/>
      <c r="M11" s="192"/>
      <c r="N11" s="190"/>
      <c r="O11" s="96">
        <v>10200000</v>
      </c>
      <c r="P11" s="87"/>
      <c r="Q11" s="96">
        <v>3060000</v>
      </c>
      <c r="R11" s="32"/>
      <c r="S11" s="32"/>
      <c r="T11" s="32"/>
      <c r="U11" s="96"/>
      <c r="V11" s="32"/>
      <c r="W11" s="96"/>
      <c r="X11" s="32"/>
      <c r="Y11" s="96"/>
      <c r="Z11" s="32"/>
      <c r="AA11" s="96">
        <v>2040000</v>
      </c>
      <c r="AB11" s="33"/>
      <c r="AC11" s="116">
        <f>+W11+Q11+O11+AA11</f>
        <v>15300000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7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7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2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204000</v>
      </c>
      <c r="P15" s="23">
        <f>SUM(P16:P19)</f>
        <v>0</v>
      </c>
      <c r="Q15" s="24">
        <f>SUM(Q16:Q19)</f>
        <v>0</v>
      </c>
      <c r="R15" s="23">
        <f>SUM(R16:R19)</f>
        <v>0</v>
      </c>
      <c r="S15" s="24"/>
      <c r="T15" s="23"/>
      <c r="U15" s="24"/>
      <c r="V15" s="23"/>
      <c r="W15" s="24">
        <f>+W16</f>
        <v>306000</v>
      </c>
      <c r="X15" s="23"/>
      <c r="Y15" s="24">
        <f>+Y16</f>
        <v>510000</v>
      </c>
      <c r="Z15" s="23"/>
      <c r="AA15" s="24">
        <f>+AA16</f>
        <v>0</v>
      </c>
      <c r="AB15" s="23"/>
      <c r="AC15" s="24">
        <f>AC16</f>
        <v>1020000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34.5">
      <c r="B16" s="210" t="s">
        <v>705</v>
      </c>
      <c r="C16" s="106" t="s">
        <v>657</v>
      </c>
      <c r="D16" s="44"/>
      <c r="E16" s="44"/>
      <c r="F16" s="45"/>
      <c r="G16" s="31"/>
      <c r="H16" s="229" t="s">
        <v>665</v>
      </c>
      <c r="I16" s="214" t="s">
        <v>666</v>
      </c>
      <c r="J16" s="110">
        <v>0</v>
      </c>
      <c r="K16" s="230">
        <v>1</v>
      </c>
      <c r="L16" s="89"/>
      <c r="M16" s="217"/>
      <c r="N16" s="219"/>
      <c r="O16" s="47">
        <v>204000</v>
      </c>
      <c r="P16" s="87"/>
      <c r="Q16" s="87"/>
      <c r="R16" s="87"/>
      <c r="S16" s="87"/>
      <c r="T16" s="87"/>
      <c r="U16" s="87"/>
      <c r="V16" s="87"/>
      <c r="W16" s="87">
        <v>306000</v>
      </c>
      <c r="X16" s="87"/>
      <c r="Y16" s="87">
        <v>510000</v>
      </c>
      <c r="Z16" s="87"/>
      <c r="AA16" s="87"/>
      <c r="AB16" s="87"/>
      <c r="AC16" s="116">
        <f>+AA16+W16+Q16+O16+Y16</f>
        <v>1020000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24"/>
      <c r="I17" s="214"/>
      <c r="J17" s="104"/>
      <c r="K17" s="231"/>
      <c r="L17" s="89"/>
      <c r="M17" s="217"/>
      <c r="N17" s="219"/>
      <c r="O17" s="4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24"/>
      <c r="I18" s="214"/>
      <c r="J18" s="104"/>
      <c r="K18" s="231"/>
      <c r="L18" s="89"/>
      <c r="M18" s="217"/>
      <c r="N18" s="219"/>
      <c r="O18" s="4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25"/>
      <c r="I19" s="215"/>
      <c r="J19" s="105"/>
      <c r="K19" s="232"/>
      <c r="L19" s="53"/>
      <c r="M19" s="218"/>
      <c r="N19" s="220"/>
      <c r="O19" s="54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204000</v>
      </c>
      <c r="P21" s="23">
        <f>SUM(P22:P24)</f>
        <v>0</v>
      </c>
      <c r="Q21" s="24">
        <f>SUM(Q22:Q24)</f>
        <v>0</v>
      </c>
      <c r="R21" s="23">
        <f>SUM(R22:R24)</f>
        <v>0</v>
      </c>
      <c r="S21" s="24">
        <v>0</v>
      </c>
      <c r="T21" s="23"/>
      <c r="U21" s="24">
        <f>+U22</f>
        <v>0</v>
      </c>
      <c r="V21" s="23"/>
      <c r="W21" s="24">
        <f>+W22</f>
        <v>306000</v>
      </c>
      <c r="X21" s="23"/>
      <c r="Y21" s="24">
        <f>+Y22</f>
        <v>510000</v>
      </c>
      <c r="Z21" s="23"/>
      <c r="AA21" s="24">
        <f>+AA22</f>
        <v>0</v>
      </c>
      <c r="AB21" s="23"/>
      <c r="AC21" s="58">
        <f>AC22</f>
        <v>1020000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705</v>
      </c>
      <c r="C22" s="109" t="s">
        <v>657</v>
      </c>
      <c r="D22" s="29"/>
      <c r="E22" s="29"/>
      <c r="F22" s="59"/>
      <c r="G22" s="60"/>
      <c r="H22" s="124" t="s">
        <v>667</v>
      </c>
      <c r="I22" s="127" t="s">
        <v>668</v>
      </c>
      <c r="J22" s="103">
        <v>0</v>
      </c>
      <c r="K22" s="130">
        <v>8</v>
      </c>
      <c r="L22" s="61"/>
      <c r="M22" s="130"/>
      <c r="N22" s="113"/>
      <c r="O22" s="62">
        <v>204000</v>
      </c>
      <c r="P22" s="63"/>
      <c r="Q22" s="64"/>
      <c r="R22" s="63"/>
      <c r="S22" s="63"/>
      <c r="T22" s="63"/>
      <c r="U22" s="63"/>
      <c r="V22" s="63"/>
      <c r="W22" s="63">
        <v>306000</v>
      </c>
      <c r="X22" s="63"/>
      <c r="Y22" s="63">
        <v>510000</v>
      </c>
      <c r="Z22" s="63"/>
      <c r="AA22" s="87"/>
      <c r="AB22" s="87"/>
      <c r="AC22" s="116">
        <f>+AA22+Y22+W22+U22+Q22+O22</f>
        <v>1020000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9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7"/>
      <c r="AB23" s="87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8"/>
      <c r="Q24" s="39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18"/>
      <c r="AD24" s="118"/>
      <c r="AE24" s="70"/>
      <c r="AF24" s="120"/>
      <c r="AG24" s="120"/>
      <c r="AH24" s="112"/>
    </row>
    <row r="25" spans="2:35" ht="42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2856000</v>
      </c>
      <c r="P25" s="23">
        <f>SUM(P26:P28)</f>
        <v>0</v>
      </c>
      <c r="Q25" s="24">
        <f>SUM(Q26:Q28)</f>
        <v>0</v>
      </c>
      <c r="R25" s="23">
        <f>SUM(R26:R28)</f>
        <v>0</v>
      </c>
      <c r="S25" s="24"/>
      <c r="T25" s="23"/>
      <c r="U25" s="24"/>
      <c r="V25" s="23"/>
      <c r="W25" s="24">
        <f>+W26</f>
        <v>1122000</v>
      </c>
      <c r="X25" s="23"/>
      <c r="Y25" s="24">
        <f>+Y26</f>
        <v>1122000</v>
      </c>
      <c r="Z25" s="23"/>
      <c r="AA25" s="24">
        <f>+AA26</f>
        <v>0</v>
      </c>
      <c r="AB25" s="23"/>
      <c r="AC25" s="58">
        <f>AC26</f>
        <v>5100000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1.25">
      <c r="B26" s="121" t="s">
        <v>705</v>
      </c>
      <c r="C26" s="109" t="s">
        <v>657</v>
      </c>
      <c r="D26" s="29"/>
      <c r="E26" s="29"/>
      <c r="F26" s="59"/>
      <c r="G26" s="60"/>
      <c r="H26" s="223" t="s">
        <v>669</v>
      </c>
      <c r="I26" s="127" t="s">
        <v>670</v>
      </c>
      <c r="J26" s="103">
        <v>0</v>
      </c>
      <c r="K26" s="130">
        <v>1</v>
      </c>
      <c r="L26" s="61"/>
      <c r="M26" s="130"/>
      <c r="N26" s="113"/>
      <c r="O26" s="62">
        <v>2856000</v>
      </c>
      <c r="P26" s="63"/>
      <c r="Q26" s="64"/>
      <c r="R26" s="63"/>
      <c r="S26" s="63"/>
      <c r="T26" s="63"/>
      <c r="U26" s="63"/>
      <c r="V26" s="63"/>
      <c r="W26" s="63">
        <v>1122000</v>
      </c>
      <c r="X26" s="63"/>
      <c r="Y26" s="63">
        <v>1122000</v>
      </c>
      <c r="Z26" s="63"/>
      <c r="AA26" s="87"/>
      <c r="AB26" s="87"/>
      <c r="AC26" s="116">
        <f>+AA26+Y26+W26+Q26+O26</f>
        <v>5100000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9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7"/>
      <c r="AB27" s="87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8"/>
      <c r="Q28" s="39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18"/>
      <c r="AD28" s="118"/>
      <c r="AE28" s="70"/>
      <c r="AF28" s="120"/>
      <c r="AG28" s="120"/>
      <c r="AH28" s="112"/>
    </row>
    <row r="29" spans="2:35" ht="42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2856000</v>
      </c>
      <c r="P29" s="23">
        <f>SUM(P30:P32)</f>
        <v>0</v>
      </c>
      <c r="Q29" s="24">
        <f>SUM(Q30:Q32)</f>
        <v>0</v>
      </c>
      <c r="R29" s="23">
        <f>SUM(R30:R32)</f>
        <v>0</v>
      </c>
      <c r="S29" s="24"/>
      <c r="T29" s="23"/>
      <c r="U29" s="24"/>
      <c r="V29" s="23"/>
      <c r="W29" s="24">
        <f>+W30</f>
        <v>1122000</v>
      </c>
      <c r="X29" s="23"/>
      <c r="Y29" s="24">
        <f>+Y30</f>
        <v>1122000</v>
      </c>
      <c r="Z29" s="23"/>
      <c r="AA29" s="24">
        <f>+AA30</f>
        <v>0</v>
      </c>
      <c r="AB29" s="23"/>
      <c r="AC29" s="58">
        <f>AC30</f>
        <v>5100000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1.25">
      <c r="B30" s="121" t="s">
        <v>705</v>
      </c>
      <c r="C30" s="109" t="s">
        <v>657</v>
      </c>
      <c r="D30" s="29"/>
      <c r="E30" s="29"/>
      <c r="F30" s="59"/>
      <c r="G30" s="60"/>
      <c r="H30" s="124" t="s">
        <v>671</v>
      </c>
      <c r="I30" s="127" t="s">
        <v>672</v>
      </c>
      <c r="J30" s="103">
        <v>0</v>
      </c>
      <c r="K30" s="130">
        <v>1</v>
      </c>
      <c r="L30" s="61"/>
      <c r="M30" s="130"/>
      <c r="N30" s="113"/>
      <c r="O30" s="62">
        <v>2856000</v>
      </c>
      <c r="P30" s="63"/>
      <c r="Q30" s="64"/>
      <c r="R30" s="63"/>
      <c r="S30" s="63"/>
      <c r="T30" s="63"/>
      <c r="U30" s="63"/>
      <c r="V30" s="63"/>
      <c r="W30" s="63">
        <v>1122000</v>
      </c>
      <c r="X30" s="63"/>
      <c r="Y30" s="63">
        <v>1122000</v>
      </c>
      <c r="Z30" s="63"/>
      <c r="AA30" s="87"/>
      <c r="AB30" s="87"/>
      <c r="AC30" s="116">
        <f>+AA30+Y30+W30+Q30+O30</f>
        <v>5100000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9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7"/>
      <c r="AB31" s="87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8"/>
      <c r="Q32" s="39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2856000</v>
      </c>
      <c r="P33" s="23">
        <f>SUM(P34:P36)</f>
        <v>0</v>
      </c>
      <c r="Q33" s="24">
        <f>SUM(Q34:Q36)</f>
        <v>0</v>
      </c>
      <c r="R33" s="23">
        <f>SUM(R34:R36)</f>
        <v>0</v>
      </c>
      <c r="S33" s="24"/>
      <c r="T33" s="23"/>
      <c r="U33" s="24"/>
      <c r="V33" s="23"/>
      <c r="W33" s="24">
        <f>+W34</f>
        <v>1122000</v>
      </c>
      <c r="X33" s="23"/>
      <c r="Y33" s="24">
        <f>+Y34</f>
        <v>1122000</v>
      </c>
      <c r="Z33" s="23"/>
      <c r="AA33" s="24">
        <f>+AA34</f>
        <v>0</v>
      </c>
      <c r="AB33" s="23"/>
      <c r="AC33" s="58">
        <f>AC34</f>
        <v>5100000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705</v>
      </c>
      <c r="C34" s="109" t="s">
        <v>657</v>
      </c>
      <c r="D34" s="29"/>
      <c r="E34" s="29"/>
      <c r="F34" s="59"/>
      <c r="G34" s="60"/>
      <c r="H34" s="124" t="s">
        <v>673</v>
      </c>
      <c r="I34" s="127" t="s">
        <v>674</v>
      </c>
      <c r="J34" s="103">
        <v>0</v>
      </c>
      <c r="K34" s="130">
        <v>1</v>
      </c>
      <c r="L34" s="61"/>
      <c r="M34" s="130"/>
      <c r="N34" s="113"/>
      <c r="O34" s="62">
        <v>2856000</v>
      </c>
      <c r="P34" s="63"/>
      <c r="Q34" s="64"/>
      <c r="R34" s="63"/>
      <c r="S34" s="63"/>
      <c r="T34" s="63"/>
      <c r="U34" s="63"/>
      <c r="V34" s="63"/>
      <c r="W34" s="63">
        <v>1122000</v>
      </c>
      <c r="X34" s="63"/>
      <c r="Y34" s="63">
        <v>1122000</v>
      </c>
      <c r="Z34" s="63"/>
      <c r="AA34" s="87"/>
      <c r="AB34" s="87"/>
      <c r="AC34" s="116">
        <f>+Y34+W34+Q34+O34</f>
        <v>5100000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9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7"/>
      <c r="AB35" s="87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8"/>
      <c r="Q36" s="39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30600000</v>
      </c>
      <c r="P37" s="23">
        <f>SUM(P38:P40)</f>
        <v>0</v>
      </c>
      <c r="Q37" s="24">
        <f>SUM(Q38:Q40)</f>
        <v>0</v>
      </c>
      <c r="R37" s="23">
        <f>SUM(R38:R40)</f>
        <v>0</v>
      </c>
      <c r="S37" s="24"/>
      <c r="T37" s="23"/>
      <c r="U37" s="24">
        <f>+U38</f>
        <v>0</v>
      </c>
      <c r="V37" s="23"/>
      <c r="W37" s="24">
        <f>+W38</f>
        <v>0</v>
      </c>
      <c r="X37" s="23"/>
      <c r="Y37" s="24">
        <f>+Y38</f>
        <v>0</v>
      </c>
      <c r="Z37" s="23"/>
      <c r="AA37" s="24">
        <f>+AA38</f>
        <v>0</v>
      </c>
      <c r="AB37" s="23"/>
      <c r="AC37" s="58">
        <f>AC38</f>
        <v>30600000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5.75">
      <c r="B38" s="121" t="s">
        <v>705</v>
      </c>
      <c r="C38" s="109" t="s">
        <v>657</v>
      </c>
      <c r="D38" s="29"/>
      <c r="E38" s="29"/>
      <c r="F38" s="59"/>
      <c r="G38" s="60"/>
      <c r="H38" s="124" t="s">
        <v>675</v>
      </c>
      <c r="I38" s="127" t="s">
        <v>676</v>
      </c>
      <c r="J38" s="103">
        <v>1</v>
      </c>
      <c r="K38" s="130">
        <v>1</v>
      </c>
      <c r="L38" s="61"/>
      <c r="M38" s="130"/>
      <c r="N38" s="113"/>
      <c r="O38" s="62">
        <v>30600000</v>
      </c>
      <c r="P38" s="63"/>
      <c r="Q38" s="64"/>
      <c r="R38" s="63"/>
      <c r="S38" s="63"/>
      <c r="T38" s="63"/>
      <c r="U38" s="63"/>
      <c r="V38" s="63"/>
      <c r="W38" s="63"/>
      <c r="X38" s="63"/>
      <c r="Y38" s="63"/>
      <c r="Z38" s="63"/>
      <c r="AA38" s="87"/>
      <c r="AB38" s="87"/>
      <c r="AC38" s="116">
        <f>+AA38+O38+W38+Q38+Y38</f>
        <v>30600000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9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7"/>
      <c r="AB39" s="87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8"/>
      <c r="Q40" s="39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118"/>
      <c r="AD40" s="118"/>
      <c r="AE40" s="70"/>
      <c r="AF40" s="120"/>
      <c r="AG40" s="120"/>
      <c r="AH40" s="112"/>
    </row>
    <row r="41" spans="2:34" ht="42.75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102000</v>
      </c>
      <c r="P41" s="23">
        <f>SUM(P42:P44)</f>
        <v>0</v>
      </c>
      <c r="Q41" s="24">
        <f>SUM(Q42:Q44)</f>
        <v>0</v>
      </c>
      <c r="R41" s="23">
        <f>SUM(R42:R44)</f>
        <v>0</v>
      </c>
      <c r="S41" s="24"/>
      <c r="T41" s="23"/>
      <c r="U41" s="24"/>
      <c r="V41" s="23"/>
      <c r="W41" s="24">
        <f>+W42</f>
        <v>0</v>
      </c>
      <c r="X41" s="23"/>
      <c r="Y41" s="24">
        <f>+Y42</f>
        <v>0</v>
      </c>
      <c r="Z41" s="23"/>
      <c r="AA41" s="24">
        <f>+AA42</f>
        <v>0</v>
      </c>
      <c r="AB41" s="23"/>
      <c r="AC41" s="58">
        <f>AC42</f>
        <v>102000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2.75" customHeight="1">
      <c r="B42" s="121" t="s">
        <v>705</v>
      </c>
      <c r="C42" s="109" t="s">
        <v>657</v>
      </c>
      <c r="D42" s="29"/>
      <c r="E42" s="29"/>
      <c r="F42" s="59"/>
      <c r="G42" s="60"/>
      <c r="H42" s="223" t="s">
        <v>677</v>
      </c>
      <c r="I42" s="127" t="s">
        <v>678</v>
      </c>
      <c r="J42" s="103">
        <v>0.82</v>
      </c>
      <c r="K42" s="226">
        <v>7.6</v>
      </c>
      <c r="L42" s="61"/>
      <c r="M42" s="130"/>
      <c r="N42" s="113"/>
      <c r="O42" s="62">
        <v>102000</v>
      </c>
      <c r="P42" s="63"/>
      <c r="Q42" s="64"/>
      <c r="R42" s="63"/>
      <c r="S42" s="63"/>
      <c r="T42" s="63"/>
      <c r="U42" s="63"/>
      <c r="V42" s="63"/>
      <c r="W42" s="63"/>
      <c r="X42" s="63"/>
      <c r="Y42" s="63"/>
      <c r="Z42" s="63"/>
      <c r="AA42" s="87"/>
      <c r="AB42" s="87"/>
      <c r="AC42" s="116">
        <f>+Y42+W42+Q42+O42+AA42</f>
        <v>102000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224"/>
      <c r="I43" s="128"/>
      <c r="J43" s="104"/>
      <c r="K43" s="227"/>
      <c r="L43" s="89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7"/>
      <c r="AB43" s="87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225"/>
      <c r="I44" s="129"/>
      <c r="J44" s="105"/>
      <c r="K44" s="228"/>
      <c r="L44" s="53"/>
      <c r="M44" s="132"/>
      <c r="N44" s="115"/>
      <c r="O44" s="54"/>
      <c r="P44" s="88"/>
      <c r="Q44" s="39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18"/>
      <c r="AD44" s="118"/>
      <c r="AE44" s="70"/>
      <c r="AF44" s="120"/>
      <c r="AG44" s="120"/>
      <c r="AH44" s="112"/>
    </row>
    <row r="45" spans="2:34" ht="46.5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20400000</v>
      </c>
      <c r="P45" s="23">
        <f>SUM(P46:P48)</f>
        <v>0</v>
      </c>
      <c r="Q45" s="24">
        <f>SUM(Q46:Q48)</f>
        <v>0</v>
      </c>
      <c r="R45" s="23">
        <f>SUM(R46:R48)</f>
        <v>0</v>
      </c>
      <c r="S45" s="24"/>
      <c r="T45" s="23"/>
      <c r="U45" s="24">
        <f>+U46</f>
        <v>0</v>
      </c>
      <c r="V45" s="23"/>
      <c r="W45" s="24">
        <f>+W46</f>
        <v>0</v>
      </c>
      <c r="X45" s="23"/>
      <c r="Y45" s="24">
        <f>+Y46</f>
        <v>0</v>
      </c>
      <c r="Z45" s="23"/>
      <c r="AA45" s="24">
        <f>+AA46</f>
        <v>0</v>
      </c>
      <c r="AB45" s="23"/>
      <c r="AC45" s="58">
        <f>AC46</f>
        <v>20400000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5.75">
      <c r="B46" s="121" t="s">
        <v>705</v>
      </c>
      <c r="C46" s="109" t="s">
        <v>657</v>
      </c>
      <c r="D46" s="29"/>
      <c r="E46" s="29"/>
      <c r="F46" s="59"/>
      <c r="G46" s="60"/>
      <c r="H46" s="124" t="s">
        <v>679</v>
      </c>
      <c r="I46" s="127" t="s">
        <v>680</v>
      </c>
      <c r="J46" s="103">
        <v>0.31</v>
      </c>
      <c r="K46" s="130">
        <v>64</v>
      </c>
      <c r="L46" s="61"/>
      <c r="M46" s="130"/>
      <c r="N46" s="113"/>
      <c r="O46" s="62">
        <v>20400000</v>
      </c>
      <c r="P46" s="63"/>
      <c r="Q46" s="64"/>
      <c r="R46" s="63"/>
      <c r="S46" s="63"/>
      <c r="T46" s="63"/>
      <c r="U46" s="63"/>
      <c r="V46" s="63"/>
      <c r="W46" s="63"/>
      <c r="X46" s="63"/>
      <c r="Y46" s="63"/>
      <c r="Z46" s="63"/>
      <c r="AA46" s="87"/>
      <c r="AB46" s="87"/>
      <c r="AC46" s="116">
        <f>+AA46+Y46+W46+Q46+O46</f>
        <v>20400000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9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7"/>
      <c r="AB47" s="87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8"/>
      <c r="Q48" s="39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118"/>
      <c r="AD48" s="118"/>
      <c r="AE48" s="70"/>
      <c r="AF48" s="120"/>
      <c r="AG48" s="120"/>
      <c r="AH48" s="112"/>
    </row>
    <row r="49" spans="2:34" ht="42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0</v>
      </c>
      <c r="P49" s="23">
        <f>SUM(P50:P52)</f>
        <v>0</v>
      </c>
      <c r="Q49" s="24">
        <f>SUM(Q50:Q52)</f>
        <v>0</v>
      </c>
      <c r="R49" s="23">
        <f>SUM(R50:R52)</f>
        <v>0</v>
      </c>
      <c r="S49" s="24"/>
      <c r="T49" s="23"/>
      <c r="U49" s="24">
        <f>+U50</f>
        <v>0</v>
      </c>
      <c r="V49" s="23"/>
      <c r="W49" s="24">
        <f>+W50</f>
        <v>0</v>
      </c>
      <c r="X49" s="23"/>
      <c r="Y49" s="24">
        <f>+Y50</f>
        <v>0</v>
      </c>
      <c r="Z49" s="23"/>
      <c r="AA49" s="24">
        <f>+AA50</f>
        <v>1020000</v>
      </c>
      <c r="AB49" s="23"/>
      <c r="AC49" s="58">
        <f>AC50</f>
        <v>1020000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41.25">
      <c r="B50" s="121" t="s">
        <v>705</v>
      </c>
      <c r="C50" s="109" t="s">
        <v>657</v>
      </c>
      <c r="D50" s="29"/>
      <c r="E50" s="29"/>
      <c r="F50" s="59"/>
      <c r="G50" s="60"/>
      <c r="H50" s="124" t="s">
        <v>681</v>
      </c>
      <c r="I50" s="127" t="s">
        <v>682</v>
      </c>
      <c r="J50" s="103">
        <v>0</v>
      </c>
      <c r="K50" s="130">
        <v>50</v>
      </c>
      <c r="L50" s="61"/>
      <c r="M50" s="130"/>
      <c r="N50" s="113"/>
      <c r="O50" s="62"/>
      <c r="P50" s="63"/>
      <c r="Q50" s="64"/>
      <c r="R50" s="63"/>
      <c r="S50" s="63"/>
      <c r="T50" s="63"/>
      <c r="U50" s="63"/>
      <c r="V50" s="63"/>
      <c r="W50" s="63"/>
      <c r="X50" s="63"/>
      <c r="Y50" s="63"/>
      <c r="Z50" s="63"/>
      <c r="AA50" s="87">
        <v>1020000</v>
      </c>
      <c r="AB50" s="87"/>
      <c r="AC50" s="116">
        <f>+AA50+Y50+W50+Q50+O50</f>
        <v>1020000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9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7"/>
      <c r="AB51" s="87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7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8"/>
      <c r="Q52" s="39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118"/>
      <c r="AD52" s="118"/>
      <c r="AE52" s="70"/>
      <c r="AF52" s="120"/>
      <c r="AG52" s="120"/>
      <c r="AH52" s="112"/>
    </row>
    <row r="53" spans="2:34" ht="51.75" customHeight="1" thickBot="1">
      <c r="B53" s="18" t="s">
        <v>13</v>
      </c>
      <c r="C53" s="19" t="s">
        <v>30</v>
      </c>
      <c r="D53" s="19" t="s">
        <v>14</v>
      </c>
      <c r="E53" s="19" t="s">
        <v>26</v>
      </c>
      <c r="F53" s="20" t="s">
        <v>27</v>
      </c>
      <c r="G53" s="95" t="s">
        <v>28</v>
      </c>
      <c r="H53" s="78" t="s">
        <v>67</v>
      </c>
      <c r="I53" s="80" t="s">
        <v>31</v>
      </c>
      <c r="J53" s="94"/>
      <c r="K53" s="94"/>
      <c r="L53" s="81"/>
      <c r="M53" s="81"/>
      <c r="N53" s="82"/>
      <c r="O53" s="22">
        <f>SUM(O54:O56)</f>
        <v>15710000</v>
      </c>
      <c r="P53" s="23">
        <f>SUM(P54:P56)</f>
        <v>0</v>
      </c>
      <c r="Q53" s="24">
        <f>SUM(Q54:Q56)</f>
        <v>6150000</v>
      </c>
      <c r="R53" s="23">
        <f>SUM(R54:R56)</f>
        <v>0</v>
      </c>
      <c r="S53" s="24">
        <v>0</v>
      </c>
      <c r="T53" s="23"/>
      <c r="U53" s="24">
        <f>SUM(U54:U56)</f>
        <v>0</v>
      </c>
      <c r="V53" s="23"/>
      <c r="W53" s="24">
        <f>SUM(W54:W56)</f>
        <v>510000</v>
      </c>
      <c r="X53" s="23"/>
      <c r="Y53" s="24">
        <f>SUM(Y54:Y56)</f>
        <v>0</v>
      </c>
      <c r="Z53" s="23"/>
      <c r="AA53" s="24">
        <f>SUM(AA54:AA56)</f>
        <v>4590000</v>
      </c>
      <c r="AB53" s="23"/>
      <c r="AC53" s="25">
        <f>+O53+Q53+S53+U53+W53+Y53+AA53</f>
        <v>26960000</v>
      </c>
      <c r="AD53" s="23">
        <f>AD54</f>
        <v>0</v>
      </c>
      <c r="AE53" s="26">
        <f>SUM(AE54:AE56)</f>
        <v>0</v>
      </c>
      <c r="AF53" s="27"/>
      <c r="AG53" s="27"/>
      <c r="AH53" s="28"/>
    </row>
    <row r="54" spans="2:34">
      <c r="B54" s="121" t="s">
        <v>705</v>
      </c>
      <c r="C54" s="109" t="s">
        <v>657</v>
      </c>
      <c r="D54" s="93"/>
      <c r="E54" s="29"/>
      <c r="F54" s="30"/>
      <c r="G54" s="31"/>
      <c r="H54" s="221" t="s">
        <v>683</v>
      </c>
      <c r="I54" s="104" t="s">
        <v>684</v>
      </c>
      <c r="J54" s="169">
        <v>0.2</v>
      </c>
      <c r="K54" s="172">
        <v>50</v>
      </c>
      <c r="L54" s="79"/>
      <c r="M54" s="192"/>
      <c r="N54" s="190"/>
      <c r="O54" s="96">
        <v>15710000</v>
      </c>
      <c r="P54" s="87"/>
      <c r="Q54" s="96">
        <v>6150000</v>
      </c>
      <c r="R54" s="32"/>
      <c r="S54" s="32"/>
      <c r="T54" s="32"/>
      <c r="U54" s="96"/>
      <c r="V54" s="32"/>
      <c r="W54" s="96">
        <v>510000</v>
      </c>
      <c r="X54" s="32"/>
      <c r="Y54" s="96"/>
      <c r="Z54" s="32"/>
      <c r="AA54" s="96">
        <v>4590000</v>
      </c>
      <c r="AB54" s="33"/>
      <c r="AC54" s="116">
        <f>+AA54+Y54+Q54+W54+O54</f>
        <v>26960000</v>
      </c>
      <c r="AD54" s="116"/>
      <c r="AE54" s="35"/>
      <c r="AF54" s="167"/>
      <c r="AG54" s="167"/>
      <c r="AH54" s="206"/>
    </row>
    <row r="55" spans="2:34">
      <c r="B55" s="122"/>
      <c r="C55" s="107"/>
      <c r="D55" s="93"/>
      <c r="E55" s="36"/>
      <c r="F55" s="91"/>
      <c r="G55" s="31"/>
      <c r="H55" s="125"/>
      <c r="I55" s="104"/>
      <c r="J55" s="170"/>
      <c r="K55" s="173"/>
      <c r="L55" s="79"/>
      <c r="M55" s="192"/>
      <c r="N55" s="191"/>
      <c r="O55" s="96"/>
      <c r="P55" s="87"/>
      <c r="Q55" s="96"/>
      <c r="R55" s="92"/>
      <c r="S55" s="92"/>
      <c r="T55" s="92"/>
      <c r="U55" s="96"/>
      <c r="V55" s="92"/>
      <c r="W55" s="96"/>
      <c r="X55" s="92"/>
      <c r="Y55" s="96"/>
      <c r="Z55" s="92"/>
      <c r="AA55" s="96"/>
      <c r="AB55" s="33"/>
      <c r="AC55" s="116"/>
      <c r="AD55" s="116"/>
      <c r="AE55" s="35"/>
      <c r="AF55" s="167"/>
      <c r="AG55" s="167"/>
      <c r="AH55" s="206"/>
    </row>
    <row r="56" spans="2:34">
      <c r="B56" s="122"/>
      <c r="C56" s="107"/>
      <c r="D56" s="93"/>
      <c r="E56" s="36"/>
      <c r="F56" s="91"/>
      <c r="G56" s="31"/>
      <c r="H56" s="125"/>
      <c r="I56" s="104"/>
      <c r="J56" s="171"/>
      <c r="K56" s="174"/>
      <c r="L56" s="79"/>
      <c r="M56" s="192"/>
      <c r="N56" s="191"/>
      <c r="O56" s="96"/>
      <c r="P56" s="87"/>
      <c r="Q56" s="96"/>
      <c r="R56" s="92"/>
      <c r="S56" s="92"/>
      <c r="T56" s="92"/>
      <c r="U56" s="96"/>
      <c r="V56" s="92"/>
      <c r="W56" s="96"/>
      <c r="X56" s="92"/>
      <c r="Y56" s="96"/>
      <c r="Z56" s="92"/>
      <c r="AA56" s="96"/>
      <c r="AB56" s="33"/>
      <c r="AC56" s="116"/>
      <c r="AD56" s="116"/>
      <c r="AE56" s="35"/>
      <c r="AF56" s="167"/>
      <c r="AG56" s="167"/>
      <c r="AH56" s="206"/>
    </row>
    <row r="57" spans="2:34" ht="15.75" thickBot="1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9"/>
    </row>
    <row r="58" spans="2:34" ht="42" thickBot="1">
      <c r="B58" s="18" t="s">
        <v>13</v>
      </c>
      <c r="C58" s="19" t="s">
        <v>30</v>
      </c>
      <c r="D58" s="19" t="s">
        <v>14</v>
      </c>
      <c r="E58" s="19" t="s">
        <v>29</v>
      </c>
      <c r="F58" s="20" t="s">
        <v>27</v>
      </c>
      <c r="G58" s="20" t="s">
        <v>28</v>
      </c>
      <c r="H58" s="78" t="s">
        <v>68</v>
      </c>
      <c r="I58" s="80" t="s">
        <v>31</v>
      </c>
      <c r="J58" s="21"/>
      <c r="K58" s="41"/>
      <c r="L58" s="41"/>
      <c r="M58" s="42"/>
      <c r="N58" s="43"/>
      <c r="O58" s="22">
        <f>SUM(O59:O62)</f>
        <v>202000</v>
      </c>
      <c r="P58" s="23">
        <f>SUM(P59:P62)</f>
        <v>0</v>
      </c>
      <c r="Q58" s="24">
        <f>SUM(Q59:Q62)</f>
        <v>102000</v>
      </c>
      <c r="R58" s="23">
        <f>SUM(R59:R62)</f>
        <v>0</v>
      </c>
      <c r="S58" s="24"/>
      <c r="T58" s="23"/>
      <c r="U58" s="24"/>
      <c r="V58" s="23"/>
      <c r="W58" s="24">
        <f>+W59</f>
        <v>306000</v>
      </c>
      <c r="X58" s="23"/>
      <c r="Y58" s="24">
        <f>+Y59</f>
        <v>510000</v>
      </c>
      <c r="Z58" s="23"/>
      <c r="AA58" s="24">
        <f>+AA59</f>
        <v>0</v>
      </c>
      <c r="AB58" s="23"/>
      <c r="AC58" s="24">
        <f>AC59</f>
        <v>1120000</v>
      </c>
      <c r="AD58" s="23">
        <f>AD59</f>
        <v>0</v>
      </c>
      <c r="AE58" s="26">
        <f>SUM(AE59:AE62)</f>
        <v>0</v>
      </c>
      <c r="AF58" s="27"/>
      <c r="AG58" s="27"/>
      <c r="AH58" s="28"/>
    </row>
    <row r="59" spans="2:34" ht="34.5">
      <c r="B59" s="210" t="s">
        <v>705</v>
      </c>
      <c r="C59" s="106" t="s">
        <v>657</v>
      </c>
      <c r="D59" s="44"/>
      <c r="E59" s="44"/>
      <c r="F59" s="45"/>
      <c r="G59" s="31"/>
      <c r="H59" s="229" t="s">
        <v>685</v>
      </c>
      <c r="I59" s="214" t="s">
        <v>686</v>
      </c>
      <c r="J59" s="110">
        <v>0</v>
      </c>
      <c r="K59" s="230">
        <v>1</v>
      </c>
      <c r="L59" s="89"/>
      <c r="M59" s="217"/>
      <c r="N59" s="219"/>
      <c r="O59" s="47">
        <v>202000</v>
      </c>
      <c r="P59" s="87"/>
      <c r="Q59" s="87">
        <v>102000</v>
      </c>
      <c r="R59" s="87"/>
      <c r="S59" s="87"/>
      <c r="T59" s="87"/>
      <c r="U59" s="87"/>
      <c r="V59" s="87"/>
      <c r="W59" s="87">
        <v>306000</v>
      </c>
      <c r="X59" s="87"/>
      <c r="Y59" s="87">
        <v>510000</v>
      </c>
      <c r="Z59" s="87"/>
      <c r="AA59" s="87"/>
      <c r="AB59" s="87"/>
      <c r="AC59" s="116">
        <f>+AA59+W59+Q59+O59+Y59</f>
        <v>1120000</v>
      </c>
      <c r="AD59" s="116"/>
      <c r="AE59" s="48"/>
      <c r="AF59" s="167"/>
      <c r="AG59" s="119"/>
      <c r="AH59" s="111"/>
    </row>
    <row r="60" spans="2:34">
      <c r="B60" s="210"/>
      <c r="C60" s="107"/>
      <c r="D60" s="44"/>
      <c r="E60" s="44"/>
      <c r="F60" s="45"/>
      <c r="G60" s="31"/>
      <c r="H60" s="224"/>
      <c r="I60" s="214"/>
      <c r="J60" s="104"/>
      <c r="K60" s="231"/>
      <c r="L60" s="89"/>
      <c r="M60" s="217"/>
      <c r="N60" s="219"/>
      <c r="O60" s="4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116"/>
      <c r="AD60" s="116"/>
      <c r="AE60" s="48"/>
      <c r="AF60" s="167"/>
      <c r="AG60" s="119"/>
      <c r="AH60" s="111"/>
    </row>
    <row r="61" spans="2:34">
      <c r="B61" s="210"/>
      <c r="C61" s="107"/>
      <c r="D61" s="44"/>
      <c r="E61" s="44"/>
      <c r="F61" s="49"/>
      <c r="G61" s="31"/>
      <c r="H61" s="224"/>
      <c r="I61" s="214"/>
      <c r="J61" s="104"/>
      <c r="K61" s="231"/>
      <c r="L61" s="89"/>
      <c r="M61" s="217"/>
      <c r="N61" s="219"/>
      <c r="O61" s="4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116"/>
      <c r="AD61" s="116"/>
      <c r="AE61" s="50"/>
      <c r="AF61" s="167"/>
      <c r="AG61" s="119"/>
      <c r="AH61" s="111"/>
    </row>
    <row r="62" spans="2:34" ht="15.75" thickBot="1">
      <c r="B62" s="211"/>
      <c r="C62" s="108"/>
      <c r="D62" s="51"/>
      <c r="E62" s="51"/>
      <c r="F62" s="52"/>
      <c r="G62" s="38"/>
      <c r="H62" s="225"/>
      <c r="I62" s="215"/>
      <c r="J62" s="105"/>
      <c r="K62" s="232"/>
      <c r="L62" s="53"/>
      <c r="M62" s="218"/>
      <c r="N62" s="220"/>
      <c r="O62" s="54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166"/>
      <c r="AD62" s="166"/>
      <c r="AE62" s="55"/>
      <c r="AF62" s="168"/>
      <c r="AG62" s="120"/>
      <c r="AH62" s="112"/>
    </row>
    <row r="63" spans="2:34" ht="15.75" thickBot="1">
      <c r="B63" s="207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9"/>
    </row>
    <row r="64" spans="2:34" ht="51" thickBot="1">
      <c r="B64" s="18" t="s">
        <v>13</v>
      </c>
      <c r="C64" s="19" t="s">
        <v>30</v>
      </c>
      <c r="D64" s="19" t="s">
        <v>14</v>
      </c>
      <c r="E64" s="19" t="s">
        <v>29</v>
      </c>
      <c r="F64" s="20" t="s">
        <v>27</v>
      </c>
      <c r="G64" s="20" t="s">
        <v>28</v>
      </c>
      <c r="H64" s="78" t="s">
        <v>69</v>
      </c>
      <c r="I64" s="80" t="s">
        <v>31</v>
      </c>
      <c r="J64" s="21"/>
      <c r="K64" s="57"/>
      <c r="L64" s="41"/>
      <c r="M64" s="42"/>
      <c r="N64" s="43"/>
      <c r="O64" s="22">
        <f>SUM(O65:O67)</f>
        <v>56100000</v>
      </c>
      <c r="P64" s="23">
        <f>SUM(P65:P67)</f>
        <v>0</v>
      </c>
      <c r="Q64" s="24">
        <f>SUM(Q65:Q67)</f>
        <v>9996000</v>
      </c>
      <c r="R64" s="23">
        <f>SUM(R65:R67)</f>
        <v>0</v>
      </c>
      <c r="S64" s="24">
        <v>0</v>
      </c>
      <c r="T64" s="23"/>
      <c r="U64" s="24">
        <f>+U65</f>
        <v>0</v>
      </c>
      <c r="V64" s="23"/>
      <c r="W64" s="24">
        <f>+W65</f>
        <v>1530000</v>
      </c>
      <c r="X64" s="23"/>
      <c r="Y64" s="24">
        <f>+Y65</f>
        <v>36720000</v>
      </c>
      <c r="Z64" s="23"/>
      <c r="AA64" s="24">
        <f>+AA65</f>
        <v>1530000</v>
      </c>
      <c r="AB64" s="23"/>
      <c r="AC64" s="58">
        <f>AC65</f>
        <v>105876000</v>
      </c>
      <c r="AD64" s="23">
        <f>AD65</f>
        <v>0</v>
      </c>
      <c r="AE64" s="26">
        <f>SUM(AE65:AE67)</f>
        <v>0</v>
      </c>
      <c r="AF64" s="27"/>
      <c r="AG64" s="27"/>
      <c r="AH64" s="28"/>
    </row>
    <row r="65" spans="2:34" ht="45.75">
      <c r="B65" s="121" t="s">
        <v>705</v>
      </c>
      <c r="C65" s="109" t="s">
        <v>657</v>
      </c>
      <c r="D65" s="29"/>
      <c r="E65" s="29"/>
      <c r="F65" s="59"/>
      <c r="G65" s="60"/>
      <c r="H65" s="124" t="s">
        <v>687</v>
      </c>
      <c r="I65" s="127" t="s">
        <v>688</v>
      </c>
      <c r="J65" s="103">
        <v>9</v>
      </c>
      <c r="K65" s="130">
        <v>9</v>
      </c>
      <c r="L65" s="61"/>
      <c r="M65" s="130"/>
      <c r="N65" s="113"/>
      <c r="O65" s="62">
        <v>56100000</v>
      </c>
      <c r="P65" s="63"/>
      <c r="Q65" s="64">
        <v>9996000</v>
      </c>
      <c r="R65" s="63"/>
      <c r="S65" s="63"/>
      <c r="T65" s="63"/>
      <c r="U65" s="63"/>
      <c r="V65" s="63"/>
      <c r="W65" s="63">
        <v>1530000</v>
      </c>
      <c r="X65" s="63"/>
      <c r="Y65" s="63">
        <v>36720000</v>
      </c>
      <c r="Z65" s="63"/>
      <c r="AA65" s="87">
        <v>1530000</v>
      </c>
      <c r="AB65" s="87"/>
      <c r="AC65" s="116">
        <f>+Y65+W65+Q65+O65+AA65</f>
        <v>105876000</v>
      </c>
      <c r="AD65" s="116"/>
      <c r="AE65" s="48"/>
      <c r="AF65" s="119"/>
      <c r="AG65" s="119"/>
      <c r="AH65" s="111"/>
    </row>
    <row r="66" spans="2:34">
      <c r="B66" s="122"/>
      <c r="C66" s="107"/>
      <c r="D66" s="36"/>
      <c r="E66" s="36"/>
      <c r="F66" s="65"/>
      <c r="G66" s="31"/>
      <c r="H66" s="125"/>
      <c r="I66" s="128"/>
      <c r="J66" s="104"/>
      <c r="K66" s="131"/>
      <c r="L66" s="89"/>
      <c r="M66" s="131"/>
      <c r="N66" s="114"/>
      <c r="O66" s="66"/>
      <c r="P66" s="67"/>
      <c r="Q66" s="68"/>
      <c r="R66" s="67"/>
      <c r="S66" s="67"/>
      <c r="T66" s="67"/>
      <c r="U66" s="67"/>
      <c r="V66" s="67"/>
      <c r="W66" s="67"/>
      <c r="X66" s="67"/>
      <c r="Y66" s="67"/>
      <c r="Z66" s="67"/>
      <c r="AA66" s="87"/>
      <c r="AB66" s="87"/>
      <c r="AC66" s="117"/>
      <c r="AD66" s="117"/>
      <c r="AE66" s="48"/>
      <c r="AF66" s="119"/>
      <c r="AG66" s="119"/>
      <c r="AH66" s="111"/>
    </row>
    <row r="67" spans="2:34" ht="15.75" thickBot="1">
      <c r="B67" s="123"/>
      <c r="C67" s="107"/>
      <c r="D67" s="37"/>
      <c r="E67" s="37"/>
      <c r="F67" s="69"/>
      <c r="G67" s="38"/>
      <c r="H67" s="126"/>
      <c r="I67" s="129"/>
      <c r="J67" s="105"/>
      <c r="K67" s="132"/>
      <c r="L67" s="53"/>
      <c r="M67" s="132"/>
      <c r="N67" s="115"/>
      <c r="O67" s="54"/>
      <c r="P67" s="88"/>
      <c r="Q67" s="39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118"/>
      <c r="AD67" s="118"/>
      <c r="AE67" s="70"/>
      <c r="AF67" s="120"/>
      <c r="AG67" s="120"/>
      <c r="AH67" s="112"/>
    </row>
    <row r="68" spans="2:34" ht="42" thickBot="1">
      <c r="B68" s="18" t="s">
        <v>13</v>
      </c>
      <c r="C68" s="19" t="s">
        <v>30</v>
      </c>
      <c r="D68" s="19" t="s">
        <v>14</v>
      </c>
      <c r="E68" s="19" t="s">
        <v>29</v>
      </c>
      <c r="F68" s="20" t="s">
        <v>27</v>
      </c>
      <c r="G68" s="20" t="s">
        <v>28</v>
      </c>
      <c r="H68" s="78" t="s">
        <v>70</v>
      </c>
      <c r="I68" s="80" t="s">
        <v>31</v>
      </c>
      <c r="J68" s="21"/>
      <c r="K68" s="57"/>
      <c r="L68" s="41"/>
      <c r="M68" s="42"/>
      <c r="N68" s="43"/>
      <c r="O68" s="22">
        <f>SUM(O69:O71)</f>
        <v>0</v>
      </c>
      <c r="P68" s="23">
        <f>SUM(P69:P71)</f>
        <v>0</v>
      </c>
      <c r="Q68" s="24">
        <f>SUM(Q69:Q71)</f>
        <v>0</v>
      </c>
      <c r="R68" s="23">
        <f>SUM(R69:R71)</f>
        <v>0</v>
      </c>
      <c r="S68" s="24"/>
      <c r="T68" s="23"/>
      <c r="U68" s="24"/>
      <c r="V68" s="23"/>
      <c r="W68" s="24">
        <f>+W69</f>
        <v>0</v>
      </c>
      <c r="X68" s="23"/>
      <c r="Y68" s="24">
        <f>+Y69</f>
        <v>2040000</v>
      </c>
      <c r="Z68" s="23"/>
      <c r="AA68" s="24">
        <f>+AA69</f>
        <v>2040000</v>
      </c>
      <c r="AB68" s="23"/>
      <c r="AC68" s="58">
        <f>AC69</f>
        <v>4080000</v>
      </c>
      <c r="AD68" s="23">
        <f>AD69</f>
        <v>0</v>
      </c>
      <c r="AE68" s="26">
        <f>SUM(AE69:AE71)</f>
        <v>0</v>
      </c>
      <c r="AF68" s="27"/>
      <c r="AG68" s="27"/>
      <c r="AH68" s="28"/>
    </row>
    <row r="69" spans="2:34" ht="41.25">
      <c r="B69" s="121" t="s">
        <v>705</v>
      </c>
      <c r="C69" s="109" t="s">
        <v>657</v>
      </c>
      <c r="D69" s="29"/>
      <c r="E69" s="29"/>
      <c r="F69" s="59"/>
      <c r="G69" s="60"/>
      <c r="H69" s="223" t="s">
        <v>689</v>
      </c>
      <c r="I69" s="127" t="s">
        <v>690</v>
      </c>
      <c r="J69" s="103">
        <v>0</v>
      </c>
      <c r="K69" s="130">
        <v>50</v>
      </c>
      <c r="L69" s="61"/>
      <c r="M69" s="130"/>
      <c r="N69" s="113"/>
      <c r="O69" s="62"/>
      <c r="P69" s="63"/>
      <c r="Q69" s="64"/>
      <c r="R69" s="63"/>
      <c r="S69" s="63"/>
      <c r="T69" s="63"/>
      <c r="U69" s="63"/>
      <c r="V69" s="63"/>
      <c r="W69" s="63"/>
      <c r="X69" s="63"/>
      <c r="Y69" s="63">
        <v>2040000</v>
      </c>
      <c r="Z69" s="63"/>
      <c r="AA69" s="87">
        <v>2040000</v>
      </c>
      <c r="AB69" s="87"/>
      <c r="AC69" s="116">
        <f>+AA69+Y69+W69+Q69+O69</f>
        <v>4080000</v>
      </c>
      <c r="AD69" s="116"/>
      <c r="AE69" s="48"/>
      <c r="AF69" s="119"/>
      <c r="AG69" s="119"/>
      <c r="AH69" s="111"/>
    </row>
    <row r="70" spans="2:34">
      <c r="B70" s="122"/>
      <c r="C70" s="107"/>
      <c r="D70" s="36"/>
      <c r="E70" s="36"/>
      <c r="F70" s="65"/>
      <c r="G70" s="31"/>
      <c r="H70" s="224"/>
      <c r="I70" s="128"/>
      <c r="J70" s="104"/>
      <c r="K70" s="131"/>
      <c r="L70" s="89"/>
      <c r="M70" s="131"/>
      <c r="N70" s="114"/>
      <c r="O70" s="66"/>
      <c r="P70" s="67"/>
      <c r="Q70" s="68"/>
      <c r="R70" s="67"/>
      <c r="S70" s="67"/>
      <c r="T70" s="67"/>
      <c r="U70" s="67"/>
      <c r="V70" s="67"/>
      <c r="W70" s="67"/>
      <c r="X70" s="67"/>
      <c r="Y70" s="67"/>
      <c r="Z70" s="67"/>
      <c r="AA70" s="87"/>
      <c r="AB70" s="87"/>
      <c r="AC70" s="117"/>
      <c r="AD70" s="117"/>
      <c r="AE70" s="48"/>
      <c r="AF70" s="119"/>
      <c r="AG70" s="119"/>
      <c r="AH70" s="111"/>
    </row>
    <row r="71" spans="2:34" ht="15.75" thickBot="1">
      <c r="B71" s="123"/>
      <c r="C71" s="107"/>
      <c r="D71" s="37"/>
      <c r="E71" s="37"/>
      <c r="F71" s="69"/>
      <c r="G71" s="38"/>
      <c r="H71" s="225"/>
      <c r="I71" s="129"/>
      <c r="J71" s="105"/>
      <c r="K71" s="132"/>
      <c r="L71" s="53"/>
      <c r="M71" s="132"/>
      <c r="N71" s="115"/>
      <c r="O71" s="54"/>
      <c r="P71" s="88"/>
      <c r="Q71" s="39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118"/>
      <c r="AD71" s="118"/>
      <c r="AE71" s="70"/>
      <c r="AF71" s="120"/>
      <c r="AG71" s="120"/>
      <c r="AH71" s="112"/>
    </row>
    <row r="72" spans="2:34" ht="46.5" thickBot="1">
      <c r="B72" s="18" t="s">
        <v>13</v>
      </c>
      <c r="C72" s="19" t="s">
        <v>30</v>
      </c>
      <c r="D72" s="19" t="s">
        <v>14</v>
      </c>
      <c r="E72" s="19" t="s">
        <v>29</v>
      </c>
      <c r="F72" s="20" t="s">
        <v>27</v>
      </c>
      <c r="G72" s="20" t="s">
        <v>28</v>
      </c>
      <c r="H72" s="78" t="s">
        <v>71</v>
      </c>
      <c r="I72" s="80" t="s">
        <v>31</v>
      </c>
      <c r="J72" s="21"/>
      <c r="K72" s="57"/>
      <c r="L72" s="41"/>
      <c r="M72" s="42"/>
      <c r="N72" s="43"/>
      <c r="O72" s="22">
        <f>SUM(O73:O75)</f>
        <v>5100000</v>
      </c>
      <c r="P72" s="23">
        <f>SUM(P73:P75)</f>
        <v>0</v>
      </c>
      <c r="Q72" s="24">
        <f>SUM(Q73:Q75)</f>
        <v>0</v>
      </c>
      <c r="R72" s="23">
        <f>SUM(R73:R75)</f>
        <v>0</v>
      </c>
      <c r="S72" s="24"/>
      <c r="T72" s="23"/>
      <c r="U72" s="24"/>
      <c r="V72" s="23"/>
      <c r="W72" s="24">
        <f>+W73</f>
        <v>1530000</v>
      </c>
      <c r="X72" s="23"/>
      <c r="Y72" s="24">
        <f>+Y73</f>
        <v>2550000</v>
      </c>
      <c r="Z72" s="23"/>
      <c r="AA72" s="24">
        <f>+AA73</f>
        <v>1020000</v>
      </c>
      <c r="AB72" s="23"/>
      <c r="AC72" s="58">
        <f>AC73</f>
        <v>10200000</v>
      </c>
      <c r="AD72" s="23">
        <f>AD73</f>
        <v>0</v>
      </c>
      <c r="AE72" s="26">
        <f>SUM(AE73:AE75)</f>
        <v>0</v>
      </c>
      <c r="AF72" s="27"/>
      <c r="AG72" s="27"/>
      <c r="AH72" s="28"/>
    </row>
    <row r="73" spans="2:34" ht="41.25">
      <c r="B73" s="121" t="s">
        <v>705</v>
      </c>
      <c r="C73" s="109" t="s">
        <v>657</v>
      </c>
      <c r="D73" s="29"/>
      <c r="E73" s="29"/>
      <c r="F73" s="59"/>
      <c r="G73" s="60"/>
      <c r="H73" s="124" t="s">
        <v>691</v>
      </c>
      <c r="I73" s="127" t="s">
        <v>692</v>
      </c>
      <c r="J73" s="103">
        <v>0</v>
      </c>
      <c r="K73" s="130">
        <v>100</v>
      </c>
      <c r="L73" s="61"/>
      <c r="M73" s="130"/>
      <c r="N73" s="113"/>
      <c r="O73" s="62">
        <v>5100000</v>
      </c>
      <c r="P73" s="63"/>
      <c r="Q73" s="64"/>
      <c r="R73" s="63"/>
      <c r="S73" s="63"/>
      <c r="T73" s="63"/>
      <c r="U73" s="63"/>
      <c r="V73" s="63"/>
      <c r="W73" s="63">
        <v>1530000</v>
      </c>
      <c r="X73" s="63"/>
      <c r="Y73" s="63">
        <v>2550000</v>
      </c>
      <c r="Z73" s="63"/>
      <c r="AA73" s="87">
        <v>1020000</v>
      </c>
      <c r="AB73" s="87"/>
      <c r="AC73" s="116">
        <f>+AA73+Y73+W73+Q73+O73</f>
        <v>10200000</v>
      </c>
      <c r="AD73" s="116"/>
      <c r="AE73" s="48"/>
      <c r="AF73" s="119"/>
      <c r="AG73" s="119"/>
      <c r="AH73" s="111"/>
    </row>
    <row r="74" spans="2:34">
      <c r="B74" s="122"/>
      <c r="C74" s="107"/>
      <c r="D74" s="36"/>
      <c r="E74" s="36"/>
      <c r="F74" s="65"/>
      <c r="G74" s="31"/>
      <c r="H74" s="125"/>
      <c r="I74" s="128"/>
      <c r="J74" s="104"/>
      <c r="K74" s="131"/>
      <c r="L74" s="89"/>
      <c r="M74" s="131"/>
      <c r="N74" s="114"/>
      <c r="O74" s="66"/>
      <c r="P74" s="67"/>
      <c r="Q74" s="68"/>
      <c r="R74" s="67"/>
      <c r="S74" s="67"/>
      <c r="T74" s="67"/>
      <c r="U74" s="67"/>
      <c r="V74" s="67"/>
      <c r="W74" s="67"/>
      <c r="X74" s="67"/>
      <c r="Y74" s="67"/>
      <c r="Z74" s="67"/>
      <c r="AA74" s="87"/>
      <c r="AB74" s="87"/>
      <c r="AC74" s="117"/>
      <c r="AD74" s="117"/>
      <c r="AE74" s="48"/>
      <c r="AF74" s="119"/>
      <c r="AG74" s="119"/>
      <c r="AH74" s="111"/>
    </row>
    <row r="75" spans="2:34" ht="15.75" thickBot="1">
      <c r="B75" s="123"/>
      <c r="C75" s="107"/>
      <c r="D75" s="37"/>
      <c r="E75" s="37"/>
      <c r="F75" s="69"/>
      <c r="G75" s="38"/>
      <c r="H75" s="126"/>
      <c r="I75" s="129"/>
      <c r="J75" s="105"/>
      <c r="K75" s="132"/>
      <c r="L75" s="53"/>
      <c r="M75" s="132"/>
      <c r="N75" s="115"/>
      <c r="O75" s="54"/>
      <c r="P75" s="88"/>
      <c r="Q75" s="39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118"/>
      <c r="AD75" s="118"/>
      <c r="AE75" s="70"/>
      <c r="AF75" s="120"/>
      <c r="AG75" s="120"/>
      <c r="AH75" s="112"/>
    </row>
    <row r="76" spans="2:34" ht="46.5" thickBot="1">
      <c r="B76" s="18" t="s">
        <v>13</v>
      </c>
      <c r="C76" s="19" t="s">
        <v>30</v>
      </c>
      <c r="D76" s="19" t="s">
        <v>14</v>
      </c>
      <c r="E76" s="19" t="s">
        <v>29</v>
      </c>
      <c r="F76" s="20" t="s">
        <v>27</v>
      </c>
      <c r="G76" s="20" t="s">
        <v>28</v>
      </c>
      <c r="H76" s="78" t="s">
        <v>72</v>
      </c>
      <c r="I76" s="80" t="s">
        <v>31</v>
      </c>
      <c r="J76" s="21"/>
      <c r="K76" s="57"/>
      <c r="L76" s="41"/>
      <c r="M76" s="42"/>
      <c r="N76" s="43"/>
      <c r="O76" s="22">
        <f>SUM(O77:O79)</f>
        <v>6120000</v>
      </c>
      <c r="P76" s="23">
        <f>SUM(P77:P79)</f>
        <v>0</v>
      </c>
      <c r="Q76" s="24">
        <f>SUM(Q77:Q79)</f>
        <v>0</v>
      </c>
      <c r="R76" s="23">
        <f>SUM(R77:R79)</f>
        <v>0</v>
      </c>
      <c r="S76" s="24"/>
      <c r="T76" s="23"/>
      <c r="U76" s="24"/>
      <c r="V76" s="23"/>
      <c r="W76" s="24">
        <f>+W77</f>
        <v>1020000</v>
      </c>
      <c r="X76" s="23"/>
      <c r="Y76" s="24">
        <f>+Y77</f>
        <v>2040000</v>
      </c>
      <c r="Z76" s="23"/>
      <c r="AA76" s="24">
        <f>+AA77</f>
        <v>1020000</v>
      </c>
      <c r="AB76" s="23"/>
      <c r="AC76" s="58">
        <f>AC77</f>
        <v>10200000</v>
      </c>
      <c r="AD76" s="23">
        <f>AD77</f>
        <v>0</v>
      </c>
      <c r="AE76" s="26">
        <f>SUM(AE77:AE79)</f>
        <v>0</v>
      </c>
      <c r="AF76" s="27"/>
      <c r="AG76" s="27"/>
      <c r="AH76" s="28"/>
    </row>
    <row r="77" spans="2:34" ht="41.25">
      <c r="B77" s="121" t="s">
        <v>705</v>
      </c>
      <c r="C77" s="109" t="s">
        <v>657</v>
      </c>
      <c r="D77" s="29"/>
      <c r="E77" s="29"/>
      <c r="F77" s="59"/>
      <c r="G77" s="60"/>
      <c r="H77" s="124" t="s">
        <v>693</v>
      </c>
      <c r="I77" s="127" t="s">
        <v>694</v>
      </c>
      <c r="J77" s="103">
        <v>0</v>
      </c>
      <c r="K77" s="130">
        <v>1</v>
      </c>
      <c r="L77" s="61"/>
      <c r="M77" s="130"/>
      <c r="N77" s="113"/>
      <c r="O77" s="62">
        <v>6120000</v>
      </c>
      <c r="P77" s="63"/>
      <c r="Q77" s="64"/>
      <c r="R77" s="63"/>
      <c r="S77" s="63"/>
      <c r="T77" s="63"/>
      <c r="U77" s="63"/>
      <c r="V77" s="63"/>
      <c r="W77" s="63">
        <v>1020000</v>
      </c>
      <c r="X77" s="63"/>
      <c r="Y77" s="63">
        <v>2040000</v>
      </c>
      <c r="Z77" s="63"/>
      <c r="AA77" s="87">
        <v>1020000</v>
      </c>
      <c r="AB77" s="87"/>
      <c r="AC77" s="116">
        <f>+Y77+W77+Q77+O77+AA77</f>
        <v>10200000</v>
      </c>
      <c r="AD77" s="116"/>
      <c r="AE77" s="48"/>
      <c r="AF77" s="119"/>
      <c r="AG77" s="119"/>
      <c r="AH77" s="111"/>
    </row>
    <row r="78" spans="2:34">
      <c r="B78" s="122"/>
      <c r="C78" s="107"/>
      <c r="D78" s="36"/>
      <c r="E78" s="36"/>
      <c r="F78" s="65"/>
      <c r="G78" s="31"/>
      <c r="H78" s="125"/>
      <c r="I78" s="128"/>
      <c r="J78" s="104"/>
      <c r="K78" s="131"/>
      <c r="L78" s="89"/>
      <c r="M78" s="131"/>
      <c r="N78" s="114"/>
      <c r="O78" s="66"/>
      <c r="P78" s="67"/>
      <c r="Q78" s="68"/>
      <c r="R78" s="67"/>
      <c r="S78" s="67"/>
      <c r="T78" s="67"/>
      <c r="U78" s="67"/>
      <c r="V78" s="67"/>
      <c r="W78" s="67"/>
      <c r="X78" s="67"/>
      <c r="Y78" s="67"/>
      <c r="Z78" s="67"/>
      <c r="AA78" s="87"/>
      <c r="AB78" s="87"/>
      <c r="AC78" s="117"/>
      <c r="AD78" s="117"/>
      <c r="AE78" s="48"/>
      <c r="AF78" s="119"/>
      <c r="AG78" s="119"/>
      <c r="AH78" s="111"/>
    </row>
    <row r="79" spans="2:34" ht="15.75" thickBot="1">
      <c r="B79" s="123"/>
      <c r="C79" s="107"/>
      <c r="D79" s="37"/>
      <c r="E79" s="37"/>
      <c r="F79" s="69"/>
      <c r="G79" s="38"/>
      <c r="H79" s="126"/>
      <c r="I79" s="129"/>
      <c r="J79" s="105"/>
      <c r="K79" s="132"/>
      <c r="L79" s="53"/>
      <c r="M79" s="132"/>
      <c r="N79" s="115"/>
      <c r="O79" s="54"/>
      <c r="P79" s="88"/>
      <c r="Q79" s="39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118"/>
      <c r="AD79" s="118"/>
      <c r="AE79" s="70"/>
      <c r="AF79" s="120"/>
      <c r="AG79" s="120"/>
      <c r="AH79" s="112"/>
    </row>
    <row r="80" spans="2:34" ht="46.5" thickBot="1">
      <c r="B80" s="18" t="s">
        <v>13</v>
      </c>
      <c r="C80" s="19" t="s">
        <v>30</v>
      </c>
      <c r="D80" s="19" t="s">
        <v>14</v>
      </c>
      <c r="E80" s="19" t="s">
        <v>29</v>
      </c>
      <c r="F80" s="20" t="s">
        <v>27</v>
      </c>
      <c r="G80" s="20" t="s">
        <v>28</v>
      </c>
      <c r="H80" s="78" t="s">
        <v>73</v>
      </c>
      <c r="I80" s="80" t="s">
        <v>31</v>
      </c>
      <c r="J80" s="21"/>
      <c r="K80" s="57"/>
      <c r="L80" s="41"/>
      <c r="M80" s="42"/>
      <c r="N80" s="43"/>
      <c r="O80" s="22">
        <f>SUM(O81:O83)</f>
        <v>5508000</v>
      </c>
      <c r="P80" s="23">
        <f>SUM(P81:P83)</f>
        <v>0</v>
      </c>
      <c r="Q80" s="24">
        <f>SUM(Q81:Q83)</f>
        <v>1632000</v>
      </c>
      <c r="R80" s="23">
        <f>SUM(R81:R83)</f>
        <v>0</v>
      </c>
      <c r="S80" s="24"/>
      <c r="T80" s="23"/>
      <c r="U80" s="24">
        <f>+U81</f>
        <v>0</v>
      </c>
      <c r="V80" s="23"/>
      <c r="W80" s="24">
        <f>+W81</f>
        <v>1020000</v>
      </c>
      <c r="X80" s="23"/>
      <c r="Y80" s="24">
        <f>+Y81</f>
        <v>2040000</v>
      </c>
      <c r="Z80" s="23"/>
      <c r="AA80" s="24">
        <f>+AA81</f>
        <v>0</v>
      </c>
      <c r="AB80" s="23"/>
      <c r="AC80" s="58">
        <f>AC81</f>
        <v>10200000</v>
      </c>
      <c r="AD80" s="23">
        <f>AD81</f>
        <v>0</v>
      </c>
      <c r="AE80" s="26">
        <f>SUM(AE81:AE83)</f>
        <v>0</v>
      </c>
      <c r="AF80" s="27"/>
      <c r="AG80" s="27"/>
      <c r="AH80" s="28"/>
    </row>
    <row r="81" spans="2:34" ht="41.25">
      <c r="B81" s="121" t="s">
        <v>705</v>
      </c>
      <c r="C81" s="109" t="s">
        <v>657</v>
      </c>
      <c r="D81" s="29"/>
      <c r="E81" s="29"/>
      <c r="F81" s="59"/>
      <c r="G81" s="60"/>
      <c r="H81" s="124" t="s">
        <v>695</v>
      </c>
      <c r="I81" s="127" t="s">
        <v>696</v>
      </c>
      <c r="J81" s="103">
        <v>0</v>
      </c>
      <c r="K81" s="130">
        <v>1</v>
      </c>
      <c r="L81" s="61"/>
      <c r="M81" s="130"/>
      <c r="N81" s="113"/>
      <c r="O81" s="62">
        <v>5508000</v>
      </c>
      <c r="P81" s="63"/>
      <c r="Q81" s="64">
        <v>1632000</v>
      </c>
      <c r="R81" s="63"/>
      <c r="S81" s="63"/>
      <c r="T81" s="63"/>
      <c r="U81" s="63"/>
      <c r="V81" s="63"/>
      <c r="W81" s="63">
        <v>1020000</v>
      </c>
      <c r="X81" s="63"/>
      <c r="Y81" s="63">
        <v>2040000</v>
      </c>
      <c r="Z81" s="63"/>
      <c r="AA81" s="87"/>
      <c r="AB81" s="87"/>
      <c r="AC81" s="116">
        <f>+AA81+O81+W81+Q81+Y81</f>
        <v>10200000</v>
      </c>
      <c r="AD81" s="116"/>
      <c r="AE81" s="48"/>
      <c r="AF81" s="119"/>
      <c r="AG81" s="119"/>
      <c r="AH81" s="111"/>
    </row>
    <row r="82" spans="2:34">
      <c r="B82" s="122"/>
      <c r="C82" s="107"/>
      <c r="D82" s="36"/>
      <c r="E82" s="36"/>
      <c r="F82" s="65"/>
      <c r="G82" s="31"/>
      <c r="H82" s="125"/>
      <c r="I82" s="128"/>
      <c r="J82" s="104"/>
      <c r="K82" s="131"/>
      <c r="L82" s="89"/>
      <c r="M82" s="131"/>
      <c r="N82" s="114"/>
      <c r="O82" s="66"/>
      <c r="P82" s="67"/>
      <c r="Q82" s="68"/>
      <c r="R82" s="67"/>
      <c r="S82" s="67"/>
      <c r="T82" s="67"/>
      <c r="U82" s="67"/>
      <c r="V82" s="67"/>
      <c r="W82" s="67"/>
      <c r="X82" s="67"/>
      <c r="Y82" s="67"/>
      <c r="Z82" s="67"/>
      <c r="AA82" s="87"/>
      <c r="AB82" s="87"/>
      <c r="AC82" s="117"/>
      <c r="AD82" s="117"/>
      <c r="AE82" s="48"/>
      <c r="AF82" s="119"/>
      <c r="AG82" s="119"/>
      <c r="AH82" s="111"/>
    </row>
    <row r="83" spans="2:34" ht="15.75" thickBot="1">
      <c r="B83" s="123"/>
      <c r="C83" s="107"/>
      <c r="D83" s="37"/>
      <c r="E83" s="37"/>
      <c r="F83" s="69"/>
      <c r="G83" s="38"/>
      <c r="H83" s="126"/>
      <c r="I83" s="129"/>
      <c r="J83" s="105"/>
      <c r="K83" s="132"/>
      <c r="L83" s="53"/>
      <c r="M83" s="132"/>
      <c r="N83" s="115"/>
      <c r="O83" s="54"/>
      <c r="P83" s="88"/>
      <c r="Q83" s="39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118"/>
      <c r="AD83" s="118"/>
      <c r="AE83" s="70"/>
      <c r="AF83" s="120"/>
      <c r="AG83" s="120"/>
      <c r="AH83" s="112"/>
    </row>
    <row r="84" spans="2:34" ht="51" thickBot="1">
      <c r="B84" s="18" t="s">
        <v>13</v>
      </c>
      <c r="C84" s="19" t="s">
        <v>30</v>
      </c>
      <c r="D84" s="19" t="s">
        <v>14</v>
      </c>
      <c r="E84" s="19" t="s">
        <v>29</v>
      </c>
      <c r="F84" s="20" t="s">
        <v>27</v>
      </c>
      <c r="G84" s="20" t="s">
        <v>28</v>
      </c>
      <c r="H84" s="78" t="s">
        <v>74</v>
      </c>
      <c r="I84" s="80" t="s">
        <v>31</v>
      </c>
      <c r="J84" s="21"/>
      <c r="K84" s="57"/>
      <c r="L84" s="41"/>
      <c r="M84" s="42"/>
      <c r="N84" s="43"/>
      <c r="O84" s="22">
        <f>SUM(O85:O87)</f>
        <v>75480000</v>
      </c>
      <c r="P84" s="23">
        <f>SUM(P85:P87)</f>
        <v>0</v>
      </c>
      <c r="Q84" s="24">
        <f>SUM(Q85:Q87)</f>
        <v>40800000</v>
      </c>
      <c r="R84" s="23">
        <f>SUM(R85:R87)</f>
        <v>0</v>
      </c>
      <c r="S84" s="24"/>
      <c r="T84" s="23"/>
      <c r="U84" s="24"/>
      <c r="V84" s="23"/>
      <c r="W84" s="24">
        <f>+W85</f>
        <v>0</v>
      </c>
      <c r="X84" s="23"/>
      <c r="Y84" s="24">
        <f>+Y85</f>
        <v>0</v>
      </c>
      <c r="Z84" s="23"/>
      <c r="AA84" s="24">
        <f>+AA85</f>
        <v>26520000</v>
      </c>
      <c r="AB84" s="23"/>
      <c r="AC84" s="58">
        <f>AC85</f>
        <v>142800000</v>
      </c>
      <c r="AD84" s="23">
        <f>AD85</f>
        <v>0</v>
      </c>
      <c r="AE84" s="26">
        <f>SUM(AE85:AE87)</f>
        <v>0</v>
      </c>
      <c r="AF84" s="27"/>
      <c r="AG84" s="27"/>
      <c r="AH84" s="28"/>
    </row>
    <row r="85" spans="2:34" ht="45.75">
      <c r="B85" s="121" t="s">
        <v>705</v>
      </c>
      <c r="C85" s="109" t="s">
        <v>657</v>
      </c>
      <c r="D85" s="29"/>
      <c r="E85" s="29"/>
      <c r="F85" s="59"/>
      <c r="G85" s="60"/>
      <c r="H85" s="223" t="s">
        <v>697</v>
      </c>
      <c r="I85" s="127" t="s">
        <v>698</v>
      </c>
      <c r="J85" s="103">
        <v>0</v>
      </c>
      <c r="K85" s="226">
        <v>1</v>
      </c>
      <c r="L85" s="61"/>
      <c r="M85" s="130"/>
      <c r="N85" s="113"/>
      <c r="O85" s="62">
        <v>75480000</v>
      </c>
      <c r="P85" s="63"/>
      <c r="Q85" s="64">
        <v>40800000</v>
      </c>
      <c r="R85" s="63"/>
      <c r="S85" s="63"/>
      <c r="T85" s="63"/>
      <c r="U85" s="63"/>
      <c r="V85" s="63"/>
      <c r="W85" s="63"/>
      <c r="X85" s="63"/>
      <c r="Y85" s="63"/>
      <c r="Z85" s="63"/>
      <c r="AA85" s="87">
        <v>26520000</v>
      </c>
      <c r="AB85" s="87"/>
      <c r="AC85" s="116">
        <f>+Y85+W85+Q85+O85+AA85</f>
        <v>142800000</v>
      </c>
      <c r="AD85" s="116"/>
      <c r="AE85" s="48"/>
      <c r="AF85" s="119"/>
      <c r="AG85" s="119"/>
      <c r="AH85" s="111"/>
    </row>
    <row r="86" spans="2:34">
      <c r="B86" s="122"/>
      <c r="C86" s="107"/>
      <c r="D86" s="36"/>
      <c r="E86" s="36"/>
      <c r="F86" s="65"/>
      <c r="G86" s="31"/>
      <c r="H86" s="224"/>
      <c r="I86" s="128"/>
      <c r="J86" s="104"/>
      <c r="K86" s="227"/>
      <c r="L86" s="89"/>
      <c r="M86" s="131"/>
      <c r="N86" s="114"/>
      <c r="O86" s="66"/>
      <c r="P86" s="67"/>
      <c r="Q86" s="68"/>
      <c r="R86" s="67"/>
      <c r="S86" s="67"/>
      <c r="T86" s="67"/>
      <c r="U86" s="67"/>
      <c r="V86" s="67"/>
      <c r="W86" s="67"/>
      <c r="X86" s="67"/>
      <c r="Y86" s="67"/>
      <c r="Z86" s="67"/>
      <c r="AA86" s="87"/>
      <c r="AB86" s="87"/>
      <c r="AC86" s="117"/>
      <c r="AD86" s="117"/>
      <c r="AE86" s="48"/>
      <c r="AF86" s="119"/>
      <c r="AG86" s="119"/>
      <c r="AH86" s="111"/>
    </row>
    <row r="87" spans="2:34" ht="15.75" thickBot="1">
      <c r="B87" s="123"/>
      <c r="C87" s="107"/>
      <c r="D87" s="37"/>
      <c r="E87" s="37"/>
      <c r="F87" s="69"/>
      <c r="G87" s="38"/>
      <c r="H87" s="225"/>
      <c r="I87" s="129"/>
      <c r="J87" s="105"/>
      <c r="K87" s="228"/>
      <c r="L87" s="53"/>
      <c r="M87" s="132"/>
      <c r="N87" s="115"/>
      <c r="O87" s="54"/>
      <c r="P87" s="88"/>
      <c r="Q87" s="39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118"/>
      <c r="AD87" s="118"/>
      <c r="AE87" s="70"/>
      <c r="AF87" s="120"/>
      <c r="AG87" s="120"/>
      <c r="AH87" s="112"/>
    </row>
    <row r="88" spans="2:34" ht="35.25" thickBot="1">
      <c r="B88" s="18" t="s">
        <v>13</v>
      </c>
      <c r="C88" s="19" t="s">
        <v>30</v>
      </c>
      <c r="D88" s="19" t="s">
        <v>14</v>
      </c>
      <c r="E88" s="19" t="s">
        <v>29</v>
      </c>
      <c r="F88" s="20" t="s">
        <v>27</v>
      </c>
      <c r="G88" s="20" t="s">
        <v>28</v>
      </c>
      <c r="H88" s="78" t="s">
        <v>75</v>
      </c>
      <c r="I88" s="80" t="s">
        <v>31</v>
      </c>
      <c r="J88" s="21"/>
      <c r="K88" s="57"/>
      <c r="L88" s="41"/>
      <c r="M88" s="42"/>
      <c r="N88" s="43"/>
      <c r="O88" s="22">
        <f>SUM(O89:O91)</f>
        <v>102000</v>
      </c>
      <c r="P88" s="23">
        <f>SUM(P89:P91)</f>
        <v>0</v>
      </c>
      <c r="Q88" s="24">
        <f>SUM(Q89:Q91)</f>
        <v>0</v>
      </c>
      <c r="R88" s="23">
        <f>SUM(R89:R91)</f>
        <v>0</v>
      </c>
      <c r="S88" s="24"/>
      <c r="T88" s="23"/>
      <c r="U88" s="24">
        <f>+U89</f>
        <v>0</v>
      </c>
      <c r="V88" s="23"/>
      <c r="W88" s="24">
        <f>+W89</f>
        <v>0</v>
      </c>
      <c r="X88" s="23"/>
      <c r="Y88" s="24">
        <f>+Y89</f>
        <v>0</v>
      </c>
      <c r="Z88" s="23"/>
      <c r="AA88" s="24">
        <f>+AA89</f>
        <v>0</v>
      </c>
      <c r="AB88" s="23"/>
      <c r="AC88" s="58">
        <f>AC89</f>
        <v>102000</v>
      </c>
      <c r="AD88" s="23">
        <f>AD89</f>
        <v>0</v>
      </c>
      <c r="AE88" s="26">
        <f>SUM(AE89:AE91)</f>
        <v>0</v>
      </c>
      <c r="AF88" s="27"/>
      <c r="AG88" s="27"/>
      <c r="AH88" s="28"/>
    </row>
    <row r="89" spans="2:34" ht="34.5">
      <c r="B89" s="121" t="s">
        <v>705</v>
      </c>
      <c r="C89" s="109" t="s">
        <v>657</v>
      </c>
      <c r="D89" s="29"/>
      <c r="E89" s="29"/>
      <c r="F89" s="59"/>
      <c r="G89" s="60"/>
      <c r="H89" s="124" t="s">
        <v>699</v>
      </c>
      <c r="I89" s="127" t="s">
        <v>702</v>
      </c>
      <c r="J89" s="103">
        <v>1</v>
      </c>
      <c r="K89" s="130">
        <v>1</v>
      </c>
      <c r="L89" s="61"/>
      <c r="M89" s="130"/>
      <c r="N89" s="113"/>
      <c r="O89" s="62">
        <v>102000</v>
      </c>
      <c r="P89" s="63"/>
      <c r="Q89" s="64"/>
      <c r="R89" s="63"/>
      <c r="S89" s="63"/>
      <c r="T89" s="63"/>
      <c r="U89" s="63"/>
      <c r="V89" s="63"/>
      <c r="W89" s="63"/>
      <c r="X89" s="63"/>
      <c r="Y89" s="63"/>
      <c r="Z89" s="63"/>
      <c r="AA89" s="87"/>
      <c r="AB89" s="87"/>
      <c r="AC89" s="116">
        <f>+AA89+Y89+W89+Q89+O89</f>
        <v>102000</v>
      </c>
      <c r="AD89" s="116"/>
      <c r="AE89" s="48"/>
      <c r="AF89" s="119"/>
      <c r="AG89" s="119"/>
      <c r="AH89" s="111"/>
    </row>
    <row r="90" spans="2:34">
      <c r="B90" s="122"/>
      <c r="C90" s="107"/>
      <c r="D90" s="36"/>
      <c r="E90" s="36"/>
      <c r="F90" s="65"/>
      <c r="G90" s="31"/>
      <c r="H90" s="125"/>
      <c r="I90" s="128"/>
      <c r="J90" s="104"/>
      <c r="K90" s="131"/>
      <c r="L90" s="89"/>
      <c r="M90" s="131"/>
      <c r="N90" s="114"/>
      <c r="O90" s="66"/>
      <c r="P90" s="67"/>
      <c r="Q90" s="68"/>
      <c r="R90" s="67"/>
      <c r="S90" s="67"/>
      <c r="T90" s="67"/>
      <c r="U90" s="67"/>
      <c r="V90" s="67"/>
      <c r="W90" s="67"/>
      <c r="X90" s="67"/>
      <c r="Y90" s="67"/>
      <c r="Z90" s="67"/>
      <c r="AA90" s="87"/>
      <c r="AB90" s="87"/>
      <c r="AC90" s="117"/>
      <c r="AD90" s="117"/>
      <c r="AE90" s="48"/>
      <c r="AF90" s="119"/>
      <c r="AG90" s="119"/>
      <c r="AH90" s="111"/>
    </row>
    <row r="91" spans="2:34" ht="15.75" thickBot="1">
      <c r="B91" s="123"/>
      <c r="C91" s="107"/>
      <c r="D91" s="37"/>
      <c r="E91" s="37"/>
      <c r="F91" s="69"/>
      <c r="G91" s="38"/>
      <c r="H91" s="126"/>
      <c r="I91" s="129"/>
      <c r="J91" s="105"/>
      <c r="K91" s="132"/>
      <c r="L91" s="53"/>
      <c r="M91" s="132"/>
      <c r="N91" s="115"/>
      <c r="O91" s="54"/>
      <c r="P91" s="88"/>
      <c r="Q91" s="39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118"/>
      <c r="AD91" s="118"/>
      <c r="AE91" s="70"/>
      <c r="AF91" s="120"/>
      <c r="AG91" s="120"/>
      <c r="AH91" s="112"/>
    </row>
    <row r="92" spans="2:34" ht="42.75" customHeight="1" thickBot="1">
      <c r="B92" s="18" t="s">
        <v>13</v>
      </c>
      <c r="C92" s="19" t="s">
        <v>30</v>
      </c>
      <c r="D92" s="19" t="s">
        <v>14</v>
      </c>
      <c r="E92" s="19" t="s">
        <v>29</v>
      </c>
      <c r="F92" s="20" t="s">
        <v>27</v>
      </c>
      <c r="G92" s="20" t="s">
        <v>28</v>
      </c>
      <c r="H92" s="78" t="s">
        <v>76</v>
      </c>
      <c r="I92" s="80" t="s">
        <v>31</v>
      </c>
      <c r="J92" s="21"/>
      <c r="K92" s="57"/>
      <c r="L92" s="41"/>
      <c r="M92" s="42"/>
      <c r="N92" s="43"/>
      <c r="O92" s="22">
        <f>SUM(O93:O95)</f>
        <v>0</v>
      </c>
      <c r="P92" s="23">
        <f>SUM(P93:P95)</f>
        <v>0</v>
      </c>
      <c r="Q92" s="24">
        <f>SUM(Q93:Q95)</f>
        <v>0</v>
      </c>
      <c r="R92" s="23">
        <f>SUM(R93:R95)</f>
        <v>0</v>
      </c>
      <c r="S92" s="24"/>
      <c r="T92" s="23"/>
      <c r="U92" s="24">
        <f>+U93</f>
        <v>0</v>
      </c>
      <c r="V92" s="23"/>
      <c r="W92" s="24">
        <f>+W93</f>
        <v>0</v>
      </c>
      <c r="X92" s="23"/>
      <c r="Y92" s="24">
        <f>+Y93</f>
        <v>510000</v>
      </c>
      <c r="Z92" s="23"/>
      <c r="AA92" s="24">
        <f>+AA93</f>
        <v>510000</v>
      </c>
      <c r="AB92" s="23"/>
      <c r="AC92" s="58">
        <f>AC93</f>
        <v>1020000</v>
      </c>
      <c r="AD92" s="23">
        <f>AD93</f>
        <v>0</v>
      </c>
      <c r="AE92" s="26">
        <f>SUM(AE93:AE95)</f>
        <v>0</v>
      </c>
      <c r="AF92" s="27"/>
      <c r="AG92" s="27"/>
      <c r="AH92" s="28"/>
    </row>
    <row r="93" spans="2:34" ht="34.5">
      <c r="B93" s="121" t="s">
        <v>705</v>
      </c>
      <c r="C93" s="109" t="s">
        <v>657</v>
      </c>
      <c r="D93" s="29"/>
      <c r="E93" s="29"/>
      <c r="F93" s="59"/>
      <c r="G93" s="60"/>
      <c r="H93" s="124" t="s">
        <v>700</v>
      </c>
      <c r="I93" s="127" t="s">
        <v>703</v>
      </c>
      <c r="J93" s="103">
        <v>1</v>
      </c>
      <c r="K93" s="130">
        <v>1</v>
      </c>
      <c r="L93" s="61"/>
      <c r="M93" s="130"/>
      <c r="N93" s="113"/>
      <c r="O93" s="62"/>
      <c r="P93" s="63"/>
      <c r="Q93" s="64"/>
      <c r="R93" s="63"/>
      <c r="S93" s="63"/>
      <c r="T93" s="63"/>
      <c r="U93" s="63"/>
      <c r="V93" s="63"/>
      <c r="W93" s="63"/>
      <c r="X93" s="63"/>
      <c r="Y93" s="63">
        <v>510000</v>
      </c>
      <c r="Z93" s="63"/>
      <c r="AA93" s="87">
        <v>510000</v>
      </c>
      <c r="AB93" s="87"/>
      <c r="AC93" s="116">
        <f>+AA93+Y93+W93+Q93+O93</f>
        <v>1020000</v>
      </c>
      <c r="AD93" s="116"/>
      <c r="AE93" s="48"/>
      <c r="AF93" s="119"/>
      <c r="AG93" s="119"/>
      <c r="AH93" s="111"/>
    </row>
    <row r="94" spans="2:34">
      <c r="B94" s="122"/>
      <c r="C94" s="107"/>
      <c r="D94" s="36"/>
      <c r="E94" s="36"/>
      <c r="F94" s="65"/>
      <c r="G94" s="31"/>
      <c r="H94" s="125"/>
      <c r="I94" s="128"/>
      <c r="J94" s="104"/>
      <c r="K94" s="131"/>
      <c r="L94" s="89"/>
      <c r="M94" s="131"/>
      <c r="N94" s="114"/>
      <c r="O94" s="66"/>
      <c r="P94" s="67"/>
      <c r="Q94" s="68"/>
      <c r="R94" s="67"/>
      <c r="S94" s="67"/>
      <c r="T94" s="67"/>
      <c r="U94" s="67"/>
      <c r="V94" s="67"/>
      <c r="W94" s="67"/>
      <c r="X94" s="67"/>
      <c r="Y94" s="67"/>
      <c r="Z94" s="67"/>
      <c r="AA94" s="87"/>
      <c r="AB94" s="87"/>
      <c r="AC94" s="117"/>
      <c r="AD94" s="117"/>
      <c r="AE94" s="48"/>
      <c r="AF94" s="119"/>
      <c r="AG94" s="119"/>
      <c r="AH94" s="111"/>
    </row>
    <row r="95" spans="2:34" ht="15.75" thickBot="1">
      <c r="B95" s="123"/>
      <c r="C95" s="107"/>
      <c r="D95" s="37"/>
      <c r="E95" s="37"/>
      <c r="F95" s="69"/>
      <c r="G95" s="38"/>
      <c r="H95" s="126"/>
      <c r="I95" s="129"/>
      <c r="J95" s="105"/>
      <c r="K95" s="132"/>
      <c r="L95" s="53"/>
      <c r="M95" s="132"/>
      <c r="N95" s="115"/>
      <c r="O95" s="54"/>
      <c r="P95" s="88"/>
      <c r="Q95" s="39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118"/>
      <c r="AD95" s="118"/>
      <c r="AE95" s="70"/>
      <c r="AF95" s="120"/>
      <c r="AG95" s="120"/>
      <c r="AH95" s="112"/>
    </row>
    <row r="96" spans="2:34" ht="50.25" customHeight="1" thickBot="1">
      <c r="B96" s="18" t="s">
        <v>13</v>
      </c>
      <c r="C96" s="19" t="s">
        <v>30</v>
      </c>
      <c r="D96" s="19" t="s">
        <v>14</v>
      </c>
      <c r="E96" s="19" t="s">
        <v>26</v>
      </c>
      <c r="F96" s="20" t="s">
        <v>27</v>
      </c>
      <c r="G96" s="95" t="s">
        <v>28</v>
      </c>
      <c r="H96" s="78" t="s">
        <v>286</v>
      </c>
      <c r="I96" s="80" t="s">
        <v>31</v>
      </c>
      <c r="J96" s="94"/>
      <c r="K96" s="94"/>
      <c r="L96" s="81"/>
      <c r="M96" s="81"/>
      <c r="N96" s="82"/>
      <c r="O96" s="22">
        <f>SUM(O97:O99)</f>
        <v>0</v>
      </c>
      <c r="P96" s="23">
        <f>SUM(P97:P99)</f>
        <v>0</v>
      </c>
      <c r="Q96" s="24">
        <f>SUM(Q97:Q99)</f>
        <v>0</v>
      </c>
      <c r="R96" s="23">
        <f>SUM(R97:R99)</f>
        <v>0</v>
      </c>
      <c r="S96" s="24">
        <v>0</v>
      </c>
      <c r="T96" s="23"/>
      <c r="U96" s="24">
        <f>SUM(U97:U99)</f>
        <v>0</v>
      </c>
      <c r="V96" s="23"/>
      <c r="W96" s="24">
        <f>SUM(W97:W99)</f>
        <v>306000</v>
      </c>
      <c r="X96" s="23"/>
      <c r="Y96" s="24">
        <f>SUM(Y97:Y99)</f>
        <v>204000</v>
      </c>
      <c r="Z96" s="23"/>
      <c r="AA96" s="24">
        <f>SUM(AA97:AA99)</f>
        <v>510000</v>
      </c>
      <c r="AB96" s="23"/>
      <c r="AC96" s="25">
        <f>+O96+Q96+S96+U96+W96+Y96+AA96</f>
        <v>1020000</v>
      </c>
      <c r="AD96" s="23">
        <f>AD97</f>
        <v>0</v>
      </c>
      <c r="AE96" s="26">
        <f>SUM(AE97:AE99)</f>
        <v>0</v>
      </c>
      <c r="AF96" s="27"/>
      <c r="AG96" s="27"/>
      <c r="AH96" s="28"/>
    </row>
    <row r="97" spans="2:34">
      <c r="B97" s="121" t="s">
        <v>705</v>
      </c>
      <c r="C97" s="109" t="s">
        <v>657</v>
      </c>
      <c r="D97" s="93"/>
      <c r="E97" s="29"/>
      <c r="F97" s="30"/>
      <c r="G97" s="31"/>
      <c r="H97" s="221" t="s">
        <v>701</v>
      </c>
      <c r="I97" s="104" t="s">
        <v>704</v>
      </c>
      <c r="J97" s="169">
        <v>100</v>
      </c>
      <c r="K97" s="172">
        <v>70</v>
      </c>
      <c r="L97" s="79"/>
      <c r="M97" s="192"/>
      <c r="N97" s="190"/>
      <c r="O97" s="96"/>
      <c r="P97" s="87"/>
      <c r="Q97" s="96"/>
      <c r="R97" s="32"/>
      <c r="S97" s="32"/>
      <c r="T97" s="32"/>
      <c r="U97" s="96"/>
      <c r="V97" s="32"/>
      <c r="W97" s="96">
        <v>306000</v>
      </c>
      <c r="X97" s="32"/>
      <c r="Y97" s="96">
        <v>204000</v>
      </c>
      <c r="Z97" s="32"/>
      <c r="AA97" s="96">
        <v>510000</v>
      </c>
      <c r="AB97" s="33"/>
      <c r="AC97" s="116">
        <f>+AA97+Y97+W97</f>
        <v>1020000</v>
      </c>
      <c r="AD97" s="116"/>
      <c r="AE97" s="35"/>
      <c r="AF97" s="167"/>
      <c r="AG97" s="167"/>
      <c r="AH97" s="206"/>
    </row>
    <row r="98" spans="2:34">
      <c r="B98" s="122"/>
      <c r="C98" s="107"/>
      <c r="D98" s="93"/>
      <c r="E98" s="36"/>
      <c r="F98" s="91"/>
      <c r="G98" s="31"/>
      <c r="H98" s="125"/>
      <c r="I98" s="104"/>
      <c r="J98" s="170"/>
      <c r="K98" s="173"/>
      <c r="L98" s="79"/>
      <c r="M98" s="192"/>
      <c r="N98" s="191"/>
      <c r="O98" s="96"/>
      <c r="P98" s="87"/>
      <c r="Q98" s="96"/>
      <c r="R98" s="92"/>
      <c r="S98" s="92"/>
      <c r="T98" s="92"/>
      <c r="U98" s="96"/>
      <c r="V98" s="92"/>
      <c r="W98" s="96"/>
      <c r="X98" s="92"/>
      <c r="Y98" s="96"/>
      <c r="Z98" s="92"/>
      <c r="AA98" s="96"/>
      <c r="AB98" s="33"/>
      <c r="AC98" s="116"/>
      <c r="AD98" s="116"/>
      <c r="AE98" s="35"/>
      <c r="AF98" s="167"/>
      <c r="AG98" s="167"/>
      <c r="AH98" s="206"/>
    </row>
    <row r="99" spans="2:34">
      <c r="B99" s="122"/>
      <c r="C99" s="107"/>
      <c r="D99" s="93"/>
      <c r="E99" s="36"/>
      <c r="F99" s="91"/>
      <c r="G99" s="31"/>
      <c r="H99" s="125"/>
      <c r="I99" s="104"/>
      <c r="J99" s="171"/>
      <c r="K99" s="174"/>
      <c r="L99" s="79"/>
      <c r="M99" s="192"/>
      <c r="N99" s="191"/>
      <c r="O99" s="96"/>
      <c r="P99" s="87"/>
      <c r="Q99" s="96"/>
      <c r="R99" s="92"/>
      <c r="S99" s="92"/>
      <c r="T99" s="92"/>
      <c r="U99" s="96"/>
      <c r="V99" s="92"/>
      <c r="W99" s="96"/>
      <c r="X99" s="92"/>
      <c r="Y99" s="96"/>
      <c r="Z99" s="92"/>
      <c r="AA99" s="96"/>
      <c r="AB99" s="33"/>
      <c r="AC99" s="116"/>
      <c r="AD99" s="116"/>
      <c r="AE99" s="35"/>
      <c r="AF99" s="167"/>
      <c r="AG99" s="167"/>
      <c r="AH99" s="206"/>
    </row>
    <row r="100" spans="2:34" ht="15.75" thickBot="1">
      <c r="B100" s="207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9"/>
    </row>
  </sheetData>
  <mergeCells count="309">
    <mergeCell ref="AH97:AH99"/>
    <mergeCell ref="B100:AH100"/>
    <mergeCell ref="M97:M99"/>
    <mergeCell ref="N97:N99"/>
    <mergeCell ref="AC97:AC99"/>
    <mergeCell ref="AD97:AD99"/>
    <mergeCell ref="AF97:AF99"/>
    <mergeCell ref="AG97:AG99"/>
    <mergeCell ref="AD93:AD95"/>
    <mergeCell ref="AF93:AF95"/>
    <mergeCell ref="AG93:AG95"/>
    <mergeCell ref="AH93:AH95"/>
    <mergeCell ref="B97:B99"/>
    <mergeCell ref="C97:C99"/>
    <mergeCell ref="H97:H99"/>
    <mergeCell ref="I97:I99"/>
    <mergeCell ref="J97:J99"/>
    <mergeCell ref="K97:K99"/>
    <mergeCell ref="B93:B95"/>
    <mergeCell ref="C93:C95"/>
    <mergeCell ref="H93:H95"/>
    <mergeCell ref="I93:I95"/>
    <mergeCell ref="J93:J95"/>
    <mergeCell ref="K93:K95"/>
    <mergeCell ref="M93:M95"/>
    <mergeCell ref="N93:N95"/>
    <mergeCell ref="AC93:AC95"/>
    <mergeCell ref="AD85:AD87"/>
    <mergeCell ref="AF85:AF87"/>
    <mergeCell ref="AG85:AG87"/>
    <mergeCell ref="AH85:AH87"/>
    <mergeCell ref="B89:B91"/>
    <mergeCell ref="C89:C91"/>
    <mergeCell ref="H89:H91"/>
    <mergeCell ref="I89:I91"/>
    <mergeCell ref="J89:J91"/>
    <mergeCell ref="K89:K91"/>
    <mergeCell ref="AH89:AH91"/>
    <mergeCell ref="M89:M91"/>
    <mergeCell ref="N89:N91"/>
    <mergeCell ref="AC89:AC91"/>
    <mergeCell ref="AD89:AD91"/>
    <mergeCell ref="AF89:AF91"/>
    <mergeCell ref="AG89:AG91"/>
    <mergeCell ref="B85:B87"/>
    <mergeCell ref="C85:C87"/>
    <mergeCell ref="H85:H87"/>
    <mergeCell ref="I85:I87"/>
    <mergeCell ref="J85:J87"/>
    <mergeCell ref="K85:K87"/>
    <mergeCell ref="M85:M87"/>
    <mergeCell ref="N85:N87"/>
    <mergeCell ref="AC85:AC87"/>
    <mergeCell ref="AD77:AD79"/>
    <mergeCell ref="AF77:AF79"/>
    <mergeCell ref="AG77:AG79"/>
    <mergeCell ref="AH77:AH79"/>
    <mergeCell ref="B81:B83"/>
    <mergeCell ref="C81:C83"/>
    <mergeCell ref="H81:H83"/>
    <mergeCell ref="I81:I83"/>
    <mergeCell ref="J81:J83"/>
    <mergeCell ref="K81:K83"/>
    <mergeCell ref="AH81:AH83"/>
    <mergeCell ref="M81:M83"/>
    <mergeCell ref="N81:N83"/>
    <mergeCell ref="AC81:AC83"/>
    <mergeCell ref="AD81:AD83"/>
    <mergeCell ref="AF81:AF83"/>
    <mergeCell ref="AG81:AG83"/>
    <mergeCell ref="B77:B79"/>
    <mergeCell ref="C77:C79"/>
    <mergeCell ref="H77:H79"/>
    <mergeCell ref="I77:I79"/>
    <mergeCell ref="J77:J79"/>
    <mergeCell ref="K77:K79"/>
    <mergeCell ref="M77:M79"/>
    <mergeCell ref="N77:N79"/>
    <mergeCell ref="AC77:AC79"/>
    <mergeCell ref="AG69:AG71"/>
    <mergeCell ref="AH69:AH71"/>
    <mergeCell ref="B73:B75"/>
    <mergeCell ref="C73:C75"/>
    <mergeCell ref="H73:H75"/>
    <mergeCell ref="I73:I75"/>
    <mergeCell ref="J73:J75"/>
    <mergeCell ref="K73:K75"/>
    <mergeCell ref="AH73:AH75"/>
    <mergeCell ref="M73:M75"/>
    <mergeCell ref="N73:N75"/>
    <mergeCell ref="AC73:AC75"/>
    <mergeCell ref="AD73:AD75"/>
    <mergeCell ref="AF73:AF75"/>
    <mergeCell ref="AG73:AG75"/>
    <mergeCell ref="AH65:AH67"/>
    <mergeCell ref="B69:B71"/>
    <mergeCell ref="C69:C71"/>
    <mergeCell ref="H69:H71"/>
    <mergeCell ref="I69:I71"/>
    <mergeCell ref="J69:J71"/>
    <mergeCell ref="K69:K71"/>
    <mergeCell ref="M69:M71"/>
    <mergeCell ref="N69:N71"/>
    <mergeCell ref="AC69:AC71"/>
    <mergeCell ref="M65:M67"/>
    <mergeCell ref="N65:N67"/>
    <mergeCell ref="AC65:AC67"/>
    <mergeCell ref="AD65:AD67"/>
    <mergeCell ref="AF65:AF67"/>
    <mergeCell ref="AG65:AG67"/>
    <mergeCell ref="B65:B67"/>
    <mergeCell ref="C65:C67"/>
    <mergeCell ref="H65:H67"/>
    <mergeCell ref="I65:I67"/>
    <mergeCell ref="J65:J67"/>
    <mergeCell ref="K65:K67"/>
    <mergeCell ref="AD69:AD71"/>
    <mergeCell ref="AF69:AF71"/>
    <mergeCell ref="AC59:AC62"/>
    <mergeCell ref="AD59:AD62"/>
    <mergeCell ref="AF59:AF62"/>
    <mergeCell ref="AG59:AG62"/>
    <mergeCell ref="AH59:AH62"/>
    <mergeCell ref="B63:AH63"/>
    <mergeCell ref="AH54:AH56"/>
    <mergeCell ref="B57:AH57"/>
    <mergeCell ref="B59:B62"/>
    <mergeCell ref="C59:C62"/>
    <mergeCell ref="H59:H62"/>
    <mergeCell ref="I59:I62"/>
    <mergeCell ref="J59:J62"/>
    <mergeCell ref="K59:K62"/>
    <mergeCell ref="M59:M62"/>
    <mergeCell ref="N59:N62"/>
    <mergeCell ref="M54:M56"/>
    <mergeCell ref="N54:N56"/>
    <mergeCell ref="AC54:AC56"/>
    <mergeCell ref="AD54:AD56"/>
    <mergeCell ref="AF54:AF56"/>
    <mergeCell ref="AG54:AG56"/>
    <mergeCell ref="AD50:AD52"/>
    <mergeCell ref="AF50:AF52"/>
    <mergeCell ref="AG50:AG52"/>
    <mergeCell ref="AH50:AH52"/>
    <mergeCell ref="B54:B56"/>
    <mergeCell ref="C54:C56"/>
    <mergeCell ref="H54:H56"/>
    <mergeCell ref="I54:I56"/>
    <mergeCell ref="J54:J56"/>
    <mergeCell ref="K54:K56"/>
    <mergeCell ref="B50:B52"/>
    <mergeCell ref="C50:C52"/>
    <mergeCell ref="H50:H52"/>
    <mergeCell ref="I50:I52"/>
    <mergeCell ref="J50:J52"/>
    <mergeCell ref="K50:K52"/>
    <mergeCell ref="M50:M52"/>
    <mergeCell ref="N50:N52"/>
    <mergeCell ref="AC50:AC52"/>
    <mergeCell ref="AD42:AD44"/>
    <mergeCell ref="AF42:AF44"/>
    <mergeCell ref="AG42:AG44"/>
    <mergeCell ref="AH42:AH44"/>
    <mergeCell ref="B46:B48"/>
    <mergeCell ref="C46:C48"/>
    <mergeCell ref="H46:H48"/>
    <mergeCell ref="I46:I48"/>
    <mergeCell ref="J46:J48"/>
    <mergeCell ref="K46:K48"/>
    <mergeCell ref="AH46:AH48"/>
    <mergeCell ref="M46:M48"/>
    <mergeCell ref="N46:N48"/>
    <mergeCell ref="AC46:AC48"/>
    <mergeCell ref="AD46:AD48"/>
    <mergeCell ref="AF46:AF48"/>
    <mergeCell ref="AG46:AG48"/>
    <mergeCell ref="B42:B44"/>
    <mergeCell ref="C42:C44"/>
    <mergeCell ref="H42:H44"/>
    <mergeCell ref="I42:I44"/>
    <mergeCell ref="J42:J44"/>
    <mergeCell ref="K42:K44"/>
    <mergeCell ref="M42:M44"/>
    <mergeCell ref="N42:N44"/>
    <mergeCell ref="AC42:AC44"/>
    <mergeCell ref="AD34:AD36"/>
    <mergeCell ref="AF34:AF36"/>
    <mergeCell ref="AG34:AG36"/>
    <mergeCell ref="AH34:AH36"/>
    <mergeCell ref="B38:B40"/>
    <mergeCell ref="C38:C40"/>
    <mergeCell ref="H38:H40"/>
    <mergeCell ref="I38:I40"/>
    <mergeCell ref="J38:J40"/>
    <mergeCell ref="K38:K40"/>
    <mergeCell ref="AH38:AH40"/>
    <mergeCell ref="M38:M40"/>
    <mergeCell ref="N38:N40"/>
    <mergeCell ref="AC38:AC40"/>
    <mergeCell ref="AD38:AD40"/>
    <mergeCell ref="AF38:AF40"/>
    <mergeCell ref="AG38:AG40"/>
    <mergeCell ref="B34:B36"/>
    <mergeCell ref="C34:C36"/>
    <mergeCell ref="H34:H36"/>
    <mergeCell ref="I34:I36"/>
    <mergeCell ref="J34:J36"/>
    <mergeCell ref="K34:K36"/>
    <mergeCell ref="M34:M36"/>
    <mergeCell ref="N34:N36"/>
    <mergeCell ref="AC34:AC36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D26:AD28"/>
    <mergeCell ref="AF26:AF28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42"/>
  <sheetViews>
    <sheetView topLeftCell="E1" zoomScale="80" zoomScaleNormal="80" workbookViewId="0">
      <pane xSplit="12" ySplit="8" topLeftCell="Q18" activePane="bottomRight" state="frozen"/>
      <selection activeCell="E1" sqref="E1"/>
      <selection pane="topRight" activeCell="Q1" sqref="Q1"/>
      <selection pane="bottomLeft" activeCell="E9" sqref="E9"/>
      <selection pane="bottomRight" activeCell="AC37" activeCellId="6" sqref="AC10 AC15 AC21 AC25 AC29 AC33 AC37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</v>
      </c>
      <c r="C4" s="143"/>
      <c r="D4" s="143"/>
      <c r="E4" s="143"/>
      <c r="F4" s="143"/>
      <c r="G4" s="143"/>
      <c r="H4" s="144"/>
      <c r="I4" s="222" t="s">
        <v>77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78</v>
      </c>
      <c r="C5" s="182"/>
      <c r="D5" s="183"/>
      <c r="E5" s="85"/>
      <c r="F5" s="184" t="s">
        <v>79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78" customHeight="1" thickBot="1">
      <c r="B8" s="8" t="s">
        <v>730</v>
      </c>
      <c r="C8" s="199" t="s">
        <v>80</v>
      </c>
      <c r="D8" s="200"/>
      <c r="E8" s="200"/>
      <c r="F8" s="200"/>
      <c r="G8" s="200"/>
      <c r="H8" s="200"/>
      <c r="I8" s="76" t="s">
        <v>81</v>
      </c>
      <c r="J8" s="9">
        <v>0</v>
      </c>
      <c r="K8" s="10">
        <v>50</v>
      </c>
      <c r="L8" s="10"/>
      <c r="M8" s="11"/>
      <c r="N8" s="77"/>
      <c r="O8" s="12">
        <f>O10+O15+O21</f>
        <v>30600000</v>
      </c>
      <c r="P8" s="12">
        <f t="shared" ref="P8" si="0">P10+P15+P21</f>
        <v>0</v>
      </c>
      <c r="Q8" s="12">
        <f>+Q10+Q15+Q21+Q25+Q29+Q33+Q37</f>
        <v>104500000</v>
      </c>
      <c r="R8" s="12">
        <f t="shared" ref="R8:AC8" si="1">+R10+R15+R21+R25+R29+R33+R37</f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41085580</v>
      </c>
      <c r="Z8" s="12">
        <f t="shared" si="1"/>
        <v>0</v>
      </c>
      <c r="AA8" s="12">
        <f t="shared" si="1"/>
        <v>35700000</v>
      </c>
      <c r="AB8" s="12">
        <f>+AB10+AB15+AB21+AB25+AB29+AB33+AB37</f>
        <v>0</v>
      </c>
      <c r="AC8" s="12">
        <f t="shared" si="1"/>
        <v>211885580</v>
      </c>
      <c r="AD8" s="23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20400000</v>
      </c>
      <c r="P10" s="23">
        <f>SUM(P11:P13)</f>
        <v>0</v>
      </c>
      <c r="Q10" s="24">
        <f>SUM(Q11:Q13)</f>
        <v>20400000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0</v>
      </c>
      <c r="X10" s="23"/>
      <c r="Y10" s="24">
        <f>SUM(Y11:Y13)</f>
        <v>0</v>
      </c>
      <c r="Z10" s="23"/>
      <c r="AA10" s="24">
        <f>SUM(AA11:AA13)</f>
        <v>0</v>
      </c>
      <c r="AB10" s="23"/>
      <c r="AC10" s="25">
        <f>+O10+Q10+S10+U10+W10+Y10+AA10</f>
        <v>40800000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117</v>
      </c>
      <c r="C11" s="109" t="s">
        <v>82</v>
      </c>
      <c r="D11" s="93"/>
      <c r="E11" s="29"/>
      <c r="F11" s="30"/>
      <c r="G11" s="31"/>
      <c r="H11" s="221" t="s">
        <v>83</v>
      </c>
      <c r="I11" s="104" t="s">
        <v>118</v>
      </c>
      <c r="J11" s="169">
        <v>0</v>
      </c>
      <c r="K11" s="216">
        <v>3</v>
      </c>
      <c r="L11" s="79"/>
      <c r="M11" s="192"/>
      <c r="N11" s="190"/>
      <c r="O11" s="96">
        <v>20400000</v>
      </c>
      <c r="P11" s="83"/>
      <c r="Q11" s="96">
        <v>20400000</v>
      </c>
      <c r="R11" s="32"/>
      <c r="S11" s="32">
        <v>0</v>
      </c>
      <c r="T11" s="32"/>
      <c r="U11" s="96">
        <v>0</v>
      </c>
      <c r="V11" s="32"/>
      <c r="W11" s="96">
        <v>0</v>
      </c>
      <c r="X11" s="32"/>
      <c r="Y11" s="96">
        <v>0</v>
      </c>
      <c r="Z11" s="32"/>
      <c r="AA11" s="96">
        <v>0</v>
      </c>
      <c r="AB11" s="33"/>
      <c r="AC11" s="116">
        <f>+Q11+O11</f>
        <v>40800000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17"/>
      <c r="L12" s="79"/>
      <c r="M12" s="192"/>
      <c r="N12" s="191"/>
      <c r="O12" s="96"/>
      <c r="P12" s="83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 ht="21" customHeight="1">
      <c r="B13" s="122"/>
      <c r="C13" s="107"/>
      <c r="D13" s="93"/>
      <c r="E13" s="36"/>
      <c r="F13" s="91"/>
      <c r="G13" s="31"/>
      <c r="H13" s="125"/>
      <c r="I13" s="104"/>
      <c r="J13" s="171"/>
      <c r="K13" s="117"/>
      <c r="L13" s="79"/>
      <c r="M13" s="192"/>
      <c r="N13" s="191"/>
      <c r="O13" s="96"/>
      <c r="P13" s="83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6.5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10200000</v>
      </c>
      <c r="P15" s="23">
        <f>SUM(P16:P19)</f>
        <v>0</v>
      </c>
      <c r="Q15" s="24">
        <f>SUM(Q16:Q19)</f>
        <v>20400000</v>
      </c>
      <c r="R15" s="23">
        <f>SUM(R16:R19)</f>
        <v>0</v>
      </c>
      <c r="S15" s="24">
        <v>0</v>
      </c>
      <c r="T15" s="23"/>
      <c r="U15" s="24">
        <v>0</v>
      </c>
      <c r="V15" s="23"/>
      <c r="W15" s="24">
        <v>0</v>
      </c>
      <c r="X15" s="23"/>
      <c r="Y15" s="24">
        <v>0</v>
      </c>
      <c r="Z15" s="23"/>
      <c r="AA15" s="24">
        <f>+AA16</f>
        <v>10200000</v>
      </c>
      <c r="AB15" s="23"/>
      <c r="AC15" s="24">
        <f>AC16</f>
        <v>40800000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5.75">
      <c r="B16" s="210" t="s">
        <v>117</v>
      </c>
      <c r="C16" s="106" t="s">
        <v>82</v>
      </c>
      <c r="D16" s="44"/>
      <c r="E16" s="44"/>
      <c r="F16" s="45"/>
      <c r="G16" s="31"/>
      <c r="H16" s="212" t="s">
        <v>84</v>
      </c>
      <c r="I16" s="214" t="s">
        <v>119</v>
      </c>
      <c r="J16" s="110">
        <v>0</v>
      </c>
      <c r="K16" s="216">
        <v>2</v>
      </c>
      <c r="L16" s="86"/>
      <c r="M16" s="217"/>
      <c r="N16" s="219"/>
      <c r="O16" s="47">
        <v>10200000</v>
      </c>
      <c r="P16" s="83"/>
      <c r="Q16" s="83">
        <v>20400000</v>
      </c>
      <c r="R16" s="83"/>
      <c r="S16" s="83">
        <v>0</v>
      </c>
      <c r="T16" s="83"/>
      <c r="U16" s="83">
        <v>0</v>
      </c>
      <c r="V16" s="83"/>
      <c r="W16" s="83">
        <v>0</v>
      </c>
      <c r="X16" s="83"/>
      <c r="Y16" s="83">
        <v>0</v>
      </c>
      <c r="Z16" s="83"/>
      <c r="AA16" s="83">
        <v>10200000</v>
      </c>
      <c r="AB16" s="83"/>
      <c r="AC16" s="116">
        <f>+AA16+Q16+O16</f>
        <v>40800000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6"/>
      <c r="M17" s="217"/>
      <c r="N17" s="219"/>
      <c r="O17" s="47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6"/>
      <c r="M18" s="217"/>
      <c r="N18" s="219"/>
      <c r="O18" s="47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0</v>
      </c>
      <c r="P21" s="23">
        <f>SUM(P22:P24)</f>
        <v>0</v>
      </c>
      <c r="Q21" s="24">
        <f>SUM(Q22:Q24)</f>
        <v>15300000</v>
      </c>
      <c r="R21" s="23">
        <f>SUM(R22:R24)</f>
        <v>0</v>
      </c>
      <c r="S21" s="24">
        <v>0</v>
      </c>
      <c r="T21" s="23"/>
      <c r="U21" s="24">
        <v>0</v>
      </c>
      <c r="V21" s="23"/>
      <c r="W21" s="24">
        <v>0</v>
      </c>
      <c r="X21" s="23"/>
      <c r="Y21" s="24">
        <f>+Y22</f>
        <v>5100000</v>
      </c>
      <c r="Z21" s="23"/>
      <c r="AA21" s="24">
        <f>+AA22</f>
        <v>10200000</v>
      </c>
      <c r="AB21" s="23"/>
      <c r="AC21" s="58">
        <f>AC22</f>
        <v>30600000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5.75">
      <c r="B22" s="121" t="s">
        <v>117</v>
      </c>
      <c r="C22" s="109" t="s">
        <v>82</v>
      </c>
      <c r="D22" s="29"/>
      <c r="E22" s="29"/>
      <c r="F22" s="59"/>
      <c r="G22" s="60"/>
      <c r="H22" s="124" t="s">
        <v>85</v>
      </c>
      <c r="I22" s="127" t="s">
        <v>120</v>
      </c>
      <c r="J22" s="103">
        <v>0</v>
      </c>
      <c r="K22" s="130">
        <v>6</v>
      </c>
      <c r="L22" s="61"/>
      <c r="M22" s="130"/>
      <c r="N22" s="113"/>
      <c r="O22" s="62">
        <v>0</v>
      </c>
      <c r="P22" s="63"/>
      <c r="Q22" s="64">
        <v>15300000</v>
      </c>
      <c r="R22" s="63"/>
      <c r="S22" s="63">
        <v>0</v>
      </c>
      <c r="T22" s="63"/>
      <c r="U22" s="63">
        <v>0</v>
      </c>
      <c r="V22" s="63"/>
      <c r="W22" s="63">
        <v>0</v>
      </c>
      <c r="X22" s="63"/>
      <c r="Y22" s="63">
        <v>5100000</v>
      </c>
      <c r="Z22" s="63"/>
      <c r="AA22" s="83">
        <v>10200000</v>
      </c>
      <c r="AB22" s="83"/>
      <c r="AC22" s="116">
        <f>+AA22+Y22+Q22</f>
        <v>30600000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6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3"/>
      <c r="AB23" s="83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4"/>
      <c r="Q24" s="39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118"/>
      <c r="AD24" s="118"/>
      <c r="AE24" s="70"/>
      <c r="AF24" s="120"/>
      <c r="AG24" s="120"/>
      <c r="AH24" s="112"/>
    </row>
    <row r="25" spans="2:35" ht="54" customHeight="1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0</v>
      </c>
      <c r="P25" s="23">
        <f>SUM(P26:P28)</f>
        <v>0</v>
      </c>
      <c r="Q25" s="24">
        <f>SUM(Q26:Q28)</f>
        <v>35700000</v>
      </c>
      <c r="R25" s="23">
        <f>SUM(R26:R28)</f>
        <v>0</v>
      </c>
      <c r="S25" s="24"/>
      <c r="T25" s="23"/>
      <c r="U25" s="24">
        <v>0</v>
      </c>
      <c r="V25" s="23"/>
      <c r="W25" s="24">
        <v>0</v>
      </c>
      <c r="X25" s="23"/>
      <c r="Y25" s="24">
        <f>+Y26</f>
        <v>20400000</v>
      </c>
      <c r="Z25" s="23"/>
      <c r="AA25" s="24">
        <f>+AA26</f>
        <v>15300000</v>
      </c>
      <c r="AB25" s="23"/>
      <c r="AC25" s="58">
        <f>AC26</f>
        <v>71400000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5.75">
      <c r="B26" s="121" t="s">
        <v>117</v>
      </c>
      <c r="C26" s="109" t="s">
        <v>82</v>
      </c>
      <c r="D26" s="29"/>
      <c r="E26" s="29"/>
      <c r="F26" s="59"/>
      <c r="G26" s="60"/>
      <c r="H26" s="124" t="s">
        <v>86</v>
      </c>
      <c r="I26" s="127" t="s">
        <v>121</v>
      </c>
      <c r="J26" s="103">
        <v>7</v>
      </c>
      <c r="K26" s="130">
        <v>2</v>
      </c>
      <c r="L26" s="61"/>
      <c r="M26" s="130"/>
      <c r="N26" s="113"/>
      <c r="O26" s="62"/>
      <c r="P26" s="63"/>
      <c r="Q26" s="64">
        <v>35700000</v>
      </c>
      <c r="R26" s="63"/>
      <c r="S26" s="63"/>
      <c r="T26" s="63"/>
      <c r="U26" s="63"/>
      <c r="V26" s="63"/>
      <c r="W26" s="63"/>
      <c r="X26" s="63"/>
      <c r="Y26" s="63">
        <v>20400000</v>
      </c>
      <c r="Z26" s="63"/>
      <c r="AA26" s="83">
        <v>15300000</v>
      </c>
      <c r="AB26" s="83"/>
      <c r="AC26" s="116">
        <f>+AA26+Y26+Q26</f>
        <v>71400000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125"/>
      <c r="I27" s="128"/>
      <c r="J27" s="104"/>
      <c r="K27" s="131"/>
      <c r="L27" s="86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3"/>
      <c r="AB27" s="83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126"/>
      <c r="I28" s="129"/>
      <c r="J28" s="105"/>
      <c r="K28" s="132"/>
      <c r="L28" s="53"/>
      <c r="M28" s="132"/>
      <c r="N28" s="115"/>
      <c r="O28" s="54"/>
      <c r="P28" s="84"/>
      <c r="Q28" s="39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118"/>
      <c r="AD28" s="118"/>
      <c r="AE28" s="70"/>
      <c r="AF28" s="120"/>
      <c r="AG28" s="120"/>
      <c r="AH28" s="112"/>
    </row>
    <row r="29" spans="2:35" ht="46.5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0</v>
      </c>
      <c r="P29" s="23">
        <f>SUM(P30:P32)</f>
        <v>0</v>
      </c>
      <c r="Q29" s="24">
        <f>SUM(Q30:Q32)</f>
        <v>5050000</v>
      </c>
      <c r="R29" s="23">
        <f>SUM(R30:R32)</f>
        <v>0</v>
      </c>
      <c r="S29" s="24">
        <v>0</v>
      </c>
      <c r="T29" s="23"/>
      <c r="U29" s="24">
        <v>0</v>
      </c>
      <c r="V29" s="23"/>
      <c r="W29" s="24">
        <v>0</v>
      </c>
      <c r="X29" s="23"/>
      <c r="Y29" s="24">
        <f>+Y30</f>
        <v>5050000</v>
      </c>
      <c r="Z29" s="23"/>
      <c r="AA29" s="24">
        <v>0</v>
      </c>
      <c r="AB29" s="23"/>
      <c r="AC29" s="58">
        <f>AC30</f>
        <v>10100000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1.25">
      <c r="B30" s="121" t="s">
        <v>117</v>
      </c>
      <c r="C30" s="109" t="s">
        <v>82</v>
      </c>
      <c r="D30" s="29"/>
      <c r="E30" s="29"/>
      <c r="F30" s="59"/>
      <c r="G30" s="60"/>
      <c r="H30" s="124" t="s">
        <v>87</v>
      </c>
      <c r="I30" s="127" t="s">
        <v>122</v>
      </c>
      <c r="J30" s="103">
        <v>0</v>
      </c>
      <c r="K30" s="130">
        <v>3</v>
      </c>
      <c r="L30" s="61"/>
      <c r="M30" s="130"/>
      <c r="N30" s="113"/>
      <c r="O30" s="62"/>
      <c r="P30" s="63"/>
      <c r="Q30" s="64">
        <v>5050000</v>
      </c>
      <c r="R30" s="63"/>
      <c r="S30" s="63"/>
      <c r="T30" s="63"/>
      <c r="U30" s="63"/>
      <c r="V30" s="63"/>
      <c r="W30" s="63"/>
      <c r="X30" s="63"/>
      <c r="Y30" s="63">
        <v>5050000</v>
      </c>
      <c r="Z30" s="63"/>
      <c r="AA30" s="83"/>
      <c r="AB30" s="83"/>
      <c r="AC30" s="116">
        <f>+Y30+Q30</f>
        <v>10100000</v>
      </c>
      <c r="AD30" s="116"/>
      <c r="AE30" s="48"/>
      <c r="AF30" s="119"/>
      <c r="AG30" s="119"/>
      <c r="AH30" s="111"/>
    </row>
    <row r="31" spans="2:35" ht="25.5" customHeight="1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6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3"/>
      <c r="AB31" s="83"/>
      <c r="AC31" s="117"/>
      <c r="AD31" s="117"/>
      <c r="AE31" s="48"/>
      <c r="AF31" s="119"/>
      <c r="AG31" s="119"/>
      <c r="AH31" s="111"/>
    </row>
    <row r="32" spans="2:35" ht="32.25" customHeight="1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4"/>
      <c r="Q32" s="39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118"/>
      <c r="AD32" s="118"/>
      <c r="AE32" s="70"/>
      <c r="AF32" s="120"/>
      <c r="AG32" s="120"/>
      <c r="AH32" s="112"/>
    </row>
    <row r="33" spans="2:34" ht="42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0</v>
      </c>
      <c r="P33" s="23">
        <f>SUM(P34:P36)</f>
        <v>0</v>
      </c>
      <c r="Q33" s="24">
        <f>SUM(Q34:Q36)</f>
        <v>2550000</v>
      </c>
      <c r="R33" s="23">
        <f>SUM(R34:R36)</f>
        <v>0</v>
      </c>
      <c r="S33" s="24">
        <v>0</v>
      </c>
      <c r="T33" s="23"/>
      <c r="U33" s="24">
        <v>0</v>
      </c>
      <c r="V33" s="23"/>
      <c r="W33" s="24">
        <v>0</v>
      </c>
      <c r="X33" s="23"/>
      <c r="Y33" s="24">
        <f>+Y34</f>
        <v>2550000</v>
      </c>
      <c r="Z33" s="23"/>
      <c r="AA33" s="24">
        <v>0</v>
      </c>
      <c r="AB33" s="23"/>
      <c r="AC33" s="58">
        <f>AC34</f>
        <v>5100000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117</v>
      </c>
      <c r="C34" s="109" t="s">
        <v>82</v>
      </c>
      <c r="D34" s="29"/>
      <c r="E34" s="29"/>
      <c r="F34" s="59"/>
      <c r="G34" s="60"/>
      <c r="H34" s="124" t="s">
        <v>88</v>
      </c>
      <c r="I34" s="127" t="s">
        <v>123</v>
      </c>
      <c r="J34" s="103">
        <v>0</v>
      </c>
      <c r="K34" s="130">
        <v>1</v>
      </c>
      <c r="L34" s="61"/>
      <c r="M34" s="130"/>
      <c r="N34" s="113"/>
      <c r="O34" s="62"/>
      <c r="P34" s="63"/>
      <c r="Q34" s="64">
        <v>2550000</v>
      </c>
      <c r="R34" s="63"/>
      <c r="S34" s="63"/>
      <c r="T34" s="63"/>
      <c r="U34" s="63"/>
      <c r="V34" s="63"/>
      <c r="W34" s="63"/>
      <c r="X34" s="63"/>
      <c r="Y34" s="63">
        <v>2550000</v>
      </c>
      <c r="Z34" s="63"/>
      <c r="AA34" s="83"/>
      <c r="AB34" s="83"/>
      <c r="AC34" s="116">
        <f>+Y34+Q34</f>
        <v>5100000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6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3"/>
      <c r="AB35" s="83"/>
      <c r="AC35" s="117"/>
      <c r="AD35" s="117"/>
      <c r="AE35" s="48"/>
      <c r="AF35" s="119"/>
      <c r="AG35" s="119"/>
      <c r="AH35" s="111"/>
    </row>
    <row r="36" spans="2:34" ht="32.25" customHeight="1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4"/>
      <c r="Q36" s="39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118"/>
      <c r="AD36" s="118"/>
      <c r="AE36" s="70"/>
      <c r="AF36" s="120"/>
      <c r="AG36" s="120"/>
      <c r="AH36" s="112"/>
    </row>
    <row r="37" spans="2:34" ht="46.5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0</v>
      </c>
      <c r="P37" s="23">
        <f>SUM(P38:P40)</f>
        <v>0</v>
      </c>
      <c r="Q37" s="24">
        <f>SUM(Q38:Q40)</f>
        <v>5100000</v>
      </c>
      <c r="R37" s="23">
        <f>SUM(R38:R40)</f>
        <v>0</v>
      </c>
      <c r="S37" s="24">
        <v>0</v>
      </c>
      <c r="T37" s="23"/>
      <c r="U37" s="24">
        <v>0</v>
      </c>
      <c r="V37" s="23"/>
      <c r="W37" s="24">
        <v>0</v>
      </c>
      <c r="X37" s="23"/>
      <c r="Y37" s="24">
        <f>+Y38</f>
        <v>7985580</v>
      </c>
      <c r="Z37" s="23"/>
      <c r="AA37" s="24">
        <v>0</v>
      </c>
      <c r="AB37" s="23"/>
      <c r="AC37" s="58">
        <f>AC38</f>
        <v>13085580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1.25">
      <c r="B38" s="121" t="s">
        <v>117</v>
      </c>
      <c r="C38" s="133" t="s">
        <v>82</v>
      </c>
      <c r="D38" s="29"/>
      <c r="E38" s="29"/>
      <c r="F38" s="59"/>
      <c r="G38" s="60"/>
      <c r="H38" s="124" t="s">
        <v>89</v>
      </c>
      <c r="I38" s="127" t="s">
        <v>124</v>
      </c>
      <c r="J38" s="103">
        <v>0</v>
      </c>
      <c r="K38" s="130">
        <v>1</v>
      </c>
      <c r="L38" s="61"/>
      <c r="M38" s="130"/>
      <c r="N38" s="113"/>
      <c r="O38" s="62"/>
      <c r="P38" s="63"/>
      <c r="Q38" s="64">
        <v>5100000</v>
      </c>
      <c r="R38" s="63"/>
      <c r="S38" s="63"/>
      <c r="T38" s="63"/>
      <c r="U38" s="63"/>
      <c r="V38" s="63"/>
      <c r="W38" s="63"/>
      <c r="X38" s="63"/>
      <c r="Y38" s="63">
        <v>7985580</v>
      </c>
      <c r="Z38" s="63"/>
      <c r="AA38" s="83"/>
      <c r="AB38" s="83"/>
      <c r="AC38" s="116">
        <f>+Y38+Q38</f>
        <v>13085580</v>
      </c>
      <c r="AD38" s="116"/>
      <c r="AE38" s="48"/>
      <c r="AF38" s="119"/>
      <c r="AG38" s="119"/>
      <c r="AH38" s="111"/>
    </row>
    <row r="39" spans="2:34" ht="25.5" customHeight="1">
      <c r="B39" s="122"/>
      <c r="C39" s="133"/>
      <c r="D39" s="36"/>
      <c r="E39" s="36"/>
      <c r="F39" s="65"/>
      <c r="G39" s="31"/>
      <c r="H39" s="125"/>
      <c r="I39" s="128"/>
      <c r="J39" s="104"/>
      <c r="K39" s="131"/>
      <c r="L39" s="86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3"/>
      <c r="AB39" s="83"/>
      <c r="AC39" s="117"/>
      <c r="AD39" s="117"/>
      <c r="AE39" s="48"/>
      <c r="AF39" s="119"/>
      <c r="AG39" s="119"/>
      <c r="AH39" s="111"/>
    </row>
    <row r="40" spans="2:34" ht="39.75" customHeight="1" thickBot="1">
      <c r="B40" s="123"/>
      <c r="C40" s="133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4"/>
      <c r="Q40" s="39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118"/>
      <c r="AD40" s="118"/>
      <c r="AE40" s="70"/>
      <c r="AF40" s="120"/>
      <c r="AG40" s="120"/>
      <c r="AH40" s="112"/>
    </row>
    <row r="41" spans="2:34" ht="28.5" customHeight="1"/>
    <row r="42" spans="2:34" ht="28.5" customHeight="1"/>
  </sheetData>
  <mergeCells count="124"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AC11:AC13"/>
    <mergeCell ref="AD11:AD13"/>
    <mergeCell ref="AF11:AF13"/>
    <mergeCell ref="AG11:AG13"/>
    <mergeCell ref="AH11:AH13"/>
    <mergeCell ref="B14:AH14"/>
    <mergeCell ref="K11:K13"/>
    <mergeCell ref="J11:J13"/>
    <mergeCell ref="AG6:AG7"/>
    <mergeCell ref="AH6:AH7"/>
    <mergeCell ref="C8:H8"/>
    <mergeCell ref="B9:AH9"/>
    <mergeCell ref="B11:B13"/>
    <mergeCell ref="C11:C13"/>
    <mergeCell ref="H11:H13"/>
    <mergeCell ref="I11:I13"/>
    <mergeCell ref="M11:M13"/>
    <mergeCell ref="N11:N13"/>
    <mergeCell ref="W6:X6"/>
    <mergeCell ref="Y6:Z6"/>
    <mergeCell ref="AA6:AB6"/>
    <mergeCell ref="AC6:AD6"/>
    <mergeCell ref="AE6:AE7"/>
    <mergeCell ref="AF6:AF7"/>
    <mergeCell ref="N16:N19"/>
    <mergeCell ref="AC16:AC19"/>
    <mergeCell ref="AD16:AD19"/>
    <mergeCell ref="AF16:AF19"/>
    <mergeCell ref="AG16:AG19"/>
    <mergeCell ref="AH16:AH19"/>
    <mergeCell ref="B16:B19"/>
    <mergeCell ref="C16:C19"/>
    <mergeCell ref="H16:H19"/>
    <mergeCell ref="I16:I19"/>
    <mergeCell ref="K16:K19"/>
    <mergeCell ref="M16:M19"/>
    <mergeCell ref="J16:J19"/>
    <mergeCell ref="B20:AH20"/>
    <mergeCell ref="B22:B24"/>
    <mergeCell ref="C22:C24"/>
    <mergeCell ref="H22:H24"/>
    <mergeCell ref="I22:I24"/>
    <mergeCell ref="K22:K24"/>
    <mergeCell ref="M22:M24"/>
    <mergeCell ref="N22:N24"/>
    <mergeCell ref="AC22:AC24"/>
    <mergeCell ref="AD22:AD24"/>
    <mergeCell ref="AH26:AH28"/>
    <mergeCell ref="B30:B32"/>
    <mergeCell ref="C30:C32"/>
    <mergeCell ref="H30:H32"/>
    <mergeCell ref="I30:I32"/>
    <mergeCell ref="K30:K32"/>
    <mergeCell ref="AF22:AF24"/>
    <mergeCell ref="AG22:AG24"/>
    <mergeCell ref="AH22:AH24"/>
    <mergeCell ref="B26:B28"/>
    <mergeCell ref="C26:C28"/>
    <mergeCell ref="H26:H28"/>
    <mergeCell ref="I26:I28"/>
    <mergeCell ref="K26:K28"/>
    <mergeCell ref="M26:M28"/>
    <mergeCell ref="N26:N28"/>
    <mergeCell ref="AH30:AH32"/>
    <mergeCell ref="M30:M32"/>
    <mergeCell ref="N30:N32"/>
    <mergeCell ref="AC30:AC32"/>
    <mergeCell ref="AD30:AD32"/>
    <mergeCell ref="AF30:AF32"/>
    <mergeCell ref="AG30:AG32"/>
    <mergeCell ref="J30:J32"/>
    <mergeCell ref="AH38:AH40"/>
    <mergeCell ref="AF34:AF36"/>
    <mergeCell ref="AG34:AG36"/>
    <mergeCell ref="AH34:AH36"/>
    <mergeCell ref="B38:B40"/>
    <mergeCell ref="C38:C40"/>
    <mergeCell ref="H38:H40"/>
    <mergeCell ref="I38:I40"/>
    <mergeCell ref="K38:K40"/>
    <mergeCell ref="M38:M40"/>
    <mergeCell ref="N38:N40"/>
    <mergeCell ref="J38:J40"/>
    <mergeCell ref="J34:J36"/>
    <mergeCell ref="B34:B36"/>
    <mergeCell ref="C34:C36"/>
    <mergeCell ref="H34:H36"/>
    <mergeCell ref="I34:I36"/>
    <mergeCell ref="K34:K36"/>
    <mergeCell ref="M34:M36"/>
    <mergeCell ref="N34:N36"/>
    <mergeCell ref="AC34:AC36"/>
    <mergeCell ref="AD34:AD36"/>
    <mergeCell ref="J26:J28"/>
    <mergeCell ref="J22:J24"/>
    <mergeCell ref="AC38:AC40"/>
    <mergeCell ref="AD38:AD40"/>
    <mergeCell ref="AF38:AF40"/>
    <mergeCell ref="AG38:AG40"/>
    <mergeCell ref="AC26:AC28"/>
    <mergeCell ref="AD26:AD28"/>
    <mergeCell ref="AF26:AF28"/>
    <mergeCell ref="AG26:AG28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I20"/>
  <sheetViews>
    <sheetView zoomScale="90" zoomScaleNormal="90" workbookViewId="0">
      <selection activeCell="AA17" sqref="AA17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1.42578125" style="1" customWidth="1"/>
    <col min="6" max="6" width="9.5703125" style="1" bestFit="1" customWidth="1"/>
    <col min="7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629</v>
      </c>
      <c r="C4" s="143"/>
      <c r="D4" s="143"/>
      <c r="E4" s="143"/>
      <c r="F4" s="143"/>
      <c r="G4" s="143"/>
      <c r="H4" s="144"/>
      <c r="I4" s="222" t="s">
        <v>706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630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707</v>
      </c>
      <c r="C5" s="182"/>
      <c r="D5" s="183"/>
      <c r="E5" s="98"/>
      <c r="F5" s="184" t="s">
        <v>708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732</v>
      </c>
      <c r="C8" s="199" t="s">
        <v>710</v>
      </c>
      <c r="D8" s="200"/>
      <c r="E8" s="200"/>
      <c r="F8" s="200"/>
      <c r="G8" s="200"/>
      <c r="H8" s="200"/>
      <c r="I8" s="76" t="s">
        <v>711</v>
      </c>
      <c r="J8" s="101">
        <v>0</v>
      </c>
      <c r="K8" s="10">
        <v>100</v>
      </c>
      <c r="L8" s="10"/>
      <c r="M8" s="11"/>
      <c r="N8" s="77"/>
      <c r="O8" s="12">
        <f>+O10+O15</f>
        <v>15300000</v>
      </c>
      <c r="P8" s="12">
        <f t="shared" ref="P8:AD8" si="0">+P10+P15</f>
        <v>0</v>
      </c>
      <c r="Q8" s="12">
        <f t="shared" si="0"/>
        <v>51000000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10200000</v>
      </c>
      <c r="X8" s="12">
        <f t="shared" si="0"/>
        <v>0</v>
      </c>
      <c r="Y8" s="12">
        <f t="shared" si="0"/>
        <v>45900000</v>
      </c>
      <c r="Z8" s="12">
        <f t="shared" si="0"/>
        <v>0</v>
      </c>
      <c r="AA8" s="12">
        <f t="shared" si="0"/>
        <v>40800000</v>
      </c>
      <c r="AB8" s="12">
        <f t="shared" si="0"/>
        <v>0</v>
      </c>
      <c r="AC8" s="12">
        <f t="shared" si="0"/>
        <v>163200000</v>
      </c>
      <c r="AD8" s="12">
        <f t="shared" si="0"/>
        <v>0</v>
      </c>
      <c r="AE8" s="15" t="e">
        <f>AE10+AE15+#REF!</f>
        <v>#REF!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3060000</v>
      </c>
      <c r="P10" s="23">
        <f>SUM(P11:P13)</f>
        <v>0</v>
      </c>
      <c r="Q10" s="24">
        <f>SUM(Q11:Q13)</f>
        <v>10200000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2040000</v>
      </c>
      <c r="X10" s="23"/>
      <c r="Y10" s="24">
        <f>SUM(Y11:Y13)</f>
        <v>20400000</v>
      </c>
      <c r="Z10" s="23"/>
      <c r="AA10" s="24">
        <f>SUM(AA11:AA13)</f>
        <v>5100000</v>
      </c>
      <c r="AB10" s="23"/>
      <c r="AC10" s="25">
        <f>+O10+Q10+S10+U10+W10+Y10+AA10</f>
        <v>40800000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712</v>
      </c>
      <c r="C11" s="109" t="s">
        <v>709</v>
      </c>
      <c r="D11" s="93"/>
      <c r="E11" s="29"/>
      <c r="F11" s="30"/>
      <c r="G11" s="31"/>
      <c r="H11" s="221" t="s">
        <v>713</v>
      </c>
      <c r="I11" s="104" t="s">
        <v>715</v>
      </c>
      <c r="J11" s="169">
        <v>0</v>
      </c>
      <c r="K11" s="172">
        <v>1</v>
      </c>
      <c r="L11" s="79"/>
      <c r="M11" s="192"/>
      <c r="N11" s="190"/>
      <c r="O11" s="96">
        <v>3060000</v>
      </c>
      <c r="P11" s="97"/>
      <c r="Q11" s="96">
        <v>10200000</v>
      </c>
      <c r="R11" s="32"/>
      <c r="S11" s="32"/>
      <c r="T11" s="32"/>
      <c r="U11" s="96"/>
      <c r="V11" s="32"/>
      <c r="W11" s="96">
        <v>2040000</v>
      </c>
      <c r="X11" s="32"/>
      <c r="Y11" s="96">
        <v>20400000</v>
      </c>
      <c r="Z11" s="32"/>
      <c r="AA11" s="96">
        <v>5100000</v>
      </c>
      <c r="AB11" s="33"/>
      <c r="AC11" s="116">
        <f>+W11+Q11+O11+AA11</f>
        <v>20400000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97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97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51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12240000</v>
      </c>
      <c r="P15" s="23">
        <f>SUM(P16:P19)</f>
        <v>0</v>
      </c>
      <c r="Q15" s="24">
        <f>SUM(Q16:Q19)</f>
        <v>40800000</v>
      </c>
      <c r="R15" s="23">
        <f>SUM(R16:R19)</f>
        <v>0</v>
      </c>
      <c r="S15" s="24"/>
      <c r="T15" s="23"/>
      <c r="U15" s="24"/>
      <c r="V15" s="23"/>
      <c r="W15" s="24">
        <f>+W16</f>
        <v>8160000</v>
      </c>
      <c r="X15" s="23"/>
      <c r="Y15" s="24">
        <f>+Y16</f>
        <v>25500000</v>
      </c>
      <c r="Z15" s="23"/>
      <c r="AA15" s="24">
        <f>+AA16</f>
        <v>35700000</v>
      </c>
      <c r="AB15" s="23"/>
      <c r="AC15" s="24">
        <f>AC16</f>
        <v>122400000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5.75">
      <c r="B16" s="210" t="s">
        <v>712</v>
      </c>
      <c r="C16" s="106" t="s">
        <v>709</v>
      </c>
      <c r="D16" s="44"/>
      <c r="E16" s="44"/>
      <c r="F16" s="45"/>
      <c r="G16" s="31"/>
      <c r="H16" s="229" t="s">
        <v>714</v>
      </c>
      <c r="I16" s="214" t="s">
        <v>716</v>
      </c>
      <c r="J16" s="110">
        <v>0</v>
      </c>
      <c r="K16" s="230">
        <v>4</v>
      </c>
      <c r="L16" s="100"/>
      <c r="M16" s="217"/>
      <c r="N16" s="219"/>
      <c r="O16" s="47">
        <v>12240000</v>
      </c>
      <c r="P16" s="97"/>
      <c r="Q16" s="97">
        <v>40800000</v>
      </c>
      <c r="R16" s="97"/>
      <c r="S16" s="97"/>
      <c r="T16" s="97"/>
      <c r="U16" s="97"/>
      <c r="V16" s="97"/>
      <c r="W16" s="97">
        <v>8160000</v>
      </c>
      <c r="X16" s="97"/>
      <c r="Y16" s="97">
        <v>25500000</v>
      </c>
      <c r="Z16" s="97"/>
      <c r="AA16" s="97">
        <v>35700000</v>
      </c>
      <c r="AB16" s="97"/>
      <c r="AC16" s="116">
        <f>+AA16+W16+Q16+O16+Y16</f>
        <v>122400000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24"/>
      <c r="I17" s="214"/>
      <c r="J17" s="104"/>
      <c r="K17" s="231"/>
      <c r="L17" s="100"/>
      <c r="M17" s="217"/>
      <c r="N17" s="219"/>
      <c r="O17" s="4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24"/>
      <c r="I18" s="214"/>
      <c r="J18" s="104"/>
      <c r="K18" s="231"/>
      <c r="L18" s="100"/>
      <c r="M18" s="217"/>
      <c r="N18" s="219"/>
      <c r="O18" s="4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25"/>
      <c r="I19" s="215"/>
      <c r="J19" s="105"/>
      <c r="K19" s="232"/>
      <c r="L19" s="53"/>
      <c r="M19" s="218"/>
      <c r="N19" s="220"/>
      <c r="O19" s="54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</sheetData>
  <mergeCells count="59"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B6:B7"/>
    <mergeCell ref="C6:H7"/>
    <mergeCell ref="I6:I7"/>
    <mergeCell ref="J6:J7"/>
    <mergeCell ref="K6:K7"/>
    <mergeCell ref="AF6:AF7"/>
    <mergeCell ref="M6:M7"/>
    <mergeCell ref="N6:N7"/>
    <mergeCell ref="O6:P6"/>
    <mergeCell ref="Q6:R6"/>
    <mergeCell ref="S6:T6"/>
    <mergeCell ref="U6:V6"/>
    <mergeCell ref="AG11:AG13"/>
    <mergeCell ref="AG6:AG7"/>
    <mergeCell ref="AH6:AH7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H16:AH19"/>
    <mergeCell ref="AF11:AF13"/>
    <mergeCell ref="AC16:AC19"/>
    <mergeCell ref="AD16:AD19"/>
    <mergeCell ref="AF16:AF19"/>
    <mergeCell ref="AG16:AG19"/>
  </mergeCells>
  <pageMargins left="0.7" right="0.7" top="0.75" bottom="0.75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I25"/>
  <sheetViews>
    <sheetView tabSelected="1" zoomScale="90" zoomScaleNormal="90" workbookViewId="0">
      <selection activeCell="AA23" sqref="AA23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1.42578125" style="1" customWidth="1"/>
    <col min="6" max="6" width="9.5703125" style="1" bestFit="1" customWidth="1"/>
    <col min="7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3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629</v>
      </c>
      <c r="C4" s="143"/>
      <c r="D4" s="143"/>
      <c r="E4" s="143"/>
      <c r="F4" s="143"/>
      <c r="G4" s="143"/>
      <c r="H4" s="144"/>
      <c r="I4" s="222" t="s">
        <v>720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630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718</v>
      </c>
      <c r="C5" s="182"/>
      <c r="D5" s="183"/>
      <c r="E5" s="98"/>
      <c r="F5" s="184" t="s">
        <v>719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733</v>
      </c>
      <c r="C8" s="199" t="s">
        <v>721</v>
      </c>
      <c r="D8" s="200"/>
      <c r="E8" s="200"/>
      <c r="F8" s="200"/>
      <c r="G8" s="200"/>
      <c r="H8" s="200"/>
      <c r="I8" s="76" t="s">
        <v>722</v>
      </c>
      <c r="J8" s="101">
        <v>0</v>
      </c>
      <c r="K8" s="10">
        <v>100</v>
      </c>
      <c r="L8" s="10"/>
      <c r="M8" s="11"/>
      <c r="N8" s="77"/>
      <c r="O8" s="12">
        <f>+O10+O15+O21</f>
        <v>91800000</v>
      </c>
      <c r="P8" s="12">
        <f t="shared" ref="P8:AD8" si="0">+P10+P15+P21</f>
        <v>0</v>
      </c>
      <c r="Q8" s="12">
        <f t="shared" si="0"/>
        <v>10200000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204000000</v>
      </c>
      <c r="X8" s="12">
        <f t="shared" si="0"/>
        <v>0</v>
      </c>
      <c r="Y8" s="12">
        <f t="shared" si="0"/>
        <v>102000000</v>
      </c>
      <c r="Z8" s="12">
        <f t="shared" si="0"/>
        <v>0</v>
      </c>
      <c r="AA8" s="12">
        <f t="shared" si="0"/>
        <v>61200000</v>
      </c>
      <c r="AB8" s="12">
        <f t="shared" si="0"/>
        <v>0</v>
      </c>
      <c r="AC8" s="12">
        <f>+AC10+AC15+AC21</f>
        <v>469200000</v>
      </c>
      <c r="AD8" s="12">
        <f t="shared" si="0"/>
        <v>0</v>
      </c>
      <c r="AE8" s="15" t="e">
        <f>AE10+AE15+#REF!</f>
        <v>#REF!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6120000</v>
      </c>
      <c r="P10" s="23">
        <f>SUM(P11:P13)</f>
        <v>0</v>
      </c>
      <c r="Q10" s="24">
        <f>SUM(Q11:Q13)</f>
        <v>1020000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20400000</v>
      </c>
      <c r="X10" s="23"/>
      <c r="Y10" s="24">
        <f>SUM(Y11:Y13)</f>
        <v>10200000</v>
      </c>
      <c r="Z10" s="23"/>
      <c r="AA10" s="24">
        <f>SUM(AA11:AA13)</f>
        <v>6120000</v>
      </c>
      <c r="AB10" s="23"/>
      <c r="AC10" s="25">
        <f>+O10+Q10+S10+U10+W10+Y10+AA10</f>
        <v>43860000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723</v>
      </c>
      <c r="C11" s="109" t="s">
        <v>717</v>
      </c>
      <c r="D11" s="93"/>
      <c r="E11" s="29"/>
      <c r="F11" s="30"/>
      <c r="G11" s="31"/>
      <c r="H11" s="221" t="s">
        <v>724</v>
      </c>
      <c r="I11" s="104" t="s">
        <v>727</v>
      </c>
      <c r="J11" s="169">
        <v>0</v>
      </c>
      <c r="K11" s="172">
        <v>2</v>
      </c>
      <c r="L11" s="79"/>
      <c r="M11" s="192"/>
      <c r="N11" s="190"/>
      <c r="O11" s="96">
        <v>6120000</v>
      </c>
      <c r="P11" s="97"/>
      <c r="Q11" s="96">
        <v>1020000</v>
      </c>
      <c r="R11" s="32"/>
      <c r="S11" s="32"/>
      <c r="T11" s="32"/>
      <c r="U11" s="96"/>
      <c r="V11" s="32"/>
      <c r="W11" s="96">
        <v>20400000</v>
      </c>
      <c r="X11" s="32"/>
      <c r="Y11" s="96">
        <v>10200000</v>
      </c>
      <c r="Z11" s="32"/>
      <c r="AA11" s="96">
        <v>6120000</v>
      </c>
      <c r="AB11" s="33"/>
      <c r="AC11" s="116">
        <f>+Y11+W11+Q11+O11+AA11</f>
        <v>43860000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97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97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6.5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18360000</v>
      </c>
      <c r="P15" s="23">
        <f>SUM(P16:P19)</f>
        <v>0</v>
      </c>
      <c r="Q15" s="24">
        <f>SUM(Q16:Q19)</f>
        <v>2040000</v>
      </c>
      <c r="R15" s="23">
        <f>SUM(R16:R19)</f>
        <v>0</v>
      </c>
      <c r="S15" s="24"/>
      <c r="T15" s="23"/>
      <c r="U15" s="24"/>
      <c r="V15" s="23"/>
      <c r="W15" s="24">
        <f>+W16</f>
        <v>40800000</v>
      </c>
      <c r="X15" s="23"/>
      <c r="Y15" s="24">
        <f>+Y16</f>
        <v>20400000</v>
      </c>
      <c r="Z15" s="23"/>
      <c r="AA15" s="24">
        <f>+AA16</f>
        <v>12240000</v>
      </c>
      <c r="AB15" s="23"/>
      <c r="AC15" s="24">
        <f>AC16</f>
        <v>93840000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5.75">
      <c r="B16" s="210" t="s">
        <v>723</v>
      </c>
      <c r="C16" s="106" t="s">
        <v>717</v>
      </c>
      <c r="D16" s="44"/>
      <c r="E16" s="44"/>
      <c r="F16" s="45"/>
      <c r="G16" s="31"/>
      <c r="H16" s="229" t="s">
        <v>725</v>
      </c>
      <c r="I16" s="214" t="s">
        <v>728</v>
      </c>
      <c r="J16" s="110">
        <v>0</v>
      </c>
      <c r="K16" s="230">
        <v>1</v>
      </c>
      <c r="L16" s="100"/>
      <c r="M16" s="217"/>
      <c r="N16" s="219"/>
      <c r="O16" s="47">
        <v>18360000</v>
      </c>
      <c r="P16" s="97"/>
      <c r="Q16" s="97">
        <v>2040000</v>
      </c>
      <c r="R16" s="97"/>
      <c r="S16" s="97"/>
      <c r="T16" s="97"/>
      <c r="U16" s="97"/>
      <c r="V16" s="97"/>
      <c r="W16" s="97">
        <v>40800000</v>
      </c>
      <c r="X16" s="97"/>
      <c r="Y16" s="97">
        <v>20400000</v>
      </c>
      <c r="Z16" s="97"/>
      <c r="AA16" s="97">
        <v>12240000</v>
      </c>
      <c r="AB16" s="97"/>
      <c r="AC16" s="116">
        <f>+AA16+W16+Q16+O16+Y16</f>
        <v>93840000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24"/>
      <c r="I17" s="214"/>
      <c r="J17" s="104"/>
      <c r="K17" s="231"/>
      <c r="L17" s="100"/>
      <c r="M17" s="217"/>
      <c r="N17" s="219"/>
      <c r="O17" s="4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24"/>
      <c r="I18" s="214"/>
      <c r="J18" s="104"/>
      <c r="K18" s="231"/>
      <c r="L18" s="100"/>
      <c r="M18" s="217"/>
      <c r="N18" s="219"/>
      <c r="O18" s="4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25"/>
      <c r="I19" s="215"/>
      <c r="J19" s="105"/>
      <c r="K19" s="232"/>
      <c r="L19" s="53"/>
      <c r="M19" s="218"/>
      <c r="N19" s="220"/>
      <c r="O19" s="54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5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16</v>
      </c>
      <c r="I21" s="80" t="s">
        <v>31</v>
      </c>
      <c r="J21" s="21"/>
      <c r="K21" s="41"/>
      <c r="L21" s="41"/>
      <c r="M21" s="42"/>
      <c r="N21" s="43"/>
      <c r="O21" s="22">
        <f>SUM(O22:O25)</f>
        <v>67320000</v>
      </c>
      <c r="P21" s="23">
        <f>SUM(P22:P25)</f>
        <v>0</v>
      </c>
      <c r="Q21" s="24">
        <f>SUM(Q22:Q25)</f>
        <v>7140000</v>
      </c>
      <c r="R21" s="23">
        <f>SUM(R22:R25)</f>
        <v>0</v>
      </c>
      <c r="S21" s="24"/>
      <c r="T21" s="23"/>
      <c r="U21" s="24"/>
      <c r="V21" s="23"/>
      <c r="W21" s="24">
        <f>+W22</f>
        <v>142800000</v>
      </c>
      <c r="X21" s="23"/>
      <c r="Y21" s="24">
        <f>+Y22</f>
        <v>71400000</v>
      </c>
      <c r="Z21" s="23"/>
      <c r="AA21" s="24">
        <f>+AA22</f>
        <v>42840000</v>
      </c>
      <c r="AB21" s="23"/>
      <c r="AC21" s="24">
        <f>AC22</f>
        <v>331500000</v>
      </c>
      <c r="AD21" s="23">
        <f>AD22</f>
        <v>0</v>
      </c>
      <c r="AE21" s="26">
        <f>SUM(AE22:AE25)</f>
        <v>0</v>
      </c>
      <c r="AF21" s="27"/>
      <c r="AG21" s="27"/>
      <c r="AH21" s="28"/>
    </row>
    <row r="22" spans="2:35" ht="50.25">
      <c r="B22" s="210" t="s">
        <v>712</v>
      </c>
      <c r="C22" s="106" t="s">
        <v>717</v>
      </c>
      <c r="D22" s="44"/>
      <c r="E22" s="44"/>
      <c r="F22" s="45"/>
      <c r="G22" s="31"/>
      <c r="H22" s="229" t="s">
        <v>726</v>
      </c>
      <c r="I22" s="214" t="s">
        <v>729</v>
      </c>
      <c r="J22" s="110">
        <v>0</v>
      </c>
      <c r="K22" s="230">
        <v>2</v>
      </c>
      <c r="L22" s="100"/>
      <c r="M22" s="217"/>
      <c r="N22" s="219"/>
      <c r="O22" s="47">
        <v>67320000</v>
      </c>
      <c r="P22" s="97"/>
      <c r="Q22" s="97">
        <v>7140000</v>
      </c>
      <c r="R22" s="97"/>
      <c r="S22" s="97"/>
      <c r="T22" s="97"/>
      <c r="U22" s="97"/>
      <c r="V22" s="97"/>
      <c r="W22" s="97">
        <v>142800000</v>
      </c>
      <c r="X22" s="97"/>
      <c r="Y22" s="97">
        <v>71400000</v>
      </c>
      <c r="Z22" s="97"/>
      <c r="AA22" s="97">
        <v>42840000</v>
      </c>
      <c r="AB22" s="97"/>
      <c r="AC22" s="116">
        <f>+AA22+W22+Q22+O22+Y22</f>
        <v>331500000</v>
      </c>
      <c r="AD22" s="116"/>
      <c r="AE22" s="48"/>
      <c r="AF22" s="167"/>
      <c r="AG22" s="119"/>
      <c r="AH22" s="111"/>
    </row>
    <row r="23" spans="2:35">
      <c r="B23" s="210"/>
      <c r="C23" s="107"/>
      <c r="D23" s="44"/>
      <c r="E23" s="44"/>
      <c r="F23" s="45"/>
      <c r="G23" s="31"/>
      <c r="H23" s="224"/>
      <c r="I23" s="214"/>
      <c r="J23" s="104"/>
      <c r="K23" s="231"/>
      <c r="L23" s="100"/>
      <c r="M23" s="217"/>
      <c r="N23" s="219"/>
      <c r="O23" s="4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116"/>
      <c r="AD23" s="116"/>
      <c r="AE23" s="48"/>
      <c r="AF23" s="167"/>
      <c r="AG23" s="119"/>
      <c r="AH23" s="111"/>
    </row>
    <row r="24" spans="2:35">
      <c r="B24" s="210"/>
      <c r="C24" s="107"/>
      <c r="D24" s="44"/>
      <c r="E24" s="44"/>
      <c r="F24" s="49"/>
      <c r="G24" s="31"/>
      <c r="H24" s="224"/>
      <c r="I24" s="214"/>
      <c r="J24" s="104"/>
      <c r="K24" s="231"/>
      <c r="L24" s="100"/>
      <c r="M24" s="217"/>
      <c r="N24" s="219"/>
      <c r="O24" s="4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116"/>
      <c r="AD24" s="116"/>
      <c r="AE24" s="50"/>
      <c r="AF24" s="167"/>
      <c r="AG24" s="119"/>
      <c r="AH24" s="111"/>
    </row>
    <row r="25" spans="2:35" ht="15.75" thickBot="1">
      <c r="B25" s="211"/>
      <c r="C25" s="108"/>
      <c r="D25" s="51"/>
      <c r="E25" s="51"/>
      <c r="F25" s="52"/>
      <c r="G25" s="38"/>
      <c r="H25" s="225"/>
      <c r="I25" s="215"/>
      <c r="J25" s="105"/>
      <c r="K25" s="232"/>
      <c r="L25" s="53"/>
      <c r="M25" s="218"/>
      <c r="N25" s="220"/>
      <c r="O25" s="54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66"/>
      <c r="AD25" s="166"/>
      <c r="AE25" s="55"/>
      <c r="AF25" s="168"/>
      <c r="AG25" s="120"/>
      <c r="AH25" s="112"/>
    </row>
  </sheetData>
  <mergeCells count="72"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B6:B7"/>
    <mergeCell ref="C6:H7"/>
    <mergeCell ref="I6:I7"/>
    <mergeCell ref="J6:J7"/>
    <mergeCell ref="K6:K7"/>
    <mergeCell ref="AE6:AE7"/>
    <mergeCell ref="AF6:AF7"/>
    <mergeCell ref="M6:M7"/>
    <mergeCell ref="N6:N7"/>
    <mergeCell ref="O6:P6"/>
    <mergeCell ref="Q6:R6"/>
    <mergeCell ref="S6:T6"/>
    <mergeCell ref="U6:V6"/>
    <mergeCell ref="AF11:AF13"/>
    <mergeCell ref="AG11:AG13"/>
    <mergeCell ref="AG6:AG7"/>
    <mergeCell ref="AH6:AH7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K22:K25"/>
    <mergeCell ref="AC16:AC19"/>
    <mergeCell ref="AD16:AD19"/>
    <mergeCell ref="AF16:AF19"/>
    <mergeCell ref="AG16:AG19"/>
    <mergeCell ref="B22:B25"/>
    <mergeCell ref="C22:C25"/>
    <mergeCell ref="H22:H25"/>
    <mergeCell ref="I22:I25"/>
    <mergeCell ref="J22:J25"/>
    <mergeCell ref="AH22:AH25"/>
    <mergeCell ref="M22:M25"/>
    <mergeCell ref="N22:N25"/>
    <mergeCell ref="AC22:AC25"/>
    <mergeCell ref="AD22:AD25"/>
    <mergeCell ref="AF22:AF25"/>
    <mergeCell ref="AG22:AG2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76"/>
  <sheetViews>
    <sheetView zoomScale="90" zoomScaleNormal="90" workbookViewId="0">
      <selection activeCell="F16" sqref="F16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</v>
      </c>
      <c r="C4" s="143"/>
      <c r="D4" s="143"/>
      <c r="E4" s="143"/>
      <c r="F4" s="143"/>
      <c r="G4" s="143"/>
      <c r="H4" s="144"/>
      <c r="I4" s="222" t="s">
        <v>163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125</v>
      </c>
      <c r="C5" s="182"/>
      <c r="D5" s="183"/>
      <c r="E5" s="85"/>
      <c r="F5" s="184" t="s">
        <v>126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58</v>
      </c>
      <c r="C8" s="199" t="s">
        <v>127</v>
      </c>
      <c r="D8" s="200"/>
      <c r="E8" s="200"/>
      <c r="F8" s="200"/>
      <c r="G8" s="200"/>
      <c r="H8" s="200"/>
      <c r="I8" s="76" t="s">
        <v>128</v>
      </c>
      <c r="J8" s="9">
        <v>0</v>
      </c>
      <c r="K8" s="10">
        <v>100</v>
      </c>
      <c r="L8" s="10"/>
      <c r="M8" s="11"/>
      <c r="N8" s="77"/>
      <c r="O8" s="12">
        <f>+O10+O15+O21+O25+O29+O33+O37+O41+O45+O49+O53+O57+O61+O65+O69+O73</f>
        <v>83076280</v>
      </c>
      <c r="P8" s="13">
        <f>P10+P15+P21</f>
        <v>0</v>
      </c>
      <c r="Q8" s="13">
        <f>+Q10+Q15+Q21+Q25+Q29+Q33+Q37+Q41+Q45+Q49+Q53+Q57+Q61+Q65+Q69+Q73</f>
        <v>96900000</v>
      </c>
      <c r="R8" s="13">
        <f>R10+R15+R21</f>
        <v>0</v>
      </c>
      <c r="S8" s="13">
        <f>+S10+S15+S21+S25+S29+S33+S37+S41+S45+S49+S53+S57+S61+S65+S69+S73</f>
        <v>0</v>
      </c>
      <c r="T8" s="13">
        <f>T10+T15+T21</f>
        <v>0</v>
      </c>
      <c r="U8" s="13">
        <f>+U10+U15+U21+U25+U29+U33+U37+U41+U45+U49+U53+U57+U61+U65+U69+U73</f>
        <v>5100000</v>
      </c>
      <c r="V8" s="13">
        <f>V10+V15+V21</f>
        <v>0</v>
      </c>
      <c r="W8" s="13">
        <f>+W10+W15+W21+W25+W29+W33+W37+W41+W45+W49+W53+W57+W61+W65+W69+W73</f>
        <v>30600000</v>
      </c>
      <c r="X8" s="13">
        <f>X10+X15+X21</f>
        <v>0</v>
      </c>
      <c r="Y8" s="13">
        <f>+Y10+Y15+Y21+Y25+Y29+Y33+Y37+Y41+Y45+Y49+Y53+Y57+Y61+Y65+Y69+Y73</f>
        <v>61898700</v>
      </c>
      <c r="Z8" s="13">
        <f>Z10+Z15+Z21</f>
        <v>0</v>
      </c>
      <c r="AA8" s="13">
        <f>+AA10+AA15+AA21+AA25+AA29+AA33+AA37+AA41+AA45+AA49+AA53+AA57+AA61+AA65+AA69+AA73</f>
        <v>34170000</v>
      </c>
      <c r="AB8" s="13">
        <f>AB10+AB15+AB21</f>
        <v>0</v>
      </c>
      <c r="AC8" s="13">
        <f>+AC10+AC15+AC21+AC25+AC29+AC33+AC37+AC41+AC45+AC49+AC53+AC57+AC61+AC65+AC69+AC73</f>
        <v>311744980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18476280</v>
      </c>
      <c r="P10" s="23">
        <f>SUM(P11:P13)</f>
        <v>0</v>
      </c>
      <c r="Q10" s="24">
        <f>SUM(Q11:Q13)</f>
        <v>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698700</v>
      </c>
      <c r="X10" s="23"/>
      <c r="Y10" s="24">
        <f>SUM(Y11:Y13)</f>
        <v>0</v>
      </c>
      <c r="Z10" s="23"/>
      <c r="AA10" s="24">
        <f>SUM(AA11:AA13)</f>
        <v>0</v>
      </c>
      <c r="AB10" s="23"/>
      <c r="AC10" s="25">
        <f>+O10+Q10+S10+U10+W10+Y10+AA10</f>
        <v>19174980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129</v>
      </c>
      <c r="C11" s="109" t="s">
        <v>130</v>
      </c>
      <c r="D11" s="93"/>
      <c r="E11" s="29"/>
      <c r="F11" s="30"/>
      <c r="G11" s="31"/>
      <c r="H11" s="221" t="s">
        <v>131</v>
      </c>
      <c r="I11" s="104" t="s">
        <v>147</v>
      </c>
      <c r="J11" s="169">
        <v>0</v>
      </c>
      <c r="K11" s="172">
        <v>1</v>
      </c>
      <c r="L11" s="79"/>
      <c r="M11" s="192"/>
      <c r="N11" s="190"/>
      <c r="O11" s="96">
        <v>18476280</v>
      </c>
      <c r="P11" s="83"/>
      <c r="Q11" s="96"/>
      <c r="R11" s="32"/>
      <c r="S11" s="32"/>
      <c r="T11" s="32"/>
      <c r="U11" s="96"/>
      <c r="V11" s="32"/>
      <c r="W11" s="96">
        <v>698700</v>
      </c>
      <c r="X11" s="32"/>
      <c r="Y11" s="96"/>
      <c r="Z11" s="32"/>
      <c r="AA11" s="96"/>
      <c r="AB11" s="33"/>
      <c r="AC11" s="116"/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3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3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6.5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0</v>
      </c>
      <c r="P15" s="23">
        <f>SUM(P16:P19)</f>
        <v>0</v>
      </c>
      <c r="Q15" s="24">
        <f>SUM(Q16:Q19)</f>
        <v>0</v>
      </c>
      <c r="R15" s="23">
        <f>SUM(R16:R19)</f>
        <v>0</v>
      </c>
      <c r="S15" s="24"/>
      <c r="T15" s="23"/>
      <c r="U15" s="24"/>
      <c r="V15" s="23"/>
      <c r="W15" s="24"/>
      <c r="X15" s="23"/>
      <c r="Y15" s="24">
        <f>+Y16</f>
        <v>10200000</v>
      </c>
      <c r="Z15" s="23"/>
      <c r="AA15" s="24"/>
      <c r="AB15" s="23"/>
      <c r="AC15" s="24">
        <f>AC16</f>
        <v>10200000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5.75">
      <c r="B16" s="210" t="s">
        <v>129</v>
      </c>
      <c r="C16" s="106" t="s">
        <v>130</v>
      </c>
      <c r="D16" s="44"/>
      <c r="E16" s="44"/>
      <c r="F16" s="45"/>
      <c r="G16" s="31"/>
      <c r="H16" s="212" t="s">
        <v>132</v>
      </c>
      <c r="I16" s="214" t="s">
        <v>148</v>
      </c>
      <c r="J16" s="110">
        <v>0</v>
      </c>
      <c r="K16" s="216">
        <v>1</v>
      </c>
      <c r="L16" s="86"/>
      <c r="M16" s="217"/>
      <c r="N16" s="219"/>
      <c r="O16" s="47"/>
      <c r="P16" s="83"/>
      <c r="Q16" s="83"/>
      <c r="R16" s="83"/>
      <c r="S16" s="83"/>
      <c r="T16" s="83"/>
      <c r="U16" s="83"/>
      <c r="V16" s="83"/>
      <c r="W16" s="83"/>
      <c r="X16" s="83"/>
      <c r="Y16" s="83">
        <v>10200000</v>
      </c>
      <c r="Z16" s="83"/>
      <c r="AA16" s="83"/>
      <c r="AB16" s="83"/>
      <c r="AC16" s="116">
        <f>+Y16</f>
        <v>10200000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6"/>
      <c r="M17" s="217"/>
      <c r="N17" s="219"/>
      <c r="O17" s="47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6"/>
      <c r="M18" s="217"/>
      <c r="N18" s="219"/>
      <c r="O18" s="47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5100000</v>
      </c>
      <c r="P21" s="23">
        <f>SUM(P22:P24)</f>
        <v>0</v>
      </c>
      <c r="Q21" s="24">
        <f>SUM(Q22:Q24)</f>
        <v>0</v>
      </c>
      <c r="R21" s="23">
        <f>SUM(R22:R24)</f>
        <v>0</v>
      </c>
      <c r="S21" s="24">
        <v>0</v>
      </c>
      <c r="T21" s="23"/>
      <c r="U21" s="24">
        <v>0</v>
      </c>
      <c r="V21" s="23"/>
      <c r="W21" s="24">
        <f>+W22</f>
        <v>10200000</v>
      </c>
      <c r="X21" s="23"/>
      <c r="Y21" s="24">
        <f>+Y22</f>
        <v>0</v>
      </c>
      <c r="Z21" s="23"/>
      <c r="AA21" s="24"/>
      <c r="AB21" s="23"/>
      <c r="AC21" s="58">
        <f>AC22</f>
        <v>15300000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129</v>
      </c>
      <c r="C22" s="109" t="s">
        <v>130</v>
      </c>
      <c r="D22" s="29"/>
      <c r="E22" s="29"/>
      <c r="F22" s="59"/>
      <c r="G22" s="60"/>
      <c r="H22" s="124" t="s">
        <v>133</v>
      </c>
      <c r="I22" s="127" t="s">
        <v>149</v>
      </c>
      <c r="J22" s="103">
        <v>1</v>
      </c>
      <c r="K22" s="130">
        <v>1</v>
      </c>
      <c r="L22" s="61"/>
      <c r="M22" s="130"/>
      <c r="N22" s="113"/>
      <c r="O22" s="62">
        <v>5100000</v>
      </c>
      <c r="P22" s="63"/>
      <c r="Q22" s="64"/>
      <c r="R22" s="63"/>
      <c r="S22" s="63"/>
      <c r="T22" s="63"/>
      <c r="U22" s="63"/>
      <c r="V22" s="63"/>
      <c r="W22" s="63">
        <v>10200000</v>
      </c>
      <c r="X22" s="63"/>
      <c r="Y22" s="63"/>
      <c r="Z22" s="63"/>
      <c r="AA22" s="83"/>
      <c r="AB22" s="83"/>
      <c r="AC22" s="116">
        <f>+Y22+W22+O22</f>
        <v>15300000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6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3"/>
      <c r="AB23" s="83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8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4"/>
      <c r="Q24" s="39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118"/>
      <c r="AD24" s="118"/>
      <c r="AE24" s="70"/>
      <c r="AF24" s="120"/>
      <c r="AG24" s="120"/>
      <c r="AH24" s="112"/>
    </row>
    <row r="25" spans="2:35" ht="39.75" customHeight="1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0</v>
      </c>
      <c r="P25" s="23">
        <f>SUM(P26:P28)</f>
        <v>0</v>
      </c>
      <c r="Q25" s="24">
        <f>SUM(Q26:Q28)</f>
        <v>5100000</v>
      </c>
      <c r="R25" s="23">
        <f>SUM(R26:R28)</f>
        <v>0</v>
      </c>
      <c r="S25" s="24"/>
      <c r="T25" s="23"/>
      <c r="U25" s="24"/>
      <c r="V25" s="23"/>
      <c r="W25" s="24"/>
      <c r="X25" s="23"/>
      <c r="Y25" s="24"/>
      <c r="Z25" s="23"/>
      <c r="AA25" s="24"/>
      <c r="AB25" s="23"/>
      <c r="AC25" s="58">
        <f>AC26</f>
        <v>5100000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1.25">
      <c r="B26" s="121" t="s">
        <v>129</v>
      </c>
      <c r="C26" s="109" t="s">
        <v>130</v>
      </c>
      <c r="D26" s="29"/>
      <c r="E26" s="29"/>
      <c r="F26" s="59"/>
      <c r="G26" s="60"/>
      <c r="H26" s="223" t="s">
        <v>134</v>
      </c>
      <c r="I26" s="127" t="s">
        <v>150</v>
      </c>
      <c r="J26" s="103">
        <v>0</v>
      </c>
      <c r="K26" s="130">
        <v>1</v>
      </c>
      <c r="L26" s="61"/>
      <c r="M26" s="130"/>
      <c r="N26" s="113"/>
      <c r="O26" s="62"/>
      <c r="P26" s="63"/>
      <c r="Q26" s="64">
        <v>5100000</v>
      </c>
      <c r="R26" s="63"/>
      <c r="S26" s="63"/>
      <c r="T26" s="63"/>
      <c r="U26" s="63"/>
      <c r="V26" s="63"/>
      <c r="W26" s="63"/>
      <c r="X26" s="63"/>
      <c r="Y26" s="63"/>
      <c r="Z26" s="63"/>
      <c r="AA26" s="83"/>
      <c r="AB26" s="83"/>
      <c r="AC26" s="116">
        <f>+Q26</f>
        <v>5100000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6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3"/>
      <c r="AB27" s="83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8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4"/>
      <c r="Q28" s="39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0</v>
      </c>
      <c r="P29" s="23">
        <f>SUM(P30:P32)</f>
        <v>0</v>
      </c>
      <c r="Q29" s="24">
        <f>SUM(Q30:Q32)</f>
        <v>10200000</v>
      </c>
      <c r="R29" s="23">
        <f>SUM(R30:R32)</f>
        <v>0</v>
      </c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58">
        <f>AC30</f>
        <v>10200000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5.75">
      <c r="B30" s="121" t="s">
        <v>129</v>
      </c>
      <c r="C30" s="109" t="s">
        <v>130</v>
      </c>
      <c r="D30" s="29"/>
      <c r="E30" s="29"/>
      <c r="F30" s="59"/>
      <c r="G30" s="60"/>
      <c r="H30" s="124" t="s">
        <v>135</v>
      </c>
      <c r="I30" s="127" t="s">
        <v>151</v>
      </c>
      <c r="J30" s="103">
        <v>12.35</v>
      </c>
      <c r="K30" s="130">
        <v>11</v>
      </c>
      <c r="L30" s="61"/>
      <c r="M30" s="130"/>
      <c r="N30" s="113"/>
      <c r="O30" s="62"/>
      <c r="P30" s="63"/>
      <c r="Q30" s="64">
        <v>10200000</v>
      </c>
      <c r="R30" s="63"/>
      <c r="S30" s="63"/>
      <c r="T30" s="63"/>
      <c r="U30" s="63"/>
      <c r="V30" s="63"/>
      <c r="W30" s="63"/>
      <c r="X30" s="63"/>
      <c r="Y30" s="63"/>
      <c r="Z30" s="63"/>
      <c r="AA30" s="83"/>
      <c r="AB30" s="83"/>
      <c r="AC30" s="116">
        <f>+Q30</f>
        <v>10200000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6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3"/>
      <c r="AB31" s="83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8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4"/>
      <c r="Q32" s="39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10200000</v>
      </c>
      <c r="P33" s="23">
        <f>SUM(P34:P36)</f>
        <v>0</v>
      </c>
      <c r="Q33" s="24">
        <f>SUM(Q34:Q36)</f>
        <v>0</v>
      </c>
      <c r="R33" s="23">
        <f>SUM(R34:R36)</f>
        <v>0</v>
      </c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58">
        <f>AC34</f>
        <v>10200000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5.75">
      <c r="B34" s="121" t="s">
        <v>129</v>
      </c>
      <c r="C34" s="109" t="s">
        <v>130</v>
      </c>
      <c r="D34" s="29"/>
      <c r="E34" s="29"/>
      <c r="F34" s="59"/>
      <c r="G34" s="60"/>
      <c r="H34" s="124" t="s">
        <v>136</v>
      </c>
      <c r="I34" s="127" t="s">
        <v>152</v>
      </c>
      <c r="J34" s="103">
        <v>6</v>
      </c>
      <c r="K34" s="130">
        <v>4</v>
      </c>
      <c r="L34" s="61"/>
      <c r="M34" s="130"/>
      <c r="N34" s="113"/>
      <c r="O34" s="62">
        <v>10200000</v>
      </c>
      <c r="P34" s="63"/>
      <c r="Q34" s="64"/>
      <c r="R34" s="63"/>
      <c r="S34" s="63"/>
      <c r="T34" s="63"/>
      <c r="U34" s="63"/>
      <c r="V34" s="63"/>
      <c r="W34" s="63"/>
      <c r="X34" s="63"/>
      <c r="Y34" s="63"/>
      <c r="Z34" s="63"/>
      <c r="AA34" s="83"/>
      <c r="AB34" s="83"/>
      <c r="AC34" s="116">
        <f>+O34</f>
        <v>10200000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6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3"/>
      <c r="AB35" s="83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8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4"/>
      <c r="Q36" s="39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0</v>
      </c>
      <c r="P37" s="23">
        <f>SUM(P38:P40)</f>
        <v>0</v>
      </c>
      <c r="Q37" s="24">
        <f>SUM(Q38:Q40)</f>
        <v>0</v>
      </c>
      <c r="R37" s="23">
        <f>SUM(R38:R40)</f>
        <v>0</v>
      </c>
      <c r="S37" s="24"/>
      <c r="T37" s="23"/>
      <c r="U37" s="24">
        <f>+U38</f>
        <v>5100000</v>
      </c>
      <c r="V37" s="23"/>
      <c r="W37" s="24">
        <f>+W38</f>
        <v>5100000</v>
      </c>
      <c r="X37" s="23"/>
      <c r="Y37" s="24"/>
      <c r="Z37" s="23"/>
      <c r="AA37" s="24"/>
      <c r="AB37" s="23"/>
      <c r="AC37" s="58">
        <f>AC38</f>
        <v>10200000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1.25">
      <c r="B38" s="121" t="s">
        <v>129</v>
      </c>
      <c r="C38" s="109" t="s">
        <v>130</v>
      </c>
      <c r="D38" s="29"/>
      <c r="E38" s="29"/>
      <c r="F38" s="59"/>
      <c r="G38" s="60"/>
      <c r="H38" s="124" t="s">
        <v>137</v>
      </c>
      <c r="I38" s="127" t="s">
        <v>153</v>
      </c>
      <c r="J38" s="103">
        <v>1.71</v>
      </c>
      <c r="K38" s="130">
        <v>1.7</v>
      </c>
      <c r="L38" s="61"/>
      <c r="M38" s="130"/>
      <c r="N38" s="113"/>
      <c r="O38" s="62"/>
      <c r="P38" s="63"/>
      <c r="Q38" s="64"/>
      <c r="R38" s="63"/>
      <c r="S38" s="63"/>
      <c r="T38" s="63"/>
      <c r="U38" s="63">
        <v>5100000</v>
      </c>
      <c r="V38" s="63"/>
      <c r="W38" s="63">
        <v>5100000</v>
      </c>
      <c r="X38" s="63"/>
      <c r="Y38" s="63"/>
      <c r="Z38" s="63"/>
      <c r="AA38" s="83"/>
      <c r="AB38" s="83"/>
      <c r="AC38" s="116">
        <f>+W38+U38</f>
        <v>10200000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6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3"/>
      <c r="AB39" s="83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8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4"/>
      <c r="Q40" s="39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118"/>
      <c r="AD40" s="118"/>
      <c r="AE40" s="70"/>
      <c r="AF40" s="120"/>
      <c r="AG40" s="120"/>
      <c r="AH40" s="112"/>
    </row>
    <row r="41" spans="2:34" ht="42.75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23800000</v>
      </c>
      <c r="P41" s="23">
        <f>SUM(P42:P44)</f>
        <v>0</v>
      </c>
      <c r="Q41" s="24">
        <f>SUM(Q42:Q44)</f>
        <v>10200000</v>
      </c>
      <c r="R41" s="23">
        <f>SUM(R42:R44)</f>
        <v>0</v>
      </c>
      <c r="S41" s="24"/>
      <c r="T41" s="23"/>
      <c r="U41" s="24"/>
      <c r="V41" s="23"/>
      <c r="W41" s="24">
        <f>+W42</f>
        <v>10200000</v>
      </c>
      <c r="X41" s="23"/>
      <c r="Y41" s="24">
        <f>+Y42</f>
        <v>10200000</v>
      </c>
      <c r="Z41" s="23"/>
      <c r="AA41" s="24"/>
      <c r="AB41" s="23"/>
      <c r="AC41" s="58">
        <f>AC42</f>
        <v>54400000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2.75" customHeight="1">
      <c r="B42" s="121" t="s">
        <v>129</v>
      </c>
      <c r="C42" s="109" t="s">
        <v>130</v>
      </c>
      <c r="D42" s="29"/>
      <c r="E42" s="29"/>
      <c r="F42" s="59"/>
      <c r="G42" s="60"/>
      <c r="H42" s="124" t="s">
        <v>138</v>
      </c>
      <c r="I42" s="127" t="s">
        <v>154</v>
      </c>
      <c r="J42" s="103">
        <v>1</v>
      </c>
      <c r="K42" s="130">
        <v>1</v>
      </c>
      <c r="L42" s="61"/>
      <c r="M42" s="130"/>
      <c r="N42" s="113"/>
      <c r="O42" s="62">
        <v>23800000</v>
      </c>
      <c r="P42" s="63"/>
      <c r="Q42" s="64">
        <v>10200000</v>
      </c>
      <c r="R42" s="63"/>
      <c r="S42" s="63"/>
      <c r="T42" s="63"/>
      <c r="U42" s="63"/>
      <c r="V42" s="63"/>
      <c r="W42" s="63">
        <v>10200000</v>
      </c>
      <c r="X42" s="63"/>
      <c r="Y42" s="63">
        <v>10200000</v>
      </c>
      <c r="Z42" s="63"/>
      <c r="AA42" s="83"/>
      <c r="AB42" s="83"/>
      <c r="AC42" s="116">
        <f>+Y42+W42+Q42+O42</f>
        <v>54400000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125"/>
      <c r="I43" s="128"/>
      <c r="J43" s="104"/>
      <c r="K43" s="131"/>
      <c r="L43" s="86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3"/>
      <c r="AB43" s="83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8"/>
      <c r="D44" s="37"/>
      <c r="E44" s="37"/>
      <c r="F44" s="69"/>
      <c r="G44" s="38"/>
      <c r="H44" s="126"/>
      <c r="I44" s="129"/>
      <c r="J44" s="105"/>
      <c r="K44" s="132"/>
      <c r="L44" s="53"/>
      <c r="M44" s="132"/>
      <c r="N44" s="115"/>
      <c r="O44" s="54"/>
      <c r="P44" s="84"/>
      <c r="Q44" s="39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118"/>
      <c r="AD44" s="118"/>
      <c r="AE44" s="70"/>
      <c r="AF44" s="120"/>
      <c r="AG44" s="120"/>
      <c r="AH44" s="112"/>
    </row>
    <row r="45" spans="2:34" ht="40.5" customHeight="1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0</v>
      </c>
      <c r="P45" s="23">
        <f>SUM(P46:P48)</f>
        <v>0</v>
      </c>
      <c r="Q45" s="24">
        <f>SUM(Q46:Q48)</f>
        <v>40800000</v>
      </c>
      <c r="R45" s="23">
        <f>SUM(R46:R48)</f>
        <v>0</v>
      </c>
      <c r="S45" s="24"/>
      <c r="T45" s="23"/>
      <c r="U45" s="24"/>
      <c r="V45" s="23"/>
      <c r="W45" s="24"/>
      <c r="X45" s="23"/>
      <c r="Y45" s="24"/>
      <c r="Z45" s="23"/>
      <c r="AA45" s="24">
        <f>+AA46</f>
        <v>10200000</v>
      </c>
      <c r="AB45" s="23"/>
      <c r="AC45" s="58">
        <f>AC46</f>
        <v>51000000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5.75">
      <c r="B46" s="121" t="s">
        <v>129</v>
      </c>
      <c r="C46" s="109" t="s">
        <v>130</v>
      </c>
      <c r="D46" s="29"/>
      <c r="E46" s="29"/>
      <c r="F46" s="59"/>
      <c r="G46" s="60"/>
      <c r="H46" s="124" t="s">
        <v>139</v>
      </c>
      <c r="I46" s="127" t="s">
        <v>155</v>
      </c>
      <c r="J46" s="103">
        <v>3</v>
      </c>
      <c r="K46" s="130">
        <v>3</v>
      </c>
      <c r="L46" s="61"/>
      <c r="M46" s="130"/>
      <c r="N46" s="113"/>
      <c r="O46" s="62"/>
      <c r="P46" s="63"/>
      <c r="Q46" s="64">
        <v>40800000</v>
      </c>
      <c r="R46" s="63"/>
      <c r="S46" s="63"/>
      <c r="T46" s="63"/>
      <c r="U46" s="63"/>
      <c r="V46" s="63"/>
      <c r="W46" s="63"/>
      <c r="X46" s="63"/>
      <c r="Y46" s="63"/>
      <c r="Z46" s="63"/>
      <c r="AA46" s="83">
        <v>10200000</v>
      </c>
      <c r="AB46" s="83"/>
      <c r="AC46" s="116">
        <f>+AA46+Q46</f>
        <v>51000000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6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3"/>
      <c r="AB47" s="83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8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4"/>
      <c r="Q48" s="39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118"/>
      <c r="AD48" s="118"/>
      <c r="AE48" s="70"/>
      <c r="AF48" s="120"/>
      <c r="AG48" s="120"/>
      <c r="AH48" s="112"/>
    </row>
    <row r="49" spans="2:34" ht="47.25" customHeight="1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10200000</v>
      </c>
      <c r="P49" s="23">
        <f>SUM(P50:P52)</f>
        <v>0</v>
      </c>
      <c r="Q49" s="24">
        <f>SUM(Q50:Q52)</f>
        <v>5100000</v>
      </c>
      <c r="R49" s="23">
        <f>SUM(R50:R52)</f>
        <v>0</v>
      </c>
      <c r="S49" s="24"/>
      <c r="T49" s="23"/>
      <c r="U49" s="24"/>
      <c r="V49" s="23"/>
      <c r="W49" s="24">
        <f>+W50</f>
        <v>4401300</v>
      </c>
      <c r="X49" s="23"/>
      <c r="Y49" s="24">
        <f>+Y50</f>
        <v>698700</v>
      </c>
      <c r="Z49" s="23"/>
      <c r="AA49" s="24">
        <f>+AA50</f>
        <v>5100000</v>
      </c>
      <c r="AB49" s="23"/>
      <c r="AC49" s="58">
        <f>AC50</f>
        <v>25500000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45.75">
      <c r="B50" s="121" t="s">
        <v>129</v>
      </c>
      <c r="C50" s="109" t="s">
        <v>130</v>
      </c>
      <c r="D50" s="29"/>
      <c r="E50" s="29"/>
      <c r="F50" s="59"/>
      <c r="G50" s="60"/>
      <c r="H50" s="124" t="s">
        <v>140</v>
      </c>
      <c r="I50" s="127" t="s">
        <v>156</v>
      </c>
      <c r="J50" s="103">
        <v>144</v>
      </c>
      <c r="K50" s="130">
        <v>144</v>
      </c>
      <c r="L50" s="61"/>
      <c r="M50" s="130"/>
      <c r="N50" s="113"/>
      <c r="O50" s="62">
        <v>10200000</v>
      </c>
      <c r="P50" s="63"/>
      <c r="Q50" s="64">
        <v>5100000</v>
      </c>
      <c r="R50" s="63"/>
      <c r="S50" s="63"/>
      <c r="T50" s="63"/>
      <c r="U50" s="63"/>
      <c r="V50" s="63"/>
      <c r="W50" s="63">
        <v>4401300</v>
      </c>
      <c r="X50" s="63"/>
      <c r="Y50" s="63">
        <v>698700</v>
      </c>
      <c r="Z50" s="63"/>
      <c r="AA50" s="83">
        <v>5100000</v>
      </c>
      <c r="AB50" s="83"/>
      <c r="AC50" s="116">
        <f>+AA50+Y50+W50+Q50+O50</f>
        <v>25500000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6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3"/>
      <c r="AB51" s="83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8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4"/>
      <c r="Q52" s="39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118"/>
      <c r="AD52" s="118"/>
      <c r="AE52" s="70"/>
      <c r="AF52" s="120"/>
      <c r="AG52" s="120"/>
      <c r="AH52" s="112"/>
    </row>
    <row r="53" spans="2:34" ht="42" customHeight="1" thickBot="1">
      <c r="B53" s="18" t="s">
        <v>13</v>
      </c>
      <c r="C53" s="19" t="s">
        <v>30</v>
      </c>
      <c r="D53" s="19" t="s">
        <v>14</v>
      </c>
      <c r="E53" s="19" t="s">
        <v>29</v>
      </c>
      <c r="F53" s="20" t="s">
        <v>27</v>
      </c>
      <c r="G53" s="20" t="s">
        <v>28</v>
      </c>
      <c r="H53" s="78" t="s">
        <v>67</v>
      </c>
      <c r="I53" s="80" t="s">
        <v>31</v>
      </c>
      <c r="J53" s="21"/>
      <c r="K53" s="57"/>
      <c r="L53" s="41"/>
      <c r="M53" s="42"/>
      <c r="N53" s="43"/>
      <c r="O53" s="22">
        <f>SUM(O54:O56)</f>
        <v>5100000</v>
      </c>
      <c r="P53" s="23">
        <f>SUM(P54:P56)</f>
        <v>0</v>
      </c>
      <c r="Q53" s="24">
        <f>SUM(Q54:Q56)</f>
        <v>15300000</v>
      </c>
      <c r="R53" s="23">
        <f>SUM(R54:R56)</f>
        <v>0</v>
      </c>
      <c r="S53" s="24"/>
      <c r="T53" s="23"/>
      <c r="U53" s="24"/>
      <c r="V53" s="23"/>
      <c r="W53" s="24"/>
      <c r="X53" s="23"/>
      <c r="Y53" s="24">
        <f>+Y54</f>
        <v>10200000</v>
      </c>
      <c r="Z53" s="23"/>
      <c r="AA53" s="24"/>
      <c r="AB53" s="23"/>
      <c r="AC53" s="58">
        <f>AC54</f>
        <v>30600000</v>
      </c>
      <c r="AD53" s="23">
        <f>AD54</f>
        <v>0</v>
      </c>
      <c r="AE53" s="26">
        <f>SUM(AE54:AE56)</f>
        <v>0</v>
      </c>
      <c r="AF53" s="27"/>
      <c r="AG53" s="27"/>
      <c r="AH53" s="28"/>
    </row>
    <row r="54" spans="2:34" ht="45.75">
      <c r="B54" s="121" t="s">
        <v>129</v>
      </c>
      <c r="C54" s="109" t="s">
        <v>130</v>
      </c>
      <c r="D54" s="29"/>
      <c r="E54" s="29"/>
      <c r="F54" s="59"/>
      <c r="G54" s="60"/>
      <c r="H54" s="124" t="s">
        <v>141</v>
      </c>
      <c r="I54" s="127" t="s">
        <v>157</v>
      </c>
      <c r="J54" s="103">
        <v>18</v>
      </c>
      <c r="K54" s="130">
        <v>100</v>
      </c>
      <c r="L54" s="61"/>
      <c r="M54" s="130"/>
      <c r="N54" s="113"/>
      <c r="O54" s="62">
        <v>5100000</v>
      </c>
      <c r="P54" s="63"/>
      <c r="Q54" s="64">
        <v>15300000</v>
      </c>
      <c r="R54" s="63"/>
      <c r="S54" s="63"/>
      <c r="T54" s="63"/>
      <c r="U54" s="63"/>
      <c r="V54" s="63"/>
      <c r="W54" s="63"/>
      <c r="X54" s="63"/>
      <c r="Y54" s="63">
        <v>10200000</v>
      </c>
      <c r="Z54" s="63"/>
      <c r="AA54" s="83"/>
      <c r="AB54" s="83"/>
      <c r="AC54" s="116">
        <f>+Y54+Q54+O54</f>
        <v>30600000</v>
      </c>
      <c r="AD54" s="116"/>
      <c r="AE54" s="48"/>
      <c r="AF54" s="119"/>
      <c r="AG54" s="119"/>
      <c r="AH54" s="111"/>
    </row>
    <row r="55" spans="2:34">
      <c r="B55" s="122"/>
      <c r="C55" s="107"/>
      <c r="D55" s="36"/>
      <c r="E55" s="36"/>
      <c r="F55" s="65"/>
      <c r="G55" s="31"/>
      <c r="H55" s="125"/>
      <c r="I55" s="128"/>
      <c r="J55" s="104"/>
      <c r="K55" s="131"/>
      <c r="L55" s="86"/>
      <c r="M55" s="131"/>
      <c r="N55" s="114"/>
      <c r="O55" s="66"/>
      <c r="P55" s="67"/>
      <c r="Q55" s="68"/>
      <c r="R55" s="67"/>
      <c r="S55" s="67"/>
      <c r="T55" s="67"/>
      <c r="U55" s="67"/>
      <c r="V55" s="67"/>
      <c r="W55" s="67"/>
      <c r="X55" s="67"/>
      <c r="Y55" s="67"/>
      <c r="Z55" s="67"/>
      <c r="AA55" s="83"/>
      <c r="AB55" s="83"/>
      <c r="AC55" s="117"/>
      <c r="AD55" s="117"/>
      <c r="AE55" s="48"/>
      <c r="AF55" s="119"/>
      <c r="AG55" s="119"/>
      <c r="AH55" s="111"/>
    </row>
    <row r="56" spans="2:34" ht="15.75" thickBot="1">
      <c r="B56" s="123"/>
      <c r="C56" s="108"/>
      <c r="D56" s="37"/>
      <c r="E56" s="37"/>
      <c r="F56" s="69"/>
      <c r="G56" s="38"/>
      <c r="H56" s="126"/>
      <c r="I56" s="129"/>
      <c r="J56" s="105"/>
      <c r="K56" s="132"/>
      <c r="L56" s="53"/>
      <c r="M56" s="132"/>
      <c r="N56" s="115"/>
      <c r="O56" s="54"/>
      <c r="P56" s="84"/>
      <c r="Q56" s="39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118"/>
      <c r="AD56" s="118"/>
      <c r="AE56" s="70"/>
      <c r="AF56" s="120"/>
      <c r="AG56" s="120"/>
      <c r="AH56" s="112"/>
    </row>
    <row r="57" spans="2:34" ht="45" customHeight="1" thickBot="1">
      <c r="B57" s="18" t="s">
        <v>13</v>
      </c>
      <c r="C57" s="19" t="s">
        <v>30</v>
      </c>
      <c r="D57" s="19" t="s">
        <v>14</v>
      </c>
      <c r="E57" s="19" t="s">
        <v>29</v>
      </c>
      <c r="F57" s="20" t="s">
        <v>27</v>
      </c>
      <c r="G57" s="20" t="s">
        <v>28</v>
      </c>
      <c r="H57" s="78" t="s">
        <v>68</v>
      </c>
      <c r="I57" s="80" t="s">
        <v>31</v>
      </c>
      <c r="J57" s="21"/>
      <c r="K57" s="57"/>
      <c r="L57" s="41"/>
      <c r="M57" s="42"/>
      <c r="N57" s="43"/>
      <c r="O57" s="22">
        <f>SUM(O58:O60)</f>
        <v>10200000</v>
      </c>
      <c r="P57" s="23">
        <f>SUM(P58:P60)</f>
        <v>0</v>
      </c>
      <c r="Q57" s="24">
        <f>SUM(Q58:Q60)</f>
        <v>0</v>
      </c>
      <c r="R57" s="23">
        <f>SUM(R58:R60)</f>
        <v>0</v>
      </c>
      <c r="S57" s="24"/>
      <c r="T57" s="23"/>
      <c r="U57" s="24"/>
      <c r="V57" s="23"/>
      <c r="W57" s="24"/>
      <c r="X57" s="23"/>
      <c r="Y57" s="24">
        <f>+Y58</f>
        <v>30600000</v>
      </c>
      <c r="Z57" s="23"/>
      <c r="AA57" s="24"/>
      <c r="AB57" s="23"/>
      <c r="AC57" s="58">
        <f>AC58</f>
        <v>40800000</v>
      </c>
      <c r="AD57" s="23">
        <f>AD58</f>
        <v>0</v>
      </c>
      <c r="AE57" s="26">
        <f>SUM(AE58:AE60)</f>
        <v>0</v>
      </c>
      <c r="AF57" s="27"/>
      <c r="AG57" s="27"/>
      <c r="AH57" s="28"/>
    </row>
    <row r="58" spans="2:34" ht="45.75">
      <c r="B58" s="121" t="s">
        <v>129</v>
      </c>
      <c r="C58" s="109" t="s">
        <v>130</v>
      </c>
      <c r="D58" s="29"/>
      <c r="E58" s="29"/>
      <c r="F58" s="59"/>
      <c r="G58" s="60"/>
      <c r="H58" s="124" t="s">
        <v>142</v>
      </c>
      <c r="I58" s="127" t="s">
        <v>158</v>
      </c>
      <c r="J58" s="103">
        <v>10</v>
      </c>
      <c r="K58" s="130">
        <v>5</v>
      </c>
      <c r="L58" s="61"/>
      <c r="M58" s="130"/>
      <c r="N58" s="113"/>
      <c r="O58" s="62">
        <v>10200000</v>
      </c>
      <c r="P58" s="63"/>
      <c r="Q58" s="64"/>
      <c r="R58" s="63"/>
      <c r="S58" s="63"/>
      <c r="T58" s="63"/>
      <c r="U58" s="63"/>
      <c r="V58" s="63"/>
      <c r="W58" s="63"/>
      <c r="X58" s="63"/>
      <c r="Y58" s="63">
        <v>30600000</v>
      </c>
      <c r="Z58" s="63"/>
      <c r="AA58" s="83"/>
      <c r="AB58" s="83"/>
      <c r="AC58" s="116">
        <f>+Y58+O58</f>
        <v>40800000</v>
      </c>
      <c r="AD58" s="116"/>
      <c r="AE58" s="48"/>
      <c r="AF58" s="119"/>
      <c r="AG58" s="119"/>
      <c r="AH58" s="111"/>
    </row>
    <row r="59" spans="2:34">
      <c r="B59" s="122"/>
      <c r="C59" s="107"/>
      <c r="D59" s="36"/>
      <c r="E59" s="36"/>
      <c r="F59" s="65"/>
      <c r="G59" s="31"/>
      <c r="H59" s="125"/>
      <c r="I59" s="128"/>
      <c r="J59" s="104"/>
      <c r="K59" s="131"/>
      <c r="L59" s="86"/>
      <c r="M59" s="131"/>
      <c r="N59" s="114"/>
      <c r="O59" s="66"/>
      <c r="P59" s="67"/>
      <c r="Q59" s="68"/>
      <c r="R59" s="67"/>
      <c r="S59" s="67"/>
      <c r="T59" s="67"/>
      <c r="U59" s="67"/>
      <c r="V59" s="67"/>
      <c r="W59" s="67"/>
      <c r="X59" s="67"/>
      <c r="Y59" s="67"/>
      <c r="Z59" s="67"/>
      <c r="AA59" s="83"/>
      <c r="AB59" s="83"/>
      <c r="AC59" s="117"/>
      <c r="AD59" s="117"/>
      <c r="AE59" s="48"/>
      <c r="AF59" s="119"/>
      <c r="AG59" s="119"/>
      <c r="AH59" s="111"/>
    </row>
    <row r="60" spans="2:34" ht="15.75" thickBot="1">
      <c r="B60" s="123"/>
      <c r="C60" s="108"/>
      <c r="D60" s="37"/>
      <c r="E60" s="37"/>
      <c r="F60" s="69"/>
      <c r="G60" s="38"/>
      <c r="H60" s="126"/>
      <c r="I60" s="129"/>
      <c r="J60" s="105"/>
      <c r="K60" s="132"/>
      <c r="L60" s="53"/>
      <c r="M60" s="132"/>
      <c r="N60" s="115"/>
      <c r="O60" s="54"/>
      <c r="P60" s="84"/>
      <c r="Q60" s="39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118"/>
      <c r="AD60" s="118"/>
      <c r="AE60" s="70"/>
      <c r="AF60" s="120"/>
      <c r="AG60" s="120"/>
      <c r="AH60" s="112"/>
    </row>
    <row r="61" spans="2:34" ht="44.25" customHeight="1" thickBot="1">
      <c r="B61" s="18" t="s">
        <v>13</v>
      </c>
      <c r="C61" s="19" t="s">
        <v>30</v>
      </c>
      <c r="D61" s="19" t="s">
        <v>14</v>
      </c>
      <c r="E61" s="19" t="s">
        <v>29</v>
      </c>
      <c r="F61" s="20" t="s">
        <v>27</v>
      </c>
      <c r="G61" s="20" t="s">
        <v>28</v>
      </c>
      <c r="H61" s="78" t="s">
        <v>69</v>
      </c>
      <c r="I61" s="80" t="s">
        <v>31</v>
      </c>
      <c r="J61" s="21"/>
      <c r="K61" s="57"/>
      <c r="L61" s="41"/>
      <c r="M61" s="42"/>
      <c r="N61" s="43"/>
      <c r="O61" s="22">
        <f>SUM(O62:O64)</f>
        <v>0</v>
      </c>
      <c r="P61" s="23">
        <f>SUM(P62:P64)</f>
        <v>0</v>
      </c>
      <c r="Q61" s="24">
        <f>SUM(Q62:Q64)</f>
        <v>10200000</v>
      </c>
      <c r="R61" s="23">
        <f>SUM(R62:R64)</f>
        <v>0</v>
      </c>
      <c r="S61" s="24"/>
      <c r="T61" s="23"/>
      <c r="U61" s="24"/>
      <c r="V61" s="23"/>
      <c r="W61" s="24"/>
      <c r="X61" s="23"/>
      <c r="Y61" s="24"/>
      <c r="Z61" s="23"/>
      <c r="AA61" s="24">
        <f>+AA62</f>
        <v>10200000</v>
      </c>
      <c r="AB61" s="23"/>
      <c r="AC61" s="58">
        <f>AC62</f>
        <v>20400000</v>
      </c>
      <c r="AD61" s="23">
        <f>AD62</f>
        <v>0</v>
      </c>
      <c r="AE61" s="26">
        <f>SUM(AE62:AE64)</f>
        <v>0</v>
      </c>
      <c r="AF61" s="27"/>
      <c r="AG61" s="27"/>
      <c r="AH61" s="28"/>
    </row>
    <row r="62" spans="2:34" ht="45.75">
      <c r="B62" s="121" t="s">
        <v>129</v>
      </c>
      <c r="C62" s="109" t="s">
        <v>130</v>
      </c>
      <c r="D62" s="29"/>
      <c r="E62" s="29"/>
      <c r="F62" s="59"/>
      <c r="G62" s="60"/>
      <c r="H62" s="124" t="s">
        <v>143</v>
      </c>
      <c r="I62" s="127" t="s">
        <v>159</v>
      </c>
      <c r="J62" s="103">
        <v>160</v>
      </c>
      <c r="K62" s="130">
        <v>305</v>
      </c>
      <c r="L62" s="61"/>
      <c r="M62" s="130"/>
      <c r="N62" s="113"/>
      <c r="O62" s="62"/>
      <c r="P62" s="63"/>
      <c r="Q62" s="64">
        <v>10200000</v>
      </c>
      <c r="R62" s="63"/>
      <c r="S62" s="63"/>
      <c r="T62" s="63"/>
      <c r="U62" s="63"/>
      <c r="V62" s="63"/>
      <c r="W62" s="63"/>
      <c r="X62" s="63"/>
      <c r="Y62" s="63"/>
      <c r="Z62" s="63"/>
      <c r="AA62" s="83">
        <v>10200000</v>
      </c>
      <c r="AB62" s="83"/>
      <c r="AC62" s="116">
        <f>+AA62+Q62</f>
        <v>20400000</v>
      </c>
      <c r="AD62" s="116"/>
      <c r="AE62" s="48"/>
      <c r="AF62" s="119"/>
      <c r="AG62" s="119"/>
      <c r="AH62" s="111"/>
    </row>
    <row r="63" spans="2:34">
      <c r="B63" s="122"/>
      <c r="C63" s="107"/>
      <c r="D63" s="36"/>
      <c r="E63" s="36"/>
      <c r="F63" s="65"/>
      <c r="G63" s="31"/>
      <c r="H63" s="125"/>
      <c r="I63" s="128"/>
      <c r="J63" s="104"/>
      <c r="K63" s="131"/>
      <c r="L63" s="86"/>
      <c r="M63" s="131"/>
      <c r="N63" s="114"/>
      <c r="O63" s="66"/>
      <c r="P63" s="67"/>
      <c r="Q63" s="68"/>
      <c r="R63" s="67"/>
      <c r="S63" s="67"/>
      <c r="T63" s="67"/>
      <c r="U63" s="67"/>
      <c r="V63" s="67"/>
      <c r="W63" s="67"/>
      <c r="X63" s="67"/>
      <c r="Y63" s="67"/>
      <c r="Z63" s="67"/>
      <c r="AA63" s="83"/>
      <c r="AB63" s="83"/>
      <c r="AC63" s="117"/>
      <c r="AD63" s="117"/>
      <c r="AE63" s="48"/>
      <c r="AF63" s="119"/>
      <c r="AG63" s="119"/>
      <c r="AH63" s="111"/>
    </row>
    <row r="64" spans="2:34" ht="15.75" thickBot="1">
      <c r="B64" s="123"/>
      <c r="C64" s="108"/>
      <c r="D64" s="37"/>
      <c r="E64" s="37"/>
      <c r="F64" s="69"/>
      <c r="G64" s="38"/>
      <c r="H64" s="126"/>
      <c r="I64" s="129"/>
      <c r="J64" s="105"/>
      <c r="K64" s="132"/>
      <c r="L64" s="53"/>
      <c r="M64" s="132"/>
      <c r="N64" s="115"/>
      <c r="O64" s="54"/>
      <c r="P64" s="84"/>
      <c r="Q64" s="39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118"/>
      <c r="AD64" s="118"/>
      <c r="AE64" s="70"/>
      <c r="AF64" s="120"/>
      <c r="AG64" s="120"/>
      <c r="AH64" s="112"/>
    </row>
    <row r="65" spans="2:34" ht="41.25" customHeight="1" thickBot="1">
      <c r="B65" s="18" t="s">
        <v>13</v>
      </c>
      <c r="C65" s="19" t="s">
        <v>30</v>
      </c>
      <c r="D65" s="19" t="s">
        <v>14</v>
      </c>
      <c r="E65" s="19" t="s">
        <v>29</v>
      </c>
      <c r="F65" s="20" t="s">
        <v>27</v>
      </c>
      <c r="G65" s="20" t="s">
        <v>28</v>
      </c>
      <c r="H65" s="78" t="s">
        <v>70</v>
      </c>
      <c r="I65" s="80" t="s">
        <v>31</v>
      </c>
      <c r="J65" s="21"/>
      <c r="K65" s="57"/>
      <c r="L65" s="41"/>
      <c r="M65" s="42"/>
      <c r="N65" s="43"/>
      <c r="O65" s="22">
        <f>SUM(O66:O68)</f>
        <v>0</v>
      </c>
      <c r="P65" s="23">
        <f>SUM(P66:P68)</f>
        <v>0</v>
      </c>
      <c r="Q65" s="24">
        <f>SUM(Q66:Q68)</f>
        <v>0</v>
      </c>
      <c r="R65" s="23">
        <f>SUM(R66:R68)</f>
        <v>0</v>
      </c>
      <c r="S65" s="24"/>
      <c r="T65" s="23"/>
      <c r="U65" s="24"/>
      <c r="V65" s="23"/>
      <c r="W65" s="24"/>
      <c r="X65" s="23"/>
      <c r="Y65" s="24"/>
      <c r="Z65" s="23"/>
      <c r="AA65" s="24">
        <f>+AA66</f>
        <v>6630000</v>
      </c>
      <c r="AB65" s="23"/>
      <c r="AC65" s="58">
        <f>AC66</f>
        <v>6630000</v>
      </c>
      <c r="AD65" s="23">
        <f>AD66</f>
        <v>0</v>
      </c>
      <c r="AE65" s="26">
        <f>SUM(AE66:AE68)</f>
        <v>0</v>
      </c>
      <c r="AF65" s="27"/>
      <c r="AG65" s="27"/>
      <c r="AH65" s="28"/>
    </row>
    <row r="66" spans="2:34" ht="41.25">
      <c r="B66" s="121" t="s">
        <v>129</v>
      </c>
      <c r="C66" s="109" t="s">
        <v>130</v>
      </c>
      <c r="D66" s="29"/>
      <c r="E66" s="29"/>
      <c r="F66" s="59"/>
      <c r="G66" s="60"/>
      <c r="H66" s="124" t="s">
        <v>144</v>
      </c>
      <c r="I66" s="127" t="s">
        <v>160</v>
      </c>
      <c r="J66" s="103">
        <v>7</v>
      </c>
      <c r="K66" s="130">
        <v>9</v>
      </c>
      <c r="L66" s="61"/>
      <c r="M66" s="130"/>
      <c r="N66" s="113"/>
      <c r="O66" s="62"/>
      <c r="P66" s="63"/>
      <c r="Q66" s="64"/>
      <c r="R66" s="63"/>
      <c r="S66" s="63"/>
      <c r="T66" s="63"/>
      <c r="U66" s="63"/>
      <c r="V66" s="63"/>
      <c r="W66" s="63"/>
      <c r="X66" s="63"/>
      <c r="Y66" s="63"/>
      <c r="Z66" s="63"/>
      <c r="AA66" s="83">
        <v>6630000</v>
      </c>
      <c r="AB66" s="83"/>
      <c r="AC66" s="116">
        <f>+AA66+O66</f>
        <v>6630000</v>
      </c>
      <c r="AD66" s="116"/>
      <c r="AE66" s="48"/>
      <c r="AF66" s="119"/>
      <c r="AG66" s="119"/>
      <c r="AH66" s="111"/>
    </row>
    <row r="67" spans="2:34">
      <c r="B67" s="122"/>
      <c r="C67" s="107"/>
      <c r="D67" s="36"/>
      <c r="E67" s="36"/>
      <c r="F67" s="65"/>
      <c r="G67" s="31"/>
      <c r="H67" s="125"/>
      <c r="I67" s="128"/>
      <c r="J67" s="104"/>
      <c r="K67" s="131"/>
      <c r="L67" s="86"/>
      <c r="M67" s="131"/>
      <c r="N67" s="114"/>
      <c r="O67" s="66"/>
      <c r="P67" s="67"/>
      <c r="Q67" s="68"/>
      <c r="R67" s="67"/>
      <c r="S67" s="67"/>
      <c r="T67" s="67"/>
      <c r="U67" s="67"/>
      <c r="V67" s="67"/>
      <c r="W67" s="67"/>
      <c r="X67" s="67"/>
      <c r="Y67" s="67"/>
      <c r="Z67" s="67"/>
      <c r="AA67" s="83"/>
      <c r="AB67" s="83"/>
      <c r="AC67" s="117"/>
      <c r="AD67" s="117"/>
      <c r="AE67" s="48"/>
      <c r="AF67" s="119"/>
      <c r="AG67" s="119"/>
      <c r="AH67" s="111"/>
    </row>
    <row r="68" spans="2:34" ht="15.75" thickBot="1">
      <c r="B68" s="123"/>
      <c r="C68" s="108"/>
      <c r="D68" s="37"/>
      <c r="E68" s="37"/>
      <c r="F68" s="69"/>
      <c r="G68" s="38"/>
      <c r="H68" s="126"/>
      <c r="I68" s="129"/>
      <c r="J68" s="105"/>
      <c r="K68" s="132"/>
      <c r="L68" s="53"/>
      <c r="M68" s="132"/>
      <c r="N68" s="115"/>
      <c r="O68" s="54"/>
      <c r="P68" s="84"/>
      <c r="Q68" s="39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118"/>
      <c r="AD68" s="118"/>
      <c r="AE68" s="70"/>
      <c r="AF68" s="120"/>
      <c r="AG68" s="120"/>
      <c r="AH68" s="112"/>
    </row>
    <row r="69" spans="2:34" ht="47.25" customHeight="1" thickBot="1">
      <c r="B69" s="18" t="s">
        <v>13</v>
      </c>
      <c r="C69" s="19" t="s">
        <v>30</v>
      </c>
      <c r="D69" s="19" t="s">
        <v>14</v>
      </c>
      <c r="E69" s="19" t="s">
        <v>29</v>
      </c>
      <c r="F69" s="20" t="s">
        <v>27</v>
      </c>
      <c r="G69" s="20" t="s">
        <v>28</v>
      </c>
      <c r="H69" s="78" t="s">
        <v>71</v>
      </c>
      <c r="I69" s="80" t="s">
        <v>31</v>
      </c>
      <c r="J69" s="21"/>
      <c r="K69" s="57"/>
      <c r="L69" s="41"/>
      <c r="M69" s="42"/>
      <c r="N69" s="43"/>
      <c r="O69" s="22">
        <f>SUM(O70:O72)</f>
        <v>0</v>
      </c>
      <c r="P69" s="23">
        <f>SUM(P70:P72)</f>
        <v>0</v>
      </c>
      <c r="Q69" s="24">
        <f>SUM(Q70:Q72)</f>
        <v>0</v>
      </c>
      <c r="R69" s="23">
        <f>SUM(R70:R72)</f>
        <v>0</v>
      </c>
      <c r="S69" s="24"/>
      <c r="T69" s="23"/>
      <c r="U69" s="24"/>
      <c r="V69" s="23"/>
      <c r="W69" s="24"/>
      <c r="X69" s="23"/>
      <c r="Y69" s="24"/>
      <c r="Z69" s="23"/>
      <c r="AA69" s="24">
        <f>+AA70</f>
        <v>1020000</v>
      </c>
      <c r="AB69" s="23"/>
      <c r="AC69" s="58">
        <f>AC70</f>
        <v>1020000</v>
      </c>
      <c r="AD69" s="23">
        <f>AD70</f>
        <v>0</v>
      </c>
      <c r="AE69" s="26">
        <f>SUM(AE70:AE72)</f>
        <v>0</v>
      </c>
      <c r="AF69" s="27"/>
      <c r="AG69" s="27"/>
      <c r="AH69" s="28"/>
    </row>
    <row r="70" spans="2:34" ht="36.75" customHeight="1">
      <c r="B70" s="121" t="s">
        <v>129</v>
      </c>
      <c r="C70" s="106" t="s">
        <v>130</v>
      </c>
      <c r="D70" s="29"/>
      <c r="E70" s="29"/>
      <c r="F70" s="59"/>
      <c r="G70" s="60"/>
      <c r="H70" s="124" t="s">
        <v>145</v>
      </c>
      <c r="I70" s="127" t="s">
        <v>161</v>
      </c>
      <c r="J70" s="103">
        <v>1</v>
      </c>
      <c r="K70" s="130">
        <v>4</v>
      </c>
      <c r="L70" s="61"/>
      <c r="M70" s="130"/>
      <c r="N70" s="113"/>
      <c r="O70" s="62"/>
      <c r="P70" s="63"/>
      <c r="Q70" s="64"/>
      <c r="R70" s="63"/>
      <c r="S70" s="63"/>
      <c r="T70" s="63"/>
      <c r="U70" s="63"/>
      <c r="V70" s="63"/>
      <c r="W70" s="63"/>
      <c r="X70" s="63"/>
      <c r="Y70" s="63"/>
      <c r="Z70" s="63"/>
      <c r="AA70" s="83">
        <v>1020000</v>
      </c>
      <c r="AB70" s="83"/>
      <c r="AC70" s="116">
        <f>+AA70</f>
        <v>1020000</v>
      </c>
      <c r="AD70" s="116"/>
      <c r="AE70" s="48"/>
      <c r="AF70" s="119"/>
      <c r="AG70" s="119"/>
      <c r="AH70" s="111"/>
    </row>
    <row r="71" spans="2:34">
      <c r="B71" s="122"/>
      <c r="C71" s="107"/>
      <c r="D71" s="36"/>
      <c r="E71" s="36"/>
      <c r="F71" s="65"/>
      <c r="G71" s="31"/>
      <c r="H71" s="125"/>
      <c r="I71" s="128"/>
      <c r="J71" s="104"/>
      <c r="K71" s="131"/>
      <c r="L71" s="86"/>
      <c r="M71" s="131"/>
      <c r="N71" s="114"/>
      <c r="O71" s="66"/>
      <c r="P71" s="67"/>
      <c r="Q71" s="68"/>
      <c r="R71" s="67"/>
      <c r="S71" s="67"/>
      <c r="T71" s="67"/>
      <c r="U71" s="67"/>
      <c r="V71" s="67"/>
      <c r="W71" s="67"/>
      <c r="X71" s="67"/>
      <c r="Y71" s="67"/>
      <c r="Z71" s="67"/>
      <c r="AA71" s="83"/>
      <c r="AB71" s="83"/>
      <c r="AC71" s="117"/>
      <c r="AD71" s="117"/>
      <c r="AE71" s="48"/>
      <c r="AF71" s="119"/>
      <c r="AG71" s="119"/>
      <c r="AH71" s="111"/>
    </row>
    <row r="72" spans="2:34" ht="15.75" thickBot="1">
      <c r="B72" s="123"/>
      <c r="C72" s="108"/>
      <c r="D72" s="37"/>
      <c r="E72" s="37"/>
      <c r="F72" s="69"/>
      <c r="G72" s="38"/>
      <c r="H72" s="126"/>
      <c r="I72" s="129"/>
      <c r="J72" s="105"/>
      <c r="K72" s="132"/>
      <c r="L72" s="53"/>
      <c r="M72" s="132"/>
      <c r="N72" s="115"/>
      <c r="O72" s="54"/>
      <c r="P72" s="84"/>
      <c r="Q72" s="39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118"/>
      <c r="AD72" s="118"/>
      <c r="AE72" s="70"/>
      <c r="AF72" s="120"/>
      <c r="AG72" s="120"/>
      <c r="AH72" s="112"/>
    </row>
    <row r="73" spans="2:34" ht="39.75" customHeight="1" thickBot="1">
      <c r="B73" s="18" t="s">
        <v>13</v>
      </c>
      <c r="C73" s="19" t="s">
        <v>30</v>
      </c>
      <c r="D73" s="19" t="s">
        <v>14</v>
      </c>
      <c r="E73" s="19" t="s">
        <v>29</v>
      </c>
      <c r="F73" s="20" t="s">
        <v>27</v>
      </c>
      <c r="G73" s="20" t="s">
        <v>28</v>
      </c>
      <c r="H73" s="78" t="s">
        <v>72</v>
      </c>
      <c r="I73" s="80" t="s">
        <v>31</v>
      </c>
      <c r="J73" s="21"/>
      <c r="K73" s="57"/>
      <c r="L73" s="41"/>
      <c r="M73" s="42"/>
      <c r="N73" s="43"/>
      <c r="O73" s="22">
        <f>SUM(O74:O76)</f>
        <v>0</v>
      </c>
      <c r="P73" s="23">
        <f>SUM(P74:P76)</f>
        <v>0</v>
      </c>
      <c r="Q73" s="24">
        <f>SUM(Q74:Q76)</f>
        <v>0</v>
      </c>
      <c r="R73" s="23">
        <f>SUM(R74:R76)</f>
        <v>0</v>
      </c>
      <c r="S73" s="24"/>
      <c r="T73" s="23"/>
      <c r="U73" s="24"/>
      <c r="V73" s="23"/>
      <c r="W73" s="24"/>
      <c r="X73" s="23"/>
      <c r="Y73" s="24"/>
      <c r="Z73" s="23"/>
      <c r="AA73" s="24">
        <f>+AA74</f>
        <v>1020000</v>
      </c>
      <c r="AB73" s="23"/>
      <c r="AC73" s="58">
        <f>AC74</f>
        <v>1020000</v>
      </c>
      <c r="AD73" s="23">
        <f>AD74</f>
        <v>0</v>
      </c>
      <c r="AE73" s="26">
        <f>SUM(AE74:AE76)</f>
        <v>0</v>
      </c>
      <c r="AF73" s="27"/>
      <c r="AG73" s="27"/>
      <c r="AH73" s="28"/>
    </row>
    <row r="74" spans="2:34" ht="39.75" customHeight="1">
      <c r="B74" s="121" t="s">
        <v>129</v>
      </c>
      <c r="C74" s="109" t="s">
        <v>130</v>
      </c>
      <c r="D74" s="29"/>
      <c r="E74" s="29"/>
      <c r="F74" s="59"/>
      <c r="G74" s="60"/>
      <c r="H74" s="124" t="s">
        <v>146</v>
      </c>
      <c r="I74" s="127" t="s">
        <v>162</v>
      </c>
      <c r="J74" s="103">
        <v>8</v>
      </c>
      <c r="K74" s="130">
        <v>8</v>
      </c>
      <c r="L74" s="61"/>
      <c r="M74" s="130"/>
      <c r="N74" s="113"/>
      <c r="O74" s="62"/>
      <c r="P74" s="63"/>
      <c r="Q74" s="64"/>
      <c r="R74" s="63"/>
      <c r="S74" s="63"/>
      <c r="T74" s="63"/>
      <c r="U74" s="63"/>
      <c r="V74" s="63"/>
      <c r="W74" s="63"/>
      <c r="X74" s="63"/>
      <c r="Y74" s="63"/>
      <c r="Z74" s="63"/>
      <c r="AA74" s="83">
        <v>1020000</v>
      </c>
      <c r="AB74" s="83"/>
      <c r="AC74" s="116">
        <f>+AA74</f>
        <v>1020000</v>
      </c>
      <c r="AD74" s="116"/>
      <c r="AE74" s="48"/>
      <c r="AF74" s="119"/>
      <c r="AG74" s="119"/>
      <c r="AH74" s="111"/>
    </row>
    <row r="75" spans="2:34">
      <c r="B75" s="122"/>
      <c r="C75" s="107"/>
      <c r="D75" s="36"/>
      <c r="E75" s="36"/>
      <c r="F75" s="65"/>
      <c r="G75" s="31"/>
      <c r="H75" s="125"/>
      <c r="I75" s="128"/>
      <c r="J75" s="104"/>
      <c r="K75" s="131"/>
      <c r="L75" s="86"/>
      <c r="M75" s="131"/>
      <c r="N75" s="114"/>
      <c r="O75" s="66"/>
      <c r="P75" s="67"/>
      <c r="Q75" s="68"/>
      <c r="R75" s="67"/>
      <c r="S75" s="67"/>
      <c r="T75" s="67"/>
      <c r="U75" s="67"/>
      <c r="V75" s="67"/>
      <c r="W75" s="67"/>
      <c r="X75" s="67"/>
      <c r="Y75" s="67"/>
      <c r="Z75" s="67"/>
      <c r="AA75" s="83"/>
      <c r="AB75" s="83"/>
      <c r="AC75" s="117"/>
      <c r="AD75" s="117"/>
      <c r="AE75" s="48"/>
      <c r="AF75" s="119"/>
      <c r="AG75" s="119"/>
      <c r="AH75" s="111"/>
    </row>
    <row r="76" spans="2:34" ht="15.75" thickBot="1">
      <c r="B76" s="123"/>
      <c r="C76" s="108"/>
      <c r="D76" s="37"/>
      <c r="E76" s="37"/>
      <c r="F76" s="69"/>
      <c r="G76" s="38"/>
      <c r="H76" s="126"/>
      <c r="I76" s="129"/>
      <c r="J76" s="105"/>
      <c r="K76" s="132"/>
      <c r="L76" s="53"/>
      <c r="M76" s="132"/>
      <c r="N76" s="115"/>
      <c r="O76" s="54"/>
      <c r="P76" s="84"/>
      <c r="Q76" s="39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118"/>
      <c r="AD76" s="118"/>
      <c r="AE76" s="70"/>
      <c r="AF76" s="120"/>
      <c r="AG76" s="120"/>
      <c r="AH76" s="112"/>
    </row>
  </sheetData>
  <mergeCells count="241"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AD11:AD13"/>
    <mergeCell ref="AF11:AF13"/>
    <mergeCell ref="AG11:AG13"/>
    <mergeCell ref="AH11:AH13"/>
    <mergeCell ref="B14:AH14"/>
    <mergeCell ref="AG6:AG7"/>
    <mergeCell ref="AH6:AH7"/>
    <mergeCell ref="C8:H8"/>
    <mergeCell ref="B9:AH9"/>
    <mergeCell ref="B11:B13"/>
    <mergeCell ref="C11:C13"/>
    <mergeCell ref="H11:H13"/>
    <mergeCell ref="I11:I13"/>
    <mergeCell ref="M11:M13"/>
    <mergeCell ref="N11:N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AF22:AF24"/>
    <mergeCell ref="AG22:AG24"/>
    <mergeCell ref="AH22:AH24"/>
    <mergeCell ref="B26:B28"/>
    <mergeCell ref="C26:C28"/>
    <mergeCell ref="H26:H28"/>
    <mergeCell ref="I26:I28"/>
    <mergeCell ref="K26:K28"/>
    <mergeCell ref="M26:M28"/>
    <mergeCell ref="N26:N28"/>
    <mergeCell ref="B22:B24"/>
    <mergeCell ref="C22:C24"/>
    <mergeCell ref="H22:H24"/>
    <mergeCell ref="I22:I24"/>
    <mergeCell ref="K22:K24"/>
    <mergeCell ref="M22:M24"/>
    <mergeCell ref="N22:N24"/>
    <mergeCell ref="AC22:AC24"/>
    <mergeCell ref="AD22:AD24"/>
    <mergeCell ref="AC26:AC28"/>
    <mergeCell ref="AD26:AD28"/>
    <mergeCell ref="AF26:AF28"/>
    <mergeCell ref="AG26:AG28"/>
    <mergeCell ref="AH26:AH28"/>
    <mergeCell ref="B30:B32"/>
    <mergeCell ref="C30:C32"/>
    <mergeCell ref="H30:H32"/>
    <mergeCell ref="I30:I32"/>
    <mergeCell ref="K30:K32"/>
    <mergeCell ref="AH30:AH32"/>
    <mergeCell ref="B34:B36"/>
    <mergeCell ref="C34:C36"/>
    <mergeCell ref="H34:H36"/>
    <mergeCell ref="I34:I36"/>
    <mergeCell ref="K34:K36"/>
    <mergeCell ref="M34:M36"/>
    <mergeCell ref="N34:N36"/>
    <mergeCell ref="AC34:AC36"/>
    <mergeCell ref="AD34:AD36"/>
    <mergeCell ref="M30:M32"/>
    <mergeCell ref="N30:N32"/>
    <mergeCell ref="AC30:AC32"/>
    <mergeCell ref="AD30:AD32"/>
    <mergeCell ref="AF30:AF32"/>
    <mergeCell ref="AG30:AG32"/>
    <mergeCell ref="AF34:AF36"/>
    <mergeCell ref="AG34:AG36"/>
    <mergeCell ref="AH34:AH36"/>
    <mergeCell ref="AF38:AF40"/>
    <mergeCell ref="AG38:AG40"/>
    <mergeCell ref="AH38:AH40"/>
    <mergeCell ref="B42:B44"/>
    <mergeCell ref="C42:C44"/>
    <mergeCell ref="H42:H44"/>
    <mergeCell ref="I42:I44"/>
    <mergeCell ref="K42:K44"/>
    <mergeCell ref="AH42:AH44"/>
    <mergeCell ref="M42:M44"/>
    <mergeCell ref="N42:N44"/>
    <mergeCell ref="AC42:AC44"/>
    <mergeCell ref="AD42:AD44"/>
    <mergeCell ref="AF42:AF44"/>
    <mergeCell ref="AG42:AG44"/>
    <mergeCell ref="B38:B40"/>
    <mergeCell ref="C38:C40"/>
    <mergeCell ref="H38:H40"/>
    <mergeCell ref="I38:I40"/>
    <mergeCell ref="K38:K40"/>
    <mergeCell ref="M38:M40"/>
    <mergeCell ref="N38:N40"/>
    <mergeCell ref="AC38:AC40"/>
    <mergeCell ref="AD38:AD40"/>
    <mergeCell ref="B46:B48"/>
    <mergeCell ref="C46:C48"/>
    <mergeCell ref="H46:H48"/>
    <mergeCell ref="I46:I48"/>
    <mergeCell ref="K46:K48"/>
    <mergeCell ref="M46:M48"/>
    <mergeCell ref="N46:N48"/>
    <mergeCell ref="AC46:AC48"/>
    <mergeCell ref="AD46:AD48"/>
    <mergeCell ref="AF50:AF52"/>
    <mergeCell ref="AG50:AG52"/>
    <mergeCell ref="AH50:AH52"/>
    <mergeCell ref="B54:B56"/>
    <mergeCell ref="C54:C56"/>
    <mergeCell ref="H54:H56"/>
    <mergeCell ref="I54:I56"/>
    <mergeCell ref="K54:K56"/>
    <mergeCell ref="AF46:AF48"/>
    <mergeCell ref="AG46:AG48"/>
    <mergeCell ref="AH46:AH48"/>
    <mergeCell ref="B50:B52"/>
    <mergeCell ref="C50:C52"/>
    <mergeCell ref="H50:H52"/>
    <mergeCell ref="I50:I52"/>
    <mergeCell ref="K50:K52"/>
    <mergeCell ref="M50:M52"/>
    <mergeCell ref="N50:N52"/>
    <mergeCell ref="AH54:AH56"/>
    <mergeCell ref="M54:M56"/>
    <mergeCell ref="N54:N56"/>
    <mergeCell ref="AC54:AC56"/>
    <mergeCell ref="AD54:AD56"/>
    <mergeCell ref="AF54:AF56"/>
    <mergeCell ref="B58:B60"/>
    <mergeCell ref="C58:C60"/>
    <mergeCell ref="H58:H60"/>
    <mergeCell ref="I58:I60"/>
    <mergeCell ref="K58:K60"/>
    <mergeCell ref="M58:M60"/>
    <mergeCell ref="N58:N60"/>
    <mergeCell ref="AC58:AC60"/>
    <mergeCell ref="AD58:AD60"/>
    <mergeCell ref="AG54:AG56"/>
    <mergeCell ref="AF62:AF64"/>
    <mergeCell ref="AG62:AG64"/>
    <mergeCell ref="AH62:AH64"/>
    <mergeCell ref="B66:B68"/>
    <mergeCell ref="C66:C68"/>
    <mergeCell ref="H66:H68"/>
    <mergeCell ref="I66:I68"/>
    <mergeCell ref="K66:K68"/>
    <mergeCell ref="AF58:AF60"/>
    <mergeCell ref="AG58:AG60"/>
    <mergeCell ref="AH58:AH60"/>
    <mergeCell ref="B62:B64"/>
    <mergeCell ref="C62:C64"/>
    <mergeCell ref="H62:H64"/>
    <mergeCell ref="I62:I64"/>
    <mergeCell ref="K62:K64"/>
    <mergeCell ref="M62:M64"/>
    <mergeCell ref="N62:N64"/>
    <mergeCell ref="AH66:AH68"/>
    <mergeCell ref="M66:M68"/>
    <mergeCell ref="N66:N68"/>
    <mergeCell ref="AC66:AC68"/>
    <mergeCell ref="AD66:AD68"/>
    <mergeCell ref="AF66:AF68"/>
    <mergeCell ref="AG66:AG68"/>
    <mergeCell ref="AF74:AF76"/>
    <mergeCell ref="AG74:AG76"/>
    <mergeCell ref="AH74:AH76"/>
    <mergeCell ref="AF70:AF72"/>
    <mergeCell ref="AG70:AG72"/>
    <mergeCell ref="AH70:AH72"/>
    <mergeCell ref="B74:B76"/>
    <mergeCell ref="C74:C76"/>
    <mergeCell ref="H74:H76"/>
    <mergeCell ref="I74:I76"/>
    <mergeCell ref="K74:K76"/>
    <mergeCell ref="M74:M76"/>
    <mergeCell ref="N74:N76"/>
    <mergeCell ref="J74:J76"/>
    <mergeCell ref="J70:J72"/>
    <mergeCell ref="J66:J68"/>
    <mergeCell ref="B70:B72"/>
    <mergeCell ref="C70:C72"/>
    <mergeCell ref="H70:H72"/>
    <mergeCell ref="I70:I72"/>
    <mergeCell ref="K70:K72"/>
    <mergeCell ref="M70:M72"/>
    <mergeCell ref="J62:J64"/>
    <mergeCell ref="J58:J60"/>
    <mergeCell ref="J54:J56"/>
    <mergeCell ref="J50:J52"/>
    <mergeCell ref="AC74:AC76"/>
    <mergeCell ref="AD74:AD76"/>
    <mergeCell ref="AC62:AC64"/>
    <mergeCell ref="AD62:AD64"/>
    <mergeCell ref="AC50:AC52"/>
    <mergeCell ref="AD50:AD52"/>
    <mergeCell ref="N70:N72"/>
    <mergeCell ref="AC70:AC72"/>
    <mergeCell ref="AD70:AD72"/>
    <mergeCell ref="J22:J24"/>
    <mergeCell ref="J16:J19"/>
    <mergeCell ref="J46:J48"/>
    <mergeCell ref="J42:J44"/>
    <mergeCell ref="J38:J40"/>
    <mergeCell ref="J34:J36"/>
    <mergeCell ref="J30:J32"/>
    <mergeCell ref="J26:J28"/>
    <mergeCell ref="K11:K13"/>
    <mergeCell ref="J11:J13"/>
    <mergeCell ref="B20:AH20"/>
    <mergeCell ref="N16:N19"/>
    <mergeCell ref="AC16:AC19"/>
    <mergeCell ref="AD16:AD19"/>
    <mergeCell ref="AF16:AF19"/>
    <mergeCell ref="AG16:AG19"/>
    <mergeCell ref="AH16:AH19"/>
    <mergeCell ref="B16:B19"/>
    <mergeCell ref="C16:C19"/>
    <mergeCell ref="H16:H19"/>
    <mergeCell ref="I16:I19"/>
    <mergeCell ref="K16:K19"/>
    <mergeCell ref="M16:M19"/>
    <mergeCell ref="AC11:AC1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24"/>
  <sheetViews>
    <sheetView zoomScale="90" zoomScaleNormal="90" workbookViewId="0">
      <selection activeCell="AC8" sqref="AC8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</v>
      </c>
      <c r="C4" s="143"/>
      <c r="D4" s="143"/>
      <c r="E4" s="143"/>
      <c r="F4" s="143"/>
      <c r="G4" s="143"/>
      <c r="H4" s="144"/>
      <c r="I4" s="222" t="s">
        <v>165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164</v>
      </c>
      <c r="C5" s="182"/>
      <c r="D5" s="183"/>
      <c r="E5" s="85"/>
      <c r="F5" s="184" t="s">
        <v>166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78" customHeight="1" thickBot="1">
      <c r="B8" s="8" t="s">
        <v>58</v>
      </c>
      <c r="C8" s="199" t="s">
        <v>167</v>
      </c>
      <c r="D8" s="200"/>
      <c r="E8" s="200"/>
      <c r="F8" s="200"/>
      <c r="G8" s="200"/>
      <c r="H8" s="200"/>
      <c r="I8" s="76" t="s">
        <v>168</v>
      </c>
      <c r="J8" s="9">
        <v>0</v>
      </c>
      <c r="K8" s="10">
        <v>2583</v>
      </c>
      <c r="L8" s="10"/>
      <c r="M8" s="11"/>
      <c r="N8" s="77"/>
      <c r="O8" s="12">
        <f t="shared" ref="O8:AB8" si="0">O10+O15+O21</f>
        <v>25500000</v>
      </c>
      <c r="P8" s="13">
        <f t="shared" si="0"/>
        <v>0</v>
      </c>
      <c r="Q8" s="13">
        <f t="shared" si="0"/>
        <v>10200000</v>
      </c>
      <c r="R8" s="13">
        <f t="shared" si="0"/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0</v>
      </c>
      <c r="W8" s="13">
        <f t="shared" si="0"/>
        <v>10200000</v>
      </c>
      <c r="X8" s="13">
        <f t="shared" si="0"/>
        <v>0</v>
      </c>
      <c r="Y8" s="13">
        <f t="shared" si="0"/>
        <v>25500000</v>
      </c>
      <c r="Z8" s="13">
        <f t="shared" si="0"/>
        <v>0</v>
      </c>
      <c r="AA8" s="13">
        <f t="shared" si="0"/>
        <v>20400000</v>
      </c>
      <c r="AB8" s="13">
        <f t="shared" si="0"/>
        <v>0</v>
      </c>
      <c r="AC8" s="13">
        <f>+AC10+AC15+AC21</f>
        <v>91800000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8160000</v>
      </c>
      <c r="P10" s="23">
        <f>SUM(P11:P13)</f>
        <v>0</v>
      </c>
      <c r="Q10" s="24">
        <f>SUM(Q11:Q13)</f>
        <v>3060000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4080000</v>
      </c>
      <c r="X10" s="23"/>
      <c r="Y10" s="24">
        <f>SUM(Y11:Y13)</f>
        <v>8160000</v>
      </c>
      <c r="Z10" s="23"/>
      <c r="AA10" s="24">
        <f>SUM(AA11:AA13)</f>
        <v>7140000</v>
      </c>
      <c r="AB10" s="23"/>
      <c r="AC10" s="25">
        <f>+O10+Q10+S10+U10+W10+Y10+AA10</f>
        <v>30600000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169</v>
      </c>
      <c r="C11" s="109" t="s">
        <v>170</v>
      </c>
      <c r="D11" s="93"/>
      <c r="E11" s="29"/>
      <c r="F11" s="30"/>
      <c r="G11" s="31"/>
      <c r="H11" s="221" t="s">
        <v>171</v>
      </c>
      <c r="I11" s="104" t="s">
        <v>174</v>
      </c>
      <c r="J11" s="169">
        <v>28</v>
      </c>
      <c r="K11" s="172">
        <v>14</v>
      </c>
      <c r="L11" s="79"/>
      <c r="M11" s="192"/>
      <c r="N11" s="190"/>
      <c r="O11" s="96">
        <v>8160000</v>
      </c>
      <c r="P11" s="83"/>
      <c r="Q11" s="96">
        <v>3060000</v>
      </c>
      <c r="R11" s="32"/>
      <c r="S11" s="32"/>
      <c r="T11" s="32"/>
      <c r="U11" s="96"/>
      <c r="V11" s="32"/>
      <c r="W11" s="96">
        <v>4080000</v>
      </c>
      <c r="X11" s="32"/>
      <c r="Y11" s="96">
        <v>8160000</v>
      </c>
      <c r="Z11" s="32"/>
      <c r="AA11" s="96">
        <v>7140000</v>
      </c>
      <c r="AB11" s="33"/>
      <c r="AC11" s="116"/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3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3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1.25" customHeight="1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9180000</v>
      </c>
      <c r="P15" s="23">
        <f>SUM(P16:P19)</f>
        <v>0</v>
      </c>
      <c r="Q15" s="24">
        <f>SUM(Q16:Q19)</f>
        <v>3060000</v>
      </c>
      <c r="R15" s="23">
        <f>SUM(R16:R19)</f>
        <v>0</v>
      </c>
      <c r="S15" s="24"/>
      <c r="T15" s="23"/>
      <c r="U15" s="24"/>
      <c r="V15" s="23"/>
      <c r="W15" s="24">
        <f>+W16</f>
        <v>3060000</v>
      </c>
      <c r="X15" s="23"/>
      <c r="Y15" s="24">
        <f>+Y16</f>
        <v>9180000</v>
      </c>
      <c r="Z15" s="23"/>
      <c r="AA15" s="24">
        <f>+AA16</f>
        <v>6120000</v>
      </c>
      <c r="AB15" s="23"/>
      <c r="AC15" s="24">
        <f>AC16</f>
        <v>30600000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1.25">
      <c r="B16" s="210" t="s">
        <v>169</v>
      </c>
      <c r="C16" s="106" t="s">
        <v>170</v>
      </c>
      <c r="D16" s="44"/>
      <c r="E16" s="44"/>
      <c r="F16" s="45"/>
      <c r="G16" s="31"/>
      <c r="H16" s="212" t="s">
        <v>172</v>
      </c>
      <c r="I16" s="214" t="s">
        <v>175</v>
      </c>
      <c r="J16" s="110">
        <v>2</v>
      </c>
      <c r="K16" s="216">
        <v>18</v>
      </c>
      <c r="L16" s="86"/>
      <c r="M16" s="217"/>
      <c r="N16" s="219"/>
      <c r="O16" s="47">
        <v>9180000</v>
      </c>
      <c r="P16" s="83"/>
      <c r="Q16" s="83">
        <v>3060000</v>
      </c>
      <c r="R16" s="83"/>
      <c r="S16" s="83"/>
      <c r="T16" s="83"/>
      <c r="U16" s="83"/>
      <c r="V16" s="83"/>
      <c r="W16" s="83">
        <v>3060000</v>
      </c>
      <c r="X16" s="83"/>
      <c r="Y16" s="83">
        <v>9180000</v>
      </c>
      <c r="Z16" s="83"/>
      <c r="AA16" s="83">
        <v>6120000</v>
      </c>
      <c r="AB16" s="83"/>
      <c r="AC16" s="116">
        <f>+AA16+Y16+W16+Q16+O16</f>
        <v>30600000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6"/>
      <c r="M17" s="217"/>
      <c r="N17" s="219"/>
      <c r="O17" s="47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6"/>
      <c r="M18" s="217"/>
      <c r="N18" s="219"/>
      <c r="O18" s="47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8160000</v>
      </c>
      <c r="P21" s="23">
        <f>SUM(P22:P24)</f>
        <v>0</v>
      </c>
      <c r="Q21" s="24">
        <f>SUM(Q22:Q24)</f>
        <v>4080000</v>
      </c>
      <c r="R21" s="23">
        <f>SUM(R22:R24)</f>
        <v>0</v>
      </c>
      <c r="S21" s="24"/>
      <c r="T21" s="23"/>
      <c r="U21" s="24"/>
      <c r="V21" s="23"/>
      <c r="W21" s="24">
        <f>+W22</f>
        <v>3060000</v>
      </c>
      <c r="X21" s="23"/>
      <c r="Y21" s="24">
        <f>+Y22</f>
        <v>8160000</v>
      </c>
      <c r="Z21" s="23"/>
      <c r="AA21" s="24">
        <f>+AA22</f>
        <v>7140000</v>
      </c>
      <c r="AB21" s="23"/>
      <c r="AC21" s="58">
        <f>AC22</f>
        <v>30600000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4.25" customHeight="1">
      <c r="B22" s="121" t="s">
        <v>169</v>
      </c>
      <c r="C22" s="109" t="s">
        <v>170</v>
      </c>
      <c r="D22" s="29"/>
      <c r="E22" s="29"/>
      <c r="F22" s="59"/>
      <c r="G22" s="60"/>
      <c r="H22" s="124" t="s">
        <v>173</v>
      </c>
      <c r="I22" s="127" t="s">
        <v>176</v>
      </c>
      <c r="J22" s="103">
        <v>20</v>
      </c>
      <c r="K22" s="130">
        <v>15</v>
      </c>
      <c r="L22" s="61"/>
      <c r="M22" s="130"/>
      <c r="N22" s="113"/>
      <c r="O22" s="62">
        <v>8160000</v>
      </c>
      <c r="P22" s="63"/>
      <c r="Q22" s="64">
        <v>4080000</v>
      </c>
      <c r="R22" s="63"/>
      <c r="S22" s="63"/>
      <c r="T22" s="63"/>
      <c r="U22" s="63"/>
      <c r="V22" s="63"/>
      <c r="W22" s="63">
        <v>3060000</v>
      </c>
      <c r="X22" s="63"/>
      <c r="Y22" s="63">
        <v>8160000</v>
      </c>
      <c r="Z22" s="63"/>
      <c r="AA22" s="83">
        <v>7140000</v>
      </c>
      <c r="AB22" s="83"/>
      <c r="AC22" s="116">
        <f>+AA22+Y22+W22+Q22+O22</f>
        <v>30600000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6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3"/>
      <c r="AB23" s="83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8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4"/>
      <c r="Q24" s="39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118"/>
      <c r="AD24" s="118"/>
      <c r="AE24" s="70"/>
      <c r="AF24" s="120"/>
      <c r="AG24" s="120"/>
      <c r="AH24" s="112"/>
    </row>
  </sheetData>
  <mergeCells count="72"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B6:B7"/>
    <mergeCell ref="C6:H7"/>
    <mergeCell ref="I6:I7"/>
    <mergeCell ref="J6:J7"/>
    <mergeCell ref="K6:K7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AG11:AG13"/>
    <mergeCell ref="AH11:AH13"/>
    <mergeCell ref="B14:AH14"/>
    <mergeCell ref="AG6:AG7"/>
    <mergeCell ref="AH6:AH7"/>
    <mergeCell ref="C8:H8"/>
    <mergeCell ref="B9:AH9"/>
    <mergeCell ref="B11:B13"/>
    <mergeCell ref="C11:C13"/>
    <mergeCell ref="H11:H13"/>
    <mergeCell ref="I11:I13"/>
    <mergeCell ref="M11:M13"/>
    <mergeCell ref="N11:N13"/>
    <mergeCell ref="W6:X6"/>
    <mergeCell ref="Y6:Z6"/>
    <mergeCell ref="AA6:AB6"/>
    <mergeCell ref="AG16:AG19"/>
    <mergeCell ref="AH16:AH19"/>
    <mergeCell ref="B16:B19"/>
    <mergeCell ref="C16:C19"/>
    <mergeCell ref="H16:H19"/>
    <mergeCell ref="I16:I19"/>
    <mergeCell ref="K16:K19"/>
    <mergeCell ref="M16:M19"/>
    <mergeCell ref="AG22:AG24"/>
    <mergeCell ref="AH22:AH24"/>
    <mergeCell ref="B20:AH20"/>
    <mergeCell ref="B22:B24"/>
    <mergeCell ref="C22:C24"/>
    <mergeCell ref="H22:H24"/>
    <mergeCell ref="I22:I24"/>
    <mergeCell ref="K22:K24"/>
    <mergeCell ref="M22:M24"/>
    <mergeCell ref="N22:N24"/>
    <mergeCell ref="AC22:AC24"/>
    <mergeCell ref="AD22:AD24"/>
    <mergeCell ref="K11:K13"/>
    <mergeCell ref="J11:J13"/>
    <mergeCell ref="J16:J19"/>
    <mergeCell ref="J22:J24"/>
    <mergeCell ref="AF22:AF24"/>
    <mergeCell ref="N16:N19"/>
    <mergeCell ref="AC16:AC19"/>
    <mergeCell ref="AD16:AD19"/>
    <mergeCell ref="AF16:AF19"/>
    <mergeCell ref="AC11:AC13"/>
    <mergeCell ref="AD11:AD13"/>
    <mergeCell ref="AF11:AF1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I68"/>
  <sheetViews>
    <sheetView zoomScale="90" zoomScaleNormal="90" workbookViewId="0">
      <selection activeCell="B14" sqref="B14:AH14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</v>
      </c>
      <c r="C4" s="143"/>
      <c r="D4" s="143"/>
      <c r="E4" s="143"/>
      <c r="F4" s="143"/>
      <c r="G4" s="143"/>
      <c r="H4" s="144"/>
      <c r="I4" s="145" t="s">
        <v>179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177</v>
      </c>
      <c r="C5" s="182"/>
      <c r="D5" s="183"/>
      <c r="E5" s="85"/>
      <c r="F5" s="184" t="s">
        <v>178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78" customHeight="1" thickBot="1">
      <c r="B8" s="8" t="s">
        <v>58</v>
      </c>
      <c r="C8" s="199" t="s">
        <v>180</v>
      </c>
      <c r="D8" s="200"/>
      <c r="E8" s="200"/>
      <c r="F8" s="200"/>
      <c r="G8" s="200"/>
      <c r="H8" s="200"/>
      <c r="I8" s="76" t="s">
        <v>181</v>
      </c>
      <c r="J8" s="9">
        <v>94</v>
      </c>
      <c r="K8" s="10">
        <v>66</v>
      </c>
      <c r="L8" s="10"/>
      <c r="M8" s="11"/>
      <c r="N8" s="77"/>
      <c r="O8" s="12">
        <f>+O10+O15+O21+O25+O29+O33+O37+O41+O45+O49+O53+O57+O61+O65</f>
        <v>71400000</v>
      </c>
      <c r="P8" s="12">
        <f t="shared" ref="P8:AC8" si="0">+P10+P15+P21+P25+P29+P33+P37+P41+P45+P49+P53+P57+P61+P65</f>
        <v>0</v>
      </c>
      <c r="Q8" s="12">
        <f t="shared" si="0"/>
        <v>102000000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30600000</v>
      </c>
      <c r="X8" s="12">
        <f t="shared" si="0"/>
        <v>0</v>
      </c>
      <c r="Y8" s="12">
        <f t="shared" si="0"/>
        <v>51000000</v>
      </c>
      <c r="Z8" s="12">
        <f t="shared" si="0"/>
        <v>0</v>
      </c>
      <c r="AA8" s="12">
        <f t="shared" si="0"/>
        <v>51000000</v>
      </c>
      <c r="AB8" s="12">
        <f t="shared" si="0"/>
        <v>0</v>
      </c>
      <c r="AC8" s="12">
        <f t="shared" si="0"/>
        <v>306000000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5100000</v>
      </c>
      <c r="P10" s="23">
        <f>SUM(P11:P13)</f>
        <v>0</v>
      </c>
      <c r="Q10" s="24">
        <f>SUM(Q11:Q13)</f>
        <v>5100000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1020000</v>
      </c>
      <c r="X10" s="23"/>
      <c r="Y10" s="24">
        <f>SUM(Y11:Y13)</f>
        <v>1020000</v>
      </c>
      <c r="Z10" s="23"/>
      <c r="AA10" s="24">
        <f>SUM(AA11:AA13)</f>
        <v>0</v>
      </c>
      <c r="AB10" s="23"/>
      <c r="AC10" s="25">
        <f>+O10+Q10+S10+U10+W10+Y10+AA10</f>
        <v>12240000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182</v>
      </c>
      <c r="C11" s="109" t="s">
        <v>211</v>
      </c>
      <c r="D11" s="93"/>
      <c r="E11" s="29"/>
      <c r="F11" s="30"/>
      <c r="G11" s="31"/>
      <c r="H11" s="221" t="s">
        <v>183</v>
      </c>
      <c r="I11" s="104" t="s">
        <v>197</v>
      </c>
      <c r="J11" s="169">
        <v>77</v>
      </c>
      <c r="K11" s="172">
        <v>85</v>
      </c>
      <c r="L11" s="79"/>
      <c r="M11" s="192"/>
      <c r="N11" s="190"/>
      <c r="O11" s="96">
        <v>5100000</v>
      </c>
      <c r="P11" s="83"/>
      <c r="Q11" s="96">
        <v>5100000</v>
      </c>
      <c r="R11" s="32"/>
      <c r="S11" s="32"/>
      <c r="T11" s="32"/>
      <c r="U11" s="96"/>
      <c r="V11" s="32"/>
      <c r="W11" s="96">
        <v>1020000</v>
      </c>
      <c r="X11" s="32"/>
      <c r="Y11" s="96">
        <v>1020000</v>
      </c>
      <c r="Z11" s="32"/>
      <c r="AA11" s="96"/>
      <c r="AB11" s="33"/>
      <c r="AC11" s="116">
        <f>+Y119+W11+Q11+O11+Y11</f>
        <v>12240000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3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3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51.75" customHeight="1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3060000</v>
      </c>
      <c r="P15" s="23">
        <f>SUM(P16:P19)</f>
        <v>0</v>
      </c>
      <c r="Q15" s="24">
        <f>SUM(Q16:Q19)</f>
        <v>3060000</v>
      </c>
      <c r="R15" s="23">
        <f>SUM(R16:R19)</f>
        <v>0</v>
      </c>
      <c r="S15" s="24"/>
      <c r="T15" s="23"/>
      <c r="U15" s="24"/>
      <c r="V15" s="23"/>
      <c r="W15" s="24">
        <f>+W16</f>
        <v>2040000</v>
      </c>
      <c r="X15" s="23"/>
      <c r="Y15" s="24">
        <f>+Y16</f>
        <v>2040000</v>
      </c>
      <c r="Z15" s="23"/>
      <c r="AA15" s="24"/>
      <c r="AB15" s="23"/>
      <c r="AC15" s="24">
        <f>AC16</f>
        <v>10200000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1.25">
      <c r="B16" s="210" t="s">
        <v>182</v>
      </c>
      <c r="C16" s="106" t="s">
        <v>211</v>
      </c>
      <c r="D16" s="44"/>
      <c r="E16" s="44"/>
      <c r="F16" s="45"/>
      <c r="G16" s="31"/>
      <c r="H16" s="212" t="s">
        <v>184</v>
      </c>
      <c r="I16" s="214" t="s">
        <v>198</v>
      </c>
      <c r="J16" s="110">
        <v>66</v>
      </c>
      <c r="K16" s="216">
        <v>85</v>
      </c>
      <c r="L16" s="86"/>
      <c r="M16" s="217"/>
      <c r="N16" s="219"/>
      <c r="O16" s="47">
        <v>3060000</v>
      </c>
      <c r="P16" s="83"/>
      <c r="Q16" s="83">
        <v>3060000</v>
      </c>
      <c r="R16" s="83"/>
      <c r="S16" s="83"/>
      <c r="T16" s="83"/>
      <c r="U16" s="83"/>
      <c r="V16" s="83"/>
      <c r="W16" s="83">
        <v>2040000</v>
      </c>
      <c r="X16" s="83"/>
      <c r="Y16" s="83">
        <v>2040000</v>
      </c>
      <c r="Z16" s="83"/>
      <c r="AA16" s="83"/>
      <c r="AB16" s="83"/>
      <c r="AC16" s="116">
        <f>+Y16+W16+Q16+O16</f>
        <v>10200000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6"/>
      <c r="M17" s="217"/>
      <c r="N17" s="219"/>
      <c r="O17" s="47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6"/>
      <c r="M18" s="217"/>
      <c r="N18" s="219"/>
      <c r="O18" s="47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3060000</v>
      </c>
      <c r="P21" s="23">
        <f>SUM(P22:P24)</f>
        <v>0</v>
      </c>
      <c r="Q21" s="24">
        <f>SUM(Q22:Q24)</f>
        <v>3060000</v>
      </c>
      <c r="R21" s="23">
        <f>SUM(R22:R24)</f>
        <v>0</v>
      </c>
      <c r="S21" s="24"/>
      <c r="T21" s="23"/>
      <c r="U21" s="24"/>
      <c r="V21" s="23"/>
      <c r="W21" s="24">
        <f>+W22</f>
        <v>1020000</v>
      </c>
      <c r="X21" s="23"/>
      <c r="Y21" s="24">
        <f>+Y22</f>
        <v>2040000</v>
      </c>
      <c r="Z21" s="23"/>
      <c r="AA21" s="24">
        <f>+AA22</f>
        <v>1020000</v>
      </c>
      <c r="AB21" s="23"/>
      <c r="AC21" s="58">
        <f>AC22</f>
        <v>10200000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5.75" customHeight="1">
      <c r="B22" s="121" t="s">
        <v>182</v>
      </c>
      <c r="C22" s="109" t="s">
        <v>211</v>
      </c>
      <c r="D22" s="29"/>
      <c r="E22" s="29"/>
      <c r="F22" s="59"/>
      <c r="G22" s="60"/>
      <c r="H22" s="124" t="s">
        <v>185</v>
      </c>
      <c r="I22" s="127" t="s">
        <v>199</v>
      </c>
      <c r="J22" s="103">
        <v>100</v>
      </c>
      <c r="K22" s="130">
        <v>1</v>
      </c>
      <c r="L22" s="61"/>
      <c r="M22" s="130"/>
      <c r="N22" s="113"/>
      <c r="O22" s="62">
        <v>3060000</v>
      </c>
      <c r="P22" s="63"/>
      <c r="Q22" s="64">
        <v>3060000</v>
      </c>
      <c r="R22" s="63"/>
      <c r="S22" s="63"/>
      <c r="T22" s="63"/>
      <c r="U22" s="63"/>
      <c r="V22" s="63"/>
      <c r="W22" s="63">
        <v>1020000</v>
      </c>
      <c r="X22" s="63"/>
      <c r="Y22" s="63">
        <v>2040000</v>
      </c>
      <c r="Z22" s="63"/>
      <c r="AA22" s="83">
        <v>1020000</v>
      </c>
      <c r="AB22" s="83"/>
      <c r="AC22" s="116">
        <f>+AA22+Y22+W22+Q22+O22</f>
        <v>10200000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6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3"/>
      <c r="AB23" s="83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4"/>
      <c r="Q24" s="39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118"/>
      <c r="AD24" s="118"/>
      <c r="AE24" s="70"/>
      <c r="AF24" s="120"/>
      <c r="AG24" s="120"/>
      <c r="AH24" s="112"/>
    </row>
    <row r="25" spans="2:35" ht="42.75" customHeight="1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1020000</v>
      </c>
      <c r="P25" s="23">
        <f>SUM(P26:P28)</f>
        <v>0</v>
      </c>
      <c r="Q25" s="24">
        <f>SUM(Q26:Q28)</f>
        <v>0</v>
      </c>
      <c r="R25" s="23">
        <f>SUM(R26:R28)</f>
        <v>0</v>
      </c>
      <c r="S25" s="24"/>
      <c r="T25" s="23"/>
      <c r="U25" s="24"/>
      <c r="V25" s="23"/>
      <c r="W25" s="24"/>
      <c r="X25" s="23"/>
      <c r="Y25" s="24"/>
      <c r="Z25" s="23"/>
      <c r="AA25" s="24"/>
      <c r="AB25" s="23"/>
      <c r="AC25" s="58">
        <f>AC26</f>
        <v>1020000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1.25">
      <c r="B26" s="121" t="s">
        <v>182</v>
      </c>
      <c r="C26" s="109" t="s">
        <v>211</v>
      </c>
      <c r="D26" s="29"/>
      <c r="E26" s="29"/>
      <c r="F26" s="59"/>
      <c r="G26" s="60"/>
      <c r="H26" s="124" t="s">
        <v>186</v>
      </c>
      <c r="I26" s="127" t="s">
        <v>200</v>
      </c>
      <c r="J26" s="103">
        <v>100</v>
      </c>
      <c r="K26" s="130">
        <v>1</v>
      </c>
      <c r="L26" s="61"/>
      <c r="M26" s="130"/>
      <c r="N26" s="113"/>
      <c r="O26" s="62">
        <v>1020000</v>
      </c>
      <c r="P26" s="63"/>
      <c r="Q26" s="64"/>
      <c r="R26" s="63"/>
      <c r="S26" s="63"/>
      <c r="T26" s="63"/>
      <c r="U26" s="63"/>
      <c r="V26" s="63"/>
      <c r="W26" s="63"/>
      <c r="X26" s="63"/>
      <c r="Y26" s="63"/>
      <c r="Z26" s="63"/>
      <c r="AA26" s="83"/>
      <c r="AB26" s="83"/>
      <c r="AC26" s="116">
        <f>+O26</f>
        <v>1020000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125"/>
      <c r="I27" s="128"/>
      <c r="J27" s="104"/>
      <c r="K27" s="131"/>
      <c r="L27" s="86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3"/>
      <c r="AB27" s="83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126"/>
      <c r="I28" s="129"/>
      <c r="J28" s="105"/>
      <c r="K28" s="132"/>
      <c r="L28" s="53"/>
      <c r="M28" s="132"/>
      <c r="N28" s="115"/>
      <c r="O28" s="54"/>
      <c r="P28" s="84"/>
      <c r="Q28" s="39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118"/>
      <c r="AD28" s="118"/>
      <c r="AE28" s="70"/>
      <c r="AF28" s="120"/>
      <c r="AG28" s="120"/>
      <c r="AH28" s="112"/>
    </row>
    <row r="29" spans="2:35" ht="41.2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1020000</v>
      </c>
      <c r="P29" s="23">
        <f>SUM(P30:P32)</f>
        <v>0</v>
      </c>
      <c r="Q29" s="24">
        <f>SUM(Q30:Q32)</f>
        <v>0</v>
      </c>
      <c r="R29" s="23">
        <f>SUM(R30:R32)</f>
        <v>0</v>
      </c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58">
        <f>AC30</f>
        <v>1020000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1.25">
      <c r="B30" s="121" t="s">
        <v>182</v>
      </c>
      <c r="C30" s="109" t="s">
        <v>211</v>
      </c>
      <c r="D30" s="29"/>
      <c r="E30" s="29"/>
      <c r="F30" s="59"/>
      <c r="G30" s="60"/>
      <c r="H30" s="124" t="s">
        <v>187</v>
      </c>
      <c r="I30" s="127" t="s">
        <v>201</v>
      </c>
      <c r="J30" s="103">
        <v>100</v>
      </c>
      <c r="K30" s="130">
        <v>100</v>
      </c>
      <c r="L30" s="61"/>
      <c r="M30" s="130"/>
      <c r="N30" s="113"/>
      <c r="O30" s="62">
        <v>1020000</v>
      </c>
      <c r="P30" s="63"/>
      <c r="Q30" s="64"/>
      <c r="R30" s="63"/>
      <c r="S30" s="63"/>
      <c r="T30" s="63"/>
      <c r="U30" s="63"/>
      <c r="V30" s="63"/>
      <c r="W30" s="63"/>
      <c r="X30" s="63"/>
      <c r="Y30" s="63"/>
      <c r="Z30" s="63"/>
      <c r="AA30" s="83"/>
      <c r="AB30" s="83"/>
      <c r="AC30" s="116">
        <f>+O30</f>
        <v>1020000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6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3"/>
      <c r="AB31" s="83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4"/>
      <c r="Q32" s="39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118"/>
      <c r="AD32" s="118"/>
      <c r="AE32" s="70"/>
      <c r="AF32" s="120"/>
      <c r="AG32" s="120"/>
      <c r="AH32" s="112"/>
    </row>
    <row r="33" spans="2:34" ht="42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1020000</v>
      </c>
      <c r="P33" s="23">
        <f>SUM(P34:P36)</f>
        <v>0</v>
      </c>
      <c r="Q33" s="24">
        <f>SUM(Q34:Q36)</f>
        <v>0</v>
      </c>
      <c r="R33" s="23">
        <f>SUM(R34:R36)</f>
        <v>0</v>
      </c>
      <c r="S33" s="24"/>
      <c r="T33" s="23"/>
      <c r="U33" s="24"/>
      <c r="V33" s="23"/>
      <c r="W33" s="24"/>
      <c r="X33" s="23"/>
      <c r="Y33" s="24"/>
      <c r="Z33" s="23"/>
      <c r="AA33" s="24">
        <f>+AA34</f>
        <v>1020000</v>
      </c>
      <c r="AB33" s="23"/>
      <c r="AC33" s="58">
        <f>AC34</f>
        <v>2040000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182</v>
      </c>
      <c r="C34" s="109" t="s">
        <v>211</v>
      </c>
      <c r="D34" s="29"/>
      <c r="E34" s="29"/>
      <c r="F34" s="59"/>
      <c r="G34" s="60"/>
      <c r="H34" s="124" t="s">
        <v>188</v>
      </c>
      <c r="I34" s="127" t="s">
        <v>202</v>
      </c>
      <c r="J34" s="103">
        <v>63</v>
      </c>
      <c r="K34" s="130">
        <v>100</v>
      </c>
      <c r="L34" s="61"/>
      <c r="M34" s="130"/>
      <c r="N34" s="113"/>
      <c r="O34" s="62">
        <v>1020000</v>
      </c>
      <c r="P34" s="63"/>
      <c r="Q34" s="64"/>
      <c r="R34" s="63"/>
      <c r="S34" s="63"/>
      <c r="T34" s="63"/>
      <c r="U34" s="63"/>
      <c r="V34" s="63"/>
      <c r="W34" s="63"/>
      <c r="X34" s="63"/>
      <c r="Y34" s="63"/>
      <c r="Z34" s="63"/>
      <c r="AA34" s="83">
        <v>1020000</v>
      </c>
      <c r="AB34" s="83"/>
      <c r="AC34" s="116">
        <f>+AA34+O34</f>
        <v>2040000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6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3"/>
      <c r="AB35" s="83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4"/>
      <c r="Q36" s="39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118"/>
      <c r="AD36" s="118"/>
      <c r="AE36" s="70"/>
      <c r="AF36" s="120"/>
      <c r="AG36" s="120"/>
      <c r="AH36" s="112"/>
    </row>
    <row r="37" spans="2:34" ht="42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1020000</v>
      </c>
      <c r="P37" s="23">
        <f>SUM(P38:P40)</f>
        <v>0</v>
      </c>
      <c r="Q37" s="24">
        <f>SUM(Q38:Q40)</f>
        <v>0</v>
      </c>
      <c r="R37" s="23">
        <f>SUM(R38:R40)</f>
        <v>0</v>
      </c>
      <c r="S37" s="24"/>
      <c r="T37" s="23"/>
      <c r="U37" s="24"/>
      <c r="V37" s="23"/>
      <c r="W37" s="24"/>
      <c r="X37" s="23"/>
      <c r="Y37" s="24">
        <f>+Y38</f>
        <v>1020000</v>
      </c>
      <c r="Z37" s="23"/>
      <c r="AA37" s="24"/>
      <c r="AB37" s="23"/>
      <c r="AC37" s="58">
        <f>AC38</f>
        <v>2040000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1.25">
      <c r="B38" s="121" t="s">
        <v>182</v>
      </c>
      <c r="C38" s="109" t="s">
        <v>211</v>
      </c>
      <c r="D38" s="29"/>
      <c r="E38" s="29"/>
      <c r="F38" s="59"/>
      <c r="G38" s="60"/>
      <c r="H38" s="124" t="s">
        <v>189</v>
      </c>
      <c r="I38" s="127" t="s">
        <v>203</v>
      </c>
      <c r="J38" s="103">
        <v>35</v>
      </c>
      <c r="K38" s="130">
        <v>60</v>
      </c>
      <c r="L38" s="61"/>
      <c r="M38" s="130"/>
      <c r="N38" s="113"/>
      <c r="O38" s="62">
        <v>1020000</v>
      </c>
      <c r="P38" s="63"/>
      <c r="Q38" s="64"/>
      <c r="R38" s="63"/>
      <c r="S38" s="63"/>
      <c r="T38" s="63"/>
      <c r="U38" s="63"/>
      <c r="V38" s="63"/>
      <c r="W38" s="63"/>
      <c r="X38" s="63"/>
      <c r="Y38" s="63">
        <v>1020000</v>
      </c>
      <c r="Z38" s="63"/>
      <c r="AB38" s="83"/>
      <c r="AC38" s="116">
        <f>+Y38+O38</f>
        <v>2040000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6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3"/>
      <c r="AB39" s="83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4"/>
      <c r="Q40" s="39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118"/>
      <c r="AD40" s="118"/>
      <c r="AE40" s="70"/>
      <c r="AF40" s="120"/>
      <c r="AG40" s="120"/>
      <c r="AH40" s="112"/>
    </row>
    <row r="41" spans="2:34" ht="39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1020000</v>
      </c>
      <c r="P41" s="23">
        <f>SUM(P42:P44)</f>
        <v>0</v>
      </c>
      <c r="Q41" s="24">
        <f>SUM(Q42:Q44)</f>
        <v>0</v>
      </c>
      <c r="R41" s="23">
        <f>SUM(R42:R44)</f>
        <v>0</v>
      </c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58">
        <f>AC42</f>
        <v>1020000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1.25">
      <c r="B42" s="121" t="s">
        <v>182</v>
      </c>
      <c r="C42" s="109" t="s">
        <v>211</v>
      </c>
      <c r="D42" s="29"/>
      <c r="E42" s="29"/>
      <c r="F42" s="59"/>
      <c r="G42" s="60"/>
      <c r="H42" s="124" t="s">
        <v>190</v>
      </c>
      <c r="I42" s="127" t="s">
        <v>204</v>
      </c>
      <c r="J42" s="103">
        <v>48</v>
      </c>
      <c r="K42" s="130">
        <v>40</v>
      </c>
      <c r="L42" s="61"/>
      <c r="M42" s="130"/>
      <c r="N42" s="113"/>
      <c r="O42" s="62">
        <v>1020000</v>
      </c>
      <c r="P42" s="63"/>
      <c r="Q42" s="64"/>
      <c r="R42" s="63"/>
      <c r="S42" s="63"/>
      <c r="T42" s="63"/>
      <c r="U42" s="63"/>
      <c r="V42" s="63"/>
      <c r="W42" s="63"/>
      <c r="X42" s="63"/>
      <c r="Y42" s="63"/>
      <c r="Z42" s="63"/>
      <c r="AA42" s="83"/>
      <c r="AB42" s="83"/>
      <c r="AC42" s="116">
        <f>+O42</f>
        <v>1020000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125"/>
      <c r="I43" s="128"/>
      <c r="J43" s="104"/>
      <c r="K43" s="131"/>
      <c r="L43" s="86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3"/>
      <c r="AB43" s="83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126"/>
      <c r="I44" s="129"/>
      <c r="J44" s="105"/>
      <c r="K44" s="132"/>
      <c r="L44" s="53"/>
      <c r="M44" s="132"/>
      <c r="N44" s="115"/>
      <c r="O44" s="54"/>
      <c r="P44" s="84"/>
      <c r="Q44" s="39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118"/>
      <c r="AD44" s="118"/>
      <c r="AE44" s="70"/>
      <c r="AF44" s="120"/>
      <c r="AG44" s="120"/>
      <c r="AH44" s="112"/>
    </row>
    <row r="45" spans="2:34" ht="46.5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20400000</v>
      </c>
      <c r="P45" s="23">
        <f>SUM(P46:P48)</f>
        <v>0</v>
      </c>
      <c r="Q45" s="24">
        <f>SUM(Q46:Q48)</f>
        <v>20400000</v>
      </c>
      <c r="R45" s="23">
        <f>SUM(R46:R48)</f>
        <v>0</v>
      </c>
      <c r="S45" s="24"/>
      <c r="T45" s="23"/>
      <c r="U45" s="24"/>
      <c r="V45" s="23"/>
      <c r="W45" s="24">
        <f>+W46</f>
        <v>10200000</v>
      </c>
      <c r="X45" s="23"/>
      <c r="Y45" s="24">
        <f>+Y46</f>
        <v>5100000</v>
      </c>
      <c r="Z45" s="23"/>
      <c r="AA45" s="24">
        <f>+AA46</f>
        <v>5100000</v>
      </c>
      <c r="AB45" s="23"/>
      <c r="AC45" s="58">
        <f>AC46</f>
        <v>61200000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5.75">
      <c r="B46" s="121" t="s">
        <v>182</v>
      </c>
      <c r="C46" s="109" t="s">
        <v>211</v>
      </c>
      <c r="D46" s="29"/>
      <c r="E46" s="29"/>
      <c r="F46" s="59"/>
      <c r="G46" s="60"/>
      <c r="H46" s="124" t="s">
        <v>191</v>
      </c>
      <c r="I46" s="127" t="s">
        <v>205</v>
      </c>
      <c r="J46" s="103">
        <v>23</v>
      </c>
      <c r="K46" s="130">
        <v>15</v>
      </c>
      <c r="L46" s="61"/>
      <c r="M46" s="130"/>
      <c r="N46" s="113"/>
      <c r="O46" s="62">
        <v>20400000</v>
      </c>
      <c r="P46" s="63"/>
      <c r="Q46" s="64">
        <v>20400000</v>
      </c>
      <c r="R46" s="63"/>
      <c r="S46" s="63"/>
      <c r="T46" s="63"/>
      <c r="U46" s="63"/>
      <c r="V46" s="63"/>
      <c r="W46" s="63">
        <v>10200000</v>
      </c>
      <c r="X46" s="63"/>
      <c r="Y46" s="63">
        <v>5100000</v>
      </c>
      <c r="Z46" s="63"/>
      <c r="AA46" s="83">
        <v>5100000</v>
      </c>
      <c r="AB46" s="83"/>
      <c r="AC46" s="116">
        <f>+AA46+Y46+W46+Q46+O46</f>
        <v>61200000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6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3"/>
      <c r="AB47" s="83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4"/>
      <c r="Q48" s="39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118"/>
      <c r="AD48" s="118"/>
      <c r="AE48" s="70"/>
      <c r="AF48" s="120"/>
      <c r="AG48" s="120"/>
      <c r="AH48" s="112"/>
    </row>
    <row r="49" spans="2:34" ht="46.5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10200000</v>
      </c>
      <c r="P49" s="23">
        <f>SUM(P50:P52)</f>
        <v>0</v>
      </c>
      <c r="Q49" s="24">
        <f>SUM(Q50:Q52)</f>
        <v>20400000</v>
      </c>
      <c r="R49" s="23">
        <f>SUM(R50:R52)</f>
        <v>0</v>
      </c>
      <c r="S49" s="24"/>
      <c r="T49" s="23"/>
      <c r="U49" s="24"/>
      <c r="V49" s="23"/>
      <c r="W49" s="24">
        <f>+W50</f>
        <v>10200000</v>
      </c>
      <c r="X49" s="23"/>
      <c r="Y49" s="24">
        <f>+Y50</f>
        <v>5100000</v>
      </c>
      <c r="Z49" s="23"/>
      <c r="AA49" s="24">
        <f>+AA50</f>
        <v>15300000</v>
      </c>
      <c r="AB49" s="23"/>
      <c r="AC49" s="58">
        <f>AC50</f>
        <v>61200000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45.75">
      <c r="B50" s="121" t="s">
        <v>182</v>
      </c>
      <c r="C50" s="109" t="s">
        <v>211</v>
      </c>
      <c r="D50" s="29"/>
      <c r="E50" s="29"/>
      <c r="F50" s="59"/>
      <c r="G50" s="60"/>
      <c r="H50" s="124" t="s">
        <v>192</v>
      </c>
      <c r="I50" s="127" t="s">
        <v>206</v>
      </c>
      <c r="J50" s="103">
        <v>4</v>
      </c>
      <c r="K50" s="130">
        <v>1</v>
      </c>
      <c r="L50" s="61"/>
      <c r="M50" s="130"/>
      <c r="N50" s="113"/>
      <c r="O50" s="62">
        <v>10200000</v>
      </c>
      <c r="P50" s="63"/>
      <c r="Q50" s="64">
        <v>20400000</v>
      </c>
      <c r="R50" s="63"/>
      <c r="S50" s="63"/>
      <c r="T50" s="63"/>
      <c r="U50" s="63"/>
      <c r="V50" s="63"/>
      <c r="W50" s="63">
        <v>10200000</v>
      </c>
      <c r="X50" s="63"/>
      <c r="Y50" s="63">
        <v>5100000</v>
      </c>
      <c r="Z50" s="63"/>
      <c r="AA50" s="83">
        <v>15300000</v>
      </c>
      <c r="AB50" s="83"/>
      <c r="AC50" s="116">
        <f>+AA50+Y50+W50+Q50+O50</f>
        <v>61200000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6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3"/>
      <c r="AB51" s="83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7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4"/>
      <c r="Q52" s="39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118"/>
      <c r="AD52" s="118"/>
      <c r="AE52" s="70"/>
      <c r="AF52" s="120"/>
      <c r="AG52" s="120"/>
      <c r="AH52" s="112"/>
    </row>
    <row r="53" spans="2:34" ht="46.5" thickBot="1">
      <c r="B53" s="18" t="s">
        <v>13</v>
      </c>
      <c r="C53" s="19" t="s">
        <v>30</v>
      </c>
      <c r="D53" s="19" t="s">
        <v>14</v>
      </c>
      <c r="E53" s="19" t="s">
        <v>29</v>
      </c>
      <c r="F53" s="20" t="s">
        <v>27</v>
      </c>
      <c r="G53" s="20" t="s">
        <v>28</v>
      </c>
      <c r="H53" s="78" t="s">
        <v>67</v>
      </c>
      <c r="I53" s="80" t="s">
        <v>31</v>
      </c>
      <c r="J53" s="21"/>
      <c r="K53" s="57"/>
      <c r="L53" s="41"/>
      <c r="M53" s="42"/>
      <c r="N53" s="43"/>
      <c r="O53" s="22">
        <f>SUM(O54:O56)</f>
        <v>10200000</v>
      </c>
      <c r="P53" s="23">
        <f>SUM(P54:P56)</f>
        <v>0</v>
      </c>
      <c r="Q53" s="24">
        <f>SUM(Q54:Q56)</f>
        <v>20400000</v>
      </c>
      <c r="R53" s="23">
        <f>SUM(R54:R56)</f>
        <v>0</v>
      </c>
      <c r="S53" s="24"/>
      <c r="T53" s="23"/>
      <c r="U53" s="24"/>
      <c r="V53" s="23"/>
      <c r="W53" s="24">
        <f>+W54</f>
        <v>5100000</v>
      </c>
      <c r="X53" s="23"/>
      <c r="Y53" s="24">
        <f>+Y54</f>
        <v>9180000</v>
      </c>
      <c r="Z53" s="23"/>
      <c r="AA53" s="24">
        <f>+AA54</f>
        <v>16320000</v>
      </c>
      <c r="AB53" s="23"/>
      <c r="AC53" s="58">
        <f>AC54</f>
        <v>61200000</v>
      </c>
      <c r="AD53" s="23">
        <f>AD54</f>
        <v>0</v>
      </c>
      <c r="AE53" s="26">
        <f>SUM(AE54:AE56)</f>
        <v>0</v>
      </c>
      <c r="AF53" s="27"/>
      <c r="AG53" s="27"/>
      <c r="AH53" s="28"/>
    </row>
    <row r="54" spans="2:34" ht="45.75">
      <c r="B54" s="121" t="s">
        <v>182</v>
      </c>
      <c r="C54" s="109" t="s">
        <v>211</v>
      </c>
      <c r="D54" s="29"/>
      <c r="E54" s="29"/>
      <c r="F54" s="59"/>
      <c r="G54" s="60"/>
      <c r="H54" s="124" t="s">
        <v>193</v>
      </c>
      <c r="I54" s="127" t="s">
        <v>207</v>
      </c>
      <c r="J54" s="103">
        <v>0</v>
      </c>
      <c r="K54" s="130">
        <v>50</v>
      </c>
      <c r="L54" s="61"/>
      <c r="M54" s="130"/>
      <c r="N54" s="113"/>
      <c r="O54" s="62">
        <v>10200000</v>
      </c>
      <c r="P54" s="63"/>
      <c r="Q54" s="64">
        <v>20400000</v>
      </c>
      <c r="R54" s="63"/>
      <c r="S54" s="63"/>
      <c r="T54" s="63"/>
      <c r="U54" s="63"/>
      <c r="V54" s="63"/>
      <c r="W54" s="63">
        <v>5100000</v>
      </c>
      <c r="X54" s="63"/>
      <c r="Y54" s="63">
        <v>9180000</v>
      </c>
      <c r="Z54" s="63"/>
      <c r="AA54" s="83">
        <v>16320000</v>
      </c>
      <c r="AB54" s="83"/>
      <c r="AC54" s="116">
        <f>+AA54+Y54+W54+Q54+O54</f>
        <v>61200000</v>
      </c>
      <c r="AD54" s="116"/>
      <c r="AE54" s="48"/>
      <c r="AF54" s="119"/>
      <c r="AG54" s="119"/>
      <c r="AH54" s="111"/>
    </row>
    <row r="55" spans="2:34">
      <c r="B55" s="122"/>
      <c r="C55" s="107"/>
      <c r="D55" s="36"/>
      <c r="E55" s="36"/>
      <c r="F55" s="65"/>
      <c r="G55" s="31"/>
      <c r="H55" s="125"/>
      <c r="I55" s="128"/>
      <c r="J55" s="104"/>
      <c r="K55" s="131"/>
      <c r="L55" s="86"/>
      <c r="M55" s="131"/>
      <c r="N55" s="114"/>
      <c r="O55" s="66"/>
      <c r="P55" s="67"/>
      <c r="Q55" s="68"/>
      <c r="R55" s="67"/>
      <c r="S55" s="67"/>
      <c r="T55" s="67"/>
      <c r="U55" s="67"/>
      <c r="V55" s="67"/>
      <c r="W55" s="67"/>
      <c r="X55" s="67"/>
      <c r="Y55" s="67"/>
      <c r="Z55" s="67"/>
      <c r="AA55" s="83"/>
      <c r="AB55" s="83"/>
      <c r="AC55" s="117"/>
      <c r="AD55" s="117"/>
      <c r="AE55" s="48"/>
      <c r="AF55" s="119"/>
      <c r="AG55" s="119"/>
      <c r="AH55" s="111"/>
    </row>
    <row r="56" spans="2:34" ht="15.75" thickBot="1">
      <c r="B56" s="123"/>
      <c r="C56" s="107"/>
      <c r="D56" s="37"/>
      <c r="E56" s="37"/>
      <c r="F56" s="69"/>
      <c r="G56" s="38"/>
      <c r="H56" s="126"/>
      <c r="I56" s="129"/>
      <c r="J56" s="105"/>
      <c r="K56" s="132"/>
      <c r="L56" s="53"/>
      <c r="M56" s="132"/>
      <c r="N56" s="115"/>
      <c r="O56" s="54"/>
      <c r="P56" s="84"/>
      <c r="Q56" s="39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118"/>
      <c r="AD56" s="118"/>
      <c r="AE56" s="70"/>
      <c r="AF56" s="120"/>
      <c r="AG56" s="120"/>
      <c r="AH56" s="112"/>
    </row>
    <row r="57" spans="2:34" ht="51.75" customHeight="1" thickBot="1">
      <c r="B57" s="18" t="s">
        <v>13</v>
      </c>
      <c r="C57" s="19" t="s">
        <v>30</v>
      </c>
      <c r="D57" s="19" t="s">
        <v>14</v>
      </c>
      <c r="E57" s="19" t="s">
        <v>29</v>
      </c>
      <c r="F57" s="20" t="s">
        <v>27</v>
      </c>
      <c r="G57" s="20" t="s">
        <v>28</v>
      </c>
      <c r="H57" s="78" t="s">
        <v>68</v>
      </c>
      <c r="I57" s="80" t="s">
        <v>31</v>
      </c>
      <c r="J57" s="21"/>
      <c r="K57" s="57"/>
      <c r="L57" s="41"/>
      <c r="M57" s="42"/>
      <c r="N57" s="43"/>
      <c r="O57" s="22">
        <f>SUM(O58:O60)</f>
        <v>10200000</v>
      </c>
      <c r="P57" s="23">
        <f>SUM(P58:P60)</f>
        <v>0</v>
      </c>
      <c r="Q57" s="24">
        <f>SUM(Q58:Q60)</f>
        <v>20400000</v>
      </c>
      <c r="R57" s="23">
        <f>SUM(R58:R60)</f>
        <v>0</v>
      </c>
      <c r="S57" s="24"/>
      <c r="T57" s="23"/>
      <c r="U57" s="24"/>
      <c r="V57" s="23"/>
      <c r="W57" s="24">
        <f>+W58</f>
        <v>1020000</v>
      </c>
      <c r="X57" s="23"/>
      <c r="Y57" s="24">
        <f>+Y58</f>
        <v>20400000</v>
      </c>
      <c r="Z57" s="23"/>
      <c r="AA57" s="24">
        <f>+AA58</f>
        <v>10200000</v>
      </c>
      <c r="AB57" s="23"/>
      <c r="AC57" s="58">
        <f>AC58</f>
        <v>62220000</v>
      </c>
      <c r="AD57" s="23">
        <f>AD58</f>
        <v>0</v>
      </c>
      <c r="AE57" s="26">
        <f>SUM(AE58:AE60)</f>
        <v>0</v>
      </c>
      <c r="AF57" s="27"/>
      <c r="AG57" s="27"/>
      <c r="AH57" s="28"/>
    </row>
    <row r="58" spans="2:34" ht="45.75">
      <c r="B58" s="121" t="s">
        <v>182</v>
      </c>
      <c r="C58" s="109" t="s">
        <v>211</v>
      </c>
      <c r="D58" s="29"/>
      <c r="E58" s="29"/>
      <c r="F58" s="59"/>
      <c r="G58" s="60"/>
      <c r="H58" s="124" t="s">
        <v>194</v>
      </c>
      <c r="I58" s="127" t="s">
        <v>208</v>
      </c>
      <c r="J58" s="103">
        <v>57</v>
      </c>
      <c r="K58" s="130">
        <v>80</v>
      </c>
      <c r="L58" s="61"/>
      <c r="M58" s="130"/>
      <c r="N58" s="113"/>
      <c r="O58" s="62">
        <v>10200000</v>
      </c>
      <c r="P58" s="63"/>
      <c r="Q58" s="64">
        <v>20400000</v>
      </c>
      <c r="R58" s="63"/>
      <c r="S58" s="63"/>
      <c r="T58" s="63"/>
      <c r="U58" s="63"/>
      <c r="V58" s="63"/>
      <c r="W58" s="63">
        <v>1020000</v>
      </c>
      <c r="X58" s="63"/>
      <c r="Y58" s="63">
        <v>20400000</v>
      </c>
      <c r="Z58" s="63"/>
      <c r="AA58" s="83">
        <v>10200000</v>
      </c>
      <c r="AB58" s="83"/>
      <c r="AC58" s="116">
        <f>+AA58+Y58+W58+Q58+O58</f>
        <v>62220000</v>
      </c>
      <c r="AD58" s="116"/>
      <c r="AE58" s="48"/>
      <c r="AF58" s="119"/>
      <c r="AG58" s="119"/>
      <c r="AH58" s="111"/>
    </row>
    <row r="59" spans="2:34">
      <c r="B59" s="122"/>
      <c r="C59" s="107"/>
      <c r="D59" s="36"/>
      <c r="E59" s="36"/>
      <c r="F59" s="65"/>
      <c r="G59" s="31"/>
      <c r="H59" s="125"/>
      <c r="I59" s="128"/>
      <c r="J59" s="104"/>
      <c r="K59" s="131"/>
      <c r="L59" s="86"/>
      <c r="M59" s="131"/>
      <c r="N59" s="114"/>
      <c r="O59" s="66"/>
      <c r="P59" s="67"/>
      <c r="Q59" s="68"/>
      <c r="R59" s="67"/>
      <c r="S59" s="67"/>
      <c r="T59" s="67"/>
      <c r="U59" s="67"/>
      <c r="V59" s="67"/>
      <c r="W59" s="67"/>
      <c r="X59" s="67"/>
      <c r="Y59" s="67"/>
      <c r="Z59" s="67"/>
      <c r="AA59" s="83"/>
      <c r="AB59" s="83"/>
      <c r="AC59" s="117"/>
      <c r="AD59" s="117"/>
      <c r="AE59" s="48"/>
      <c r="AF59" s="119"/>
      <c r="AG59" s="119"/>
      <c r="AH59" s="111"/>
    </row>
    <row r="60" spans="2:34" ht="15.75" thickBot="1">
      <c r="B60" s="123"/>
      <c r="C60" s="107"/>
      <c r="D60" s="37"/>
      <c r="E60" s="37"/>
      <c r="F60" s="69"/>
      <c r="G60" s="38"/>
      <c r="H60" s="126"/>
      <c r="I60" s="129"/>
      <c r="J60" s="105"/>
      <c r="K60" s="132"/>
      <c r="L60" s="53"/>
      <c r="M60" s="132"/>
      <c r="N60" s="115"/>
      <c r="O60" s="54"/>
      <c r="P60" s="84"/>
      <c r="Q60" s="39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118"/>
      <c r="AD60" s="118"/>
      <c r="AE60" s="70"/>
      <c r="AF60" s="120"/>
      <c r="AG60" s="120"/>
      <c r="AH60" s="112"/>
    </row>
    <row r="61" spans="2:34" ht="45" customHeight="1" thickBot="1">
      <c r="B61" s="18" t="s">
        <v>13</v>
      </c>
      <c r="C61" s="19" t="s">
        <v>30</v>
      </c>
      <c r="D61" s="19" t="s">
        <v>14</v>
      </c>
      <c r="E61" s="19" t="s">
        <v>29</v>
      </c>
      <c r="F61" s="20" t="s">
        <v>27</v>
      </c>
      <c r="G61" s="20" t="s">
        <v>28</v>
      </c>
      <c r="H61" s="78" t="s">
        <v>69</v>
      </c>
      <c r="I61" s="80" t="s">
        <v>31</v>
      </c>
      <c r="J61" s="21"/>
      <c r="K61" s="57"/>
      <c r="L61" s="41"/>
      <c r="M61" s="42"/>
      <c r="N61" s="43"/>
      <c r="O61" s="22">
        <f>SUM(O62:O64)</f>
        <v>4080000</v>
      </c>
      <c r="P61" s="23">
        <f>SUM(P62:P64)</f>
        <v>0</v>
      </c>
      <c r="Q61" s="24">
        <f>SUM(Q62:Q64)</f>
        <v>4080000</v>
      </c>
      <c r="R61" s="23">
        <f>SUM(R62:R64)</f>
        <v>0</v>
      </c>
      <c r="S61" s="24"/>
      <c r="T61" s="23"/>
      <c r="U61" s="24"/>
      <c r="V61" s="23"/>
      <c r="W61" s="24"/>
      <c r="X61" s="23"/>
      <c r="Y61" s="24">
        <f>+Y62</f>
        <v>2040000</v>
      </c>
      <c r="Z61" s="23"/>
      <c r="AA61" s="24"/>
      <c r="AB61" s="23"/>
      <c r="AC61" s="58">
        <f>AC62</f>
        <v>10200000</v>
      </c>
      <c r="AD61" s="23">
        <f>AD62</f>
        <v>0</v>
      </c>
      <c r="AE61" s="26">
        <f>SUM(AE62:AE64)</f>
        <v>0</v>
      </c>
      <c r="AF61" s="27"/>
      <c r="AG61" s="27"/>
      <c r="AH61" s="28"/>
    </row>
    <row r="62" spans="2:34" ht="41.25">
      <c r="B62" s="121" t="s">
        <v>182</v>
      </c>
      <c r="C62" s="109" t="s">
        <v>211</v>
      </c>
      <c r="D62" s="29"/>
      <c r="E62" s="29"/>
      <c r="F62" s="59"/>
      <c r="G62" s="60"/>
      <c r="H62" s="124" t="s">
        <v>195</v>
      </c>
      <c r="I62" s="127" t="s">
        <v>209</v>
      </c>
      <c r="J62" s="103">
        <v>54</v>
      </c>
      <c r="K62" s="130">
        <v>70</v>
      </c>
      <c r="L62" s="61"/>
      <c r="M62" s="130"/>
      <c r="N62" s="113"/>
      <c r="O62" s="62">
        <v>4080000</v>
      </c>
      <c r="P62" s="63"/>
      <c r="Q62" s="64">
        <v>4080000</v>
      </c>
      <c r="R62" s="63"/>
      <c r="S62" s="63"/>
      <c r="T62" s="63"/>
      <c r="U62" s="63"/>
      <c r="V62" s="63"/>
      <c r="W62" s="63"/>
      <c r="X62" s="63"/>
      <c r="Y62" s="63">
        <v>2040000</v>
      </c>
      <c r="Z62" s="63"/>
      <c r="AA62" s="83"/>
      <c r="AB62" s="83"/>
      <c r="AC62" s="116">
        <f>+Y62+Q62+O62</f>
        <v>10200000</v>
      </c>
      <c r="AD62" s="116"/>
      <c r="AE62" s="48"/>
      <c r="AF62" s="119"/>
      <c r="AG62" s="119"/>
      <c r="AH62" s="111"/>
    </row>
    <row r="63" spans="2:34">
      <c r="B63" s="122"/>
      <c r="C63" s="107"/>
      <c r="D63" s="36"/>
      <c r="E63" s="36"/>
      <c r="F63" s="65"/>
      <c r="G63" s="31"/>
      <c r="H63" s="125"/>
      <c r="I63" s="128"/>
      <c r="J63" s="104"/>
      <c r="K63" s="131"/>
      <c r="L63" s="86"/>
      <c r="M63" s="131"/>
      <c r="N63" s="114"/>
      <c r="O63" s="66"/>
      <c r="P63" s="67"/>
      <c r="Q63" s="68"/>
      <c r="R63" s="67"/>
      <c r="S63" s="67"/>
      <c r="T63" s="67"/>
      <c r="U63" s="67"/>
      <c r="V63" s="67"/>
      <c r="W63" s="67"/>
      <c r="X63" s="67"/>
      <c r="Y63" s="67"/>
      <c r="Z63" s="67"/>
      <c r="AA63" s="83"/>
      <c r="AB63" s="83"/>
      <c r="AC63" s="117"/>
      <c r="AD63" s="117"/>
      <c r="AE63" s="48"/>
      <c r="AF63" s="119"/>
      <c r="AG63" s="119"/>
      <c r="AH63" s="111"/>
    </row>
    <row r="64" spans="2:34" ht="15.75" thickBot="1">
      <c r="B64" s="123"/>
      <c r="C64" s="107"/>
      <c r="D64" s="37"/>
      <c r="E64" s="37"/>
      <c r="F64" s="69"/>
      <c r="G64" s="38"/>
      <c r="H64" s="126"/>
      <c r="I64" s="129"/>
      <c r="J64" s="105"/>
      <c r="K64" s="132"/>
      <c r="L64" s="53"/>
      <c r="M64" s="132"/>
      <c r="N64" s="115"/>
      <c r="O64" s="54"/>
      <c r="P64" s="84"/>
      <c r="Q64" s="39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118"/>
      <c r="AD64" s="118"/>
      <c r="AE64" s="70"/>
      <c r="AF64" s="120"/>
      <c r="AG64" s="120"/>
      <c r="AH64" s="112"/>
    </row>
    <row r="65" spans="2:34" ht="46.5" thickBot="1">
      <c r="B65" s="18" t="s">
        <v>13</v>
      </c>
      <c r="C65" s="19" t="s">
        <v>30</v>
      </c>
      <c r="D65" s="19" t="s">
        <v>14</v>
      </c>
      <c r="E65" s="19" t="s">
        <v>29</v>
      </c>
      <c r="F65" s="20" t="s">
        <v>27</v>
      </c>
      <c r="G65" s="20" t="s">
        <v>28</v>
      </c>
      <c r="H65" s="78" t="s">
        <v>70</v>
      </c>
      <c r="I65" s="80" t="s">
        <v>31</v>
      </c>
      <c r="J65" s="21"/>
      <c r="K65" s="57"/>
      <c r="L65" s="41"/>
      <c r="M65" s="42"/>
      <c r="N65" s="43"/>
      <c r="O65" s="22">
        <f>SUM(O66:O68)</f>
        <v>0</v>
      </c>
      <c r="P65" s="23">
        <f>SUM(P66:P68)</f>
        <v>0</v>
      </c>
      <c r="Q65" s="24">
        <f>SUM(Q66:Q68)</f>
        <v>5100000</v>
      </c>
      <c r="R65" s="23">
        <f>SUM(R66:R68)</f>
        <v>0</v>
      </c>
      <c r="S65" s="24"/>
      <c r="T65" s="23"/>
      <c r="U65" s="24"/>
      <c r="V65" s="23"/>
      <c r="W65" s="24"/>
      <c r="X65" s="23"/>
      <c r="Y65" s="24">
        <f>+Y66</f>
        <v>3060000</v>
      </c>
      <c r="Z65" s="23"/>
      <c r="AA65" s="24">
        <f>+AA66</f>
        <v>2040000</v>
      </c>
      <c r="AB65" s="23"/>
      <c r="AC65" s="58">
        <f>AC66</f>
        <v>10200000</v>
      </c>
      <c r="AD65" s="23">
        <f>AD66</f>
        <v>0</v>
      </c>
      <c r="AE65" s="26">
        <f>SUM(AE66:AE68)</f>
        <v>0</v>
      </c>
      <c r="AF65" s="27"/>
      <c r="AG65" s="27"/>
      <c r="AH65" s="28"/>
    </row>
    <row r="66" spans="2:34" ht="41.25">
      <c r="B66" s="121" t="s">
        <v>182</v>
      </c>
      <c r="C66" s="109" t="s">
        <v>211</v>
      </c>
      <c r="D66" s="29"/>
      <c r="E66" s="29"/>
      <c r="F66" s="59"/>
      <c r="G66" s="60"/>
      <c r="H66" s="124" t="s">
        <v>196</v>
      </c>
      <c r="I66" s="127" t="s">
        <v>210</v>
      </c>
      <c r="J66" s="103">
        <v>29</v>
      </c>
      <c r="K66" s="130">
        <v>50</v>
      </c>
      <c r="L66" s="61"/>
      <c r="M66" s="130"/>
      <c r="N66" s="113"/>
      <c r="O66" s="62"/>
      <c r="P66" s="63"/>
      <c r="Q66" s="64">
        <v>5100000</v>
      </c>
      <c r="R66" s="63"/>
      <c r="S66" s="63"/>
      <c r="T66" s="63"/>
      <c r="U66" s="63"/>
      <c r="V66" s="63"/>
      <c r="W66" s="63"/>
      <c r="X66" s="63"/>
      <c r="Y66" s="63">
        <v>3060000</v>
      </c>
      <c r="Z66" s="63"/>
      <c r="AA66" s="83">
        <v>2040000</v>
      </c>
      <c r="AB66" s="83"/>
      <c r="AC66" s="116">
        <f>+AA66+Y66+Q66</f>
        <v>10200000</v>
      </c>
      <c r="AD66" s="116"/>
      <c r="AE66" s="48"/>
      <c r="AF66" s="119"/>
      <c r="AG66" s="119"/>
      <c r="AH66" s="111"/>
    </row>
    <row r="67" spans="2:34">
      <c r="B67" s="122"/>
      <c r="C67" s="107"/>
      <c r="D67" s="36"/>
      <c r="E67" s="36"/>
      <c r="F67" s="65"/>
      <c r="G67" s="31"/>
      <c r="H67" s="125"/>
      <c r="I67" s="128"/>
      <c r="J67" s="104"/>
      <c r="K67" s="131"/>
      <c r="L67" s="86"/>
      <c r="M67" s="131"/>
      <c r="N67" s="114"/>
      <c r="O67" s="66"/>
      <c r="P67" s="67"/>
      <c r="Q67" s="68"/>
      <c r="R67" s="67"/>
      <c r="S67" s="67"/>
      <c r="T67" s="67"/>
      <c r="U67" s="67"/>
      <c r="V67" s="67"/>
      <c r="W67" s="67"/>
      <c r="X67" s="67"/>
      <c r="Y67" s="67"/>
      <c r="Z67" s="67"/>
      <c r="AA67" s="83"/>
      <c r="AB67" s="83"/>
      <c r="AC67" s="117"/>
      <c r="AD67" s="117"/>
      <c r="AE67" s="48"/>
      <c r="AF67" s="119"/>
      <c r="AG67" s="119"/>
      <c r="AH67" s="111"/>
    </row>
    <row r="68" spans="2:34" ht="15.75" thickBot="1">
      <c r="B68" s="123"/>
      <c r="C68" s="107"/>
      <c r="D68" s="37"/>
      <c r="E68" s="37"/>
      <c r="F68" s="69"/>
      <c r="G68" s="38"/>
      <c r="H68" s="126"/>
      <c r="I68" s="129"/>
      <c r="J68" s="105"/>
      <c r="K68" s="132"/>
      <c r="L68" s="53"/>
      <c r="M68" s="132"/>
      <c r="N68" s="115"/>
      <c r="O68" s="54"/>
      <c r="P68" s="84"/>
      <c r="Q68" s="39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118"/>
      <c r="AD68" s="118"/>
      <c r="AE68" s="70"/>
      <c r="AF68" s="120"/>
      <c r="AG68" s="120"/>
      <c r="AH68" s="112"/>
    </row>
  </sheetData>
  <mergeCells count="215"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AG26:AG28"/>
    <mergeCell ref="AH26:AH28"/>
    <mergeCell ref="AD11:AD13"/>
    <mergeCell ref="AF11:AF13"/>
    <mergeCell ref="AG11:AG13"/>
    <mergeCell ref="AH11:AH13"/>
    <mergeCell ref="B14:AH14"/>
    <mergeCell ref="AG6:AG7"/>
    <mergeCell ref="AH6:AH7"/>
    <mergeCell ref="C8:H8"/>
    <mergeCell ref="B9:AH9"/>
    <mergeCell ref="B11:B13"/>
    <mergeCell ref="C11:C13"/>
    <mergeCell ref="H11:H13"/>
    <mergeCell ref="I11:I13"/>
    <mergeCell ref="M11:M13"/>
    <mergeCell ref="N11:N13"/>
    <mergeCell ref="W6:X6"/>
    <mergeCell ref="Y6:Z6"/>
    <mergeCell ref="AA6:AB6"/>
    <mergeCell ref="AC6:AD6"/>
    <mergeCell ref="AE6:AE7"/>
    <mergeCell ref="AF6:AF7"/>
    <mergeCell ref="M6:M7"/>
    <mergeCell ref="B26:B28"/>
    <mergeCell ref="C26:C28"/>
    <mergeCell ref="H26:H28"/>
    <mergeCell ref="I26:I28"/>
    <mergeCell ref="K26:K28"/>
    <mergeCell ref="M26:M28"/>
    <mergeCell ref="N26:N28"/>
    <mergeCell ref="B22:B24"/>
    <mergeCell ref="C22:C24"/>
    <mergeCell ref="H22:H24"/>
    <mergeCell ref="I22:I24"/>
    <mergeCell ref="K22:K24"/>
    <mergeCell ref="M22:M24"/>
    <mergeCell ref="N22:N24"/>
    <mergeCell ref="B30:B32"/>
    <mergeCell ref="C30:C32"/>
    <mergeCell ref="H30:H32"/>
    <mergeCell ref="I30:I32"/>
    <mergeCell ref="K30:K32"/>
    <mergeCell ref="AH30:AH32"/>
    <mergeCell ref="B34:B36"/>
    <mergeCell ref="C34:C36"/>
    <mergeCell ref="H34:H36"/>
    <mergeCell ref="I34:I36"/>
    <mergeCell ref="K34:K36"/>
    <mergeCell ref="M34:M36"/>
    <mergeCell ref="N34:N36"/>
    <mergeCell ref="AC34:AC36"/>
    <mergeCell ref="AD34:AD36"/>
    <mergeCell ref="M30:M32"/>
    <mergeCell ref="N30:N32"/>
    <mergeCell ref="AC30:AC32"/>
    <mergeCell ref="AD30:AD32"/>
    <mergeCell ref="AF30:AF32"/>
    <mergeCell ref="AG30:AG32"/>
    <mergeCell ref="AF34:AF36"/>
    <mergeCell ref="AG34:AG36"/>
    <mergeCell ref="AH34:AH36"/>
    <mergeCell ref="B38:B40"/>
    <mergeCell ref="C38:C40"/>
    <mergeCell ref="H38:H40"/>
    <mergeCell ref="I38:I40"/>
    <mergeCell ref="K38:K40"/>
    <mergeCell ref="M38:M40"/>
    <mergeCell ref="N38:N40"/>
    <mergeCell ref="AC38:AC40"/>
    <mergeCell ref="AD38:AD40"/>
    <mergeCell ref="B42:B44"/>
    <mergeCell ref="C42:C44"/>
    <mergeCell ref="H42:H44"/>
    <mergeCell ref="I42:I44"/>
    <mergeCell ref="K42:K44"/>
    <mergeCell ref="AH42:AH44"/>
    <mergeCell ref="M42:M44"/>
    <mergeCell ref="N42:N44"/>
    <mergeCell ref="AC42:AC44"/>
    <mergeCell ref="AD42:AD44"/>
    <mergeCell ref="AF42:AF44"/>
    <mergeCell ref="AG42:AG44"/>
    <mergeCell ref="H46:H48"/>
    <mergeCell ref="I46:I48"/>
    <mergeCell ref="K46:K48"/>
    <mergeCell ref="M46:M48"/>
    <mergeCell ref="N46:N48"/>
    <mergeCell ref="AC46:AC48"/>
    <mergeCell ref="AD46:AD48"/>
    <mergeCell ref="AF38:AF40"/>
    <mergeCell ref="AG38:AG40"/>
    <mergeCell ref="B50:B52"/>
    <mergeCell ref="C50:C52"/>
    <mergeCell ref="H50:H52"/>
    <mergeCell ref="I50:I52"/>
    <mergeCell ref="K50:K52"/>
    <mergeCell ref="M50:M52"/>
    <mergeCell ref="N50:N52"/>
    <mergeCell ref="AC50:AC52"/>
    <mergeCell ref="AD50:AD52"/>
    <mergeCell ref="J50:J52"/>
    <mergeCell ref="B54:B56"/>
    <mergeCell ref="C54:C56"/>
    <mergeCell ref="H54:H56"/>
    <mergeCell ref="I54:I56"/>
    <mergeCell ref="K54:K56"/>
    <mergeCell ref="B66:B68"/>
    <mergeCell ref="C66:C68"/>
    <mergeCell ref="H66:H68"/>
    <mergeCell ref="I66:I68"/>
    <mergeCell ref="K66:K68"/>
    <mergeCell ref="J66:J68"/>
    <mergeCell ref="J54:J56"/>
    <mergeCell ref="AF58:AF60"/>
    <mergeCell ref="AG58:AG60"/>
    <mergeCell ref="AH58:AH60"/>
    <mergeCell ref="B62:B64"/>
    <mergeCell ref="C62:C64"/>
    <mergeCell ref="H62:H64"/>
    <mergeCell ref="I62:I64"/>
    <mergeCell ref="K62:K64"/>
    <mergeCell ref="M62:M64"/>
    <mergeCell ref="N62:N64"/>
    <mergeCell ref="B58:B60"/>
    <mergeCell ref="C58:C60"/>
    <mergeCell ref="H58:H60"/>
    <mergeCell ref="I58:I60"/>
    <mergeCell ref="K58:K60"/>
    <mergeCell ref="M58:M60"/>
    <mergeCell ref="N58:N60"/>
    <mergeCell ref="AC58:AC60"/>
    <mergeCell ref="AD58:AD60"/>
    <mergeCell ref="J62:J64"/>
    <mergeCell ref="J58:J60"/>
    <mergeCell ref="AH66:AH68"/>
    <mergeCell ref="M66:M68"/>
    <mergeCell ref="N66:N68"/>
    <mergeCell ref="AC66:AC68"/>
    <mergeCell ref="AD66:AD68"/>
    <mergeCell ref="AF66:AF68"/>
    <mergeCell ref="AG66:AG68"/>
    <mergeCell ref="AC62:AC64"/>
    <mergeCell ref="AD62:AD64"/>
    <mergeCell ref="AF62:AF64"/>
    <mergeCell ref="AG62:AG64"/>
    <mergeCell ref="AH62:AH64"/>
    <mergeCell ref="AH54:AH56"/>
    <mergeCell ref="M54:M56"/>
    <mergeCell ref="N54:N56"/>
    <mergeCell ref="AC54:AC56"/>
    <mergeCell ref="AD54:AD56"/>
    <mergeCell ref="AF54:AF56"/>
    <mergeCell ref="AG54:AG56"/>
    <mergeCell ref="J22:J24"/>
    <mergeCell ref="J16:J19"/>
    <mergeCell ref="AF46:AF48"/>
    <mergeCell ref="AG46:AG48"/>
    <mergeCell ref="AH46:AH48"/>
    <mergeCell ref="AF50:AF52"/>
    <mergeCell ref="AG50:AG52"/>
    <mergeCell ref="AH50:AH52"/>
    <mergeCell ref="AH38:AH40"/>
    <mergeCell ref="AF22:AF24"/>
    <mergeCell ref="AG22:AG24"/>
    <mergeCell ref="AH22:AH24"/>
    <mergeCell ref="AC22:AC24"/>
    <mergeCell ref="AD22:AD24"/>
    <mergeCell ref="AC26:AC28"/>
    <mergeCell ref="AD26:AD28"/>
    <mergeCell ref="AF26:AF28"/>
    <mergeCell ref="K11:K13"/>
    <mergeCell ref="J11:J13"/>
    <mergeCell ref="J46:J48"/>
    <mergeCell ref="J42:J44"/>
    <mergeCell ref="J38:J40"/>
    <mergeCell ref="J34:J36"/>
    <mergeCell ref="J30:J32"/>
    <mergeCell ref="J26:J28"/>
    <mergeCell ref="B20:AH20"/>
    <mergeCell ref="N16:N19"/>
    <mergeCell ref="AC16:AC19"/>
    <mergeCell ref="AD16:AD19"/>
    <mergeCell ref="AF16:AF19"/>
    <mergeCell ref="AG16:AG19"/>
    <mergeCell ref="AH16:AH19"/>
    <mergeCell ref="B16:B19"/>
    <mergeCell ref="C16:C19"/>
    <mergeCell ref="H16:H19"/>
    <mergeCell ref="I16:I19"/>
    <mergeCell ref="K16:K19"/>
    <mergeCell ref="M16:M19"/>
    <mergeCell ref="AC11:AC13"/>
    <mergeCell ref="B46:B48"/>
    <mergeCell ref="C46:C48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124"/>
  <sheetViews>
    <sheetView zoomScale="90" zoomScaleNormal="90" workbookViewId="0">
      <selection activeCell="O8" sqref="O8:AC8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</v>
      </c>
      <c r="C4" s="143"/>
      <c r="D4" s="143"/>
      <c r="E4" s="143"/>
      <c r="F4" s="143"/>
      <c r="G4" s="143"/>
      <c r="H4" s="144"/>
      <c r="I4" s="222" t="s">
        <v>163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212</v>
      </c>
      <c r="C5" s="182"/>
      <c r="D5" s="183"/>
      <c r="E5" s="85"/>
      <c r="F5" s="184" t="s">
        <v>213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58</v>
      </c>
      <c r="C8" s="199" t="s">
        <v>215</v>
      </c>
      <c r="D8" s="200"/>
      <c r="E8" s="200"/>
      <c r="F8" s="200"/>
      <c r="G8" s="200"/>
      <c r="H8" s="200"/>
      <c r="I8" s="76" t="s">
        <v>214</v>
      </c>
      <c r="J8" s="9">
        <v>0</v>
      </c>
      <c r="K8" s="10">
        <v>100</v>
      </c>
      <c r="L8" s="10"/>
      <c r="M8" s="11"/>
      <c r="N8" s="77"/>
      <c r="O8" s="12">
        <f>+O10+O15+O21+O25+O29+O33+O37+O41+O45+O49+O53+O57+O61+O65+O69+O73+O77+O81+O85+O89+O93+O97+O101+O105+O109+O113+O117+O121</f>
        <v>34139280</v>
      </c>
      <c r="P8" s="12">
        <f t="shared" ref="P8:AC8" si="0">+P10+P15+P21+P25+P29+P33+P37+P41+P45+P49+P53+P57+P61+P65+P69+P73+P77+P81+P85+P89+P93+P97+P101+P105+P109+P113+P117+P121</f>
        <v>0</v>
      </c>
      <c r="Q8" s="12">
        <f t="shared" si="0"/>
        <v>12240000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32518220</v>
      </c>
      <c r="X8" s="12">
        <f t="shared" si="0"/>
        <v>0</v>
      </c>
      <c r="Y8" s="12">
        <f t="shared" si="0"/>
        <v>26050000</v>
      </c>
      <c r="Z8" s="12">
        <f t="shared" si="0"/>
        <v>0</v>
      </c>
      <c r="AA8" s="12">
        <f t="shared" si="0"/>
        <v>35672500</v>
      </c>
      <c r="AB8" s="12">
        <f t="shared" si="0"/>
        <v>0</v>
      </c>
      <c r="AC8" s="12">
        <f t="shared" si="0"/>
        <v>140620000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2040000</v>
      </c>
      <c r="P10" s="23">
        <f>SUM(P11:P13)</f>
        <v>0</v>
      </c>
      <c r="Q10" s="24">
        <f>+Q11</f>
        <v>1530000</v>
      </c>
      <c r="R10" s="23"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1530000</v>
      </c>
      <c r="X10" s="23"/>
      <c r="Y10" s="24">
        <f>SUM(Y11:Y13)</f>
        <v>0</v>
      </c>
      <c r="Z10" s="23"/>
      <c r="AA10" s="24">
        <f>SUM(AA11:AA13)</f>
        <v>0</v>
      </c>
      <c r="AB10" s="23"/>
      <c r="AC10" s="25">
        <f>+O10+Q10+S10+U10+W10+Y10+AA10</f>
        <v>5100000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216</v>
      </c>
      <c r="C11" s="109" t="s">
        <v>217</v>
      </c>
      <c r="D11" s="93"/>
      <c r="E11" s="29"/>
      <c r="F11" s="30"/>
      <c r="G11" s="31"/>
      <c r="H11" s="221" t="s">
        <v>218</v>
      </c>
      <c r="I11" s="104" t="s">
        <v>234</v>
      </c>
      <c r="J11" s="169">
        <v>0</v>
      </c>
      <c r="K11" s="172">
        <v>100</v>
      </c>
      <c r="L11" s="79"/>
      <c r="M11" s="192"/>
      <c r="N11" s="190"/>
      <c r="O11" s="96">
        <v>2040000</v>
      </c>
      <c r="P11" s="83"/>
      <c r="Q11" s="96">
        <v>1530000</v>
      </c>
      <c r="R11" s="32"/>
      <c r="S11" s="32"/>
      <c r="T11" s="32"/>
      <c r="U11" s="96"/>
      <c r="V11" s="32"/>
      <c r="W11" s="96">
        <v>1530000</v>
      </c>
      <c r="X11" s="32"/>
      <c r="Y11" s="96"/>
      <c r="Z11" s="32"/>
      <c r="AA11" s="96"/>
      <c r="AB11" s="33"/>
      <c r="AC11" s="116">
        <f>+W11+Q11+O11</f>
        <v>5100000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3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3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2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2040000</v>
      </c>
      <c r="P15" s="23">
        <f>SUM(P16:P19)</f>
        <v>0</v>
      </c>
      <c r="Q15" s="24">
        <f>SUM(Q16:Q19)</f>
        <v>1530000</v>
      </c>
      <c r="R15" s="23">
        <f>SUM(R16:R19)</f>
        <v>0</v>
      </c>
      <c r="S15" s="24"/>
      <c r="T15" s="23"/>
      <c r="U15" s="24"/>
      <c r="V15" s="23"/>
      <c r="W15" s="24">
        <f>+W16</f>
        <v>1530000</v>
      </c>
      <c r="X15" s="23"/>
      <c r="Y15" s="24"/>
      <c r="Z15" s="23"/>
      <c r="AA15" s="24"/>
      <c r="AB15" s="23"/>
      <c r="AC15" s="24">
        <f>AC16</f>
        <v>5100000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1.25">
      <c r="B16" s="210" t="s">
        <v>216</v>
      </c>
      <c r="C16" s="106" t="s">
        <v>217</v>
      </c>
      <c r="D16" s="44"/>
      <c r="E16" s="44"/>
      <c r="F16" s="45"/>
      <c r="G16" s="31"/>
      <c r="H16" s="212" t="s">
        <v>219</v>
      </c>
      <c r="I16" s="214" t="s">
        <v>235</v>
      </c>
      <c r="J16" s="110">
        <v>0</v>
      </c>
      <c r="K16" s="216">
        <v>100</v>
      </c>
      <c r="L16" s="86"/>
      <c r="M16" s="217"/>
      <c r="N16" s="219"/>
      <c r="O16" s="47">
        <v>2040000</v>
      </c>
      <c r="P16" s="83"/>
      <c r="Q16" s="83">
        <v>1530000</v>
      </c>
      <c r="R16" s="83"/>
      <c r="S16" s="83"/>
      <c r="T16" s="83"/>
      <c r="U16" s="83"/>
      <c r="V16" s="83"/>
      <c r="W16" s="83">
        <v>1530000</v>
      </c>
      <c r="X16" s="83"/>
      <c r="Y16" s="83"/>
      <c r="Z16" s="83"/>
      <c r="AA16" s="83"/>
      <c r="AB16" s="83"/>
      <c r="AC16" s="116">
        <f>+W16+Q16+O16</f>
        <v>5100000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6"/>
      <c r="M17" s="217"/>
      <c r="N17" s="219"/>
      <c r="O17" s="47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6"/>
      <c r="M18" s="217"/>
      <c r="N18" s="219"/>
      <c r="O18" s="47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2040000</v>
      </c>
      <c r="P21" s="23">
        <f>SUM(P22:P24)</f>
        <v>0</v>
      </c>
      <c r="Q21" s="24">
        <f>SUM(Q22:Q24)</f>
        <v>0</v>
      </c>
      <c r="R21" s="23">
        <f>SUM(R22:R24)</f>
        <v>0</v>
      </c>
      <c r="S21" s="24">
        <v>0</v>
      </c>
      <c r="T21" s="23"/>
      <c r="U21" s="24">
        <v>0</v>
      </c>
      <c r="V21" s="23"/>
      <c r="W21" s="24">
        <f>+W22</f>
        <v>0</v>
      </c>
      <c r="X21" s="23"/>
      <c r="Y21" s="24">
        <f>+Y22</f>
        <v>0</v>
      </c>
      <c r="Z21" s="23"/>
      <c r="AA21" s="24"/>
      <c r="AB21" s="23"/>
      <c r="AC21" s="58">
        <f>AC22</f>
        <v>2040000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216</v>
      </c>
      <c r="C22" s="109" t="s">
        <v>217</v>
      </c>
      <c r="D22" s="29"/>
      <c r="E22" s="29"/>
      <c r="F22" s="59"/>
      <c r="G22" s="60"/>
      <c r="H22" s="124" t="s">
        <v>220</v>
      </c>
      <c r="I22" s="127" t="s">
        <v>236</v>
      </c>
      <c r="J22" s="103">
        <v>0</v>
      </c>
      <c r="K22" s="130">
        <v>100</v>
      </c>
      <c r="L22" s="61"/>
      <c r="M22" s="130"/>
      <c r="N22" s="113"/>
      <c r="O22" s="62">
        <v>2040000</v>
      </c>
      <c r="P22" s="63"/>
      <c r="Q22" s="64"/>
      <c r="R22" s="63"/>
      <c r="S22" s="63"/>
      <c r="T22" s="63"/>
      <c r="U22" s="63"/>
      <c r="V22" s="63"/>
      <c r="W22" s="63"/>
      <c r="X22" s="63"/>
      <c r="Y22" s="63"/>
      <c r="Z22" s="63"/>
      <c r="AA22" s="83"/>
      <c r="AB22" s="83"/>
      <c r="AC22" s="116">
        <f>+Y22+W22+O22</f>
        <v>2040000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6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3"/>
      <c r="AB23" s="83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4"/>
      <c r="Q24" s="39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118"/>
      <c r="AD24" s="118"/>
      <c r="AE24" s="70"/>
      <c r="AF24" s="120"/>
      <c r="AG24" s="120"/>
      <c r="AH24" s="112"/>
    </row>
    <row r="25" spans="2:35" ht="46.5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2040000</v>
      </c>
      <c r="P25" s="23">
        <f>SUM(P26:P28)</f>
        <v>0</v>
      </c>
      <c r="Q25" s="24">
        <f>SUM(Q26:Q28)</f>
        <v>3060000</v>
      </c>
      <c r="R25" s="23">
        <f>SUM(R26:R28)</f>
        <v>0</v>
      </c>
      <c r="S25" s="24"/>
      <c r="T25" s="23"/>
      <c r="U25" s="24"/>
      <c r="V25" s="23"/>
      <c r="W25" s="24">
        <f>+W26</f>
        <v>13260000</v>
      </c>
      <c r="X25" s="23"/>
      <c r="Y25" s="24">
        <f>+Y26</f>
        <v>6120000</v>
      </c>
      <c r="Z25" s="23"/>
      <c r="AA25" s="24"/>
      <c r="AB25" s="23"/>
      <c r="AC25" s="58">
        <f>AC26</f>
        <v>24480000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5.75">
      <c r="B26" s="121" t="s">
        <v>216</v>
      </c>
      <c r="C26" s="109" t="s">
        <v>217</v>
      </c>
      <c r="D26" s="29"/>
      <c r="E26" s="29"/>
      <c r="F26" s="59"/>
      <c r="G26" s="60"/>
      <c r="H26" s="223" t="s">
        <v>221</v>
      </c>
      <c r="I26" s="127" t="s">
        <v>237</v>
      </c>
      <c r="J26" s="103">
        <v>0</v>
      </c>
      <c r="K26" s="130">
        <v>100</v>
      </c>
      <c r="L26" s="61"/>
      <c r="M26" s="130"/>
      <c r="N26" s="113"/>
      <c r="O26" s="62">
        <v>2040000</v>
      </c>
      <c r="P26" s="63"/>
      <c r="Q26" s="64">
        <v>3060000</v>
      </c>
      <c r="R26" s="63"/>
      <c r="S26" s="63"/>
      <c r="T26" s="63"/>
      <c r="U26" s="63"/>
      <c r="V26" s="63"/>
      <c r="W26" s="63">
        <v>13260000</v>
      </c>
      <c r="X26" s="63"/>
      <c r="Y26" s="63">
        <v>6120000</v>
      </c>
      <c r="Z26" s="63"/>
      <c r="AA26" s="83"/>
      <c r="AB26" s="83"/>
      <c r="AC26" s="116">
        <f>+Y26+W26+Q26+O26</f>
        <v>24480000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6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3"/>
      <c r="AB27" s="83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4"/>
      <c r="Q28" s="39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4859280</v>
      </c>
      <c r="P29" s="23">
        <f>SUM(P30:P32)</f>
        <v>0</v>
      </c>
      <c r="Q29" s="24">
        <f>SUM(Q30:Q32)</f>
        <v>1530000</v>
      </c>
      <c r="R29" s="23">
        <f>SUM(R30:R32)</f>
        <v>0</v>
      </c>
      <c r="S29" s="24"/>
      <c r="T29" s="23"/>
      <c r="U29" s="24"/>
      <c r="V29" s="23"/>
      <c r="W29" s="24">
        <f>+W30</f>
        <v>4958220</v>
      </c>
      <c r="X29" s="23"/>
      <c r="Y29" s="24">
        <f>+Y30</f>
        <v>9180000</v>
      </c>
      <c r="Z29" s="23"/>
      <c r="AA29" s="24">
        <f>+AA30</f>
        <v>10072500</v>
      </c>
      <c r="AB29" s="23"/>
      <c r="AC29" s="58">
        <f>AC30</f>
        <v>30600000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5.75">
      <c r="B30" s="121" t="s">
        <v>216</v>
      </c>
      <c r="C30" s="109" t="s">
        <v>217</v>
      </c>
      <c r="D30" s="29"/>
      <c r="E30" s="29"/>
      <c r="F30" s="59"/>
      <c r="G30" s="60"/>
      <c r="H30" s="124" t="s">
        <v>222</v>
      </c>
      <c r="I30" s="127" t="s">
        <v>238</v>
      </c>
      <c r="J30" s="103">
        <v>0</v>
      </c>
      <c r="K30" s="130">
        <v>100</v>
      </c>
      <c r="L30" s="61"/>
      <c r="M30" s="130"/>
      <c r="N30" s="113"/>
      <c r="O30" s="62">
        <v>4859280</v>
      </c>
      <c r="P30" s="63"/>
      <c r="Q30" s="64">
        <v>1530000</v>
      </c>
      <c r="R30" s="63"/>
      <c r="S30" s="63"/>
      <c r="T30" s="63"/>
      <c r="U30" s="63"/>
      <c r="V30" s="63"/>
      <c r="W30" s="63">
        <v>4958220</v>
      </c>
      <c r="X30" s="63"/>
      <c r="Y30" s="63">
        <v>9180000</v>
      </c>
      <c r="Z30" s="63"/>
      <c r="AA30" s="83">
        <v>10072500</v>
      </c>
      <c r="AB30" s="83"/>
      <c r="AC30" s="116">
        <f>+AA30+Y30+W30+Q30+O30</f>
        <v>30600000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6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3"/>
      <c r="AB31" s="83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4"/>
      <c r="Q32" s="39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2040000</v>
      </c>
      <c r="P33" s="23">
        <f>SUM(P34:P36)</f>
        <v>0</v>
      </c>
      <c r="Q33" s="24">
        <f>SUM(Q34:Q36)</f>
        <v>1530000</v>
      </c>
      <c r="R33" s="23">
        <f>SUM(R34:R36)</f>
        <v>0</v>
      </c>
      <c r="S33" s="24"/>
      <c r="T33" s="23"/>
      <c r="U33" s="24"/>
      <c r="V33" s="23"/>
      <c r="W33" s="24">
        <f>+W34</f>
        <v>4080000</v>
      </c>
      <c r="X33" s="23"/>
      <c r="Y33" s="24">
        <f>+Y34</f>
        <v>3060000</v>
      </c>
      <c r="Z33" s="23"/>
      <c r="AA33" s="24">
        <f>+AA34</f>
        <v>9690000</v>
      </c>
      <c r="AB33" s="23"/>
      <c r="AC33" s="58">
        <f>AC34</f>
        <v>20400000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216</v>
      </c>
      <c r="C34" s="109" t="s">
        <v>217</v>
      </c>
      <c r="D34" s="29"/>
      <c r="E34" s="29"/>
      <c r="F34" s="59"/>
      <c r="G34" s="60"/>
      <c r="H34" s="124" t="s">
        <v>223</v>
      </c>
      <c r="I34" s="127" t="s">
        <v>239</v>
      </c>
      <c r="J34" s="103">
        <v>6</v>
      </c>
      <c r="K34" s="130">
        <v>100</v>
      </c>
      <c r="L34" s="61"/>
      <c r="M34" s="130"/>
      <c r="N34" s="113"/>
      <c r="O34" s="62">
        <v>2040000</v>
      </c>
      <c r="P34" s="63"/>
      <c r="Q34" s="64">
        <v>1530000</v>
      </c>
      <c r="R34" s="63"/>
      <c r="S34" s="63"/>
      <c r="T34" s="63"/>
      <c r="U34" s="63"/>
      <c r="V34" s="63"/>
      <c r="W34" s="63">
        <v>4080000</v>
      </c>
      <c r="X34" s="63"/>
      <c r="Y34" s="63">
        <v>3060000</v>
      </c>
      <c r="Z34" s="63"/>
      <c r="AA34" s="83">
        <v>9690000</v>
      </c>
      <c r="AB34" s="83"/>
      <c r="AC34" s="116">
        <f>+AA34+Y34+W34+Q34+O34</f>
        <v>20400000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6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3"/>
      <c r="AB35" s="83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4"/>
      <c r="Q36" s="39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2040000</v>
      </c>
      <c r="P37" s="23">
        <f>SUM(P38:P40)</f>
        <v>0</v>
      </c>
      <c r="Q37" s="24">
        <f>SUM(Q38:Q40)</f>
        <v>1530000</v>
      </c>
      <c r="R37" s="23">
        <f>SUM(R38:R40)</f>
        <v>0</v>
      </c>
      <c r="S37" s="24"/>
      <c r="T37" s="23"/>
      <c r="U37" s="24">
        <f>+U38</f>
        <v>0</v>
      </c>
      <c r="V37" s="23"/>
      <c r="W37" s="24">
        <f>+W38</f>
        <v>4080000</v>
      </c>
      <c r="X37" s="23"/>
      <c r="Y37" s="24">
        <f>+Y38</f>
        <v>3060000</v>
      </c>
      <c r="Z37" s="23"/>
      <c r="AA37" s="24">
        <f>+AA38</f>
        <v>9690000</v>
      </c>
      <c r="AB37" s="23"/>
      <c r="AC37" s="58">
        <f>AC38</f>
        <v>20400000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1.25">
      <c r="B38" s="121" t="s">
        <v>216</v>
      </c>
      <c r="C38" s="109" t="s">
        <v>217</v>
      </c>
      <c r="D38" s="29"/>
      <c r="E38" s="29"/>
      <c r="F38" s="59"/>
      <c r="G38" s="60"/>
      <c r="H38" s="124" t="s">
        <v>224</v>
      </c>
      <c r="I38" s="127" t="s">
        <v>240</v>
      </c>
      <c r="J38" s="103">
        <v>1.71</v>
      </c>
      <c r="K38" s="130">
        <v>100</v>
      </c>
      <c r="L38" s="61"/>
      <c r="M38" s="130"/>
      <c r="N38" s="113"/>
      <c r="O38" s="62">
        <v>2040000</v>
      </c>
      <c r="P38" s="63"/>
      <c r="Q38" s="64">
        <v>1530000</v>
      </c>
      <c r="R38" s="63"/>
      <c r="S38" s="63"/>
      <c r="T38" s="63"/>
      <c r="U38" s="63"/>
      <c r="V38" s="63"/>
      <c r="W38" s="63">
        <v>4080000</v>
      </c>
      <c r="X38" s="63"/>
      <c r="Y38" s="63">
        <v>3060000</v>
      </c>
      <c r="Z38" s="63"/>
      <c r="AA38" s="83">
        <v>9690000</v>
      </c>
      <c r="AB38" s="83"/>
      <c r="AC38" s="116">
        <f>+AA38+Y38+W38+Q38+O38</f>
        <v>20400000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6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3"/>
      <c r="AB39" s="83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4"/>
      <c r="Q40" s="39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118"/>
      <c r="AD40" s="118"/>
      <c r="AE40" s="70"/>
      <c r="AF40" s="120"/>
      <c r="AG40" s="120"/>
      <c r="AH40" s="112"/>
    </row>
    <row r="41" spans="2:34" ht="42.75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1040000</v>
      </c>
      <c r="P41" s="23">
        <f>SUM(P42:P44)</f>
        <v>0</v>
      </c>
      <c r="Q41" s="24">
        <f>SUM(Q42:Q44)</f>
        <v>1530000</v>
      </c>
      <c r="R41" s="23">
        <f>SUM(R42:R44)</f>
        <v>0</v>
      </c>
      <c r="S41" s="24"/>
      <c r="T41" s="23"/>
      <c r="U41" s="24"/>
      <c r="V41" s="23"/>
      <c r="W41" s="24">
        <f>+W42</f>
        <v>3080000</v>
      </c>
      <c r="X41" s="23"/>
      <c r="Y41" s="24">
        <f>+Y42</f>
        <v>4630000</v>
      </c>
      <c r="Z41" s="23"/>
      <c r="AA41" s="24">
        <f>+AA42</f>
        <v>6220000</v>
      </c>
      <c r="AB41" s="23"/>
      <c r="AC41" s="58">
        <f>AC42</f>
        <v>16500000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2.75" customHeight="1">
      <c r="B42" s="121" t="s">
        <v>216</v>
      </c>
      <c r="C42" s="109" t="s">
        <v>217</v>
      </c>
      <c r="D42" s="29"/>
      <c r="E42" s="29"/>
      <c r="F42" s="59"/>
      <c r="G42" s="60"/>
      <c r="H42" s="124" t="s">
        <v>225</v>
      </c>
      <c r="I42" s="127" t="s">
        <v>241</v>
      </c>
      <c r="J42" s="103">
        <v>0</v>
      </c>
      <c r="K42" s="130">
        <v>100</v>
      </c>
      <c r="L42" s="61"/>
      <c r="M42" s="130"/>
      <c r="N42" s="113"/>
      <c r="O42" s="62">
        <v>1040000</v>
      </c>
      <c r="P42" s="63"/>
      <c r="Q42" s="64">
        <v>1530000</v>
      </c>
      <c r="R42" s="63"/>
      <c r="S42" s="63"/>
      <c r="T42" s="63"/>
      <c r="U42" s="63"/>
      <c r="V42" s="63"/>
      <c r="W42" s="63">
        <v>3080000</v>
      </c>
      <c r="X42" s="63"/>
      <c r="Y42" s="63">
        <v>4630000</v>
      </c>
      <c r="Z42" s="63"/>
      <c r="AA42" s="83">
        <v>6220000</v>
      </c>
      <c r="AB42" s="83"/>
      <c r="AC42" s="116">
        <f>+AA42+Y42+W42+Q42+O42</f>
        <v>16500000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125"/>
      <c r="I43" s="128"/>
      <c r="J43" s="104"/>
      <c r="K43" s="131"/>
      <c r="L43" s="86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3"/>
      <c r="AB43" s="83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126"/>
      <c r="I44" s="129"/>
      <c r="J44" s="105"/>
      <c r="K44" s="132"/>
      <c r="L44" s="53"/>
      <c r="M44" s="132"/>
      <c r="N44" s="115"/>
      <c r="O44" s="54"/>
      <c r="P44" s="84"/>
      <c r="Q44" s="39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118"/>
      <c r="AD44" s="118"/>
      <c r="AE44" s="70"/>
      <c r="AF44" s="120"/>
      <c r="AG44" s="120"/>
      <c r="AH44" s="112"/>
    </row>
    <row r="45" spans="2:34" ht="40.5" customHeight="1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1000000</v>
      </c>
      <c r="P45" s="23">
        <f>SUM(P46:P48)</f>
        <v>0</v>
      </c>
      <c r="Q45" s="24">
        <f>SUM(Q46:Q48)</f>
        <v>0</v>
      </c>
      <c r="R45" s="23">
        <f>SUM(R46:R48)</f>
        <v>0</v>
      </c>
      <c r="S45" s="24"/>
      <c r="T45" s="23"/>
      <c r="U45" s="24"/>
      <c r="V45" s="23"/>
      <c r="W45" s="24"/>
      <c r="X45" s="23"/>
      <c r="Y45" s="24"/>
      <c r="Z45" s="23"/>
      <c r="AA45" s="24">
        <f>+AA46</f>
        <v>0</v>
      </c>
      <c r="AB45" s="23"/>
      <c r="AC45" s="58">
        <f>AC46</f>
        <v>1000000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1.25">
      <c r="B46" s="121" t="s">
        <v>216</v>
      </c>
      <c r="C46" s="109" t="s">
        <v>217</v>
      </c>
      <c r="D46" s="29"/>
      <c r="E46" s="29"/>
      <c r="F46" s="59"/>
      <c r="G46" s="60"/>
      <c r="H46" s="124" t="s">
        <v>226</v>
      </c>
      <c r="I46" s="127" t="s">
        <v>242</v>
      </c>
      <c r="J46" s="103">
        <v>0</v>
      </c>
      <c r="K46" s="130">
        <v>100</v>
      </c>
      <c r="L46" s="61"/>
      <c r="M46" s="130"/>
      <c r="N46" s="113"/>
      <c r="O46" s="62">
        <v>1000000</v>
      </c>
      <c r="P46" s="63"/>
      <c r="Q46" s="64"/>
      <c r="R46" s="63"/>
      <c r="S46" s="63"/>
      <c r="T46" s="63"/>
      <c r="U46" s="63"/>
      <c r="V46" s="63"/>
      <c r="W46" s="63"/>
      <c r="X46" s="63"/>
      <c r="Y46" s="63"/>
      <c r="Z46" s="63"/>
      <c r="AA46" s="83"/>
      <c r="AB46" s="83"/>
      <c r="AC46" s="116">
        <f>+O46</f>
        <v>1000000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6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3"/>
      <c r="AB47" s="83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4"/>
      <c r="Q48" s="39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118"/>
      <c r="AD48" s="118"/>
      <c r="AE48" s="70"/>
      <c r="AF48" s="120"/>
      <c r="AG48" s="120"/>
      <c r="AH48" s="112"/>
    </row>
    <row r="49" spans="2:34" ht="47.25" customHeight="1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500000</v>
      </c>
      <c r="P49" s="23">
        <f>SUM(P50:P52)</f>
        <v>0</v>
      </c>
      <c r="Q49" s="24">
        <f>SUM(Q50:Q52)</f>
        <v>0</v>
      </c>
      <c r="R49" s="23">
        <f>SUM(R50:R52)</f>
        <v>0</v>
      </c>
      <c r="S49" s="24"/>
      <c r="T49" s="23"/>
      <c r="U49" s="24"/>
      <c r="V49" s="23"/>
      <c r="W49" s="24">
        <f>+W50</f>
        <v>0</v>
      </c>
      <c r="X49" s="23"/>
      <c r="Y49" s="24">
        <f>+Y50</f>
        <v>0</v>
      </c>
      <c r="Z49" s="23"/>
      <c r="AA49" s="24">
        <f>+AA50</f>
        <v>0</v>
      </c>
      <c r="AB49" s="23"/>
      <c r="AC49" s="58">
        <f>AC50</f>
        <v>500000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34.5">
      <c r="B50" s="121" t="s">
        <v>216</v>
      </c>
      <c r="C50" s="109" t="s">
        <v>217</v>
      </c>
      <c r="D50" s="29"/>
      <c r="E50" s="29"/>
      <c r="F50" s="59"/>
      <c r="G50" s="60"/>
      <c r="H50" s="124" t="s">
        <v>227</v>
      </c>
      <c r="I50" s="127" t="s">
        <v>243</v>
      </c>
      <c r="J50" s="103">
        <v>0</v>
      </c>
      <c r="K50" s="130">
        <v>100</v>
      </c>
      <c r="L50" s="61"/>
      <c r="M50" s="130"/>
      <c r="N50" s="113"/>
      <c r="O50" s="62">
        <v>500000</v>
      </c>
      <c r="P50" s="63"/>
      <c r="Q50" s="64"/>
      <c r="R50" s="63"/>
      <c r="S50" s="63"/>
      <c r="T50" s="63"/>
      <c r="U50" s="63"/>
      <c r="V50" s="63"/>
      <c r="W50" s="63"/>
      <c r="X50" s="63"/>
      <c r="Y50" s="63"/>
      <c r="Z50" s="63"/>
      <c r="AA50" s="83"/>
      <c r="AB50" s="83"/>
      <c r="AC50" s="116">
        <f>+AA50+Y50+W50+Q50+O50</f>
        <v>500000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6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3"/>
      <c r="AB51" s="83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7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4"/>
      <c r="Q52" s="39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118"/>
      <c r="AD52" s="118"/>
      <c r="AE52" s="70"/>
      <c r="AF52" s="120"/>
      <c r="AG52" s="120"/>
      <c r="AH52" s="112"/>
    </row>
    <row r="53" spans="2:34" ht="42" customHeight="1" thickBot="1">
      <c r="B53" s="18" t="s">
        <v>13</v>
      </c>
      <c r="C53" s="19" t="s">
        <v>30</v>
      </c>
      <c r="D53" s="19" t="s">
        <v>14</v>
      </c>
      <c r="E53" s="19" t="s">
        <v>29</v>
      </c>
      <c r="F53" s="20" t="s">
        <v>27</v>
      </c>
      <c r="G53" s="20" t="s">
        <v>28</v>
      </c>
      <c r="H53" s="78" t="s">
        <v>67</v>
      </c>
      <c r="I53" s="80" t="s">
        <v>31</v>
      </c>
      <c r="J53" s="21"/>
      <c r="K53" s="57"/>
      <c r="L53" s="41"/>
      <c r="M53" s="42"/>
      <c r="N53" s="43"/>
      <c r="O53" s="22">
        <f>SUM(O54:O56)</f>
        <v>500000</v>
      </c>
      <c r="P53" s="23">
        <f>SUM(P54:P56)</f>
        <v>0</v>
      </c>
      <c r="Q53" s="24">
        <f>SUM(Q54:Q56)</f>
        <v>0</v>
      </c>
      <c r="R53" s="23">
        <f>SUM(R54:R56)</f>
        <v>0</v>
      </c>
      <c r="S53" s="24"/>
      <c r="T53" s="23"/>
      <c r="U53" s="24"/>
      <c r="V53" s="23"/>
      <c r="W53" s="24"/>
      <c r="X53" s="23"/>
      <c r="Y53" s="24">
        <f>+Y54</f>
        <v>0</v>
      </c>
      <c r="Z53" s="23"/>
      <c r="AA53" s="24"/>
      <c r="AB53" s="23"/>
      <c r="AC53" s="58">
        <f>AC54</f>
        <v>500000</v>
      </c>
      <c r="AD53" s="23">
        <f>AD54</f>
        <v>0</v>
      </c>
      <c r="AE53" s="26">
        <f>SUM(AE54:AE56)</f>
        <v>0</v>
      </c>
      <c r="AF53" s="27"/>
      <c r="AG53" s="27"/>
      <c r="AH53" s="28"/>
    </row>
    <row r="54" spans="2:34" ht="34.5">
      <c r="B54" s="121" t="s">
        <v>216</v>
      </c>
      <c r="C54" s="109" t="s">
        <v>217</v>
      </c>
      <c r="D54" s="29"/>
      <c r="E54" s="29"/>
      <c r="F54" s="59"/>
      <c r="G54" s="60"/>
      <c r="H54" s="124" t="s">
        <v>228</v>
      </c>
      <c r="I54" s="127" t="s">
        <v>244</v>
      </c>
      <c r="J54" s="103">
        <v>0</v>
      </c>
      <c r="K54" s="130">
        <v>100</v>
      </c>
      <c r="L54" s="61"/>
      <c r="M54" s="130"/>
      <c r="N54" s="113"/>
      <c r="O54" s="62">
        <v>500000</v>
      </c>
      <c r="P54" s="63"/>
      <c r="Q54" s="64"/>
      <c r="R54" s="63"/>
      <c r="S54" s="63"/>
      <c r="T54" s="63"/>
      <c r="U54" s="63"/>
      <c r="V54" s="63"/>
      <c r="W54" s="63"/>
      <c r="X54" s="63"/>
      <c r="Y54" s="63"/>
      <c r="Z54" s="63"/>
      <c r="AA54" s="83"/>
      <c r="AB54" s="83"/>
      <c r="AC54" s="116">
        <f>+Y54+Q54+O54</f>
        <v>500000</v>
      </c>
      <c r="AD54" s="116"/>
      <c r="AE54" s="48"/>
      <c r="AF54" s="119"/>
      <c r="AG54" s="119"/>
      <c r="AH54" s="111"/>
    </row>
    <row r="55" spans="2:34">
      <c r="B55" s="122"/>
      <c r="C55" s="107"/>
      <c r="D55" s="36"/>
      <c r="E55" s="36"/>
      <c r="F55" s="65"/>
      <c r="G55" s="31"/>
      <c r="H55" s="125"/>
      <c r="I55" s="128"/>
      <c r="J55" s="104"/>
      <c r="K55" s="131"/>
      <c r="L55" s="86"/>
      <c r="M55" s="131"/>
      <c r="N55" s="114"/>
      <c r="O55" s="66"/>
      <c r="P55" s="67"/>
      <c r="Q55" s="68"/>
      <c r="R55" s="67"/>
      <c r="S55" s="67"/>
      <c r="T55" s="67"/>
      <c r="U55" s="67"/>
      <c r="V55" s="67"/>
      <c r="W55" s="67"/>
      <c r="X55" s="67"/>
      <c r="Y55" s="67"/>
      <c r="Z55" s="67"/>
      <c r="AA55" s="83"/>
      <c r="AB55" s="83"/>
      <c r="AC55" s="117"/>
      <c r="AD55" s="117"/>
      <c r="AE55" s="48"/>
      <c r="AF55" s="119"/>
      <c r="AG55" s="119"/>
      <c r="AH55" s="111"/>
    </row>
    <row r="56" spans="2:34" ht="15.75" thickBot="1">
      <c r="B56" s="123"/>
      <c r="C56" s="107"/>
      <c r="D56" s="37"/>
      <c r="E56" s="37"/>
      <c r="F56" s="69"/>
      <c r="G56" s="38"/>
      <c r="H56" s="126"/>
      <c r="I56" s="129"/>
      <c r="J56" s="105"/>
      <c r="K56" s="132"/>
      <c r="L56" s="53"/>
      <c r="M56" s="132"/>
      <c r="N56" s="115"/>
      <c r="O56" s="54"/>
      <c r="P56" s="84"/>
      <c r="Q56" s="39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118"/>
      <c r="AD56" s="118"/>
      <c r="AE56" s="70"/>
      <c r="AF56" s="120"/>
      <c r="AG56" s="120"/>
      <c r="AH56" s="112"/>
    </row>
    <row r="57" spans="2:34" ht="45" customHeight="1" thickBot="1">
      <c r="B57" s="18" t="s">
        <v>13</v>
      </c>
      <c r="C57" s="19" t="s">
        <v>30</v>
      </c>
      <c r="D57" s="19" t="s">
        <v>14</v>
      </c>
      <c r="E57" s="19" t="s">
        <v>29</v>
      </c>
      <c r="F57" s="20" t="s">
        <v>27</v>
      </c>
      <c r="G57" s="20" t="s">
        <v>28</v>
      </c>
      <c r="H57" s="78" t="s">
        <v>68</v>
      </c>
      <c r="I57" s="80" t="s">
        <v>31</v>
      </c>
      <c r="J57" s="21"/>
      <c r="K57" s="57"/>
      <c r="L57" s="41"/>
      <c r="M57" s="42"/>
      <c r="N57" s="43"/>
      <c r="O57" s="22">
        <f>SUM(O58:O60)</f>
        <v>500000</v>
      </c>
      <c r="P57" s="23">
        <f>SUM(P58:P60)</f>
        <v>0</v>
      </c>
      <c r="Q57" s="24">
        <f>SUM(Q58:Q60)</f>
        <v>0</v>
      </c>
      <c r="R57" s="23">
        <f>SUM(R58:R60)</f>
        <v>0</v>
      </c>
      <c r="S57" s="24"/>
      <c r="T57" s="23"/>
      <c r="U57" s="24"/>
      <c r="V57" s="23"/>
      <c r="W57" s="24"/>
      <c r="X57" s="23"/>
      <c r="Y57" s="24">
        <f>+Y58</f>
        <v>0</v>
      </c>
      <c r="Z57" s="23"/>
      <c r="AA57" s="24"/>
      <c r="AB57" s="23"/>
      <c r="AC57" s="58">
        <f>AC58</f>
        <v>500000</v>
      </c>
      <c r="AD57" s="23">
        <f>AD58</f>
        <v>0</v>
      </c>
      <c r="AE57" s="26">
        <f>SUM(AE58:AE60)</f>
        <v>0</v>
      </c>
      <c r="AF57" s="27"/>
      <c r="AG57" s="27"/>
      <c r="AH57" s="28"/>
    </row>
    <row r="58" spans="2:34" ht="34.5">
      <c r="B58" s="121" t="s">
        <v>216</v>
      </c>
      <c r="C58" s="109" t="s">
        <v>217</v>
      </c>
      <c r="D58" s="29"/>
      <c r="E58" s="29"/>
      <c r="F58" s="59"/>
      <c r="G58" s="60"/>
      <c r="H58" s="124" t="s">
        <v>229</v>
      </c>
      <c r="I58" s="127" t="s">
        <v>245</v>
      </c>
      <c r="J58" s="103">
        <v>0</v>
      </c>
      <c r="K58" s="130">
        <v>100</v>
      </c>
      <c r="L58" s="61"/>
      <c r="M58" s="130"/>
      <c r="N58" s="113"/>
      <c r="O58" s="62">
        <v>500000</v>
      </c>
      <c r="P58" s="63"/>
      <c r="Q58" s="64"/>
      <c r="R58" s="63"/>
      <c r="S58" s="63"/>
      <c r="T58" s="63"/>
      <c r="U58" s="63"/>
      <c r="V58" s="63"/>
      <c r="W58" s="63"/>
      <c r="X58" s="63"/>
      <c r="Y58" s="63"/>
      <c r="Z58" s="63"/>
      <c r="AA58" s="83"/>
      <c r="AB58" s="83"/>
      <c r="AC58" s="116">
        <f>+Y58+O58</f>
        <v>500000</v>
      </c>
      <c r="AD58" s="116"/>
      <c r="AE58" s="48"/>
      <c r="AF58" s="119"/>
      <c r="AG58" s="119"/>
      <c r="AH58" s="111"/>
    </row>
    <row r="59" spans="2:34">
      <c r="B59" s="122"/>
      <c r="C59" s="107"/>
      <c r="D59" s="36"/>
      <c r="E59" s="36"/>
      <c r="F59" s="65"/>
      <c r="G59" s="31"/>
      <c r="H59" s="125"/>
      <c r="I59" s="128"/>
      <c r="J59" s="104"/>
      <c r="K59" s="131"/>
      <c r="L59" s="86"/>
      <c r="M59" s="131"/>
      <c r="N59" s="114"/>
      <c r="O59" s="66"/>
      <c r="P59" s="67"/>
      <c r="Q59" s="68"/>
      <c r="R59" s="67"/>
      <c r="S59" s="67"/>
      <c r="T59" s="67"/>
      <c r="U59" s="67"/>
      <c r="V59" s="67"/>
      <c r="W59" s="67"/>
      <c r="X59" s="67"/>
      <c r="Y59" s="67"/>
      <c r="Z59" s="67"/>
      <c r="AA59" s="83"/>
      <c r="AB59" s="83"/>
      <c r="AC59" s="117"/>
      <c r="AD59" s="117"/>
      <c r="AE59" s="48"/>
      <c r="AF59" s="119"/>
      <c r="AG59" s="119"/>
      <c r="AH59" s="111"/>
    </row>
    <row r="60" spans="2:34" ht="15.75" thickBot="1">
      <c r="B60" s="123"/>
      <c r="C60" s="107"/>
      <c r="D60" s="37"/>
      <c r="E60" s="37"/>
      <c r="F60" s="69"/>
      <c r="G60" s="38"/>
      <c r="H60" s="126"/>
      <c r="I60" s="129"/>
      <c r="J60" s="105"/>
      <c r="K60" s="132"/>
      <c r="L60" s="53"/>
      <c r="M60" s="132"/>
      <c r="N60" s="115"/>
      <c r="O60" s="54"/>
      <c r="P60" s="84"/>
      <c r="Q60" s="39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118"/>
      <c r="AD60" s="118"/>
      <c r="AE60" s="70"/>
      <c r="AF60" s="120"/>
      <c r="AG60" s="120"/>
      <c r="AH60" s="112"/>
    </row>
    <row r="61" spans="2:34" ht="44.25" customHeight="1" thickBot="1">
      <c r="B61" s="18" t="s">
        <v>13</v>
      </c>
      <c r="C61" s="19" t="s">
        <v>30</v>
      </c>
      <c r="D61" s="19" t="s">
        <v>14</v>
      </c>
      <c r="E61" s="19" t="s">
        <v>29</v>
      </c>
      <c r="F61" s="20" t="s">
        <v>27</v>
      </c>
      <c r="G61" s="20" t="s">
        <v>28</v>
      </c>
      <c r="H61" s="78" t="s">
        <v>69</v>
      </c>
      <c r="I61" s="80" t="s">
        <v>31</v>
      </c>
      <c r="J61" s="21"/>
      <c r="K61" s="57"/>
      <c r="L61" s="41"/>
      <c r="M61" s="42"/>
      <c r="N61" s="43"/>
      <c r="O61" s="22">
        <f>SUM(O62:O64)</f>
        <v>500000</v>
      </c>
      <c r="P61" s="23">
        <f>SUM(P62:P64)</f>
        <v>0</v>
      </c>
      <c r="Q61" s="24">
        <f>SUM(Q62:Q64)</f>
        <v>0</v>
      </c>
      <c r="R61" s="23">
        <f>SUM(R62:R64)</f>
        <v>0</v>
      </c>
      <c r="S61" s="24"/>
      <c r="T61" s="23"/>
      <c r="U61" s="24"/>
      <c r="V61" s="23"/>
      <c r="W61" s="24"/>
      <c r="X61" s="23"/>
      <c r="Y61" s="24"/>
      <c r="Z61" s="23"/>
      <c r="AA61" s="24">
        <f>+AA62</f>
        <v>0</v>
      </c>
      <c r="AB61" s="23"/>
      <c r="AC61" s="58">
        <f>AC62</f>
        <v>500000</v>
      </c>
      <c r="AD61" s="23">
        <f>AD62</f>
        <v>0</v>
      </c>
      <c r="AE61" s="26">
        <f>SUM(AE62:AE64)</f>
        <v>0</v>
      </c>
      <c r="AF61" s="27"/>
      <c r="AG61" s="27"/>
      <c r="AH61" s="28"/>
    </row>
    <row r="62" spans="2:34" ht="34.5">
      <c r="B62" s="121" t="s">
        <v>216</v>
      </c>
      <c r="C62" s="109" t="s">
        <v>217</v>
      </c>
      <c r="D62" s="29"/>
      <c r="E62" s="29"/>
      <c r="F62" s="59"/>
      <c r="G62" s="60"/>
      <c r="H62" s="124" t="s">
        <v>230</v>
      </c>
      <c r="I62" s="127" t="s">
        <v>246</v>
      </c>
      <c r="J62" s="103">
        <v>0</v>
      </c>
      <c r="K62" s="130">
        <v>100</v>
      </c>
      <c r="L62" s="61"/>
      <c r="M62" s="130"/>
      <c r="N62" s="113"/>
      <c r="O62" s="62">
        <v>500000</v>
      </c>
      <c r="P62" s="63"/>
      <c r="Q62" s="64"/>
      <c r="R62" s="63"/>
      <c r="S62" s="63"/>
      <c r="T62" s="63"/>
      <c r="U62" s="63"/>
      <c r="V62" s="63"/>
      <c r="W62" s="63"/>
      <c r="X62" s="63"/>
      <c r="Y62" s="63"/>
      <c r="Z62" s="63"/>
      <c r="AA62" s="83"/>
      <c r="AB62" s="83"/>
      <c r="AC62" s="116">
        <f>+AA62+O62</f>
        <v>500000</v>
      </c>
      <c r="AD62" s="116"/>
      <c r="AE62" s="48"/>
      <c r="AF62" s="119"/>
      <c r="AG62" s="119"/>
      <c r="AH62" s="111"/>
    </row>
    <row r="63" spans="2:34">
      <c r="B63" s="122"/>
      <c r="C63" s="107"/>
      <c r="D63" s="36"/>
      <c r="E63" s="36"/>
      <c r="F63" s="65"/>
      <c r="G63" s="31"/>
      <c r="H63" s="125"/>
      <c r="I63" s="128"/>
      <c r="J63" s="104"/>
      <c r="K63" s="131"/>
      <c r="L63" s="86"/>
      <c r="M63" s="131"/>
      <c r="N63" s="114"/>
      <c r="O63" s="66"/>
      <c r="P63" s="67"/>
      <c r="Q63" s="68"/>
      <c r="R63" s="67"/>
      <c r="S63" s="67"/>
      <c r="T63" s="67"/>
      <c r="U63" s="67"/>
      <c r="V63" s="67"/>
      <c r="W63" s="67"/>
      <c r="X63" s="67"/>
      <c r="Y63" s="67"/>
      <c r="Z63" s="67"/>
      <c r="AA63" s="83"/>
      <c r="AB63" s="83"/>
      <c r="AC63" s="117"/>
      <c r="AD63" s="117"/>
      <c r="AE63" s="48"/>
      <c r="AF63" s="119"/>
      <c r="AG63" s="119"/>
      <c r="AH63" s="111"/>
    </row>
    <row r="64" spans="2:34" ht="15.75" thickBot="1">
      <c r="B64" s="123"/>
      <c r="C64" s="107"/>
      <c r="D64" s="37"/>
      <c r="E64" s="37"/>
      <c r="F64" s="69"/>
      <c r="G64" s="38"/>
      <c r="H64" s="126"/>
      <c r="I64" s="129"/>
      <c r="J64" s="105"/>
      <c r="K64" s="132"/>
      <c r="L64" s="53"/>
      <c r="M64" s="132"/>
      <c r="N64" s="115"/>
      <c r="O64" s="54"/>
      <c r="P64" s="84"/>
      <c r="Q64" s="39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118"/>
      <c r="AD64" s="118"/>
      <c r="AE64" s="70"/>
      <c r="AF64" s="120"/>
      <c r="AG64" s="120"/>
      <c r="AH64" s="112"/>
    </row>
    <row r="65" spans="2:34" ht="41.25" customHeight="1" thickBot="1">
      <c r="B65" s="18" t="s">
        <v>13</v>
      </c>
      <c r="C65" s="19" t="s">
        <v>30</v>
      </c>
      <c r="D65" s="19" t="s">
        <v>14</v>
      </c>
      <c r="E65" s="19" t="s">
        <v>29</v>
      </c>
      <c r="F65" s="20" t="s">
        <v>27</v>
      </c>
      <c r="G65" s="20" t="s">
        <v>28</v>
      </c>
      <c r="H65" s="78" t="s">
        <v>70</v>
      </c>
      <c r="I65" s="80" t="s">
        <v>31</v>
      </c>
      <c r="J65" s="21"/>
      <c r="K65" s="57"/>
      <c r="L65" s="41"/>
      <c r="M65" s="42"/>
      <c r="N65" s="43"/>
      <c r="O65" s="22">
        <f>SUM(O66:O68)</f>
        <v>500000</v>
      </c>
      <c r="P65" s="23">
        <f>SUM(P66:P68)</f>
        <v>0</v>
      </c>
      <c r="Q65" s="24">
        <f>SUM(Q66:Q68)</f>
        <v>0</v>
      </c>
      <c r="R65" s="23">
        <f>SUM(R66:R68)</f>
        <v>0</v>
      </c>
      <c r="S65" s="24"/>
      <c r="T65" s="23"/>
      <c r="U65" s="24"/>
      <c r="V65" s="23"/>
      <c r="W65" s="24"/>
      <c r="X65" s="23"/>
      <c r="Y65" s="24"/>
      <c r="Z65" s="23"/>
      <c r="AA65" s="24">
        <f>+AA66</f>
        <v>0</v>
      </c>
      <c r="AB65" s="23"/>
      <c r="AC65" s="58">
        <f>AC66</f>
        <v>500000</v>
      </c>
      <c r="AD65" s="23">
        <f>AD66</f>
        <v>0</v>
      </c>
      <c r="AE65" s="26">
        <f>SUM(AE66:AE68)</f>
        <v>0</v>
      </c>
      <c r="AF65" s="27"/>
      <c r="AG65" s="27"/>
      <c r="AH65" s="28"/>
    </row>
    <row r="66" spans="2:34" ht="34.5">
      <c r="B66" s="121" t="s">
        <v>216</v>
      </c>
      <c r="C66" s="109" t="s">
        <v>217</v>
      </c>
      <c r="D66" s="29"/>
      <c r="E66" s="29"/>
      <c r="F66" s="59"/>
      <c r="G66" s="60"/>
      <c r="H66" s="124" t="s">
        <v>231</v>
      </c>
      <c r="I66" s="127" t="s">
        <v>247</v>
      </c>
      <c r="J66" s="103">
        <v>0</v>
      </c>
      <c r="K66" s="130">
        <v>100</v>
      </c>
      <c r="L66" s="61"/>
      <c r="M66" s="130"/>
      <c r="N66" s="113"/>
      <c r="O66" s="62">
        <v>500000</v>
      </c>
      <c r="P66" s="63"/>
      <c r="Q66" s="64"/>
      <c r="R66" s="63"/>
      <c r="S66" s="63"/>
      <c r="T66" s="63"/>
      <c r="U66" s="63"/>
      <c r="V66" s="63"/>
      <c r="W66" s="63"/>
      <c r="X66" s="63"/>
      <c r="Y66" s="63"/>
      <c r="Z66" s="63"/>
      <c r="AA66" s="83"/>
      <c r="AB66" s="83"/>
      <c r="AC66" s="116">
        <f>+AA66+O66</f>
        <v>500000</v>
      </c>
      <c r="AD66" s="116"/>
      <c r="AE66" s="48"/>
      <c r="AF66" s="119"/>
      <c r="AG66" s="119"/>
      <c r="AH66" s="111"/>
    </row>
    <row r="67" spans="2:34">
      <c r="B67" s="122"/>
      <c r="C67" s="107"/>
      <c r="D67" s="36"/>
      <c r="E67" s="36"/>
      <c r="F67" s="65"/>
      <c r="G67" s="31"/>
      <c r="H67" s="125"/>
      <c r="I67" s="128"/>
      <c r="J67" s="104"/>
      <c r="K67" s="131"/>
      <c r="L67" s="86"/>
      <c r="M67" s="131"/>
      <c r="N67" s="114"/>
      <c r="O67" s="66"/>
      <c r="P67" s="67"/>
      <c r="Q67" s="68"/>
      <c r="R67" s="67"/>
      <c r="S67" s="67"/>
      <c r="T67" s="67"/>
      <c r="U67" s="67"/>
      <c r="V67" s="67"/>
      <c r="W67" s="67"/>
      <c r="X67" s="67"/>
      <c r="Y67" s="67"/>
      <c r="Z67" s="67"/>
      <c r="AA67" s="83"/>
      <c r="AB67" s="83"/>
      <c r="AC67" s="117"/>
      <c r="AD67" s="117"/>
      <c r="AE67" s="48"/>
      <c r="AF67" s="119"/>
      <c r="AG67" s="119"/>
      <c r="AH67" s="111"/>
    </row>
    <row r="68" spans="2:34" ht="15.75" thickBot="1">
      <c r="B68" s="123"/>
      <c r="C68" s="107"/>
      <c r="D68" s="37"/>
      <c r="E68" s="37"/>
      <c r="F68" s="69"/>
      <c r="G68" s="38"/>
      <c r="H68" s="126"/>
      <c r="I68" s="129"/>
      <c r="J68" s="105"/>
      <c r="K68" s="132"/>
      <c r="L68" s="53"/>
      <c r="M68" s="132"/>
      <c r="N68" s="115"/>
      <c r="O68" s="54"/>
      <c r="P68" s="84"/>
      <c r="Q68" s="39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118"/>
      <c r="AD68" s="118"/>
      <c r="AE68" s="70"/>
      <c r="AF68" s="120"/>
      <c r="AG68" s="120"/>
      <c r="AH68" s="112"/>
    </row>
    <row r="69" spans="2:34" ht="47.25" customHeight="1" thickBot="1">
      <c r="B69" s="18" t="s">
        <v>13</v>
      </c>
      <c r="C69" s="19" t="s">
        <v>30</v>
      </c>
      <c r="D69" s="19" t="s">
        <v>14</v>
      </c>
      <c r="E69" s="19" t="s">
        <v>29</v>
      </c>
      <c r="F69" s="20" t="s">
        <v>27</v>
      </c>
      <c r="G69" s="20" t="s">
        <v>28</v>
      </c>
      <c r="H69" s="78" t="s">
        <v>71</v>
      </c>
      <c r="I69" s="80" t="s">
        <v>31</v>
      </c>
      <c r="J69" s="21"/>
      <c r="K69" s="57"/>
      <c r="L69" s="41"/>
      <c r="M69" s="42"/>
      <c r="N69" s="43"/>
      <c r="O69" s="22">
        <f>SUM(O70:O72)</f>
        <v>500000</v>
      </c>
      <c r="P69" s="23">
        <f>SUM(P70:P72)</f>
        <v>0</v>
      </c>
      <c r="Q69" s="24">
        <f>SUM(Q70:Q72)</f>
        <v>0</v>
      </c>
      <c r="R69" s="23">
        <f>SUM(R70:R72)</f>
        <v>0</v>
      </c>
      <c r="S69" s="24"/>
      <c r="T69" s="23"/>
      <c r="U69" s="24"/>
      <c r="V69" s="23"/>
      <c r="W69" s="24"/>
      <c r="X69" s="23"/>
      <c r="Y69" s="24"/>
      <c r="Z69" s="23"/>
      <c r="AA69" s="24">
        <f>+AA70</f>
        <v>0</v>
      </c>
      <c r="AB69" s="23"/>
      <c r="AC69" s="58">
        <f>AC70</f>
        <v>500000</v>
      </c>
      <c r="AD69" s="23">
        <f>AD70</f>
        <v>0</v>
      </c>
      <c r="AE69" s="26">
        <f>SUM(AE70:AE72)</f>
        <v>0</v>
      </c>
      <c r="AF69" s="27"/>
      <c r="AG69" s="27"/>
      <c r="AH69" s="28"/>
    </row>
    <row r="70" spans="2:34" ht="36.75" customHeight="1">
      <c r="B70" s="121" t="s">
        <v>216</v>
      </c>
      <c r="C70" s="109" t="s">
        <v>217</v>
      </c>
      <c r="D70" s="29"/>
      <c r="E70" s="29"/>
      <c r="F70" s="59"/>
      <c r="G70" s="60"/>
      <c r="H70" s="124" t="s">
        <v>232</v>
      </c>
      <c r="I70" s="127" t="s">
        <v>248</v>
      </c>
      <c r="J70" s="103">
        <v>0</v>
      </c>
      <c r="K70" s="130">
        <v>100</v>
      </c>
      <c r="L70" s="61"/>
      <c r="M70" s="130"/>
      <c r="N70" s="113"/>
      <c r="O70" s="62">
        <v>500000</v>
      </c>
      <c r="P70" s="63"/>
      <c r="Q70" s="64"/>
      <c r="R70" s="63"/>
      <c r="S70" s="63"/>
      <c r="T70" s="63"/>
      <c r="U70" s="63"/>
      <c r="V70" s="63"/>
      <c r="W70" s="63"/>
      <c r="X70" s="63"/>
      <c r="Y70" s="63"/>
      <c r="Z70" s="63"/>
      <c r="AA70" s="83"/>
      <c r="AB70" s="83"/>
      <c r="AC70" s="116">
        <f>+O70</f>
        <v>500000</v>
      </c>
      <c r="AD70" s="116"/>
      <c r="AE70" s="48"/>
      <c r="AF70" s="119"/>
      <c r="AG70" s="119"/>
      <c r="AH70" s="111"/>
    </row>
    <row r="71" spans="2:34">
      <c r="B71" s="122"/>
      <c r="C71" s="107"/>
      <c r="D71" s="36"/>
      <c r="E71" s="36"/>
      <c r="F71" s="65"/>
      <c r="G71" s="31"/>
      <c r="H71" s="125"/>
      <c r="I71" s="128"/>
      <c r="J71" s="104"/>
      <c r="K71" s="131"/>
      <c r="L71" s="86"/>
      <c r="M71" s="131"/>
      <c r="N71" s="114"/>
      <c r="O71" s="66"/>
      <c r="P71" s="67"/>
      <c r="Q71" s="68"/>
      <c r="R71" s="67"/>
      <c r="S71" s="67"/>
      <c r="T71" s="67"/>
      <c r="U71" s="67"/>
      <c r="V71" s="67"/>
      <c r="W71" s="67"/>
      <c r="X71" s="67"/>
      <c r="Y71" s="67"/>
      <c r="Z71" s="67"/>
      <c r="AA71" s="83"/>
      <c r="AB71" s="83"/>
      <c r="AC71" s="117"/>
      <c r="AD71" s="117"/>
      <c r="AE71" s="48"/>
      <c r="AF71" s="119"/>
      <c r="AG71" s="119"/>
      <c r="AH71" s="111"/>
    </row>
    <row r="72" spans="2:34" ht="15.75" thickBot="1">
      <c r="B72" s="123"/>
      <c r="C72" s="107"/>
      <c r="D72" s="37"/>
      <c r="E72" s="37"/>
      <c r="F72" s="69"/>
      <c r="G72" s="38"/>
      <c r="H72" s="126"/>
      <c r="I72" s="129"/>
      <c r="J72" s="105"/>
      <c r="K72" s="132"/>
      <c r="L72" s="53"/>
      <c r="M72" s="132"/>
      <c r="N72" s="115"/>
      <c r="O72" s="54"/>
      <c r="P72" s="84"/>
      <c r="Q72" s="39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118"/>
      <c r="AD72" s="118"/>
      <c r="AE72" s="70"/>
      <c r="AF72" s="120"/>
      <c r="AG72" s="120"/>
      <c r="AH72" s="112"/>
    </row>
    <row r="73" spans="2:34" ht="39.75" customHeight="1" thickBot="1">
      <c r="B73" s="18" t="s">
        <v>13</v>
      </c>
      <c r="C73" s="19" t="s">
        <v>30</v>
      </c>
      <c r="D73" s="19" t="s">
        <v>14</v>
      </c>
      <c r="E73" s="19" t="s">
        <v>29</v>
      </c>
      <c r="F73" s="20" t="s">
        <v>27</v>
      </c>
      <c r="G73" s="20" t="s">
        <v>28</v>
      </c>
      <c r="H73" s="78" t="s">
        <v>72</v>
      </c>
      <c r="I73" s="80" t="s">
        <v>31</v>
      </c>
      <c r="J73" s="21"/>
      <c r="K73" s="57"/>
      <c r="L73" s="41"/>
      <c r="M73" s="42"/>
      <c r="N73" s="43"/>
      <c r="O73" s="22">
        <f>SUM(O74:O76)</f>
        <v>1500000</v>
      </c>
      <c r="P73" s="23">
        <f>SUM(P74:P76)</f>
        <v>0</v>
      </c>
      <c r="Q73" s="24">
        <f>SUM(Q74:Q76)</f>
        <v>0</v>
      </c>
      <c r="R73" s="23">
        <f>SUM(R74:R76)</f>
        <v>0</v>
      </c>
      <c r="S73" s="24"/>
      <c r="T73" s="23"/>
      <c r="U73" s="24"/>
      <c r="V73" s="23"/>
      <c r="W73" s="24"/>
      <c r="X73" s="23"/>
      <c r="Y73" s="24"/>
      <c r="Z73" s="23"/>
      <c r="AA73" s="24">
        <f>+AA74</f>
        <v>0</v>
      </c>
      <c r="AB73" s="23"/>
      <c r="AC73" s="58">
        <f>AC74</f>
        <v>1500000</v>
      </c>
      <c r="AD73" s="23">
        <f>AD74</f>
        <v>0</v>
      </c>
      <c r="AE73" s="26">
        <f>SUM(AE74:AE76)</f>
        <v>0</v>
      </c>
      <c r="AF73" s="27"/>
      <c r="AG73" s="27"/>
      <c r="AH73" s="28"/>
    </row>
    <row r="74" spans="2:34" ht="39.75" customHeight="1">
      <c r="B74" s="121" t="s">
        <v>216</v>
      </c>
      <c r="C74" s="109" t="s">
        <v>217</v>
      </c>
      <c r="D74" s="29"/>
      <c r="E74" s="29"/>
      <c r="F74" s="59"/>
      <c r="G74" s="60"/>
      <c r="H74" s="124" t="s">
        <v>233</v>
      </c>
      <c r="I74" s="127" t="s">
        <v>249</v>
      </c>
      <c r="J74" s="103">
        <v>0</v>
      </c>
      <c r="K74" s="130">
        <v>2</v>
      </c>
      <c r="L74" s="61"/>
      <c r="M74" s="130"/>
      <c r="N74" s="113"/>
      <c r="O74" s="62">
        <v>1500000</v>
      </c>
      <c r="P74" s="63"/>
      <c r="Q74" s="64"/>
      <c r="R74" s="63"/>
      <c r="S74" s="63"/>
      <c r="T74" s="63"/>
      <c r="U74" s="63"/>
      <c r="V74" s="63"/>
      <c r="W74" s="63"/>
      <c r="X74" s="63"/>
      <c r="Y74" s="63"/>
      <c r="Z74" s="63"/>
      <c r="AA74" s="83"/>
      <c r="AB74" s="83"/>
      <c r="AC74" s="116">
        <f>+O74</f>
        <v>1500000</v>
      </c>
      <c r="AD74" s="116"/>
      <c r="AE74" s="48"/>
      <c r="AF74" s="119"/>
      <c r="AG74" s="119"/>
      <c r="AH74" s="111"/>
    </row>
    <row r="75" spans="2:34">
      <c r="B75" s="122"/>
      <c r="C75" s="107"/>
      <c r="D75" s="36"/>
      <c r="E75" s="36"/>
      <c r="F75" s="65"/>
      <c r="G75" s="31"/>
      <c r="H75" s="125"/>
      <c r="I75" s="128"/>
      <c r="J75" s="104"/>
      <c r="K75" s="131"/>
      <c r="L75" s="86"/>
      <c r="M75" s="131"/>
      <c r="N75" s="114"/>
      <c r="O75" s="66"/>
      <c r="P75" s="67"/>
      <c r="Q75" s="68"/>
      <c r="R75" s="67"/>
      <c r="S75" s="67"/>
      <c r="T75" s="67"/>
      <c r="U75" s="67"/>
      <c r="V75" s="67"/>
      <c r="W75" s="67"/>
      <c r="X75" s="67"/>
      <c r="Y75" s="67"/>
      <c r="Z75" s="67"/>
      <c r="AA75" s="83"/>
      <c r="AB75" s="83"/>
      <c r="AC75" s="117"/>
      <c r="AD75" s="117"/>
      <c r="AE75" s="48"/>
      <c r="AF75" s="119"/>
      <c r="AG75" s="119"/>
      <c r="AH75" s="111"/>
    </row>
    <row r="76" spans="2:34" ht="15.75" thickBot="1">
      <c r="B76" s="123"/>
      <c r="C76" s="107"/>
      <c r="D76" s="37"/>
      <c r="E76" s="37"/>
      <c r="F76" s="69"/>
      <c r="G76" s="38"/>
      <c r="H76" s="126"/>
      <c r="I76" s="129"/>
      <c r="J76" s="105"/>
      <c r="K76" s="132"/>
      <c r="L76" s="53"/>
      <c r="M76" s="132"/>
      <c r="N76" s="115"/>
      <c r="O76" s="54"/>
      <c r="P76" s="84"/>
      <c r="Q76" s="39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118"/>
      <c r="AD76" s="118"/>
      <c r="AE76" s="70"/>
      <c r="AF76" s="120"/>
      <c r="AG76" s="120"/>
      <c r="AH76" s="112"/>
    </row>
    <row r="77" spans="2:34" ht="42" thickBot="1">
      <c r="B77" s="18" t="s">
        <v>13</v>
      </c>
      <c r="C77" s="19" t="s">
        <v>30</v>
      </c>
      <c r="D77" s="19" t="s">
        <v>14</v>
      </c>
      <c r="E77" s="19" t="s">
        <v>29</v>
      </c>
      <c r="F77" s="20" t="s">
        <v>27</v>
      </c>
      <c r="G77" s="20" t="s">
        <v>28</v>
      </c>
      <c r="H77" s="78" t="s">
        <v>73</v>
      </c>
      <c r="I77" s="80" t="s">
        <v>31</v>
      </c>
      <c r="J77" s="21"/>
      <c r="K77" s="57"/>
      <c r="L77" s="41"/>
      <c r="M77" s="42"/>
      <c r="N77" s="43"/>
      <c r="O77" s="22">
        <f>SUM(O78:O80)</f>
        <v>1500000</v>
      </c>
      <c r="P77" s="23">
        <f>SUM(P78:P80)</f>
        <v>0</v>
      </c>
      <c r="Q77" s="24">
        <f>SUM(Q78:Q80)</f>
        <v>0</v>
      </c>
      <c r="R77" s="23">
        <f>SUM(R78:R80)</f>
        <v>0</v>
      </c>
      <c r="S77" s="24"/>
      <c r="T77" s="23"/>
      <c r="U77" s="24"/>
      <c r="V77" s="23"/>
      <c r="W77" s="24"/>
      <c r="X77" s="23"/>
      <c r="Y77" s="24"/>
      <c r="Z77" s="23"/>
      <c r="AA77" s="24">
        <f>+AA78</f>
        <v>0</v>
      </c>
      <c r="AB77" s="23"/>
      <c r="AC77" s="58">
        <f>AC78</f>
        <v>1500000</v>
      </c>
      <c r="AD77" s="23">
        <f>AD78</f>
        <v>0</v>
      </c>
      <c r="AE77" s="26">
        <f>SUM(AE78:AE80)</f>
        <v>0</v>
      </c>
      <c r="AF77" s="27"/>
      <c r="AG77" s="27"/>
      <c r="AH77" s="28"/>
    </row>
    <row r="78" spans="2:34" ht="41.25">
      <c r="B78" s="121" t="s">
        <v>216</v>
      </c>
      <c r="C78" s="109" t="s">
        <v>217</v>
      </c>
      <c r="D78" s="29"/>
      <c r="E78" s="29"/>
      <c r="F78" s="59"/>
      <c r="G78" s="60"/>
      <c r="H78" s="124" t="s">
        <v>250</v>
      </c>
      <c r="I78" s="127" t="s">
        <v>251</v>
      </c>
      <c r="J78" s="103">
        <v>0</v>
      </c>
      <c r="K78" s="130">
        <v>100</v>
      </c>
      <c r="L78" s="61"/>
      <c r="M78" s="130"/>
      <c r="N78" s="113"/>
      <c r="O78" s="62">
        <v>1500000</v>
      </c>
      <c r="P78" s="63"/>
      <c r="Q78" s="64"/>
      <c r="R78" s="63"/>
      <c r="S78" s="63"/>
      <c r="T78" s="63"/>
      <c r="U78" s="63"/>
      <c r="V78" s="63"/>
      <c r="W78" s="63"/>
      <c r="X78" s="63"/>
      <c r="Y78" s="63"/>
      <c r="Z78" s="63"/>
      <c r="AA78" s="83"/>
      <c r="AB78" s="83"/>
      <c r="AC78" s="116">
        <f>+O78</f>
        <v>1500000</v>
      </c>
      <c r="AD78" s="116"/>
      <c r="AE78" s="48"/>
      <c r="AF78" s="119"/>
      <c r="AG78" s="119"/>
      <c r="AH78" s="111"/>
    </row>
    <row r="79" spans="2:34">
      <c r="B79" s="122"/>
      <c r="C79" s="107"/>
      <c r="D79" s="36"/>
      <c r="E79" s="36"/>
      <c r="F79" s="65"/>
      <c r="G79" s="31"/>
      <c r="H79" s="125"/>
      <c r="I79" s="128"/>
      <c r="J79" s="104"/>
      <c r="K79" s="131"/>
      <c r="L79" s="86"/>
      <c r="M79" s="131"/>
      <c r="N79" s="114"/>
      <c r="O79" s="66"/>
      <c r="P79" s="67"/>
      <c r="Q79" s="68"/>
      <c r="R79" s="67"/>
      <c r="S79" s="67"/>
      <c r="T79" s="67"/>
      <c r="U79" s="67"/>
      <c r="V79" s="67"/>
      <c r="W79" s="67"/>
      <c r="X79" s="67"/>
      <c r="Y79" s="67"/>
      <c r="Z79" s="67"/>
      <c r="AA79" s="83"/>
      <c r="AB79" s="83"/>
      <c r="AC79" s="117"/>
      <c r="AD79" s="117"/>
      <c r="AE79" s="48"/>
      <c r="AF79" s="119"/>
      <c r="AG79" s="119"/>
      <c r="AH79" s="111"/>
    </row>
    <row r="80" spans="2:34" ht="15.75" thickBot="1">
      <c r="B80" s="123"/>
      <c r="C80" s="107"/>
      <c r="D80" s="37"/>
      <c r="E80" s="37"/>
      <c r="F80" s="69"/>
      <c r="G80" s="38"/>
      <c r="H80" s="126"/>
      <c r="I80" s="129"/>
      <c r="J80" s="105"/>
      <c r="K80" s="132"/>
      <c r="L80" s="53"/>
      <c r="M80" s="132"/>
      <c r="N80" s="115"/>
      <c r="O80" s="54"/>
      <c r="P80" s="84"/>
      <c r="Q80" s="39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118"/>
      <c r="AD80" s="118"/>
      <c r="AE80" s="70"/>
      <c r="AF80" s="120"/>
      <c r="AG80" s="120"/>
      <c r="AH80" s="112"/>
    </row>
    <row r="81" spans="2:34" ht="42" thickBot="1">
      <c r="B81" s="18" t="s">
        <v>13</v>
      </c>
      <c r="C81" s="19" t="s">
        <v>30</v>
      </c>
      <c r="D81" s="19" t="s">
        <v>14</v>
      </c>
      <c r="E81" s="19" t="s">
        <v>29</v>
      </c>
      <c r="F81" s="20" t="s">
        <v>27</v>
      </c>
      <c r="G81" s="20" t="s">
        <v>28</v>
      </c>
      <c r="H81" s="78" t="s">
        <v>74</v>
      </c>
      <c r="I81" s="80" t="s">
        <v>31</v>
      </c>
      <c r="J81" s="21"/>
      <c r="K81" s="57"/>
      <c r="L81" s="41"/>
      <c r="M81" s="42"/>
      <c r="N81" s="43"/>
      <c r="O81" s="22">
        <f>SUM(O82:O84)</f>
        <v>2000000</v>
      </c>
      <c r="P81" s="23">
        <f>SUM(P82:P84)</f>
        <v>0</v>
      </c>
      <c r="Q81" s="24">
        <f>SUM(Q82:Q84)</f>
        <v>0</v>
      </c>
      <c r="R81" s="23">
        <f>SUM(R82:R84)</f>
        <v>0</v>
      </c>
      <c r="S81" s="24"/>
      <c r="T81" s="23"/>
      <c r="U81" s="24"/>
      <c r="V81" s="23"/>
      <c r="W81" s="24"/>
      <c r="X81" s="23"/>
      <c r="Y81" s="24"/>
      <c r="Z81" s="23"/>
      <c r="AA81" s="24">
        <f>+AA82</f>
        <v>0</v>
      </c>
      <c r="AB81" s="23"/>
      <c r="AC81" s="58">
        <f>AC82</f>
        <v>2000000</v>
      </c>
      <c r="AD81" s="23">
        <f>AD82</f>
        <v>0</v>
      </c>
      <c r="AE81" s="26">
        <f>SUM(AE82:AE84)</f>
        <v>0</v>
      </c>
      <c r="AF81" s="27"/>
      <c r="AG81" s="27"/>
      <c r="AH81" s="28"/>
    </row>
    <row r="82" spans="2:34" ht="41.25">
      <c r="B82" s="121" t="s">
        <v>216</v>
      </c>
      <c r="C82" s="109" t="s">
        <v>217</v>
      </c>
      <c r="D82" s="29"/>
      <c r="E82" s="29"/>
      <c r="F82" s="59"/>
      <c r="G82" s="60"/>
      <c r="H82" s="124" t="s">
        <v>252</v>
      </c>
      <c r="I82" s="127" t="s">
        <v>253</v>
      </c>
      <c r="J82" s="103">
        <v>0</v>
      </c>
      <c r="K82" s="130">
        <v>100</v>
      </c>
      <c r="L82" s="61"/>
      <c r="M82" s="130"/>
      <c r="N82" s="113"/>
      <c r="O82" s="62">
        <v>2000000</v>
      </c>
      <c r="P82" s="63"/>
      <c r="Q82" s="64"/>
      <c r="R82" s="63"/>
      <c r="S82" s="63"/>
      <c r="T82" s="63"/>
      <c r="U82" s="63"/>
      <c r="V82" s="63"/>
      <c r="W82" s="63"/>
      <c r="X82" s="63"/>
      <c r="Y82" s="63"/>
      <c r="Z82" s="63"/>
      <c r="AA82" s="83"/>
      <c r="AB82" s="83"/>
      <c r="AC82" s="116">
        <f>+O82</f>
        <v>2000000</v>
      </c>
      <c r="AD82" s="116"/>
      <c r="AE82" s="48"/>
      <c r="AF82" s="119"/>
      <c r="AG82" s="119"/>
      <c r="AH82" s="111"/>
    </row>
    <row r="83" spans="2:34">
      <c r="B83" s="122"/>
      <c r="C83" s="107"/>
      <c r="D83" s="36"/>
      <c r="E83" s="36"/>
      <c r="F83" s="65"/>
      <c r="G83" s="31"/>
      <c r="H83" s="125"/>
      <c r="I83" s="128"/>
      <c r="J83" s="104"/>
      <c r="K83" s="131"/>
      <c r="L83" s="86"/>
      <c r="M83" s="131"/>
      <c r="N83" s="114"/>
      <c r="O83" s="66"/>
      <c r="P83" s="67"/>
      <c r="Q83" s="68"/>
      <c r="R83" s="67"/>
      <c r="S83" s="67"/>
      <c r="T83" s="67"/>
      <c r="U83" s="67"/>
      <c r="V83" s="67"/>
      <c r="W83" s="67"/>
      <c r="X83" s="67"/>
      <c r="Y83" s="67"/>
      <c r="Z83" s="67"/>
      <c r="AA83" s="83"/>
      <c r="AB83" s="83"/>
      <c r="AC83" s="117"/>
      <c r="AD83" s="117"/>
      <c r="AE83" s="48"/>
      <c r="AF83" s="119"/>
      <c r="AG83" s="119"/>
      <c r="AH83" s="111"/>
    </row>
    <row r="84" spans="2:34" ht="15.75" thickBot="1">
      <c r="B84" s="123"/>
      <c r="C84" s="107"/>
      <c r="D84" s="37"/>
      <c r="E84" s="37"/>
      <c r="F84" s="69"/>
      <c r="G84" s="38"/>
      <c r="H84" s="126"/>
      <c r="I84" s="129"/>
      <c r="J84" s="105"/>
      <c r="K84" s="132"/>
      <c r="L84" s="53"/>
      <c r="M84" s="132"/>
      <c r="N84" s="115"/>
      <c r="O84" s="54"/>
      <c r="P84" s="84"/>
      <c r="Q84" s="39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118"/>
      <c r="AD84" s="118"/>
      <c r="AE84" s="70"/>
      <c r="AF84" s="120"/>
      <c r="AG84" s="120"/>
      <c r="AH84" s="112"/>
    </row>
    <row r="85" spans="2:34" ht="35.25" thickBot="1">
      <c r="B85" s="18" t="s">
        <v>13</v>
      </c>
      <c r="C85" s="19" t="s">
        <v>30</v>
      </c>
      <c r="D85" s="19" t="s">
        <v>14</v>
      </c>
      <c r="E85" s="19" t="s">
        <v>29</v>
      </c>
      <c r="F85" s="20" t="s">
        <v>27</v>
      </c>
      <c r="G85" s="20" t="s">
        <v>28</v>
      </c>
      <c r="H85" s="78" t="s">
        <v>75</v>
      </c>
      <c r="I85" s="80" t="s">
        <v>31</v>
      </c>
      <c r="J85" s="21"/>
      <c r="K85" s="57"/>
      <c r="L85" s="41"/>
      <c r="M85" s="42"/>
      <c r="N85" s="43"/>
      <c r="O85" s="22">
        <f>SUM(O86:O88)</f>
        <v>500000</v>
      </c>
      <c r="P85" s="23">
        <f>SUM(P86:P88)</f>
        <v>0</v>
      </c>
      <c r="Q85" s="24">
        <f>SUM(Q86:Q88)</f>
        <v>0</v>
      </c>
      <c r="R85" s="23">
        <f>SUM(R86:R88)</f>
        <v>0</v>
      </c>
      <c r="S85" s="24"/>
      <c r="T85" s="23"/>
      <c r="U85" s="24"/>
      <c r="V85" s="23"/>
      <c r="W85" s="24"/>
      <c r="X85" s="23"/>
      <c r="Y85" s="24"/>
      <c r="Z85" s="23"/>
      <c r="AA85" s="24">
        <f>+AA86</f>
        <v>0</v>
      </c>
      <c r="AB85" s="23"/>
      <c r="AC85" s="58">
        <f>AC86</f>
        <v>500000</v>
      </c>
      <c r="AD85" s="23">
        <f>AD86</f>
        <v>0</v>
      </c>
      <c r="AE85" s="26">
        <f>SUM(AE86:AE88)</f>
        <v>0</v>
      </c>
      <c r="AF85" s="27"/>
      <c r="AG85" s="27"/>
      <c r="AH85" s="28"/>
    </row>
    <row r="86" spans="2:34" ht="34.5">
      <c r="B86" s="121" t="s">
        <v>216</v>
      </c>
      <c r="C86" s="109" t="s">
        <v>217</v>
      </c>
      <c r="D86" s="29"/>
      <c r="E86" s="29"/>
      <c r="F86" s="59"/>
      <c r="G86" s="60"/>
      <c r="H86" s="124" t="s">
        <v>254</v>
      </c>
      <c r="I86" s="127" t="s">
        <v>255</v>
      </c>
      <c r="J86" s="103">
        <v>0</v>
      </c>
      <c r="K86" s="130">
        <v>100</v>
      </c>
      <c r="L86" s="61"/>
      <c r="M86" s="130"/>
      <c r="N86" s="113"/>
      <c r="O86" s="62">
        <v>500000</v>
      </c>
      <c r="P86" s="63"/>
      <c r="Q86" s="64"/>
      <c r="R86" s="63"/>
      <c r="S86" s="63"/>
      <c r="T86" s="63"/>
      <c r="U86" s="63"/>
      <c r="V86" s="63"/>
      <c r="W86" s="63"/>
      <c r="X86" s="63"/>
      <c r="Y86" s="63"/>
      <c r="Z86" s="63"/>
      <c r="AA86" s="83"/>
      <c r="AB86" s="83"/>
      <c r="AC86" s="116">
        <f>+O86</f>
        <v>500000</v>
      </c>
      <c r="AD86" s="116"/>
      <c r="AE86" s="48"/>
      <c r="AF86" s="119"/>
      <c r="AG86" s="119"/>
      <c r="AH86" s="111"/>
    </row>
    <row r="87" spans="2:34">
      <c r="B87" s="122"/>
      <c r="C87" s="107"/>
      <c r="D87" s="36"/>
      <c r="E87" s="36"/>
      <c r="F87" s="65"/>
      <c r="G87" s="31"/>
      <c r="H87" s="125"/>
      <c r="I87" s="128"/>
      <c r="J87" s="104"/>
      <c r="K87" s="131"/>
      <c r="L87" s="86"/>
      <c r="M87" s="131"/>
      <c r="N87" s="114"/>
      <c r="O87" s="66"/>
      <c r="P87" s="67"/>
      <c r="Q87" s="68"/>
      <c r="R87" s="67"/>
      <c r="S87" s="67"/>
      <c r="T87" s="67"/>
      <c r="U87" s="67"/>
      <c r="V87" s="67"/>
      <c r="W87" s="67"/>
      <c r="X87" s="67"/>
      <c r="Y87" s="67"/>
      <c r="Z87" s="67"/>
      <c r="AA87" s="83"/>
      <c r="AB87" s="83"/>
      <c r="AC87" s="117"/>
      <c r="AD87" s="117"/>
      <c r="AE87" s="48"/>
      <c r="AF87" s="119"/>
      <c r="AG87" s="119"/>
      <c r="AH87" s="111"/>
    </row>
    <row r="88" spans="2:34" ht="15.75" thickBot="1">
      <c r="B88" s="123"/>
      <c r="C88" s="107"/>
      <c r="D88" s="37"/>
      <c r="E88" s="37"/>
      <c r="F88" s="69"/>
      <c r="G88" s="38"/>
      <c r="H88" s="126"/>
      <c r="I88" s="129"/>
      <c r="J88" s="105"/>
      <c r="K88" s="132"/>
      <c r="L88" s="53"/>
      <c r="M88" s="132"/>
      <c r="N88" s="115"/>
      <c r="O88" s="54"/>
      <c r="P88" s="84"/>
      <c r="Q88" s="39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118"/>
      <c r="AD88" s="118"/>
      <c r="AE88" s="70"/>
      <c r="AF88" s="120"/>
      <c r="AG88" s="120"/>
      <c r="AH88" s="112"/>
    </row>
    <row r="89" spans="2:34" ht="42" thickBot="1">
      <c r="B89" s="18" t="s">
        <v>13</v>
      </c>
      <c r="C89" s="19" t="s">
        <v>30</v>
      </c>
      <c r="D89" s="19" t="s">
        <v>14</v>
      </c>
      <c r="E89" s="19" t="s">
        <v>29</v>
      </c>
      <c r="F89" s="20" t="s">
        <v>27</v>
      </c>
      <c r="G89" s="20" t="s">
        <v>28</v>
      </c>
      <c r="H89" s="78" t="s">
        <v>76</v>
      </c>
      <c r="I89" s="80" t="s">
        <v>31</v>
      </c>
      <c r="J89" s="21"/>
      <c r="K89" s="57"/>
      <c r="L89" s="41"/>
      <c r="M89" s="42"/>
      <c r="N89" s="43"/>
      <c r="O89" s="22">
        <f>SUM(O90:O92)</f>
        <v>1000000</v>
      </c>
      <c r="P89" s="23">
        <f>SUM(P90:P92)</f>
        <v>0</v>
      </c>
      <c r="Q89" s="24">
        <f>SUM(Q90:Q92)</f>
        <v>0</v>
      </c>
      <c r="R89" s="23">
        <f>SUM(R90:R92)</f>
        <v>0</v>
      </c>
      <c r="S89" s="24"/>
      <c r="T89" s="23"/>
      <c r="U89" s="24"/>
      <c r="V89" s="23"/>
      <c r="W89" s="24"/>
      <c r="X89" s="23"/>
      <c r="Y89" s="24"/>
      <c r="Z89" s="23"/>
      <c r="AA89" s="24">
        <f>+AA90</f>
        <v>0</v>
      </c>
      <c r="AB89" s="23"/>
      <c r="AC89" s="58">
        <f>AC90</f>
        <v>1000000</v>
      </c>
      <c r="AD89" s="23">
        <f>AD90</f>
        <v>0</v>
      </c>
      <c r="AE89" s="26">
        <f>SUM(AE90:AE92)</f>
        <v>0</v>
      </c>
      <c r="AF89" s="27"/>
      <c r="AG89" s="27"/>
      <c r="AH89" s="28"/>
    </row>
    <row r="90" spans="2:34" ht="41.25">
      <c r="B90" s="121" t="s">
        <v>216</v>
      </c>
      <c r="C90" s="109" t="s">
        <v>217</v>
      </c>
      <c r="D90" s="29"/>
      <c r="E90" s="29"/>
      <c r="F90" s="59"/>
      <c r="G90" s="60"/>
      <c r="H90" s="124" t="s">
        <v>256</v>
      </c>
      <c r="I90" s="127" t="s">
        <v>257</v>
      </c>
      <c r="J90" s="103">
        <v>0</v>
      </c>
      <c r="K90" s="130">
        <v>100</v>
      </c>
      <c r="L90" s="61"/>
      <c r="M90" s="130"/>
      <c r="N90" s="113"/>
      <c r="O90" s="62">
        <v>1000000</v>
      </c>
      <c r="P90" s="63"/>
      <c r="Q90" s="64"/>
      <c r="R90" s="63"/>
      <c r="S90" s="63"/>
      <c r="T90" s="63"/>
      <c r="U90" s="63"/>
      <c r="V90" s="63"/>
      <c r="W90" s="63"/>
      <c r="X90" s="63"/>
      <c r="Y90" s="63"/>
      <c r="Z90" s="63"/>
      <c r="AA90" s="83"/>
      <c r="AB90" s="83"/>
      <c r="AC90" s="116">
        <f>+O90</f>
        <v>1000000</v>
      </c>
      <c r="AD90" s="116"/>
      <c r="AE90" s="48"/>
      <c r="AF90" s="119"/>
      <c r="AG90" s="119"/>
      <c r="AH90" s="111"/>
    </row>
    <row r="91" spans="2:34">
      <c r="B91" s="122"/>
      <c r="C91" s="107"/>
      <c r="D91" s="36"/>
      <c r="E91" s="36"/>
      <c r="F91" s="65"/>
      <c r="G91" s="31"/>
      <c r="H91" s="125"/>
      <c r="I91" s="128"/>
      <c r="J91" s="104"/>
      <c r="K91" s="131"/>
      <c r="L91" s="86"/>
      <c r="M91" s="131"/>
      <c r="N91" s="114"/>
      <c r="O91" s="66"/>
      <c r="P91" s="67"/>
      <c r="Q91" s="68"/>
      <c r="R91" s="67"/>
      <c r="S91" s="67"/>
      <c r="T91" s="67"/>
      <c r="U91" s="67"/>
      <c r="V91" s="67"/>
      <c r="W91" s="67"/>
      <c r="X91" s="67"/>
      <c r="Y91" s="67"/>
      <c r="Z91" s="67"/>
      <c r="AA91" s="83"/>
      <c r="AB91" s="83"/>
      <c r="AC91" s="117"/>
      <c r="AD91" s="117"/>
      <c r="AE91" s="48"/>
      <c r="AF91" s="119"/>
      <c r="AG91" s="119"/>
      <c r="AH91" s="111"/>
    </row>
    <row r="92" spans="2:34" ht="15.75" thickBot="1">
      <c r="B92" s="123"/>
      <c r="C92" s="107"/>
      <c r="D92" s="37"/>
      <c r="E92" s="37"/>
      <c r="F92" s="69"/>
      <c r="G92" s="38"/>
      <c r="H92" s="126"/>
      <c r="I92" s="129"/>
      <c r="J92" s="105"/>
      <c r="K92" s="132"/>
      <c r="L92" s="53"/>
      <c r="M92" s="132"/>
      <c r="N92" s="115"/>
      <c r="O92" s="54"/>
      <c r="P92" s="84"/>
      <c r="Q92" s="39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118"/>
      <c r="AD92" s="118"/>
      <c r="AE92" s="70"/>
      <c r="AF92" s="120"/>
      <c r="AG92" s="120"/>
      <c r="AH92" s="112"/>
    </row>
    <row r="93" spans="2:34" ht="35.25" thickBot="1">
      <c r="B93" s="18" t="s">
        <v>13</v>
      </c>
      <c r="C93" s="19" t="s">
        <v>30</v>
      </c>
      <c r="D93" s="19" t="s">
        <v>14</v>
      </c>
      <c r="E93" s="19" t="s">
        <v>29</v>
      </c>
      <c r="F93" s="20" t="s">
        <v>27</v>
      </c>
      <c r="G93" s="20" t="s">
        <v>28</v>
      </c>
      <c r="H93" s="78" t="s">
        <v>286</v>
      </c>
      <c r="I93" s="80" t="s">
        <v>31</v>
      </c>
      <c r="J93" s="21"/>
      <c r="K93" s="57"/>
      <c r="L93" s="41"/>
      <c r="M93" s="42"/>
      <c r="N93" s="43"/>
      <c r="O93" s="22">
        <f>SUM(O94:O96)</f>
        <v>500000</v>
      </c>
      <c r="P93" s="23">
        <f>SUM(P94:P96)</f>
        <v>0</v>
      </c>
      <c r="Q93" s="24">
        <f>SUM(Q94:Q96)</f>
        <v>0</v>
      </c>
      <c r="R93" s="23">
        <f>SUM(R94:R96)</f>
        <v>0</v>
      </c>
      <c r="S93" s="24"/>
      <c r="T93" s="23"/>
      <c r="U93" s="24"/>
      <c r="V93" s="23"/>
      <c r="W93" s="24"/>
      <c r="X93" s="23"/>
      <c r="Y93" s="24"/>
      <c r="Z93" s="23"/>
      <c r="AA93" s="24">
        <f>+AA94</f>
        <v>0</v>
      </c>
      <c r="AB93" s="23"/>
      <c r="AC93" s="58">
        <f>AC94</f>
        <v>500000</v>
      </c>
      <c r="AD93" s="23">
        <f>AD94</f>
        <v>0</v>
      </c>
      <c r="AE93" s="26">
        <f>SUM(AE94:AE96)</f>
        <v>0</v>
      </c>
      <c r="AF93" s="27"/>
      <c r="AG93" s="27"/>
      <c r="AH93" s="28"/>
    </row>
    <row r="94" spans="2:34" ht="34.5">
      <c r="B94" s="121" t="s">
        <v>216</v>
      </c>
      <c r="C94" s="109" t="s">
        <v>217</v>
      </c>
      <c r="D94" s="29"/>
      <c r="E94" s="29"/>
      <c r="F94" s="59"/>
      <c r="G94" s="60"/>
      <c r="H94" s="124" t="s">
        <v>258</v>
      </c>
      <c r="I94" s="127" t="s">
        <v>259</v>
      </c>
      <c r="J94" s="103">
        <v>0</v>
      </c>
      <c r="K94" s="130">
        <v>100</v>
      </c>
      <c r="L94" s="61"/>
      <c r="M94" s="130"/>
      <c r="N94" s="113"/>
      <c r="O94" s="62">
        <v>500000</v>
      </c>
      <c r="P94" s="63"/>
      <c r="Q94" s="64"/>
      <c r="R94" s="63"/>
      <c r="S94" s="63"/>
      <c r="T94" s="63"/>
      <c r="U94" s="63"/>
      <c r="V94" s="63"/>
      <c r="W94" s="63"/>
      <c r="X94" s="63"/>
      <c r="Y94" s="63"/>
      <c r="Z94" s="63"/>
      <c r="AA94" s="83"/>
      <c r="AB94" s="83"/>
      <c r="AC94" s="116">
        <f>+O94</f>
        <v>500000</v>
      </c>
      <c r="AD94" s="116"/>
      <c r="AE94" s="48"/>
      <c r="AF94" s="119"/>
      <c r="AG94" s="119"/>
      <c r="AH94" s="111"/>
    </row>
    <row r="95" spans="2:34">
      <c r="B95" s="122"/>
      <c r="C95" s="107"/>
      <c r="D95" s="36"/>
      <c r="E95" s="36"/>
      <c r="F95" s="65"/>
      <c r="G95" s="31"/>
      <c r="H95" s="125"/>
      <c r="I95" s="128"/>
      <c r="J95" s="104"/>
      <c r="K95" s="131"/>
      <c r="L95" s="86"/>
      <c r="M95" s="131"/>
      <c r="N95" s="114"/>
      <c r="O95" s="66"/>
      <c r="P95" s="67"/>
      <c r="Q95" s="68"/>
      <c r="R95" s="67"/>
      <c r="S95" s="67"/>
      <c r="T95" s="67"/>
      <c r="U95" s="67"/>
      <c r="V95" s="67"/>
      <c r="W95" s="67"/>
      <c r="X95" s="67"/>
      <c r="Y95" s="67"/>
      <c r="Z95" s="67"/>
      <c r="AA95" s="83"/>
      <c r="AB95" s="83"/>
      <c r="AC95" s="117"/>
      <c r="AD95" s="117"/>
      <c r="AE95" s="48"/>
      <c r="AF95" s="119"/>
      <c r="AG95" s="119"/>
      <c r="AH95" s="111"/>
    </row>
    <row r="96" spans="2:34" ht="15.75" thickBot="1">
      <c r="B96" s="123"/>
      <c r="C96" s="107"/>
      <c r="D96" s="37"/>
      <c r="E96" s="37"/>
      <c r="F96" s="69"/>
      <c r="G96" s="38"/>
      <c r="H96" s="126"/>
      <c r="I96" s="129"/>
      <c r="J96" s="105"/>
      <c r="K96" s="132"/>
      <c r="L96" s="53"/>
      <c r="M96" s="132"/>
      <c r="N96" s="115"/>
      <c r="O96" s="54"/>
      <c r="P96" s="84"/>
      <c r="Q96" s="39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118"/>
      <c r="AD96" s="118"/>
      <c r="AE96" s="70"/>
      <c r="AF96" s="120"/>
      <c r="AG96" s="120"/>
      <c r="AH96" s="112"/>
    </row>
    <row r="97" spans="2:34" ht="42" thickBot="1">
      <c r="B97" s="18" t="s">
        <v>13</v>
      </c>
      <c r="C97" s="19" t="s">
        <v>30</v>
      </c>
      <c r="D97" s="19" t="s">
        <v>14</v>
      </c>
      <c r="E97" s="19" t="s">
        <v>29</v>
      </c>
      <c r="F97" s="20" t="s">
        <v>27</v>
      </c>
      <c r="G97" s="20" t="s">
        <v>28</v>
      </c>
      <c r="H97" s="78" t="s">
        <v>287</v>
      </c>
      <c r="I97" s="80" t="s">
        <v>31</v>
      </c>
      <c r="J97" s="21"/>
      <c r="K97" s="57"/>
      <c r="L97" s="41"/>
      <c r="M97" s="42"/>
      <c r="N97" s="43"/>
      <c r="O97" s="22">
        <f>SUM(O98:O100)</f>
        <v>1000000</v>
      </c>
      <c r="P97" s="23">
        <f>SUM(P98:P100)</f>
        <v>0</v>
      </c>
      <c r="Q97" s="24">
        <f>SUM(Q98:Q100)</f>
        <v>0</v>
      </c>
      <c r="R97" s="23">
        <f>SUM(R98:R100)</f>
        <v>0</v>
      </c>
      <c r="S97" s="24"/>
      <c r="T97" s="23"/>
      <c r="U97" s="24"/>
      <c r="V97" s="23"/>
      <c r="W97" s="24"/>
      <c r="X97" s="23"/>
      <c r="Y97" s="24"/>
      <c r="Z97" s="23"/>
      <c r="AA97" s="24">
        <f>+AA98</f>
        <v>0</v>
      </c>
      <c r="AB97" s="23"/>
      <c r="AC97" s="58">
        <f>AC98</f>
        <v>1000000</v>
      </c>
      <c r="AD97" s="23">
        <f>AD98</f>
        <v>0</v>
      </c>
      <c r="AE97" s="26">
        <f>SUM(AE98:AE100)</f>
        <v>0</v>
      </c>
      <c r="AF97" s="27"/>
      <c r="AG97" s="27"/>
      <c r="AH97" s="28"/>
    </row>
    <row r="98" spans="2:34" ht="41.25">
      <c r="B98" s="121" t="s">
        <v>216</v>
      </c>
      <c r="C98" s="109" t="s">
        <v>217</v>
      </c>
      <c r="D98" s="29"/>
      <c r="E98" s="29"/>
      <c r="F98" s="59"/>
      <c r="G98" s="60"/>
      <c r="H98" s="124" t="s">
        <v>260</v>
      </c>
      <c r="I98" s="127" t="s">
        <v>261</v>
      </c>
      <c r="J98" s="103">
        <v>0</v>
      </c>
      <c r="K98" s="130">
        <v>100</v>
      </c>
      <c r="L98" s="61"/>
      <c r="M98" s="130"/>
      <c r="N98" s="113"/>
      <c r="O98" s="62">
        <v>1000000</v>
      </c>
      <c r="P98" s="63"/>
      <c r="Q98" s="64"/>
      <c r="R98" s="63"/>
      <c r="S98" s="63"/>
      <c r="T98" s="63"/>
      <c r="U98" s="63"/>
      <c r="V98" s="63"/>
      <c r="W98" s="63"/>
      <c r="X98" s="63"/>
      <c r="Y98" s="63"/>
      <c r="Z98" s="63"/>
      <c r="AA98" s="83"/>
      <c r="AB98" s="83"/>
      <c r="AC98" s="116">
        <f>+O98</f>
        <v>1000000</v>
      </c>
      <c r="AD98" s="116"/>
      <c r="AE98" s="48"/>
      <c r="AF98" s="119"/>
      <c r="AG98" s="119"/>
      <c r="AH98" s="111"/>
    </row>
    <row r="99" spans="2:34">
      <c r="B99" s="122"/>
      <c r="C99" s="107"/>
      <c r="D99" s="36"/>
      <c r="E99" s="36"/>
      <c r="F99" s="65"/>
      <c r="G99" s="31"/>
      <c r="H99" s="125"/>
      <c r="I99" s="128"/>
      <c r="J99" s="104"/>
      <c r="K99" s="131"/>
      <c r="L99" s="86"/>
      <c r="M99" s="131"/>
      <c r="N99" s="114"/>
      <c r="O99" s="66"/>
      <c r="P99" s="67"/>
      <c r="Q99" s="68"/>
      <c r="R99" s="67"/>
      <c r="S99" s="67"/>
      <c r="T99" s="67"/>
      <c r="U99" s="67"/>
      <c r="V99" s="67"/>
      <c r="W99" s="67"/>
      <c r="X99" s="67"/>
      <c r="Y99" s="67"/>
      <c r="Z99" s="67"/>
      <c r="AA99" s="83"/>
      <c r="AB99" s="83"/>
      <c r="AC99" s="117"/>
      <c r="AD99" s="117"/>
      <c r="AE99" s="48"/>
      <c r="AF99" s="119"/>
      <c r="AG99" s="119"/>
      <c r="AH99" s="111"/>
    </row>
    <row r="100" spans="2:34" ht="15.75" thickBot="1">
      <c r="B100" s="123"/>
      <c r="C100" s="107"/>
      <c r="D100" s="37"/>
      <c r="E100" s="37"/>
      <c r="F100" s="69"/>
      <c r="G100" s="38"/>
      <c r="H100" s="126"/>
      <c r="I100" s="129"/>
      <c r="J100" s="105"/>
      <c r="K100" s="132"/>
      <c r="L100" s="53"/>
      <c r="M100" s="132"/>
      <c r="N100" s="115"/>
      <c r="O100" s="54"/>
      <c r="P100" s="84"/>
      <c r="Q100" s="39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118"/>
      <c r="AD100" s="118"/>
      <c r="AE100" s="70"/>
      <c r="AF100" s="120"/>
      <c r="AG100" s="120"/>
      <c r="AH100" s="112"/>
    </row>
    <row r="101" spans="2:34" ht="42" thickBot="1">
      <c r="B101" s="18" t="s">
        <v>13</v>
      </c>
      <c r="C101" s="19" t="s">
        <v>30</v>
      </c>
      <c r="D101" s="19" t="s">
        <v>14</v>
      </c>
      <c r="E101" s="19" t="s">
        <v>29</v>
      </c>
      <c r="F101" s="20" t="s">
        <v>27</v>
      </c>
      <c r="G101" s="20" t="s">
        <v>28</v>
      </c>
      <c r="H101" s="78" t="s">
        <v>288</v>
      </c>
      <c r="I101" s="80" t="s">
        <v>31</v>
      </c>
      <c r="J101" s="21"/>
      <c r="K101" s="57"/>
      <c r="L101" s="41"/>
      <c r="M101" s="42"/>
      <c r="N101" s="43"/>
      <c r="O101" s="22">
        <f>SUM(O102:O104)</f>
        <v>1000000</v>
      </c>
      <c r="P101" s="23">
        <f>SUM(P102:P104)</f>
        <v>0</v>
      </c>
      <c r="Q101" s="24">
        <f>SUM(Q102:Q104)</f>
        <v>0</v>
      </c>
      <c r="R101" s="23">
        <f>SUM(R102:R104)</f>
        <v>0</v>
      </c>
      <c r="S101" s="24"/>
      <c r="T101" s="23"/>
      <c r="U101" s="24"/>
      <c r="V101" s="23"/>
      <c r="W101" s="24"/>
      <c r="X101" s="23"/>
      <c r="Y101" s="24"/>
      <c r="Z101" s="23"/>
      <c r="AA101" s="24">
        <f>+AA102</f>
        <v>0</v>
      </c>
      <c r="AB101" s="23"/>
      <c r="AC101" s="58">
        <f>AC102</f>
        <v>1000000</v>
      </c>
      <c r="AD101" s="23">
        <f>AD102</f>
        <v>0</v>
      </c>
      <c r="AE101" s="26">
        <f>SUM(AE102:AE104)</f>
        <v>0</v>
      </c>
      <c r="AF101" s="27"/>
      <c r="AG101" s="27"/>
      <c r="AH101" s="28"/>
    </row>
    <row r="102" spans="2:34" ht="41.25">
      <c r="B102" s="121" t="s">
        <v>216</v>
      </c>
      <c r="C102" s="109" t="s">
        <v>217</v>
      </c>
      <c r="D102" s="29"/>
      <c r="E102" s="29"/>
      <c r="F102" s="59"/>
      <c r="G102" s="60"/>
      <c r="H102" s="124" t="s">
        <v>262</v>
      </c>
      <c r="I102" s="127" t="s">
        <v>263</v>
      </c>
      <c r="J102" s="103">
        <v>0</v>
      </c>
      <c r="K102" s="130">
        <v>100</v>
      </c>
      <c r="L102" s="61"/>
      <c r="M102" s="130"/>
      <c r="N102" s="113"/>
      <c r="O102" s="62">
        <v>1000000</v>
      </c>
      <c r="P102" s="63"/>
      <c r="Q102" s="64"/>
      <c r="R102" s="63"/>
      <c r="S102" s="63"/>
      <c r="T102" s="63"/>
      <c r="U102" s="63"/>
      <c r="V102" s="63"/>
      <c r="W102" s="63"/>
      <c r="X102" s="63"/>
      <c r="Y102" s="63"/>
      <c r="Z102" s="63"/>
      <c r="AA102" s="83"/>
      <c r="AB102" s="83"/>
      <c r="AC102" s="116">
        <f>+O102</f>
        <v>1000000</v>
      </c>
      <c r="AD102" s="116"/>
      <c r="AE102" s="48"/>
      <c r="AF102" s="119"/>
      <c r="AG102" s="119"/>
      <c r="AH102" s="111"/>
    </row>
    <row r="103" spans="2:34">
      <c r="B103" s="122"/>
      <c r="C103" s="107"/>
      <c r="D103" s="36"/>
      <c r="E103" s="36"/>
      <c r="F103" s="65"/>
      <c r="G103" s="31"/>
      <c r="H103" s="125"/>
      <c r="I103" s="128"/>
      <c r="J103" s="104"/>
      <c r="K103" s="131"/>
      <c r="L103" s="86"/>
      <c r="M103" s="131"/>
      <c r="N103" s="114"/>
      <c r="O103" s="66"/>
      <c r="P103" s="67"/>
      <c r="Q103" s="68"/>
      <c r="R103" s="67"/>
      <c r="S103" s="67"/>
      <c r="T103" s="67"/>
      <c r="U103" s="67"/>
      <c r="V103" s="67"/>
      <c r="W103" s="67"/>
      <c r="X103" s="67"/>
      <c r="Y103" s="67"/>
      <c r="Z103" s="67"/>
      <c r="AA103" s="83"/>
      <c r="AB103" s="83"/>
      <c r="AC103" s="117"/>
      <c r="AD103" s="117"/>
      <c r="AE103" s="48"/>
      <c r="AF103" s="119"/>
      <c r="AG103" s="119"/>
      <c r="AH103" s="111"/>
    </row>
    <row r="104" spans="2:34" ht="15.75" thickBot="1">
      <c r="B104" s="123"/>
      <c r="C104" s="107"/>
      <c r="D104" s="37"/>
      <c r="E104" s="37"/>
      <c r="F104" s="69"/>
      <c r="G104" s="38"/>
      <c r="H104" s="126"/>
      <c r="I104" s="129"/>
      <c r="J104" s="105"/>
      <c r="K104" s="132"/>
      <c r="L104" s="53"/>
      <c r="M104" s="132"/>
      <c r="N104" s="115"/>
      <c r="O104" s="54"/>
      <c r="P104" s="84"/>
      <c r="Q104" s="39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118"/>
      <c r="AD104" s="118"/>
      <c r="AE104" s="70"/>
      <c r="AF104" s="120"/>
      <c r="AG104" s="120"/>
      <c r="AH104" s="112"/>
    </row>
    <row r="105" spans="2:34" ht="35.25" thickBot="1">
      <c r="B105" s="18" t="s">
        <v>13</v>
      </c>
      <c r="C105" s="19" t="s">
        <v>30</v>
      </c>
      <c r="D105" s="19" t="s">
        <v>14</v>
      </c>
      <c r="E105" s="19" t="s">
        <v>29</v>
      </c>
      <c r="F105" s="20" t="s">
        <v>27</v>
      </c>
      <c r="G105" s="20" t="s">
        <v>28</v>
      </c>
      <c r="H105" s="78" t="s">
        <v>288</v>
      </c>
      <c r="I105" s="80" t="s">
        <v>31</v>
      </c>
      <c r="J105" s="21"/>
      <c r="K105" s="57"/>
      <c r="L105" s="41"/>
      <c r="M105" s="42"/>
      <c r="N105" s="43"/>
      <c r="O105" s="22">
        <f>SUM(O106:O108)</f>
        <v>500000</v>
      </c>
      <c r="P105" s="23">
        <f>SUM(P106:P108)</f>
        <v>0</v>
      </c>
      <c r="Q105" s="24">
        <f>SUM(Q106:Q108)</f>
        <v>0</v>
      </c>
      <c r="R105" s="23">
        <f>SUM(R106:R108)</f>
        <v>0</v>
      </c>
      <c r="S105" s="24"/>
      <c r="T105" s="23"/>
      <c r="U105" s="24"/>
      <c r="V105" s="23"/>
      <c r="W105" s="24"/>
      <c r="X105" s="23"/>
      <c r="Y105" s="24"/>
      <c r="Z105" s="23"/>
      <c r="AA105" s="24">
        <f>+AA106</f>
        <v>0</v>
      </c>
      <c r="AB105" s="23"/>
      <c r="AC105" s="58">
        <f>AC106</f>
        <v>500000</v>
      </c>
      <c r="AD105" s="23">
        <f>AD106</f>
        <v>0</v>
      </c>
      <c r="AE105" s="26">
        <f>SUM(AE106:AE108)</f>
        <v>0</v>
      </c>
      <c r="AF105" s="27"/>
      <c r="AG105" s="27"/>
      <c r="AH105" s="28"/>
    </row>
    <row r="106" spans="2:34" ht="34.5">
      <c r="B106" s="121" t="s">
        <v>216</v>
      </c>
      <c r="C106" s="109" t="s">
        <v>217</v>
      </c>
      <c r="D106" s="29"/>
      <c r="E106" s="29"/>
      <c r="F106" s="59"/>
      <c r="G106" s="60"/>
      <c r="H106" s="124" t="s">
        <v>264</v>
      </c>
      <c r="I106" s="127" t="s">
        <v>265</v>
      </c>
      <c r="J106" s="103">
        <v>0</v>
      </c>
      <c r="K106" s="130">
        <v>1</v>
      </c>
      <c r="L106" s="61"/>
      <c r="M106" s="130"/>
      <c r="N106" s="113"/>
      <c r="O106" s="62">
        <v>500000</v>
      </c>
      <c r="P106" s="63"/>
      <c r="Q106" s="64"/>
      <c r="R106" s="63"/>
      <c r="S106" s="63"/>
      <c r="T106" s="63"/>
      <c r="U106" s="63"/>
      <c r="V106" s="63"/>
      <c r="W106" s="63"/>
      <c r="X106" s="63"/>
      <c r="Y106" s="63"/>
      <c r="Z106" s="63"/>
      <c r="AA106" s="83"/>
      <c r="AB106" s="83"/>
      <c r="AC106" s="116">
        <f>+O106</f>
        <v>500000</v>
      </c>
      <c r="AD106" s="116"/>
      <c r="AE106" s="48"/>
      <c r="AF106" s="119"/>
      <c r="AG106" s="119"/>
      <c r="AH106" s="111"/>
    </row>
    <row r="107" spans="2:34">
      <c r="B107" s="122"/>
      <c r="C107" s="107"/>
      <c r="D107" s="36"/>
      <c r="E107" s="36"/>
      <c r="F107" s="65"/>
      <c r="G107" s="31"/>
      <c r="H107" s="125"/>
      <c r="I107" s="128"/>
      <c r="J107" s="104"/>
      <c r="K107" s="131"/>
      <c r="L107" s="86"/>
      <c r="M107" s="131"/>
      <c r="N107" s="114"/>
      <c r="O107" s="66"/>
      <c r="P107" s="67"/>
      <c r="Q107" s="68"/>
      <c r="R107" s="67"/>
      <c r="S107" s="67"/>
      <c r="T107" s="67"/>
      <c r="U107" s="67"/>
      <c r="V107" s="67"/>
      <c r="W107" s="67"/>
      <c r="X107" s="67"/>
      <c r="Y107" s="67"/>
      <c r="Z107" s="67"/>
      <c r="AA107" s="83"/>
      <c r="AB107" s="83"/>
      <c r="AC107" s="117"/>
      <c r="AD107" s="117"/>
      <c r="AE107" s="48"/>
      <c r="AF107" s="119"/>
      <c r="AG107" s="119"/>
      <c r="AH107" s="111"/>
    </row>
    <row r="108" spans="2:34" ht="15.75" thickBot="1">
      <c r="B108" s="123"/>
      <c r="C108" s="107"/>
      <c r="D108" s="37"/>
      <c r="E108" s="37"/>
      <c r="F108" s="69"/>
      <c r="G108" s="38"/>
      <c r="H108" s="126"/>
      <c r="I108" s="129"/>
      <c r="J108" s="105"/>
      <c r="K108" s="132"/>
      <c r="L108" s="53"/>
      <c r="M108" s="132"/>
      <c r="N108" s="115"/>
      <c r="O108" s="54"/>
      <c r="P108" s="84"/>
      <c r="Q108" s="39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118"/>
      <c r="AD108" s="118"/>
      <c r="AE108" s="70"/>
      <c r="AF108" s="120"/>
      <c r="AG108" s="120"/>
      <c r="AH108" s="112"/>
    </row>
    <row r="109" spans="2:34" ht="35.25" thickBot="1">
      <c r="B109" s="18" t="s">
        <v>13</v>
      </c>
      <c r="C109" s="19" t="s">
        <v>30</v>
      </c>
      <c r="D109" s="19" t="s">
        <v>14</v>
      </c>
      <c r="E109" s="19" t="s">
        <v>29</v>
      </c>
      <c r="F109" s="20" t="s">
        <v>27</v>
      </c>
      <c r="G109" s="20" t="s">
        <v>28</v>
      </c>
      <c r="H109" s="78" t="s">
        <v>289</v>
      </c>
      <c r="I109" s="80" t="s">
        <v>31</v>
      </c>
      <c r="J109" s="21"/>
      <c r="K109" s="57"/>
      <c r="L109" s="41"/>
      <c r="M109" s="42"/>
      <c r="N109" s="43"/>
      <c r="O109" s="22">
        <f>SUM(O110:O112)</f>
        <v>500000</v>
      </c>
      <c r="P109" s="23">
        <f>SUM(P110:P112)</f>
        <v>0</v>
      </c>
      <c r="Q109" s="24">
        <f>SUM(Q110:Q112)</f>
        <v>0</v>
      </c>
      <c r="R109" s="23">
        <f>SUM(R110:R112)</f>
        <v>0</v>
      </c>
      <c r="S109" s="24"/>
      <c r="T109" s="23"/>
      <c r="U109" s="24"/>
      <c r="V109" s="23"/>
      <c r="W109" s="24"/>
      <c r="X109" s="23"/>
      <c r="Y109" s="24"/>
      <c r="Z109" s="23"/>
      <c r="AA109" s="24">
        <f>+AA110</f>
        <v>0</v>
      </c>
      <c r="AB109" s="23"/>
      <c r="AC109" s="58">
        <f>AC110</f>
        <v>500000</v>
      </c>
      <c r="AD109" s="23">
        <f>AD110</f>
        <v>0</v>
      </c>
      <c r="AE109" s="26">
        <f>SUM(AE110:AE112)</f>
        <v>0</v>
      </c>
      <c r="AF109" s="27"/>
      <c r="AG109" s="27"/>
      <c r="AH109" s="28"/>
    </row>
    <row r="110" spans="2:34" ht="34.5">
      <c r="B110" s="121" t="s">
        <v>216</v>
      </c>
      <c r="C110" s="109" t="s">
        <v>217</v>
      </c>
      <c r="D110" s="29"/>
      <c r="E110" s="29"/>
      <c r="F110" s="59"/>
      <c r="G110" s="60"/>
      <c r="H110" s="124" t="s">
        <v>266</v>
      </c>
      <c r="I110" s="127" t="s">
        <v>267</v>
      </c>
      <c r="J110" s="103">
        <v>0</v>
      </c>
      <c r="K110" s="130">
        <v>1</v>
      </c>
      <c r="L110" s="61"/>
      <c r="M110" s="130"/>
      <c r="N110" s="113"/>
      <c r="O110" s="62">
        <v>500000</v>
      </c>
      <c r="P110" s="63"/>
      <c r="Q110" s="64"/>
      <c r="R110" s="63"/>
      <c r="S110" s="63"/>
      <c r="T110" s="63"/>
      <c r="U110" s="63"/>
      <c r="V110" s="63"/>
      <c r="W110" s="63"/>
      <c r="X110" s="63"/>
      <c r="Y110" s="63"/>
      <c r="Z110" s="63"/>
      <c r="AA110" s="83"/>
      <c r="AB110" s="83"/>
      <c r="AC110" s="116">
        <f>+O110</f>
        <v>500000</v>
      </c>
      <c r="AD110" s="116"/>
      <c r="AE110" s="48"/>
      <c r="AF110" s="119"/>
      <c r="AG110" s="119"/>
      <c r="AH110" s="111"/>
    </row>
    <row r="111" spans="2:34">
      <c r="B111" s="122"/>
      <c r="C111" s="107"/>
      <c r="D111" s="36"/>
      <c r="E111" s="36"/>
      <c r="F111" s="65"/>
      <c r="G111" s="31"/>
      <c r="H111" s="125"/>
      <c r="I111" s="128"/>
      <c r="J111" s="104"/>
      <c r="K111" s="131"/>
      <c r="L111" s="86"/>
      <c r="M111" s="131"/>
      <c r="N111" s="114"/>
      <c r="O111" s="66"/>
      <c r="P111" s="67"/>
      <c r="Q111" s="68"/>
      <c r="R111" s="67"/>
      <c r="S111" s="67"/>
      <c r="T111" s="67"/>
      <c r="U111" s="67"/>
      <c r="V111" s="67"/>
      <c r="W111" s="67"/>
      <c r="X111" s="67"/>
      <c r="Y111" s="67"/>
      <c r="Z111" s="67"/>
      <c r="AA111" s="83"/>
      <c r="AB111" s="83"/>
      <c r="AC111" s="117"/>
      <c r="AD111" s="117"/>
      <c r="AE111" s="48"/>
      <c r="AF111" s="119"/>
      <c r="AG111" s="119"/>
      <c r="AH111" s="111"/>
    </row>
    <row r="112" spans="2:34" ht="15.75" thickBot="1">
      <c r="B112" s="123"/>
      <c r="C112" s="107"/>
      <c r="D112" s="37"/>
      <c r="E112" s="37"/>
      <c r="F112" s="69"/>
      <c r="G112" s="38"/>
      <c r="H112" s="126"/>
      <c r="I112" s="129"/>
      <c r="J112" s="105"/>
      <c r="K112" s="132"/>
      <c r="L112" s="53"/>
      <c r="M112" s="132"/>
      <c r="N112" s="115"/>
      <c r="O112" s="54"/>
      <c r="P112" s="84"/>
      <c r="Q112" s="39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118"/>
      <c r="AD112" s="118"/>
      <c r="AE112" s="70"/>
      <c r="AF112" s="120"/>
      <c r="AG112" s="120"/>
      <c r="AH112" s="112"/>
    </row>
    <row r="113" spans="2:34" ht="35.25" thickBot="1">
      <c r="B113" s="18" t="s">
        <v>13</v>
      </c>
      <c r="C113" s="19" t="s">
        <v>30</v>
      </c>
      <c r="D113" s="19" t="s">
        <v>14</v>
      </c>
      <c r="E113" s="19" t="s">
        <v>29</v>
      </c>
      <c r="F113" s="20" t="s">
        <v>27</v>
      </c>
      <c r="G113" s="20" t="s">
        <v>28</v>
      </c>
      <c r="H113" s="78" t="s">
        <v>289</v>
      </c>
      <c r="I113" s="80" t="s">
        <v>31</v>
      </c>
      <c r="J113" s="21"/>
      <c r="K113" s="57"/>
      <c r="L113" s="41"/>
      <c r="M113" s="42"/>
      <c r="N113" s="43"/>
      <c r="O113" s="22">
        <f>SUM(O114:O116)</f>
        <v>500000</v>
      </c>
      <c r="P113" s="23">
        <f>SUM(P114:P116)</f>
        <v>0</v>
      </c>
      <c r="Q113" s="24">
        <f>SUM(Q114:Q116)</f>
        <v>0</v>
      </c>
      <c r="R113" s="23">
        <f>SUM(R114:R116)</f>
        <v>0</v>
      </c>
      <c r="S113" s="24"/>
      <c r="T113" s="23"/>
      <c r="U113" s="24"/>
      <c r="V113" s="23"/>
      <c r="W113" s="24"/>
      <c r="X113" s="23"/>
      <c r="Y113" s="24"/>
      <c r="Z113" s="23"/>
      <c r="AA113" s="24">
        <f>+AA114</f>
        <v>0</v>
      </c>
      <c r="AB113" s="23"/>
      <c r="AC113" s="58">
        <f>AC114</f>
        <v>500000</v>
      </c>
      <c r="AD113" s="23">
        <f>AD114</f>
        <v>0</v>
      </c>
      <c r="AE113" s="26">
        <f>SUM(AE114:AE116)</f>
        <v>0</v>
      </c>
      <c r="AF113" s="27"/>
      <c r="AG113" s="27"/>
      <c r="AH113" s="28"/>
    </row>
    <row r="114" spans="2:34" ht="34.5">
      <c r="B114" s="121" t="s">
        <v>216</v>
      </c>
      <c r="C114" s="109" t="s">
        <v>217</v>
      </c>
      <c r="D114" s="29"/>
      <c r="E114" s="29"/>
      <c r="F114" s="59"/>
      <c r="G114" s="60"/>
      <c r="H114" s="124" t="s">
        <v>268</v>
      </c>
      <c r="I114" s="127" t="s">
        <v>269</v>
      </c>
      <c r="J114" s="103">
        <v>0</v>
      </c>
      <c r="K114" s="130">
        <v>100</v>
      </c>
      <c r="L114" s="61"/>
      <c r="M114" s="130"/>
      <c r="N114" s="113"/>
      <c r="O114" s="62">
        <v>500000</v>
      </c>
      <c r="P114" s="63"/>
      <c r="Q114" s="64"/>
      <c r="R114" s="63"/>
      <c r="S114" s="63"/>
      <c r="T114" s="63"/>
      <c r="U114" s="63"/>
      <c r="V114" s="63"/>
      <c r="W114" s="63"/>
      <c r="X114" s="63"/>
      <c r="Y114" s="63"/>
      <c r="Z114" s="63"/>
      <c r="AA114" s="83"/>
      <c r="AB114" s="83"/>
      <c r="AC114" s="116">
        <f>+O114</f>
        <v>500000</v>
      </c>
      <c r="AD114" s="116"/>
      <c r="AE114" s="48"/>
      <c r="AF114" s="119"/>
      <c r="AG114" s="119"/>
      <c r="AH114" s="111"/>
    </row>
    <row r="115" spans="2:34">
      <c r="B115" s="122"/>
      <c r="C115" s="107"/>
      <c r="D115" s="36"/>
      <c r="E115" s="36"/>
      <c r="F115" s="65"/>
      <c r="G115" s="31"/>
      <c r="H115" s="125"/>
      <c r="I115" s="128"/>
      <c r="J115" s="104"/>
      <c r="K115" s="131"/>
      <c r="L115" s="86"/>
      <c r="M115" s="131"/>
      <c r="N115" s="114"/>
      <c r="O115" s="66"/>
      <c r="P115" s="67"/>
      <c r="Q115" s="68"/>
      <c r="R115" s="67"/>
      <c r="S115" s="67"/>
      <c r="T115" s="67"/>
      <c r="U115" s="67"/>
      <c r="V115" s="67"/>
      <c r="W115" s="67"/>
      <c r="X115" s="67"/>
      <c r="Y115" s="67"/>
      <c r="Z115" s="67"/>
      <c r="AA115" s="83"/>
      <c r="AB115" s="83"/>
      <c r="AC115" s="117"/>
      <c r="AD115" s="117"/>
      <c r="AE115" s="48"/>
      <c r="AF115" s="119"/>
      <c r="AG115" s="119"/>
      <c r="AH115" s="111"/>
    </row>
    <row r="116" spans="2:34" ht="15.75" thickBot="1">
      <c r="B116" s="123"/>
      <c r="C116" s="107"/>
      <c r="D116" s="37"/>
      <c r="E116" s="37"/>
      <c r="F116" s="69"/>
      <c r="G116" s="38"/>
      <c r="H116" s="126"/>
      <c r="I116" s="129"/>
      <c r="J116" s="105"/>
      <c r="K116" s="132"/>
      <c r="L116" s="53"/>
      <c r="M116" s="132"/>
      <c r="N116" s="115"/>
      <c r="O116" s="54"/>
      <c r="P116" s="84"/>
      <c r="Q116" s="39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118"/>
      <c r="AD116" s="118"/>
      <c r="AE116" s="70"/>
      <c r="AF116" s="120"/>
      <c r="AG116" s="120"/>
      <c r="AH116" s="112"/>
    </row>
    <row r="117" spans="2:34" ht="42" thickBot="1">
      <c r="B117" s="18" t="s">
        <v>13</v>
      </c>
      <c r="C117" s="19" t="s">
        <v>30</v>
      </c>
      <c r="D117" s="19" t="s">
        <v>14</v>
      </c>
      <c r="E117" s="19" t="s">
        <v>29</v>
      </c>
      <c r="F117" s="20" t="s">
        <v>27</v>
      </c>
      <c r="G117" s="20" t="s">
        <v>28</v>
      </c>
      <c r="H117" s="78" t="s">
        <v>290</v>
      </c>
      <c r="I117" s="80" t="s">
        <v>31</v>
      </c>
      <c r="J117" s="21"/>
      <c r="K117" s="57"/>
      <c r="L117" s="41"/>
      <c r="M117" s="42"/>
      <c r="N117" s="43"/>
      <c r="O117" s="22">
        <f>SUM(O118:O120)</f>
        <v>1000000</v>
      </c>
      <c r="P117" s="23">
        <f>SUM(P118:P120)</f>
        <v>0</v>
      </c>
      <c r="Q117" s="24">
        <f>SUM(Q118:Q120)</f>
        <v>0</v>
      </c>
      <c r="R117" s="23">
        <f>SUM(R118:R120)</f>
        <v>0</v>
      </c>
      <c r="S117" s="24"/>
      <c r="T117" s="23"/>
      <c r="U117" s="24"/>
      <c r="V117" s="23"/>
      <c r="W117" s="24"/>
      <c r="X117" s="23"/>
      <c r="Y117" s="24"/>
      <c r="Z117" s="23"/>
      <c r="AA117" s="24">
        <f>+AA118</f>
        <v>0</v>
      </c>
      <c r="AB117" s="23"/>
      <c r="AC117" s="58">
        <f>AC118</f>
        <v>1000000</v>
      </c>
      <c r="AD117" s="23">
        <f>AD118</f>
        <v>0</v>
      </c>
      <c r="AE117" s="26">
        <f>SUM(AE118:AE120)</f>
        <v>0</v>
      </c>
      <c r="AF117" s="27"/>
      <c r="AG117" s="27"/>
      <c r="AH117" s="28"/>
    </row>
    <row r="118" spans="2:34" ht="41.25">
      <c r="B118" s="121" t="s">
        <v>216</v>
      </c>
      <c r="C118" s="109" t="s">
        <v>217</v>
      </c>
      <c r="D118" s="29"/>
      <c r="E118" s="29"/>
      <c r="F118" s="59"/>
      <c r="G118" s="60"/>
      <c r="H118" s="124" t="s">
        <v>270</v>
      </c>
      <c r="I118" s="127" t="s">
        <v>271</v>
      </c>
      <c r="J118" s="103">
        <v>0</v>
      </c>
      <c r="K118" s="130">
        <v>100</v>
      </c>
      <c r="L118" s="61"/>
      <c r="M118" s="130"/>
      <c r="N118" s="113"/>
      <c r="O118" s="62">
        <v>1000000</v>
      </c>
      <c r="P118" s="63"/>
      <c r="Q118" s="64"/>
      <c r="R118" s="63"/>
      <c r="S118" s="63"/>
      <c r="T118" s="63"/>
      <c r="U118" s="63"/>
      <c r="V118" s="63"/>
      <c r="W118" s="63"/>
      <c r="X118" s="63"/>
      <c r="Y118" s="63"/>
      <c r="Z118" s="63"/>
      <c r="AA118" s="83"/>
      <c r="AB118" s="83"/>
      <c r="AC118" s="116">
        <f>+O118</f>
        <v>1000000</v>
      </c>
      <c r="AD118" s="116"/>
      <c r="AE118" s="48"/>
      <c r="AF118" s="119"/>
      <c r="AG118" s="119"/>
      <c r="AH118" s="111"/>
    </row>
    <row r="119" spans="2:34">
      <c r="B119" s="122"/>
      <c r="C119" s="107"/>
      <c r="D119" s="36"/>
      <c r="E119" s="36"/>
      <c r="F119" s="65"/>
      <c r="G119" s="31"/>
      <c r="H119" s="125"/>
      <c r="I119" s="128"/>
      <c r="J119" s="104"/>
      <c r="K119" s="131"/>
      <c r="L119" s="86"/>
      <c r="M119" s="131"/>
      <c r="N119" s="114"/>
      <c r="O119" s="66"/>
      <c r="P119" s="67"/>
      <c r="Q119" s="68"/>
      <c r="R119" s="67"/>
      <c r="S119" s="67"/>
      <c r="T119" s="67"/>
      <c r="U119" s="67"/>
      <c r="V119" s="67"/>
      <c r="W119" s="67"/>
      <c r="X119" s="67"/>
      <c r="Y119" s="67"/>
      <c r="Z119" s="67"/>
      <c r="AA119" s="83"/>
      <c r="AB119" s="83"/>
      <c r="AC119" s="117"/>
      <c r="AD119" s="117"/>
      <c r="AE119" s="48"/>
      <c r="AF119" s="119"/>
      <c r="AG119" s="119"/>
      <c r="AH119" s="111"/>
    </row>
    <row r="120" spans="2:34" ht="15.75" thickBot="1">
      <c r="B120" s="123"/>
      <c r="C120" s="107"/>
      <c r="D120" s="37"/>
      <c r="E120" s="37"/>
      <c r="F120" s="69"/>
      <c r="G120" s="38"/>
      <c r="H120" s="126"/>
      <c r="I120" s="129"/>
      <c r="J120" s="105"/>
      <c r="K120" s="132"/>
      <c r="L120" s="53"/>
      <c r="M120" s="132"/>
      <c r="N120" s="115"/>
      <c r="O120" s="54"/>
      <c r="P120" s="84"/>
      <c r="Q120" s="39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118"/>
      <c r="AD120" s="118"/>
      <c r="AE120" s="70"/>
      <c r="AF120" s="120"/>
      <c r="AG120" s="120"/>
      <c r="AH120" s="112"/>
    </row>
    <row r="121" spans="2:34" ht="35.25" thickBot="1">
      <c r="B121" s="18" t="s">
        <v>13</v>
      </c>
      <c r="C121" s="19" t="s">
        <v>30</v>
      </c>
      <c r="D121" s="19" t="s">
        <v>14</v>
      </c>
      <c r="E121" s="19" t="s">
        <v>29</v>
      </c>
      <c r="F121" s="20" t="s">
        <v>27</v>
      </c>
      <c r="G121" s="20" t="s">
        <v>28</v>
      </c>
      <c r="H121" s="78" t="s">
        <v>291</v>
      </c>
      <c r="I121" s="80" t="s">
        <v>31</v>
      </c>
      <c r="J121" s="21"/>
      <c r="K121" s="57"/>
      <c r="L121" s="41"/>
      <c r="M121" s="42"/>
      <c r="N121" s="43"/>
      <c r="O121" s="22">
        <f>SUM(O122:O124)</f>
        <v>500000</v>
      </c>
      <c r="P121" s="23">
        <f>SUM(P122:P124)</f>
        <v>0</v>
      </c>
      <c r="Q121" s="24">
        <f>SUM(Q122:Q124)</f>
        <v>0</v>
      </c>
      <c r="R121" s="23">
        <f>SUM(R122:R124)</f>
        <v>0</v>
      </c>
      <c r="S121" s="24"/>
      <c r="T121" s="23"/>
      <c r="U121" s="24"/>
      <c r="V121" s="23"/>
      <c r="W121" s="24"/>
      <c r="X121" s="23"/>
      <c r="Y121" s="24"/>
      <c r="Z121" s="23"/>
      <c r="AA121" s="24">
        <f>+AA122</f>
        <v>0</v>
      </c>
      <c r="AB121" s="23"/>
      <c r="AC121" s="58">
        <f>AC122</f>
        <v>500000</v>
      </c>
      <c r="AD121" s="23">
        <f>AD122</f>
        <v>0</v>
      </c>
      <c r="AE121" s="26">
        <f>SUM(AE122:AE124)</f>
        <v>0</v>
      </c>
      <c r="AF121" s="27"/>
      <c r="AG121" s="27"/>
      <c r="AH121" s="28"/>
    </row>
    <row r="122" spans="2:34" ht="34.5">
      <c r="B122" s="121" t="s">
        <v>216</v>
      </c>
      <c r="C122" s="109" t="s">
        <v>217</v>
      </c>
      <c r="D122" s="29"/>
      <c r="E122" s="29"/>
      <c r="F122" s="59"/>
      <c r="G122" s="60"/>
      <c r="H122" s="124" t="s">
        <v>272</v>
      </c>
      <c r="I122" s="127" t="s">
        <v>273</v>
      </c>
      <c r="J122" s="103">
        <v>0</v>
      </c>
      <c r="K122" s="130">
        <v>100</v>
      </c>
      <c r="L122" s="61"/>
      <c r="M122" s="130"/>
      <c r="N122" s="113"/>
      <c r="O122" s="62">
        <v>500000</v>
      </c>
      <c r="P122" s="63"/>
      <c r="Q122" s="64"/>
      <c r="R122" s="63"/>
      <c r="S122" s="63"/>
      <c r="T122" s="63"/>
      <c r="U122" s="63"/>
      <c r="V122" s="63"/>
      <c r="W122" s="63"/>
      <c r="X122" s="63"/>
      <c r="Y122" s="63"/>
      <c r="Z122" s="63"/>
      <c r="AA122" s="83"/>
      <c r="AB122" s="83"/>
      <c r="AC122" s="116">
        <f>+O122</f>
        <v>500000</v>
      </c>
      <c r="AD122" s="116"/>
      <c r="AE122" s="48"/>
      <c r="AF122" s="119"/>
      <c r="AG122" s="119"/>
      <c r="AH122" s="111"/>
    </row>
    <row r="123" spans="2:34">
      <c r="B123" s="122"/>
      <c r="C123" s="107"/>
      <c r="D123" s="36"/>
      <c r="E123" s="36"/>
      <c r="F123" s="65"/>
      <c r="G123" s="31"/>
      <c r="H123" s="125"/>
      <c r="I123" s="128"/>
      <c r="J123" s="104"/>
      <c r="K123" s="131"/>
      <c r="L123" s="86"/>
      <c r="M123" s="131"/>
      <c r="N123" s="114"/>
      <c r="O123" s="66"/>
      <c r="P123" s="67"/>
      <c r="Q123" s="68"/>
      <c r="R123" s="67"/>
      <c r="S123" s="67"/>
      <c r="T123" s="67"/>
      <c r="U123" s="67"/>
      <c r="V123" s="67"/>
      <c r="W123" s="67"/>
      <c r="X123" s="67"/>
      <c r="Y123" s="67"/>
      <c r="Z123" s="67"/>
      <c r="AA123" s="83"/>
      <c r="AB123" s="83"/>
      <c r="AC123" s="117"/>
      <c r="AD123" s="117"/>
      <c r="AE123" s="48"/>
      <c r="AF123" s="119"/>
      <c r="AG123" s="119"/>
      <c r="AH123" s="111"/>
    </row>
    <row r="124" spans="2:34" ht="15.75" thickBot="1">
      <c r="B124" s="123"/>
      <c r="C124" s="107"/>
      <c r="D124" s="37"/>
      <c r="E124" s="37"/>
      <c r="F124" s="69"/>
      <c r="G124" s="38"/>
      <c r="H124" s="126"/>
      <c r="I124" s="129"/>
      <c r="J124" s="105"/>
      <c r="K124" s="132"/>
      <c r="L124" s="53"/>
      <c r="M124" s="132"/>
      <c r="N124" s="115"/>
      <c r="O124" s="54"/>
      <c r="P124" s="84"/>
      <c r="Q124" s="39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118"/>
      <c r="AD124" s="118"/>
      <c r="AE124" s="70"/>
      <c r="AF124" s="120"/>
      <c r="AG124" s="120"/>
      <c r="AH124" s="112"/>
    </row>
  </sheetData>
  <mergeCells count="397"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D26:AD28"/>
    <mergeCell ref="AF26:AF28"/>
    <mergeCell ref="I34:I36"/>
    <mergeCell ref="J34:J36"/>
    <mergeCell ref="K34:K36"/>
    <mergeCell ref="M34:M36"/>
    <mergeCell ref="N34:N36"/>
    <mergeCell ref="AC34:AC36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K42:K44"/>
    <mergeCell ref="M42:M44"/>
    <mergeCell ref="N42:N44"/>
    <mergeCell ref="AC42:AC44"/>
    <mergeCell ref="AD34:AD36"/>
    <mergeCell ref="AF34:AF36"/>
    <mergeCell ref="AG34:AG36"/>
    <mergeCell ref="AH34:AH36"/>
    <mergeCell ref="B38:B40"/>
    <mergeCell ref="C38:C40"/>
    <mergeCell ref="H38:H40"/>
    <mergeCell ref="I38:I40"/>
    <mergeCell ref="J38:J40"/>
    <mergeCell ref="K38:K40"/>
    <mergeCell ref="AH38:AH40"/>
    <mergeCell ref="M38:M40"/>
    <mergeCell ref="N38:N40"/>
    <mergeCell ref="AC38:AC40"/>
    <mergeCell ref="AD38:AD40"/>
    <mergeCell ref="AF38:AF40"/>
    <mergeCell ref="AG38:AG40"/>
    <mergeCell ref="B34:B36"/>
    <mergeCell ref="C34:C36"/>
    <mergeCell ref="H34:H36"/>
    <mergeCell ref="N50:N52"/>
    <mergeCell ref="AC50:AC52"/>
    <mergeCell ref="AD42:AD44"/>
    <mergeCell ref="AF42:AF44"/>
    <mergeCell ref="AG42:AG44"/>
    <mergeCell ref="AH42:AH44"/>
    <mergeCell ref="B46:B48"/>
    <mergeCell ref="C46:C48"/>
    <mergeCell ref="H46:H48"/>
    <mergeCell ref="I46:I48"/>
    <mergeCell ref="J46:J48"/>
    <mergeCell ref="K46:K48"/>
    <mergeCell ref="AH46:AH48"/>
    <mergeCell ref="M46:M48"/>
    <mergeCell ref="N46:N48"/>
    <mergeCell ref="AC46:AC48"/>
    <mergeCell ref="AD46:AD48"/>
    <mergeCell ref="AF46:AF48"/>
    <mergeCell ref="AG46:AG48"/>
    <mergeCell ref="B42:B44"/>
    <mergeCell ref="C42:C44"/>
    <mergeCell ref="H42:H44"/>
    <mergeCell ref="I42:I44"/>
    <mergeCell ref="J42:J44"/>
    <mergeCell ref="AD50:AD52"/>
    <mergeCell ref="AF50:AF52"/>
    <mergeCell ref="AG50:AG52"/>
    <mergeCell ref="AH50:AH52"/>
    <mergeCell ref="B54:B56"/>
    <mergeCell ref="C54:C56"/>
    <mergeCell ref="H54:H56"/>
    <mergeCell ref="I54:I56"/>
    <mergeCell ref="J54:J56"/>
    <mergeCell ref="K54:K56"/>
    <mergeCell ref="AH54:AH56"/>
    <mergeCell ref="M54:M56"/>
    <mergeCell ref="N54:N56"/>
    <mergeCell ref="AC54:AC56"/>
    <mergeCell ref="AD54:AD56"/>
    <mergeCell ref="AF54:AF56"/>
    <mergeCell ref="AG54:AG56"/>
    <mergeCell ref="B50:B52"/>
    <mergeCell ref="C50:C52"/>
    <mergeCell ref="H50:H52"/>
    <mergeCell ref="I50:I52"/>
    <mergeCell ref="J50:J52"/>
    <mergeCell ref="K50:K52"/>
    <mergeCell ref="M50:M52"/>
    <mergeCell ref="AH58:AH60"/>
    <mergeCell ref="B62:B64"/>
    <mergeCell ref="C62:C64"/>
    <mergeCell ref="H62:H64"/>
    <mergeCell ref="I62:I64"/>
    <mergeCell ref="J62:J64"/>
    <mergeCell ref="K62:K64"/>
    <mergeCell ref="AH62:AH64"/>
    <mergeCell ref="M62:M64"/>
    <mergeCell ref="N62:N64"/>
    <mergeCell ref="AC62:AC64"/>
    <mergeCell ref="AD62:AD64"/>
    <mergeCell ref="AF62:AF64"/>
    <mergeCell ref="AG62:AG64"/>
    <mergeCell ref="B58:B60"/>
    <mergeCell ref="C58:C60"/>
    <mergeCell ref="H58:H60"/>
    <mergeCell ref="I58:I60"/>
    <mergeCell ref="J58:J60"/>
    <mergeCell ref="K58:K60"/>
    <mergeCell ref="M58:M60"/>
    <mergeCell ref="N58:N60"/>
    <mergeCell ref="AC58:AC60"/>
    <mergeCell ref="I66:I68"/>
    <mergeCell ref="J66:J68"/>
    <mergeCell ref="K66:K68"/>
    <mergeCell ref="M66:M68"/>
    <mergeCell ref="N66:N68"/>
    <mergeCell ref="AC66:AC68"/>
    <mergeCell ref="AD58:AD60"/>
    <mergeCell ref="AF58:AF60"/>
    <mergeCell ref="AG58:AG60"/>
    <mergeCell ref="K74:K76"/>
    <mergeCell ref="M74:M76"/>
    <mergeCell ref="N74:N76"/>
    <mergeCell ref="AC74:AC76"/>
    <mergeCell ref="AD66:AD68"/>
    <mergeCell ref="AF66:AF68"/>
    <mergeCell ref="AG66:AG68"/>
    <mergeCell ref="AH66:AH68"/>
    <mergeCell ref="B70:B72"/>
    <mergeCell ref="C70:C72"/>
    <mergeCell ref="H70:H72"/>
    <mergeCell ref="I70:I72"/>
    <mergeCell ref="J70:J72"/>
    <mergeCell ref="K70:K72"/>
    <mergeCell ref="AH70:AH72"/>
    <mergeCell ref="M70:M72"/>
    <mergeCell ref="N70:N72"/>
    <mergeCell ref="AC70:AC72"/>
    <mergeCell ref="AD70:AD72"/>
    <mergeCell ref="AF70:AF72"/>
    <mergeCell ref="AG70:AG72"/>
    <mergeCell ref="B66:B68"/>
    <mergeCell ref="C66:C68"/>
    <mergeCell ref="H66:H68"/>
    <mergeCell ref="N82:N84"/>
    <mergeCell ref="AC82:AC84"/>
    <mergeCell ref="AD74:AD76"/>
    <mergeCell ref="AF74:AF76"/>
    <mergeCell ref="AG74:AG76"/>
    <mergeCell ref="AH74:AH76"/>
    <mergeCell ref="B78:B80"/>
    <mergeCell ref="C78:C80"/>
    <mergeCell ref="H78:H80"/>
    <mergeCell ref="I78:I80"/>
    <mergeCell ref="J78:J80"/>
    <mergeCell ref="K78:K80"/>
    <mergeCell ref="AH78:AH80"/>
    <mergeCell ref="M78:M80"/>
    <mergeCell ref="N78:N80"/>
    <mergeCell ref="AC78:AC80"/>
    <mergeCell ref="AD78:AD80"/>
    <mergeCell ref="AF78:AF80"/>
    <mergeCell ref="AG78:AG80"/>
    <mergeCell ref="B74:B76"/>
    <mergeCell ref="C74:C76"/>
    <mergeCell ref="H74:H76"/>
    <mergeCell ref="I74:I76"/>
    <mergeCell ref="J74:J76"/>
    <mergeCell ref="AD82:AD84"/>
    <mergeCell ref="AF82:AF84"/>
    <mergeCell ref="AG82:AG84"/>
    <mergeCell ref="AH82:AH84"/>
    <mergeCell ref="B86:B88"/>
    <mergeCell ref="C86:C88"/>
    <mergeCell ref="H86:H88"/>
    <mergeCell ref="I86:I88"/>
    <mergeCell ref="J86:J88"/>
    <mergeCell ref="K86:K88"/>
    <mergeCell ref="AH86:AH88"/>
    <mergeCell ref="M86:M88"/>
    <mergeCell ref="N86:N88"/>
    <mergeCell ref="AC86:AC88"/>
    <mergeCell ref="AD86:AD88"/>
    <mergeCell ref="AF86:AF88"/>
    <mergeCell ref="AG86:AG88"/>
    <mergeCell ref="B82:B84"/>
    <mergeCell ref="C82:C84"/>
    <mergeCell ref="H82:H84"/>
    <mergeCell ref="I82:I84"/>
    <mergeCell ref="J82:J84"/>
    <mergeCell ref="K82:K84"/>
    <mergeCell ref="M82:M84"/>
    <mergeCell ref="AH90:AH92"/>
    <mergeCell ref="B94:B96"/>
    <mergeCell ref="C94:C96"/>
    <mergeCell ref="H94:H96"/>
    <mergeCell ref="I94:I96"/>
    <mergeCell ref="J94:J96"/>
    <mergeCell ref="K94:K96"/>
    <mergeCell ref="AH94:AH96"/>
    <mergeCell ref="M94:M96"/>
    <mergeCell ref="N94:N96"/>
    <mergeCell ref="AC94:AC96"/>
    <mergeCell ref="AD94:AD96"/>
    <mergeCell ref="AF94:AF96"/>
    <mergeCell ref="AG94:AG96"/>
    <mergeCell ref="B90:B92"/>
    <mergeCell ref="C90:C92"/>
    <mergeCell ref="H90:H92"/>
    <mergeCell ref="I90:I92"/>
    <mergeCell ref="J90:J92"/>
    <mergeCell ref="K90:K92"/>
    <mergeCell ref="M90:M92"/>
    <mergeCell ref="N90:N92"/>
    <mergeCell ref="AC90:AC92"/>
    <mergeCell ref="I98:I100"/>
    <mergeCell ref="J98:J100"/>
    <mergeCell ref="K98:K100"/>
    <mergeCell ref="M98:M100"/>
    <mergeCell ref="N98:N100"/>
    <mergeCell ref="AC98:AC100"/>
    <mergeCell ref="AD90:AD92"/>
    <mergeCell ref="AF90:AF92"/>
    <mergeCell ref="AG90:AG92"/>
    <mergeCell ref="K106:K108"/>
    <mergeCell ref="M106:M108"/>
    <mergeCell ref="N106:N108"/>
    <mergeCell ref="AC106:AC108"/>
    <mergeCell ref="AD98:AD100"/>
    <mergeCell ref="AF98:AF100"/>
    <mergeCell ref="AG98:AG100"/>
    <mergeCell ref="AH98:AH100"/>
    <mergeCell ref="B102:B104"/>
    <mergeCell ref="C102:C104"/>
    <mergeCell ref="H102:H104"/>
    <mergeCell ref="I102:I104"/>
    <mergeCell ref="J102:J104"/>
    <mergeCell ref="K102:K104"/>
    <mergeCell ref="AH102:AH104"/>
    <mergeCell ref="M102:M104"/>
    <mergeCell ref="N102:N104"/>
    <mergeCell ref="AC102:AC104"/>
    <mergeCell ref="AD102:AD104"/>
    <mergeCell ref="AF102:AF104"/>
    <mergeCell ref="AG102:AG104"/>
    <mergeCell ref="B98:B100"/>
    <mergeCell ref="C98:C100"/>
    <mergeCell ref="H98:H100"/>
    <mergeCell ref="N114:N116"/>
    <mergeCell ref="AC114:AC116"/>
    <mergeCell ref="AD106:AD108"/>
    <mergeCell ref="AF106:AF108"/>
    <mergeCell ref="AG106:AG108"/>
    <mergeCell ref="AH106:AH108"/>
    <mergeCell ref="B110:B112"/>
    <mergeCell ref="C110:C112"/>
    <mergeCell ref="H110:H112"/>
    <mergeCell ref="I110:I112"/>
    <mergeCell ref="J110:J112"/>
    <mergeCell ref="K110:K112"/>
    <mergeCell ref="AH110:AH112"/>
    <mergeCell ref="M110:M112"/>
    <mergeCell ref="N110:N112"/>
    <mergeCell ref="AC110:AC112"/>
    <mergeCell ref="AD110:AD112"/>
    <mergeCell ref="AF110:AF112"/>
    <mergeCell ref="AG110:AG112"/>
    <mergeCell ref="B106:B108"/>
    <mergeCell ref="C106:C108"/>
    <mergeCell ref="H106:H108"/>
    <mergeCell ref="I106:I108"/>
    <mergeCell ref="J106:J108"/>
    <mergeCell ref="AD114:AD116"/>
    <mergeCell ref="AF114:AF116"/>
    <mergeCell ref="AG114:AG116"/>
    <mergeCell ref="AH114:AH116"/>
    <mergeCell ref="B118:B120"/>
    <mergeCell ref="C118:C120"/>
    <mergeCell ref="H118:H120"/>
    <mergeCell ref="I118:I120"/>
    <mergeCell ref="J118:J120"/>
    <mergeCell ref="K118:K120"/>
    <mergeCell ref="AH118:AH120"/>
    <mergeCell ref="M118:M120"/>
    <mergeCell ref="N118:N120"/>
    <mergeCell ref="AC118:AC120"/>
    <mergeCell ref="AD118:AD120"/>
    <mergeCell ref="AF118:AF120"/>
    <mergeCell ref="AG118:AG120"/>
    <mergeCell ref="B114:B116"/>
    <mergeCell ref="C114:C116"/>
    <mergeCell ref="H114:H116"/>
    <mergeCell ref="I114:I116"/>
    <mergeCell ref="J114:J116"/>
    <mergeCell ref="K114:K116"/>
    <mergeCell ref="M114:M116"/>
    <mergeCell ref="AD122:AD124"/>
    <mergeCell ref="AF122:AF124"/>
    <mergeCell ref="AG122:AG124"/>
    <mergeCell ref="AH122:AH124"/>
    <mergeCell ref="B122:B124"/>
    <mergeCell ref="C122:C124"/>
    <mergeCell ref="H122:H124"/>
    <mergeCell ref="I122:I124"/>
    <mergeCell ref="J122:J124"/>
    <mergeCell ref="K122:K124"/>
    <mergeCell ref="M122:M124"/>
    <mergeCell ref="N122:N124"/>
    <mergeCell ref="AC122:AC124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32"/>
  <sheetViews>
    <sheetView zoomScale="90" zoomScaleNormal="90" workbookViewId="0">
      <selection activeCell="Y30" sqref="Y30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3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</v>
      </c>
      <c r="C4" s="143"/>
      <c r="D4" s="143"/>
      <c r="E4" s="143"/>
      <c r="F4" s="143"/>
      <c r="G4" s="143"/>
      <c r="H4" s="144"/>
      <c r="I4" s="222" t="s">
        <v>279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277</v>
      </c>
      <c r="C5" s="182"/>
      <c r="D5" s="183"/>
      <c r="E5" s="85"/>
      <c r="F5" s="184" t="s">
        <v>278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733</v>
      </c>
      <c r="C8" s="199" t="s">
        <v>275</v>
      </c>
      <c r="D8" s="200"/>
      <c r="E8" s="200"/>
      <c r="F8" s="200"/>
      <c r="G8" s="200"/>
      <c r="H8" s="200"/>
      <c r="I8" s="76" t="s">
        <v>276</v>
      </c>
      <c r="J8" s="9">
        <v>100</v>
      </c>
      <c r="K8" s="10">
        <v>90</v>
      </c>
      <c r="L8" s="10"/>
      <c r="M8" s="11"/>
      <c r="N8" s="77"/>
      <c r="O8" s="12">
        <f>+O10+O15+O21+O25+O29</f>
        <v>15708000</v>
      </c>
      <c r="P8" s="12">
        <f t="shared" ref="P8:AC8" si="0">+P10+P15+P21+P25+P29</f>
        <v>0</v>
      </c>
      <c r="Q8" s="12">
        <f t="shared" si="0"/>
        <v>51000000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51857820</v>
      </c>
      <c r="X8" s="12">
        <f t="shared" si="0"/>
        <v>0</v>
      </c>
      <c r="Y8" s="12">
        <f>+Y10+Y15+Y21+Y25+Y29</f>
        <v>26265000</v>
      </c>
      <c r="Z8" s="12">
        <f t="shared" si="0"/>
        <v>0</v>
      </c>
      <c r="AA8" s="12">
        <f t="shared" si="0"/>
        <v>51751740</v>
      </c>
      <c r="AB8" s="12">
        <f t="shared" si="0"/>
        <v>0</v>
      </c>
      <c r="AC8" s="12">
        <f t="shared" si="0"/>
        <v>196582560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7038000</v>
      </c>
      <c r="P10" s="23">
        <f>SUM(P11:P13)</f>
        <v>0</v>
      </c>
      <c r="Q10" s="24">
        <f>SUM(Q11:Q13)</f>
        <v>15300000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21257820</v>
      </c>
      <c r="X10" s="23"/>
      <c r="Y10" s="24">
        <f>SUM(Y11:Y13)</f>
        <v>5865000</v>
      </c>
      <c r="Z10" s="23"/>
      <c r="AA10" s="24">
        <f>SUM(AA11:AA13)</f>
        <v>11739180</v>
      </c>
      <c r="AB10" s="23"/>
      <c r="AC10" s="25">
        <f>+O10+Q10+S10+U10+W10+Y10+AA10</f>
        <v>61200000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280</v>
      </c>
      <c r="C11" s="109" t="s">
        <v>274</v>
      </c>
      <c r="D11" s="93"/>
      <c r="E11" s="29"/>
      <c r="F11" s="30"/>
      <c r="G11" s="31"/>
      <c r="H11" s="221" t="s">
        <v>281</v>
      </c>
      <c r="I11" s="104" t="s">
        <v>292</v>
      </c>
      <c r="J11" s="169">
        <v>0</v>
      </c>
      <c r="K11" s="172">
        <v>1</v>
      </c>
      <c r="L11" s="79"/>
      <c r="M11" s="192"/>
      <c r="N11" s="190"/>
      <c r="O11" s="96">
        <v>7038000</v>
      </c>
      <c r="P11" s="83"/>
      <c r="Q11" s="96">
        <v>15300000</v>
      </c>
      <c r="R11" s="32"/>
      <c r="S11" s="32"/>
      <c r="T11" s="32"/>
      <c r="U11" s="96"/>
      <c r="V11" s="32"/>
      <c r="W11" s="96">
        <v>21257820</v>
      </c>
      <c r="X11" s="32"/>
      <c r="Y11" s="96">
        <v>5865000</v>
      </c>
      <c r="Z11" s="32"/>
      <c r="AA11" s="96">
        <v>11739180</v>
      </c>
      <c r="AB11" s="33"/>
      <c r="AC11" s="116">
        <f>+AA11+Y11+W11+Q11+O11</f>
        <v>61200000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3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3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6.5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0</v>
      </c>
      <c r="P15" s="23">
        <f>SUM(P16:P19)</f>
        <v>0</v>
      </c>
      <c r="Q15" s="24">
        <f>SUM(Q16:Q19)</f>
        <v>10200000</v>
      </c>
      <c r="R15" s="23">
        <f>SUM(R16:R19)</f>
        <v>0</v>
      </c>
      <c r="S15" s="24"/>
      <c r="T15" s="23"/>
      <c r="U15" s="24">
        <v>0</v>
      </c>
      <c r="V15" s="23"/>
      <c r="W15" s="24">
        <v>0</v>
      </c>
      <c r="X15" s="23"/>
      <c r="Y15" s="24">
        <v>0</v>
      </c>
      <c r="Z15" s="23"/>
      <c r="AA15" s="24">
        <v>0</v>
      </c>
      <c r="AB15" s="23"/>
      <c r="AC15" s="24">
        <f>AC16</f>
        <v>10200000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5.75">
      <c r="B16" s="210" t="s">
        <v>280</v>
      </c>
      <c r="C16" s="106" t="s">
        <v>274</v>
      </c>
      <c r="D16" s="44"/>
      <c r="E16" s="44"/>
      <c r="F16" s="45"/>
      <c r="G16" s="31"/>
      <c r="H16" s="212" t="s">
        <v>282</v>
      </c>
      <c r="I16" s="214" t="s">
        <v>293</v>
      </c>
      <c r="J16" s="110">
        <v>0</v>
      </c>
      <c r="K16" s="216">
        <v>1</v>
      </c>
      <c r="L16" s="86"/>
      <c r="M16" s="217"/>
      <c r="N16" s="219"/>
      <c r="O16" s="47"/>
      <c r="P16" s="83"/>
      <c r="Q16" s="83">
        <v>10200000</v>
      </c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116">
        <f>+Q16</f>
        <v>10200000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6"/>
      <c r="M17" s="217"/>
      <c r="N17" s="219"/>
      <c r="O17" s="47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6"/>
      <c r="M18" s="217"/>
      <c r="N18" s="219"/>
      <c r="O18" s="47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3060000</v>
      </c>
      <c r="P21" s="23">
        <f>SUM(P22:P24)</f>
        <v>0</v>
      </c>
      <c r="Q21" s="24">
        <f>SUM(Q22:Q24)</f>
        <v>10200000</v>
      </c>
      <c r="R21" s="23">
        <f>SUM(R22:R24)</f>
        <v>0</v>
      </c>
      <c r="S21" s="24">
        <v>0</v>
      </c>
      <c r="T21" s="23"/>
      <c r="U21" s="24">
        <v>0</v>
      </c>
      <c r="V21" s="23"/>
      <c r="W21" s="24">
        <f>+W22</f>
        <v>10200000</v>
      </c>
      <c r="X21" s="23"/>
      <c r="Y21" s="24">
        <f>+Y22</f>
        <v>5100000</v>
      </c>
      <c r="Z21" s="23"/>
      <c r="AA21" s="24">
        <f>+AA22</f>
        <v>30322560</v>
      </c>
      <c r="AB21" s="23"/>
      <c r="AC21" s="58">
        <f>AC22</f>
        <v>58882560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280</v>
      </c>
      <c r="C22" s="109" t="s">
        <v>274</v>
      </c>
      <c r="D22" s="29"/>
      <c r="E22" s="29"/>
      <c r="F22" s="59"/>
      <c r="G22" s="60"/>
      <c r="H22" s="124" t="s">
        <v>283</v>
      </c>
      <c r="I22" s="127" t="s">
        <v>294</v>
      </c>
      <c r="J22" s="103">
        <v>0</v>
      </c>
      <c r="K22" s="130">
        <v>30</v>
      </c>
      <c r="L22" s="61"/>
      <c r="M22" s="130"/>
      <c r="N22" s="113"/>
      <c r="O22" s="62">
        <v>3060000</v>
      </c>
      <c r="P22" s="63"/>
      <c r="Q22" s="64">
        <v>10200000</v>
      </c>
      <c r="R22" s="63"/>
      <c r="S22" s="63"/>
      <c r="T22" s="63"/>
      <c r="U22" s="63"/>
      <c r="V22" s="63"/>
      <c r="W22" s="63">
        <v>10200000</v>
      </c>
      <c r="X22" s="63"/>
      <c r="Y22" s="63">
        <v>5100000</v>
      </c>
      <c r="Z22" s="63"/>
      <c r="AA22" s="83">
        <v>30322560</v>
      </c>
      <c r="AB22" s="83"/>
      <c r="AC22" s="116">
        <f>+AA22+Y22+W22+Q22+O22</f>
        <v>58882560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6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3"/>
      <c r="AB23" s="83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4"/>
      <c r="Q24" s="39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118"/>
      <c r="AD24" s="118"/>
      <c r="AE24" s="70"/>
      <c r="AF24" s="120"/>
      <c r="AG24" s="120"/>
      <c r="AH24" s="112"/>
    </row>
    <row r="25" spans="2:35" ht="39.75" customHeight="1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3060000</v>
      </c>
      <c r="P25" s="23">
        <f>SUM(P26:P28)</f>
        <v>0</v>
      </c>
      <c r="Q25" s="24">
        <f>SUM(Q26:Q28)</f>
        <v>10200000</v>
      </c>
      <c r="R25" s="23">
        <f>SUM(R26:R28)</f>
        <v>0</v>
      </c>
      <c r="S25" s="24">
        <v>0</v>
      </c>
      <c r="T25" s="23"/>
      <c r="U25" s="24">
        <v>0</v>
      </c>
      <c r="V25" s="23"/>
      <c r="W25" s="24">
        <f>+W26</f>
        <v>20400000</v>
      </c>
      <c r="X25" s="23"/>
      <c r="Y25" s="24">
        <f>+Y26</f>
        <v>12750000</v>
      </c>
      <c r="Z25" s="23"/>
      <c r="AA25" s="24">
        <f>+AA26</f>
        <v>9690000</v>
      </c>
      <c r="AB25" s="23"/>
      <c r="AC25" s="58">
        <f>AC26</f>
        <v>56100000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5.75">
      <c r="B26" s="121" t="s">
        <v>280</v>
      </c>
      <c r="C26" s="109" t="s">
        <v>274</v>
      </c>
      <c r="D26" s="29"/>
      <c r="E26" s="29"/>
      <c r="F26" s="59"/>
      <c r="G26" s="60"/>
      <c r="H26" s="223" t="s">
        <v>284</v>
      </c>
      <c r="I26" s="127" t="s">
        <v>295</v>
      </c>
      <c r="J26" s="103">
        <v>0</v>
      </c>
      <c r="K26" s="130">
        <v>70</v>
      </c>
      <c r="L26" s="61"/>
      <c r="M26" s="130"/>
      <c r="N26" s="113"/>
      <c r="O26" s="62">
        <v>3060000</v>
      </c>
      <c r="P26" s="63"/>
      <c r="Q26" s="64">
        <v>10200000</v>
      </c>
      <c r="R26" s="63"/>
      <c r="S26" s="63"/>
      <c r="T26" s="63"/>
      <c r="U26" s="63"/>
      <c r="V26" s="63"/>
      <c r="W26" s="63">
        <v>20400000</v>
      </c>
      <c r="X26" s="63"/>
      <c r="Y26" s="63">
        <v>12750000</v>
      </c>
      <c r="Z26" s="63"/>
      <c r="AA26" s="83">
        <v>9690000</v>
      </c>
      <c r="AB26" s="83"/>
      <c r="AC26" s="116">
        <f>+AA26+Y26+W26+Q26+O26</f>
        <v>56100000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6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3"/>
      <c r="AB27" s="83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4"/>
      <c r="Q28" s="39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2550000</v>
      </c>
      <c r="P29" s="23">
        <f>SUM(P30:P32)</f>
        <v>0</v>
      </c>
      <c r="Q29" s="24">
        <f>SUM(Q30:Q32)</f>
        <v>5100000</v>
      </c>
      <c r="R29" s="23">
        <f>SUM(R30:R32)</f>
        <v>0</v>
      </c>
      <c r="S29" s="24">
        <v>0</v>
      </c>
      <c r="T29" s="23"/>
      <c r="U29" s="24">
        <v>0</v>
      </c>
      <c r="V29" s="23"/>
      <c r="W29" s="24">
        <v>0</v>
      </c>
      <c r="X29" s="23"/>
      <c r="Y29" s="24">
        <f>+Y30</f>
        <v>2550000</v>
      </c>
      <c r="Z29" s="23"/>
      <c r="AA29" s="24">
        <v>0</v>
      </c>
      <c r="AB29" s="23"/>
      <c r="AC29" s="58">
        <f>AC30</f>
        <v>10200000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1.25">
      <c r="B30" s="121" t="s">
        <v>280</v>
      </c>
      <c r="C30" s="109" t="s">
        <v>274</v>
      </c>
      <c r="D30" s="29"/>
      <c r="E30" s="29"/>
      <c r="F30" s="59"/>
      <c r="G30" s="60"/>
      <c r="H30" s="124" t="s">
        <v>285</v>
      </c>
      <c r="I30" s="127" t="s">
        <v>296</v>
      </c>
      <c r="J30" s="103">
        <v>0</v>
      </c>
      <c r="K30" s="130">
        <v>1</v>
      </c>
      <c r="L30" s="61"/>
      <c r="M30" s="130"/>
      <c r="N30" s="113"/>
      <c r="O30" s="62">
        <v>2550000</v>
      </c>
      <c r="P30" s="63"/>
      <c r="Q30" s="64">
        <v>5100000</v>
      </c>
      <c r="R30" s="63"/>
      <c r="S30" s="63"/>
      <c r="T30" s="63"/>
      <c r="U30" s="63"/>
      <c r="V30" s="63"/>
      <c r="W30" s="63"/>
      <c r="X30" s="63"/>
      <c r="Y30" s="63">
        <v>2550000</v>
      </c>
      <c r="Z30" s="63"/>
      <c r="AA30" s="83"/>
      <c r="AB30" s="83"/>
      <c r="AC30" s="116">
        <f>+Y30+Q30+O30</f>
        <v>10200000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6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3"/>
      <c r="AB31" s="83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4"/>
      <c r="Q32" s="39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118"/>
      <c r="AD32" s="118"/>
      <c r="AE32" s="70"/>
      <c r="AF32" s="120"/>
      <c r="AG32" s="120"/>
      <c r="AH32" s="112"/>
    </row>
  </sheetData>
  <mergeCells count="98">
    <mergeCell ref="B5:D5"/>
    <mergeCell ref="F5:N5"/>
    <mergeCell ref="O5:AD5"/>
    <mergeCell ref="AE5:AH5"/>
    <mergeCell ref="AG6:AG7"/>
    <mergeCell ref="AH6:AH7"/>
    <mergeCell ref="W6:X6"/>
    <mergeCell ref="AE6:AE7"/>
    <mergeCell ref="AF6:AF7"/>
    <mergeCell ref="I6:I7"/>
    <mergeCell ref="J6:J7"/>
    <mergeCell ref="K6:K7"/>
    <mergeCell ref="L6:L7"/>
    <mergeCell ref="U6:V6"/>
    <mergeCell ref="B6:B7"/>
    <mergeCell ref="C6:H7"/>
    <mergeCell ref="B2:AH2"/>
    <mergeCell ref="B3:AH3"/>
    <mergeCell ref="B4:H4"/>
    <mergeCell ref="I4:R4"/>
    <mergeCell ref="S4:AH4"/>
    <mergeCell ref="C8:H8"/>
    <mergeCell ref="B9:AH9"/>
    <mergeCell ref="B11:B13"/>
    <mergeCell ref="C11:C13"/>
    <mergeCell ref="H11:H13"/>
    <mergeCell ref="I11:I13"/>
    <mergeCell ref="J11:J13"/>
    <mergeCell ref="K11:K13"/>
    <mergeCell ref="AF11:AF13"/>
    <mergeCell ref="AG11:AG13"/>
    <mergeCell ref="AC16:AC19"/>
    <mergeCell ref="AD16:AD19"/>
    <mergeCell ref="AC11:AC13"/>
    <mergeCell ref="AD11:AD13"/>
    <mergeCell ref="M6:M7"/>
    <mergeCell ref="N6:N7"/>
    <mergeCell ref="O6:P6"/>
    <mergeCell ref="Q6:R6"/>
    <mergeCell ref="S6:T6"/>
    <mergeCell ref="Y6:Z6"/>
    <mergeCell ref="AA6:AB6"/>
    <mergeCell ref="AC6:AD6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B26:B28"/>
    <mergeCell ref="C26:C28"/>
    <mergeCell ref="H26:H28"/>
    <mergeCell ref="I26:I28"/>
    <mergeCell ref="J26:J28"/>
    <mergeCell ref="B22:B24"/>
    <mergeCell ref="C22:C24"/>
    <mergeCell ref="H22:H24"/>
    <mergeCell ref="I22:I24"/>
    <mergeCell ref="J22:J24"/>
    <mergeCell ref="K22:K24"/>
    <mergeCell ref="AD26:AD28"/>
    <mergeCell ref="AF26:AF28"/>
    <mergeCell ref="AG26:AG28"/>
    <mergeCell ref="AH26:AH28"/>
    <mergeCell ref="AH22:AH24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I40"/>
  <sheetViews>
    <sheetView zoomScale="90" zoomScaleNormal="90" workbookViewId="0">
      <selection activeCell="AA38" sqref="AA38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3.570312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3.5703125" style="1" bestFit="1" customWidth="1"/>
    <col min="26" max="26" width="5" style="1" customWidth="1"/>
    <col min="27" max="27" width="13.570312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</v>
      </c>
      <c r="C4" s="143"/>
      <c r="D4" s="143"/>
      <c r="E4" s="143"/>
      <c r="F4" s="143"/>
      <c r="G4" s="143"/>
      <c r="H4" s="144"/>
      <c r="I4" s="222" t="s">
        <v>299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297</v>
      </c>
      <c r="C5" s="182"/>
      <c r="D5" s="183"/>
      <c r="E5" s="85"/>
      <c r="F5" s="184" t="s">
        <v>298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58</v>
      </c>
      <c r="C8" s="199" t="s">
        <v>300</v>
      </c>
      <c r="D8" s="200"/>
      <c r="E8" s="200"/>
      <c r="F8" s="200"/>
      <c r="G8" s="200"/>
      <c r="H8" s="200"/>
      <c r="I8" s="76" t="s">
        <v>301</v>
      </c>
      <c r="J8" s="9">
        <v>0</v>
      </c>
      <c r="K8" s="10">
        <v>298</v>
      </c>
      <c r="L8" s="10"/>
      <c r="M8" s="11"/>
      <c r="N8" s="77"/>
      <c r="O8" s="12">
        <f>+O10+O15+O21+O26+O31+O36</f>
        <v>84103080</v>
      </c>
      <c r="P8" s="13">
        <v>0</v>
      </c>
      <c r="Q8" s="13">
        <f>+Q10+Q15+Q21+Q26+Q31+Q36</f>
        <v>15300000</v>
      </c>
      <c r="R8" s="13">
        <v>0</v>
      </c>
      <c r="S8" s="13">
        <v>0</v>
      </c>
      <c r="T8" s="13">
        <v>0</v>
      </c>
      <c r="U8" s="13">
        <f>+U10+U15+U21+U26+U31+U36</f>
        <v>0</v>
      </c>
      <c r="V8" s="13">
        <v>0</v>
      </c>
      <c r="W8" s="13">
        <f>+W10+W15+W21+W26+W31+W36</f>
        <v>10200000</v>
      </c>
      <c r="X8" s="13">
        <v>0</v>
      </c>
      <c r="Y8" s="13">
        <f>+Y10+Y15+Y21+Y26+Y31+Y36</f>
        <v>27315600</v>
      </c>
      <c r="Z8" s="13">
        <v>0</v>
      </c>
      <c r="AA8" s="13">
        <f>+AA10+AA15+AA21+AA26+AA31+AA36</f>
        <v>25500000</v>
      </c>
      <c r="AB8" s="13">
        <v>0</v>
      </c>
      <c r="AC8" s="13">
        <f>+AC10+AC15+AC21+AC26+AC31+AC36</f>
        <v>162418680</v>
      </c>
      <c r="AD8" s="14">
        <v>0</v>
      </c>
      <c r="AE8" s="15"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0</v>
      </c>
      <c r="P10" s="23">
        <f>SUM(P11:P13)</f>
        <v>0</v>
      </c>
      <c r="Q10" s="24">
        <f>SUM(Q11:Q13)</f>
        <v>2550000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>
        <v>0</v>
      </c>
      <c r="W10" s="24">
        <f>SUM(W11:W13)</f>
        <v>0</v>
      </c>
      <c r="X10" s="23"/>
      <c r="Y10" s="24">
        <f>SUM(Y11:Y13)</f>
        <v>2550000</v>
      </c>
      <c r="Z10" s="23"/>
      <c r="AA10" s="24">
        <f>SUM(AA11:AA13)</f>
        <v>0</v>
      </c>
      <c r="AB10" s="23"/>
      <c r="AC10" s="25">
        <f>+O10+Q10+S10+U10+W10+Y10+AA10</f>
        <v>5100000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303</v>
      </c>
      <c r="C11" s="109" t="s">
        <v>302</v>
      </c>
      <c r="D11" s="93"/>
      <c r="E11" s="29"/>
      <c r="F11" s="30"/>
      <c r="G11" s="31"/>
      <c r="H11" s="221" t="s">
        <v>304</v>
      </c>
      <c r="I11" s="104" t="s">
        <v>306</v>
      </c>
      <c r="J11" s="169">
        <v>0</v>
      </c>
      <c r="K11" s="172">
        <v>1</v>
      </c>
      <c r="L11" s="79"/>
      <c r="M11" s="192"/>
      <c r="N11" s="190"/>
      <c r="O11" s="96"/>
      <c r="P11" s="83"/>
      <c r="Q11" s="96">
        <v>2550000</v>
      </c>
      <c r="R11" s="32"/>
      <c r="S11" s="32"/>
      <c r="T11" s="32"/>
      <c r="U11" s="96"/>
      <c r="V11" s="32"/>
      <c r="W11" s="96"/>
      <c r="X11" s="32"/>
      <c r="Y11" s="96">
        <v>2550000</v>
      </c>
      <c r="Z11" s="32"/>
      <c r="AA11" s="96"/>
      <c r="AB11" s="33"/>
      <c r="AC11" s="116">
        <f>+AA11+Y11+W11+U11+Q11+O11</f>
        <v>5100000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3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3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46.5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20400000</v>
      </c>
      <c r="P15" s="23">
        <f>SUM(P16:P19)</f>
        <v>0</v>
      </c>
      <c r="Q15" s="24">
        <f>SUM(Q16:Q19)</f>
        <v>2550000</v>
      </c>
      <c r="R15" s="23">
        <f>SUM(R16:R19)</f>
        <v>0</v>
      </c>
      <c r="S15" s="24"/>
      <c r="T15" s="23"/>
      <c r="U15" s="24">
        <v>0</v>
      </c>
      <c r="V15" s="23"/>
      <c r="W15" s="24">
        <f>+W16</f>
        <v>2040000</v>
      </c>
      <c r="X15" s="23"/>
      <c r="Y15" s="24">
        <f>+Y16</f>
        <v>6630000</v>
      </c>
      <c r="Z15" s="23"/>
      <c r="AA15" s="24">
        <f>+AA16</f>
        <v>9180000</v>
      </c>
      <c r="AB15" s="23"/>
      <c r="AC15" s="24">
        <f>AC16</f>
        <v>40800000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45.75">
      <c r="B16" s="210" t="s">
        <v>303</v>
      </c>
      <c r="C16" s="106" t="s">
        <v>302</v>
      </c>
      <c r="D16" s="44"/>
      <c r="E16" s="44"/>
      <c r="F16" s="45"/>
      <c r="G16" s="31"/>
      <c r="H16" s="212" t="s">
        <v>305</v>
      </c>
      <c r="I16" s="214" t="s">
        <v>307</v>
      </c>
      <c r="J16" s="110">
        <v>1</v>
      </c>
      <c r="K16" s="216">
        <v>1</v>
      </c>
      <c r="L16" s="86"/>
      <c r="M16" s="217"/>
      <c r="N16" s="219"/>
      <c r="O16" s="47">
        <v>20400000</v>
      </c>
      <c r="P16" s="83"/>
      <c r="Q16" s="83">
        <v>2550000</v>
      </c>
      <c r="R16" s="83"/>
      <c r="S16" s="83"/>
      <c r="T16" s="83"/>
      <c r="U16" s="83"/>
      <c r="V16" s="83"/>
      <c r="W16" s="83">
        <v>2040000</v>
      </c>
      <c r="X16" s="83"/>
      <c r="Y16" s="83">
        <v>6630000</v>
      </c>
      <c r="Z16" s="83"/>
      <c r="AA16" s="83">
        <v>9180000</v>
      </c>
      <c r="AB16" s="83"/>
      <c r="AC16" s="116">
        <f>+AA16+Y16+W16+Q16+O16</f>
        <v>40800000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6"/>
      <c r="M17" s="217"/>
      <c r="N17" s="219"/>
      <c r="O17" s="47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6"/>
      <c r="M18" s="217"/>
      <c r="N18" s="219"/>
      <c r="O18" s="47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42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41"/>
      <c r="L21" s="41"/>
      <c r="M21" s="42"/>
      <c r="N21" s="43"/>
      <c r="O21" s="22">
        <f>SUM(O22:O25)</f>
        <v>0</v>
      </c>
      <c r="P21" s="23">
        <f>SUM(P22:P25)</f>
        <v>0</v>
      </c>
      <c r="Q21" s="24">
        <f>SUM(Q22:Q25)</f>
        <v>510000</v>
      </c>
      <c r="R21" s="23">
        <f>SUM(R22:R25)</f>
        <v>0</v>
      </c>
      <c r="S21" s="24"/>
      <c r="T21" s="23"/>
      <c r="U21" s="24">
        <v>0</v>
      </c>
      <c r="V21" s="23"/>
      <c r="W21" s="24">
        <f>+W22</f>
        <v>0</v>
      </c>
      <c r="X21" s="23"/>
      <c r="Y21" s="24">
        <f>+Y22</f>
        <v>0</v>
      </c>
      <c r="Z21" s="23"/>
      <c r="AA21" s="24">
        <f>+AA22</f>
        <v>510000</v>
      </c>
      <c r="AB21" s="23"/>
      <c r="AC21" s="24">
        <f>AC22</f>
        <v>1020000</v>
      </c>
      <c r="AD21" s="23">
        <f>AD22</f>
        <v>0</v>
      </c>
      <c r="AE21" s="26">
        <f>SUM(AE22:AE25)</f>
        <v>0</v>
      </c>
      <c r="AF21" s="27"/>
      <c r="AG21" s="27"/>
      <c r="AH21" s="28"/>
    </row>
    <row r="22" spans="2:35" ht="34.5">
      <c r="B22" s="210" t="s">
        <v>303</v>
      </c>
      <c r="C22" s="106" t="s">
        <v>302</v>
      </c>
      <c r="D22" s="44"/>
      <c r="E22" s="44"/>
      <c r="F22" s="45"/>
      <c r="G22" s="31"/>
      <c r="H22" s="212" t="s">
        <v>308</v>
      </c>
      <c r="I22" s="214" t="s">
        <v>309</v>
      </c>
      <c r="J22" s="110">
        <v>992</v>
      </c>
      <c r="K22" s="216">
        <v>50</v>
      </c>
      <c r="L22" s="89"/>
      <c r="M22" s="217"/>
      <c r="N22" s="219"/>
      <c r="O22" s="47"/>
      <c r="P22" s="87"/>
      <c r="Q22" s="87">
        <v>510000</v>
      </c>
      <c r="R22" s="87"/>
      <c r="S22" s="87"/>
      <c r="T22" s="87"/>
      <c r="U22" s="87"/>
      <c r="V22" s="87"/>
      <c r="W22" s="87"/>
      <c r="X22" s="87"/>
      <c r="Y22" s="87"/>
      <c r="Z22" s="87"/>
      <c r="AA22" s="87">
        <v>510000</v>
      </c>
      <c r="AB22" s="87"/>
      <c r="AC22" s="116">
        <f>+AA22+Y22+W22+Q22+O22</f>
        <v>1020000</v>
      </c>
      <c r="AD22" s="116"/>
      <c r="AE22" s="48"/>
      <c r="AF22" s="167"/>
      <c r="AG22" s="119"/>
      <c r="AH22" s="111"/>
    </row>
    <row r="23" spans="2:35">
      <c r="B23" s="210"/>
      <c r="C23" s="107"/>
      <c r="D23" s="44"/>
      <c r="E23" s="44"/>
      <c r="F23" s="45"/>
      <c r="G23" s="31"/>
      <c r="H23" s="212"/>
      <c r="I23" s="214"/>
      <c r="J23" s="104"/>
      <c r="K23" s="117"/>
      <c r="L23" s="89"/>
      <c r="M23" s="217"/>
      <c r="N23" s="219"/>
      <c r="O23" s="4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116"/>
      <c r="AD23" s="116"/>
      <c r="AE23" s="48"/>
      <c r="AF23" s="167"/>
      <c r="AG23" s="119"/>
      <c r="AH23" s="111"/>
    </row>
    <row r="24" spans="2:35">
      <c r="B24" s="210"/>
      <c r="C24" s="107"/>
      <c r="D24" s="44"/>
      <c r="E24" s="44"/>
      <c r="F24" s="49"/>
      <c r="G24" s="31"/>
      <c r="H24" s="212"/>
      <c r="I24" s="214"/>
      <c r="J24" s="104"/>
      <c r="K24" s="117"/>
      <c r="L24" s="89"/>
      <c r="M24" s="217"/>
      <c r="N24" s="219"/>
      <c r="O24" s="4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116"/>
      <c r="AD24" s="116"/>
      <c r="AE24" s="50"/>
      <c r="AF24" s="167"/>
      <c r="AG24" s="119"/>
      <c r="AH24" s="111"/>
    </row>
    <row r="25" spans="2:35" ht="15.75" thickBot="1">
      <c r="B25" s="211"/>
      <c r="C25" s="108"/>
      <c r="D25" s="51"/>
      <c r="E25" s="51"/>
      <c r="F25" s="52"/>
      <c r="G25" s="38"/>
      <c r="H25" s="213"/>
      <c r="I25" s="215"/>
      <c r="J25" s="105"/>
      <c r="K25" s="118"/>
      <c r="L25" s="53"/>
      <c r="M25" s="218"/>
      <c r="N25" s="220"/>
      <c r="O25" s="54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166"/>
      <c r="AD25" s="166"/>
      <c r="AE25" s="55"/>
      <c r="AF25" s="168"/>
      <c r="AG25" s="120"/>
      <c r="AH25" s="112"/>
    </row>
    <row r="26" spans="2:35" ht="46.5" thickBot="1">
      <c r="B26" s="18" t="s">
        <v>13</v>
      </c>
      <c r="C26" s="19" t="s">
        <v>30</v>
      </c>
      <c r="D26" s="19" t="s">
        <v>14</v>
      </c>
      <c r="E26" s="19" t="s">
        <v>29</v>
      </c>
      <c r="F26" s="20" t="s">
        <v>27</v>
      </c>
      <c r="G26" s="20" t="s">
        <v>28</v>
      </c>
      <c r="H26" s="78" t="s">
        <v>60</v>
      </c>
      <c r="I26" s="80" t="s">
        <v>31</v>
      </c>
      <c r="J26" s="21"/>
      <c r="K26" s="41"/>
      <c r="L26" s="41"/>
      <c r="M26" s="42"/>
      <c r="N26" s="43"/>
      <c r="O26" s="22">
        <f>SUM(O27:O30)</f>
        <v>0</v>
      </c>
      <c r="P26" s="23">
        <f>SUM(P27:P30)</f>
        <v>0</v>
      </c>
      <c r="Q26" s="24">
        <f>SUM(Q27:Q30)</f>
        <v>2550000</v>
      </c>
      <c r="R26" s="23">
        <f>SUM(R27:R30)</f>
        <v>0</v>
      </c>
      <c r="S26" s="24"/>
      <c r="T26" s="23"/>
      <c r="U26" s="24">
        <v>0</v>
      </c>
      <c r="V26" s="23"/>
      <c r="W26" s="24">
        <f>+W27</f>
        <v>2040000</v>
      </c>
      <c r="X26" s="23"/>
      <c r="Y26" s="24">
        <f>+Y27</f>
        <v>4365600</v>
      </c>
      <c r="Z26" s="23"/>
      <c r="AA26" s="24">
        <f>+AA27</f>
        <v>1244400</v>
      </c>
      <c r="AB26" s="23"/>
      <c r="AC26" s="24">
        <f>AC27</f>
        <v>10200000</v>
      </c>
      <c r="AD26" s="23">
        <f>AD27</f>
        <v>0</v>
      </c>
      <c r="AE26" s="26">
        <f>SUM(AE27:AE30)</f>
        <v>0</v>
      </c>
      <c r="AF26" s="27"/>
      <c r="AG26" s="27"/>
      <c r="AH26" s="28"/>
    </row>
    <row r="27" spans="2:35" ht="41.25">
      <c r="B27" s="210" t="s">
        <v>303</v>
      </c>
      <c r="C27" s="106" t="s">
        <v>302</v>
      </c>
      <c r="D27" s="44"/>
      <c r="E27" s="44"/>
      <c r="F27" s="45"/>
      <c r="G27" s="31"/>
      <c r="H27" s="212" t="s">
        <v>310</v>
      </c>
      <c r="I27" s="214" t="s">
        <v>311</v>
      </c>
      <c r="J27" s="110">
        <v>136</v>
      </c>
      <c r="K27" s="216">
        <v>136</v>
      </c>
      <c r="L27" s="89"/>
      <c r="M27" s="217"/>
      <c r="N27" s="219"/>
      <c r="O27" s="47"/>
      <c r="P27" s="87"/>
      <c r="Q27" s="87">
        <v>2550000</v>
      </c>
      <c r="R27" s="87"/>
      <c r="S27" s="87"/>
      <c r="T27" s="87"/>
      <c r="U27" s="87"/>
      <c r="V27" s="87"/>
      <c r="W27" s="87">
        <v>2040000</v>
      </c>
      <c r="X27" s="87"/>
      <c r="Y27" s="87">
        <v>4365600</v>
      </c>
      <c r="Z27" s="87"/>
      <c r="AA27" s="87">
        <v>1244400</v>
      </c>
      <c r="AB27" s="87"/>
      <c r="AC27" s="116">
        <f>+AA27+Y27+W27+Q27+O27</f>
        <v>10200000</v>
      </c>
      <c r="AD27" s="116"/>
      <c r="AE27" s="48"/>
      <c r="AF27" s="167"/>
      <c r="AG27" s="119"/>
      <c r="AH27" s="111"/>
    </row>
    <row r="28" spans="2:35">
      <c r="B28" s="210"/>
      <c r="C28" s="107"/>
      <c r="D28" s="44"/>
      <c r="E28" s="44"/>
      <c r="F28" s="45"/>
      <c r="G28" s="31"/>
      <c r="H28" s="212"/>
      <c r="I28" s="214"/>
      <c r="J28" s="104"/>
      <c r="K28" s="117"/>
      <c r="L28" s="89"/>
      <c r="M28" s="217"/>
      <c r="N28" s="219"/>
      <c r="O28" s="4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116"/>
      <c r="AD28" s="116"/>
      <c r="AE28" s="48"/>
      <c r="AF28" s="167"/>
      <c r="AG28" s="119"/>
      <c r="AH28" s="111"/>
    </row>
    <row r="29" spans="2:35">
      <c r="B29" s="210"/>
      <c r="C29" s="107"/>
      <c r="D29" s="44"/>
      <c r="E29" s="44"/>
      <c r="F29" s="49"/>
      <c r="G29" s="31"/>
      <c r="H29" s="212"/>
      <c r="I29" s="214"/>
      <c r="J29" s="104"/>
      <c r="K29" s="117"/>
      <c r="L29" s="89"/>
      <c r="M29" s="217"/>
      <c r="N29" s="219"/>
      <c r="O29" s="4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116"/>
      <c r="AD29" s="116"/>
      <c r="AE29" s="50"/>
      <c r="AF29" s="167"/>
      <c r="AG29" s="119"/>
      <c r="AH29" s="111"/>
    </row>
    <row r="30" spans="2:35" ht="15.75" thickBot="1">
      <c r="B30" s="211"/>
      <c r="C30" s="108"/>
      <c r="D30" s="51"/>
      <c r="E30" s="51"/>
      <c r="F30" s="52"/>
      <c r="G30" s="38"/>
      <c r="H30" s="213"/>
      <c r="I30" s="215"/>
      <c r="J30" s="105"/>
      <c r="K30" s="118"/>
      <c r="L30" s="53"/>
      <c r="M30" s="218"/>
      <c r="N30" s="220"/>
      <c r="O30" s="54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166"/>
      <c r="AD30" s="166"/>
      <c r="AE30" s="55"/>
      <c r="AF30" s="168"/>
      <c r="AG30" s="120"/>
      <c r="AH30" s="112"/>
    </row>
    <row r="31" spans="2:35" ht="46.5" thickBot="1">
      <c r="B31" s="18" t="s">
        <v>13</v>
      </c>
      <c r="C31" s="19" t="s">
        <v>30</v>
      </c>
      <c r="D31" s="19" t="s">
        <v>14</v>
      </c>
      <c r="E31" s="19" t="s">
        <v>29</v>
      </c>
      <c r="F31" s="20" t="s">
        <v>27</v>
      </c>
      <c r="G31" s="20" t="s">
        <v>28</v>
      </c>
      <c r="H31" s="78" t="s">
        <v>61</v>
      </c>
      <c r="I31" s="80" t="s">
        <v>31</v>
      </c>
      <c r="J31" s="21"/>
      <c r="K31" s="41"/>
      <c r="L31" s="41"/>
      <c r="M31" s="42"/>
      <c r="N31" s="43"/>
      <c r="O31" s="22">
        <f>SUM(O32:O35)</f>
        <v>40243080</v>
      </c>
      <c r="P31" s="23">
        <f>SUM(P32:P35)</f>
        <v>0</v>
      </c>
      <c r="Q31" s="24">
        <f>SUM(Q32:Q35)</f>
        <v>2835600</v>
      </c>
      <c r="R31" s="23">
        <f>SUM(R32:R35)</f>
        <v>0</v>
      </c>
      <c r="S31" s="24"/>
      <c r="T31" s="23"/>
      <c r="U31" s="24">
        <v>0</v>
      </c>
      <c r="V31" s="23"/>
      <c r="W31" s="24">
        <f>+W32</f>
        <v>2040000</v>
      </c>
      <c r="X31" s="23"/>
      <c r="Y31" s="24">
        <f>+Y32</f>
        <v>4590000</v>
      </c>
      <c r="Z31" s="23"/>
      <c r="AA31" s="24">
        <f>+AA32</f>
        <v>4590000</v>
      </c>
      <c r="AB31" s="23"/>
      <c r="AC31" s="24">
        <f>AC32</f>
        <v>54298680</v>
      </c>
      <c r="AD31" s="23">
        <f>AD32</f>
        <v>0</v>
      </c>
      <c r="AE31" s="26">
        <f>SUM(AE32:AE35)</f>
        <v>0</v>
      </c>
      <c r="AF31" s="27"/>
      <c r="AG31" s="27"/>
      <c r="AH31" s="28"/>
    </row>
    <row r="32" spans="2:35" ht="45.75">
      <c r="B32" s="210" t="s">
        <v>303</v>
      </c>
      <c r="C32" s="106" t="s">
        <v>302</v>
      </c>
      <c r="D32" s="44"/>
      <c r="E32" s="44"/>
      <c r="F32" s="45"/>
      <c r="G32" s="31"/>
      <c r="H32" s="212" t="s">
        <v>312</v>
      </c>
      <c r="I32" s="214" t="s">
        <v>313</v>
      </c>
      <c r="J32" s="110">
        <v>1</v>
      </c>
      <c r="K32" s="216">
        <v>1</v>
      </c>
      <c r="L32" s="89"/>
      <c r="M32" s="217"/>
      <c r="N32" s="219"/>
      <c r="O32" s="47">
        <v>40243080</v>
      </c>
      <c r="P32" s="87"/>
      <c r="Q32" s="87">
        <v>2835600</v>
      </c>
      <c r="R32" s="87"/>
      <c r="S32" s="87"/>
      <c r="T32" s="87"/>
      <c r="U32" s="87"/>
      <c r="V32" s="87"/>
      <c r="W32" s="87">
        <v>2040000</v>
      </c>
      <c r="X32" s="87"/>
      <c r="Y32" s="87">
        <v>4590000</v>
      </c>
      <c r="Z32" s="87"/>
      <c r="AA32" s="87">
        <v>4590000</v>
      </c>
      <c r="AB32" s="87"/>
      <c r="AC32" s="116">
        <f>+AA32+Y32+W32+Q32+O32</f>
        <v>54298680</v>
      </c>
      <c r="AD32" s="116"/>
      <c r="AE32" s="48"/>
      <c r="AF32" s="167"/>
      <c r="AG32" s="119"/>
      <c r="AH32" s="111"/>
    </row>
    <row r="33" spans="2:34">
      <c r="B33" s="210"/>
      <c r="C33" s="107"/>
      <c r="D33" s="44"/>
      <c r="E33" s="44"/>
      <c r="F33" s="45"/>
      <c r="G33" s="31"/>
      <c r="H33" s="212"/>
      <c r="I33" s="214"/>
      <c r="J33" s="104"/>
      <c r="K33" s="117"/>
      <c r="L33" s="89"/>
      <c r="M33" s="217"/>
      <c r="N33" s="219"/>
      <c r="O33" s="4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116"/>
      <c r="AD33" s="116"/>
      <c r="AE33" s="48"/>
      <c r="AF33" s="167"/>
      <c r="AG33" s="119"/>
      <c r="AH33" s="111"/>
    </row>
    <row r="34" spans="2:34">
      <c r="B34" s="210"/>
      <c r="C34" s="107"/>
      <c r="D34" s="44"/>
      <c r="E34" s="44"/>
      <c r="F34" s="49"/>
      <c r="G34" s="31"/>
      <c r="H34" s="212"/>
      <c r="I34" s="214"/>
      <c r="J34" s="104"/>
      <c r="K34" s="117"/>
      <c r="L34" s="89"/>
      <c r="M34" s="217"/>
      <c r="N34" s="219"/>
      <c r="O34" s="4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116"/>
      <c r="AD34" s="116"/>
      <c r="AE34" s="50"/>
      <c r="AF34" s="167"/>
      <c r="AG34" s="119"/>
      <c r="AH34" s="111"/>
    </row>
    <row r="35" spans="2:34" ht="15.75" thickBot="1">
      <c r="B35" s="211"/>
      <c r="C35" s="108"/>
      <c r="D35" s="51"/>
      <c r="E35" s="51"/>
      <c r="F35" s="52"/>
      <c r="G35" s="38"/>
      <c r="H35" s="213"/>
      <c r="I35" s="215"/>
      <c r="J35" s="105"/>
      <c r="K35" s="118"/>
      <c r="L35" s="53"/>
      <c r="M35" s="218"/>
      <c r="N35" s="220"/>
      <c r="O35" s="54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166"/>
      <c r="AD35" s="166"/>
      <c r="AE35" s="55"/>
      <c r="AF35" s="168"/>
      <c r="AG35" s="120"/>
      <c r="AH35" s="112"/>
    </row>
    <row r="36" spans="2:34" ht="46.5" thickBot="1">
      <c r="B36" s="18" t="s">
        <v>13</v>
      </c>
      <c r="C36" s="19" t="s">
        <v>30</v>
      </c>
      <c r="D36" s="19" t="s">
        <v>14</v>
      </c>
      <c r="E36" s="19" t="s">
        <v>29</v>
      </c>
      <c r="F36" s="20" t="s">
        <v>27</v>
      </c>
      <c r="G36" s="20" t="s">
        <v>28</v>
      </c>
      <c r="H36" s="78" t="s">
        <v>62</v>
      </c>
      <c r="I36" s="80" t="s">
        <v>31</v>
      </c>
      <c r="J36" s="21"/>
      <c r="K36" s="41"/>
      <c r="L36" s="41"/>
      <c r="M36" s="42"/>
      <c r="N36" s="43"/>
      <c r="O36" s="22">
        <f>SUM(O37:O40)</f>
        <v>23460000</v>
      </c>
      <c r="P36" s="23">
        <f>SUM(P37:P40)</f>
        <v>0</v>
      </c>
      <c r="Q36" s="24">
        <f>SUM(Q37:Q40)</f>
        <v>4304400</v>
      </c>
      <c r="R36" s="23">
        <f>SUM(R37:R40)</f>
        <v>0</v>
      </c>
      <c r="S36" s="24"/>
      <c r="T36" s="23"/>
      <c r="U36" s="24">
        <f>+U37</f>
        <v>0</v>
      </c>
      <c r="V36" s="23"/>
      <c r="W36" s="24">
        <f>+W37</f>
        <v>4080000</v>
      </c>
      <c r="X36" s="23"/>
      <c r="Y36" s="24">
        <f>+Y37</f>
        <v>9180000</v>
      </c>
      <c r="Z36" s="23"/>
      <c r="AA36" s="24">
        <f>+AA37</f>
        <v>9975600</v>
      </c>
      <c r="AB36" s="23"/>
      <c r="AC36" s="24">
        <f>AC37</f>
        <v>51000000</v>
      </c>
      <c r="AD36" s="23">
        <f>AD37</f>
        <v>0</v>
      </c>
      <c r="AE36" s="26">
        <f>SUM(AE37:AE40)</f>
        <v>0</v>
      </c>
      <c r="AF36" s="27"/>
      <c r="AG36" s="27"/>
      <c r="AH36" s="28"/>
    </row>
    <row r="37" spans="2:34" ht="45.75">
      <c r="B37" s="210" t="s">
        <v>303</v>
      </c>
      <c r="C37" s="106" t="s">
        <v>302</v>
      </c>
      <c r="D37" s="44"/>
      <c r="E37" s="44"/>
      <c r="F37" s="45"/>
      <c r="G37" s="31"/>
      <c r="H37" s="212" t="s">
        <v>314</v>
      </c>
      <c r="I37" s="214" t="s">
        <v>315</v>
      </c>
      <c r="J37" s="110">
        <v>4</v>
      </c>
      <c r="K37" s="216">
        <v>4</v>
      </c>
      <c r="L37" s="89"/>
      <c r="M37" s="217"/>
      <c r="N37" s="219"/>
      <c r="O37" s="47">
        <v>23460000</v>
      </c>
      <c r="P37" s="87"/>
      <c r="Q37" s="87">
        <v>4304400</v>
      </c>
      <c r="R37" s="87"/>
      <c r="S37" s="87"/>
      <c r="T37" s="87"/>
      <c r="U37" s="87"/>
      <c r="V37" s="87"/>
      <c r="W37" s="87">
        <v>4080000</v>
      </c>
      <c r="X37" s="87"/>
      <c r="Y37" s="87">
        <v>9180000</v>
      </c>
      <c r="Z37" s="87"/>
      <c r="AA37" s="87">
        <v>9975600</v>
      </c>
      <c r="AB37" s="87"/>
      <c r="AC37" s="116">
        <f>+AA37+Y37+W37+Q37+O37+U37</f>
        <v>51000000</v>
      </c>
      <c r="AD37" s="116">
        <v>0</v>
      </c>
      <c r="AE37" s="48"/>
      <c r="AF37" s="167"/>
      <c r="AG37" s="119"/>
      <c r="AH37" s="111"/>
    </row>
    <row r="38" spans="2:34">
      <c r="B38" s="210"/>
      <c r="C38" s="107"/>
      <c r="D38" s="44"/>
      <c r="E38" s="44"/>
      <c r="F38" s="45"/>
      <c r="G38" s="31"/>
      <c r="H38" s="212"/>
      <c r="I38" s="214"/>
      <c r="J38" s="104"/>
      <c r="K38" s="117"/>
      <c r="L38" s="89"/>
      <c r="M38" s="217"/>
      <c r="N38" s="219"/>
      <c r="O38" s="4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116"/>
      <c r="AD38" s="116"/>
      <c r="AE38" s="48"/>
      <c r="AF38" s="167"/>
      <c r="AG38" s="119"/>
      <c r="AH38" s="111"/>
    </row>
    <row r="39" spans="2:34">
      <c r="B39" s="210"/>
      <c r="C39" s="107"/>
      <c r="D39" s="44"/>
      <c r="E39" s="44"/>
      <c r="F39" s="49"/>
      <c r="G39" s="31"/>
      <c r="H39" s="212"/>
      <c r="I39" s="214"/>
      <c r="J39" s="104"/>
      <c r="K39" s="117"/>
      <c r="L39" s="89"/>
      <c r="M39" s="217"/>
      <c r="N39" s="219"/>
      <c r="O39" s="4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116"/>
      <c r="AD39" s="116"/>
      <c r="AE39" s="50"/>
      <c r="AF39" s="167"/>
      <c r="AG39" s="119"/>
      <c r="AH39" s="111"/>
    </row>
    <row r="40" spans="2:34" ht="15.75" thickBot="1">
      <c r="B40" s="211"/>
      <c r="C40" s="108"/>
      <c r="D40" s="51"/>
      <c r="E40" s="51"/>
      <c r="F40" s="52"/>
      <c r="G40" s="38"/>
      <c r="H40" s="213"/>
      <c r="I40" s="215"/>
      <c r="J40" s="105"/>
      <c r="K40" s="118"/>
      <c r="L40" s="53"/>
      <c r="M40" s="218"/>
      <c r="N40" s="220"/>
      <c r="O40" s="54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166"/>
      <c r="AD40" s="166"/>
      <c r="AE40" s="55"/>
      <c r="AF40" s="168"/>
      <c r="AG40" s="120"/>
      <c r="AH40" s="112"/>
    </row>
  </sheetData>
  <mergeCells count="111">
    <mergeCell ref="AG22:AG25"/>
    <mergeCell ref="AH22:AH25"/>
    <mergeCell ref="B27:B30"/>
    <mergeCell ref="C27:C30"/>
    <mergeCell ref="H27:H30"/>
    <mergeCell ref="I27:I30"/>
    <mergeCell ref="J27:J30"/>
    <mergeCell ref="K27:K30"/>
    <mergeCell ref="M27:M30"/>
    <mergeCell ref="N27:N30"/>
    <mergeCell ref="AC27:AC30"/>
    <mergeCell ref="AD27:AD30"/>
    <mergeCell ref="AF27:AF30"/>
    <mergeCell ref="AG27:AG30"/>
    <mergeCell ref="AH27:AH30"/>
    <mergeCell ref="H22:H25"/>
    <mergeCell ref="I22:I25"/>
    <mergeCell ref="J22:J25"/>
    <mergeCell ref="K22:K25"/>
    <mergeCell ref="M22:M25"/>
    <mergeCell ref="N22:N25"/>
    <mergeCell ref="AC22:AC25"/>
    <mergeCell ref="AD22:AD25"/>
    <mergeCell ref="AF22:AF25"/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B22:B25"/>
    <mergeCell ref="C22:C25"/>
    <mergeCell ref="B32:B35"/>
    <mergeCell ref="C32:C35"/>
    <mergeCell ref="H32:H35"/>
    <mergeCell ref="I32:I35"/>
    <mergeCell ref="J32:J35"/>
    <mergeCell ref="K32:K35"/>
    <mergeCell ref="M32:M35"/>
    <mergeCell ref="N32:N35"/>
    <mergeCell ref="AC32:AC35"/>
    <mergeCell ref="AD32:AD35"/>
    <mergeCell ref="AF32:AF35"/>
    <mergeCell ref="AG32:AG35"/>
    <mergeCell ref="AH32:AH35"/>
    <mergeCell ref="B37:B40"/>
    <mergeCell ref="C37:C40"/>
    <mergeCell ref="H37:H40"/>
    <mergeCell ref="I37:I40"/>
    <mergeCell ref="J37:J40"/>
    <mergeCell ref="K37:K40"/>
    <mergeCell ref="M37:M40"/>
    <mergeCell ref="N37:N40"/>
    <mergeCell ref="AC37:AC40"/>
    <mergeCell ref="AD37:AD40"/>
    <mergeCell ref="AF37:AF40"/>
    <mergeCell ref="AG37:AG40"/>
    <mergeCell ref="AH37:AH40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108"/>
  <sheetViews>
    <sheetView zoomScale="90" zoomScaleNormal="90" workbookViewId="0">
      <selection activeCell="Y8" sqref="Y8"/>
    </sheetView>
  </sheetViews>
  <sheetFormatPr baseColWidth="10" defaultRowHeight="15"/>
  <cols>
    <col min="1" max="1" width="4.5703125" style="1" customWidth="1"/>
    <col min="2" max="2" width="15.85546875" style="71" customWidth="1"/>
    <col min="3" max="3" width="10.85546875" style="71" customWidth="1"/>
    <col min="4" max="4" width="27.7109375" style="1" customWidth="1"/>
    <col min="5" max="5" width="10" style="1" customWidth="1"/>
    <col min="6" max="7" width="11.42578125" style="1"/>
    <col min="8" max="8" width="19.28515625" style="72" customWidth="1"/>
    <col min="9" max="9" width="15.7109375" style="72" customWidth="1"/>
    <col min="10" max="10" width="6.7109375" style="72" customWidth="1"/>
    <col min="11" max="11" width="13.5703125" style="1" bestFit="1" customWidth="1"/>
    <col min="12" max="12" width="5.7109375" style="1" customWidth="1"/>
    <col min="13" max="13" width="6.5703125" style="1" customWidth="1"/>
    <col min="14" max="14" width="6.140625" style="1" customWidth="1"/>
    <col min="15" max="15" width="14.7109375" style="1" bestFit="1" customWidth="1"/>
    <col min="16" max="16" width="5" style="1" customWidth="1"/>
    <col min="17" max="17" width="14.7109375" style="1" bestFit="1" customWidth="1"/>
    <col min="18" max="20" width="5" style="1" customWidth="1"/>
    <col min="21" max="21" width="14.7109375" style="1" bestFit="1" customWidth="1"/>
    <col min="22" max="22" width="5" style="1" customWidth="1"/>
    <col min="23" max="23" width="12.5703125" style="1" bestFit="1" customWidth="1"/>
    <col min="24" max="24" width="5" style="1" customWidth="1"/>
    <col min="25" max="25" width="14.7109375" style="1" bestFit="1" customWidth="1"/>
    <col min="26" max="26" width="5" style="1" customWidth="1"/>
    <col min="27" max="27" width="14.7109375" style="1" bestFit="1" customWidth="1"/>
    <col min="28" max="30" width="5" style="1" customWidth="1"/>
    <col min="31" max="31" width="5.140625" style="73" customWidth="1"/>
    <col min="32" max="32" width="5.42578125" style="1" customWidth="1"/>
    <col min="33" max="33" width="4.85546875" style="1" customWidth="1"/>
    <col min="34" max="34" width="7.140625" style="1" customWidth="1"/>
    <col min="35" max="16384" width="11.42578125" style="1"/>
  </cols>
  <sheetData>
    <row r="1" spans="2:34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>
      <c r="B2" s="136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2:34" ht="15.75" thickBot="1">
      <c r="B3" s="139" t="s">
        <v>735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</row>
    <row r="4" spans="2:34" ht="48.75" customHeight="1">
      <c r="B4" s="142" t="s">
        <v>40</v>
      </c>
      <c r="C4" s="143"/>
      <c r="D4" s="143"/>
      <c r="E4" s="143"/>
      <c r="F4" s="143"/>
      <c r="G4" s="143"/>
      <c r="H4" s="144"/>
      <c r="I4" s="222" t="s">
        <v>371</v>
      </c>
      <c r="J4" s="146"/>
      <c r="K4" s="146"/>
      <c r="L4" s="146"/>
      <c r="M4" s="146"/>
      <c r="N4" s="146"/>
      <c r="O4" s="146"/>
      <c r="P4" s="146"/>
      <c r="Q4" s="146"/>
      <c r="R4" s="146"/>
      <c r="S4" s="145" t="s">
        <v>36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2:34" ht="39" customHeight="1" thickBot="1">
      <c r="B5" s="181" t="s">
        <v>318</v>
      </c>
      <c r="C5" s="182"/>
      <c r="D5" s="183"/>
      <c r="E5" s="85"/>
      <c r="F5" s="184" t="s">
        <v>319</v>
      </c>
      <c r="G5" s="184"/>
      <c r="H5" s="184"/>
      <c r="I5" s="184"/>
      <c r="J5" s="184"/>
      <c r="K5" s="184"/>
      <c r="L5" s="184"/>
      <c r="M5" s="184"/>
      <c r="N5" s="185"/>
      <c r="O5" s="175" t="s">
        <v>0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1</v>
      </c>
      <c r="AF5" s="179"/>
      <c r="AG5" s="179"/>
      <c r="AH5" s="180"/>
    </row>
    <row r="6" spans="2:34" ht="16.5" customHeight="1">
      <c r="B6" s="155" t="s">
        <v>18</v>
      </c>
      <c r="C6" s="195" t="s">
        <v>2</v>
      </c>
      <c r="D6" s="196"/>
      <c r="E6" s="196"/>
      <c r="F6" s="196"/>
      <c r="G6" s="196"/>
      <c r="H6" s="196"/>
      <c r="I6" s="157" t="s">
        <v>3</v>
      </c>
      <c r="J6" s="159" t="s">
        <v>19</v>
      </c>
      <c r="K6" s="159" t="s">
        <v>4</v>
      </c>
      <c r="L6" s="161" t="s">
        <v>41</v>
      </c>
      <c r="M6" s="149" t="s">
        <v>20</v>
      </c>
      <c r="N6" s="151" t="s">
        <v>21</v>
      </c>
      <c r="O6" s="165" t="s">
        <v>32</v>
      </c>
      <c r="P6" s="154"/>
      <c r="Q6" s="153" t="s">
        <v>56</v>
      </c>
      <c r="R6" s="154"/>
      <c r="S6" s="153" t="s">
        <v>7</v>
      </c>
      <c r="T6" s="154"/>
      <c r="U6" s="153" t="s">
        <v>6</v>
      </c>
      <c r="V6" s="154"/>
      <c r="W6" s="153" t="s">
        <v>33</v>
      </c>
      <c r="X6" s="154"/>
      <c r="Y6" s="153" t="s">
        <v>5</v>
      </c>
      <c r="Z6" s="154"/>
      <c r="AA6" s="153" t="s">
        <v>8</v>
      </c>
      <c r="AB6" s="154"/>
      <c r="AC6" s="153" t="s">
        <v>9</v>
      </c>
      <c r="AD6" s="201"/>
      <c r="AE6" s="193" t="s">
        <v>10</v>
      </c>
      <c r="AF6" s="202" t="s">
        <v>11</v>
      </c>
      <c r="AG6" s="204" t="s">
        <v>12</v>
      </c>
      <c r="AH6" s="163" t="s">
        <v>22</v>
      </c>
    </row>
    <row r="7" spans="2:34" ht="76.5" customHeight="1" thickBot="1">
      <c r="B7" s="156"/>
      <c r="C7" s="197"/>
      <c r="D7" s="198"/>
      <c r="E7" s="198"/>
      <c r="F7" s="198"/>
      <c r="G7" s="198"/>
      <c r="H7" s="198"/>
      <c r="I7" s="158"/>
      <c r="J7" s="160" t="s">
        <v>19</v>
      </c>
      <c r="K7" s="160"/>
      <c r="L7" s="162"/>
      <c r="M7" s="150"/>
      <c r="N7" s="152"/>
      <c r="O7" s="6" t="s">
        <v>23</v>
      </c>
      <c r="P7" s="74" t="s">
        <v>24</v>
      </c>
      <c r="Q7" s="7" t="s">
        <v>23</v>
      </c>
      <c r="R7" s="74" t="s">
        <v>24</v>
      </c>
      <c r="S7" s="7" t="s">
        <v>23</v>
      </c>
      <c r="T7" s="74" t="s">
        <v>24</v>
      </c>
      <c r="U7" s="7" t="s">
        <v>23</v>
      </c>
      <c r="V7" s="74" t="s">
        <v>24</v>
      </c>
      <c r="W7" s="7" t="s">
        <v>23</v>
      </c>
      <c r="X7" s="74" t="s">
        <v>24</v>
      </c>
      <c r="Y7" s="7" t="s">
        <v>23</v>
      </c>
      <c r="Z7" s="74" t="s">
        <v>25</v>
      </c>
      <c r="AA7" s="7" t="s">
        <v>23</v>
      </c>
      <c r="AB7" s="74" t="s">
        <v>25</v>
      </c>
      <c r="AC7" s="7" t="s">
        <v>23</v>
      </c>
      <c r="AD7" s="75" t="s">
        <v>25</v>
      </c>
      <c r="AE7" s="194"/>
      <c r="AF7" s="203"/>
      <c r="AG7" s="205"/>
      <c r="AH7" s="164"/>
    </row>
    <row r="8" spans="2:34" ht="90.75" customHeight="1" thickBot="1">
      <c r="B8" s="8" t="s">
        <v>58</v>
      </c>
      <c r="C8" s="199" t="s">
        <v>316</v>
      </c>
      <c r="D8" s="200"/>
      <c r="E8" s="200"/>
      <c r="F8" s="200"/>
      <c r="G8" s="200"/>
      <c r="H8" s="200"/>
      <c r="I8" s="76" t="s">
        <v>317</v>
      </c>
      <c r="J8" s="9">
        <v>94</v>
      </c>
      <c r="K8" s="10">
        <v>100</v>
      </c>
      <c r="L8" s="10"/>
      <c r="M8" s="11"/>
      <c r="N8" s="77"/>
      <c r="O8" s="12">
        <f>+O10+O15+O21+O25+O29+O33+O37+O41+O45+O49+O53+O57+O61+O65+O69+O73+O77+O81+O85+O89+O93+O97+O101+O105</f>
        <v>62413000</v>
      </c>
      <c r="P8" s="12">
        <f t="shared" ref="P8:AC8" si="0">+P10+P15+P21+P25+P29+P33+P37+P41+P45+P49+P53+P57+P61+P65+P69+P73+P77+P81+P85+P89+P93+P97+P101+P105</f>
        <v>0</v>
      </c>
      <c r="Q8" s="12">
        <f t="shared" si="0"/>
        <v>504900000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0</v>
      </c>
      <c r="X8" s="12">
        <f t="shared" si="0"/>
        <v>0</v>
      </c>
      <c r="Y8" s="12">
        <f t="shared" si="0"/>
        <v>234600000</v>
      </c>
      <c r="Z8" s="12">
        <f t="shared" si="0"/>
        <v>0</v>
      </c>
      <c r="AA8" s="12">
        <f t="shared" si="0"/>
        <v>153000000</v>
      </c>
      <c r="AB8" s="12">
        <f t="shared" si="0"/>
        <v>0</v>
      </c>
      <c r="AC8" s="12">
        <f t="shared" si="0"/>
        <v>954913000</v>
      </c>
      <c r="AD8" s="14">
        <f>AD10+AD15+AD21</f>
        <v>0</v>
      </c>
      <c r="AE8" s="15">
        <f>AE10+AE15+AE21</f>
        <v>0</v>
      </c>
      <c r="AF8" s="16"/>
      <c r="AG8" s="16"/>
      <c r="AH8" s="17"/>
    </row>
    <row r="9" spans="2:34" ht="5.25" customHeight="1" thickBot="1">
      <c r="B9" s="186"/>
      <c r="C9" s="187"/>
      <c r="D9" s="187"/>
      <c r="E9" s="187"/>
      <c r="F9" s="187"/>
      <c r="G9" s="188"/>
      <c r="H9" s="187"/>
      <c r="I9" s="187"/>
      <c r="J9" s="188"/>
      <c r="K9" s="188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9"/>
    </row>
    <row r="10" spans="2:34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95" t="s">
        <v>28</v>
      </c>
      <c r="H10" s="78" t="s">
        <v>15</v>
      </c>
      <c r="I10" s="80" t="s">
        <v>31</v>
      </c>
      <c r="J10" s="94"/>
      <c r="K10" s="94"/>
      <c r="L10" s="81"/>
      <c r="M10" s="81"/>
      <c r="N10" s="82"/>
      <c r="O10" s="22">
        <f>SUM(O11:O13)</f>
        <v>5100000</v>
      </c>
      <c r="P10" s="23">
        <f>SUM(P11:P13)</f>
        <v>0</v>
      </c>
      <c r="Q10" s="24">
        <f>SUM(Q11:Q13)</f>
        <v>0</v>
      </c>
      <c r="R10" s="23">
        <f>SUM(R11:R13)</f>
        <v>0</v>
      </c>
      <c r="S10" s="24">
        <v>0</v>
      </c>
      <c r="T10" s="23"/>
      <c r="U10" s="24">
        <f>SUM(U11:U13)</f>
        <v>0</v>
      </c>
      <c r="V10" s="23"/>
      <c r="W10" s="24">
        <f>SUM(W11:W13)</f>
        <v>0</v>
      </c>
      <c r="X10" s="23"/>
      <c r="Y10" s="24">
        <f>SUM(Y11:Y13)</f>
        <v>0</v>
      </c>
      <c r="Z10" s="23"/>
      <c r="AA10" s="24">
        <f>SUM(AA11:AA13)</f>
        <v>0</v>
      </c>
      <c r="AB10" s="23"/>
      <c r="AC10" s="25">
        <f>+O10+Q10+S10+U10+W10+Y10+AA10</f>
        <v>5100000</v>
      </c>
      <c r="AD10" s="23">
        <f>AD11</f>
        <v>0</v>
      </c>
      <c r="AE10" s="26">
        <f>SUM(AE11:AE13)</f>
        <v>0</v>
      </c>
      <c r="AF10" s="27"/>
      <c r="AG10" s="27"/>
      <c r="AH10" s="28"/>
    </row>
    <row r="11" spans="2:34">
      <c r="B11" s="121" t="s">
        <v>370</v>
      </c>
      <c r="C11" s="109" t="s">
        <v>320</v>
      </c>
      <c r="D11" s="93"/>
      <c r="E11" s="29"/>
      <c r="F11" s="30"/>
      <c r="G11" s="31"/>
      <c r="H11" s="221" t="s">
        <v>321</v>
      </c>
      <c r="I11" s="104" t="s">
        <v>322</v>
      </c>
      <c r="J11" s="169">
        <v>0</v>
      </c>
      <c r="K11" s="172">
        <v>100</v>
      </c>
      <c r="L11" s="79"/>
      <c r="M11" s="192"/>
      <c r="N11" s="190"/>
      <c r="O11" s="96">
        <v>5100000</v>
      </c>
      <c r="P11" s="83"/>
      <c r="Q11" s="96"/>
      <c r="R11" s="32"/>
      <c r="S11" s="32"/>
      <c r="T11" s="32"/>
      <c r="U11" s="96"/>
      <c r="V11" s="32"/>
      <c r="W11" s="96"/>
      <c r="X11" s="32"/>
      <c r="Y11" s="96"/>
      <c r="Z11" s="32"/>
      <c r="AA11" s="96"/>
      <c r="AB11" s="33"/>
      <c r="AC11" s="116">
        <f>+O11</f>
        <v>5100000</v>
      </c>
      <c r="AD11" s="116"/>
      <c r="AE11" s="35"/>
      <c r="AF11" s="167"/>
      <c r="AG11" s="167"/>
      <c r="AH11" s="206"/>
    </row>
    <row r="12" spans="2:34">
      <c r="B12" s="122"/>
      <c r="C12" s="107"/>
      <c r="D12" s="93"/>
      <c r="E12" s="36"/>
      <c r="F12" s="91"/>
      <c r="G12" s="31"/>
      <c r="H12" s="125"/>
      <c r="I12" s="104"/>
      <c r="J12" s="170"/>
      <c r="K12" s="173"/>
      <c r="L12" s="79"/>
      <c r="M12" s="192"/>
      <c r="N12" s="191"/>
      <c r="O12" s="96"/>
      <c r="P12" s="83"/>
      <c r="Q12" s="96"/>
      <c r="R12" s="92"/>
      <c r="S12" s="92"/>
      <c r="T12" s="92"/>
      <c r="U12" s="96"/>
      <c r="V12" s="92"/>
      <c r="W12" s="96"/>
      <c r="X12" s="92"/>
      <c r="Y12" s="96"/>
      <c r="Z12" s="92"/>
      <c r="AA12" s="96"/>
      <c r="AB12" s="33"/>
      <c r="AC12" s="116"/>
      <c r="AD12" s="116"/>
      <c r="AE12" s="35"/>
      <c r="AF12" s="167"/>
      <c r="AG12" s="167"/>
      <c r="AH12" s="206"/>
    </row>
    <row r="13" spans="2:34">
      <c r="B13" s="122"/>
      <c r="C13" s="107"/>
      <c r="D13" s="93"/>
      <c r="E13" s="36"/>
      <c r="F13" s="91"/>
      <c r="G13" s="31"/>
      <c r="H13" s="125"/>
      <c r="I13" s="104"/>
      <c r="J13" s="171"/>
      <c r="K13" s="174"/>
      <c r="L13" s="79"/>
      <c r="M13" s="192"/>
      <c r="N13" s="191"/>
      <c r="O13" s="96"/>
      <c r="P13" s="83"/>
      <c r="Q13" s="96"/>
      <c r="R13" s="92"/>
      <c r="S13" s="92"/>
      <c r="T13" s="92"/>
      <c r="U13" s="96"/>
      <c r="V13" s="92"/>
      <c r="W13" s="96"/>
      <c r="X13" s="92"/>
      <c r="Y13" s="96"/>
      <c r="Z13" s="92"/>
      <c r="AA13" s="96"/>
      <c r="AB13" s="33"/>
      <c r="AC13" s="116"/>
      <c r="AD13" s="116"/>
      <c r="AE13" s="35"/>
      <c r="AF13" s="167"/>
      <c r="AG13" s="167"/>
      <c r="AH13" s="206"/>
    </row>
    <row r="14" spans="2:34" ht="4.5" customHeight="1" thickBot="1"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2:34" ht="51" thickBot="1">
      <c r="B15" s="18" t="s">
        <v>13</v>
      </c>
      <c r="C15" s="19" t="s">
        <v>30</v>
      </c>
      <c r="D15" s="19" t="s">
        <v>14</v>
      </c>
      <c r="E15" s="19" t="s">
        <v>29</v>
      </c>
      <c r="F15" s="20" t="s">
        <v>27</v>
      </c>
      <c r="G15" s="20" t="s">
        <v>28</v>
      </c>
      <c r="H15" s="78" t="s">
        <v>16</v>
      </c>
      <c r="I15" s="80" t="s">
        <v>31</v>
      </c>
      <c r="J15" s="21"/>
      <c r="K15" s="41"/>
      <c r="L15" s="41"/>
      <c r="M15" s="42"/>
      <c r="N15" s="43"/>
      <c r="O15" s="22">
        <f>SUM(O16:O19)</f>
        <v>0</v>
      </c>
      <c r="P15" s="23">
        <f>SUM(P16:P19)</f>
        <v>0</v>
      </c>
      <c r="Q15" s="24">
        <f>SUM(Q16:Q19)</f>
        <v>494700000</v>
      </c>
      <c r="R15" s="23">
        <f>SUM(R16:R19)</f>
        <v>0</v>
      </c>
      <c r="S15" s="24"/>
      <c r="T15" s="23"/>
      <c r="U15" s="24">
        <v>0</v>
      </c>
      <c r="V15" s="23"/>
      <c r="W15" s="24">
        <v>0</v>
      </c>
      <c r="X15" s="23"/>
      <c r="Y15" s="24">
        <f>+Y16</f>
        <v>234600000</v>
      </c>
      <c r="Z15" s="23"/>
      <c r="AA15" s="24">
        <f>+AA16</f>
        <v>149583000</v>
      </c>
      <c r="AB15" s="23"/>
      <c r="AC15" s="24">
        <f>AC16</f>
        <v>878883000</v>
      </c>
      <c r="AD15" s="23">
        <f>AD16</f>
        <v>0</v>
      </c>
      <c r="AE15" s="26">
        <f>SUM(AE16:AE19)</f>
        <v>0</v>
      </c>
      <c r="AF15" s="27"/>
      <c r="AG15" s="27"/>
      <c r="AH15" s="28"/>
    </row>
    <row r="16" spans="2:34" ht="50.25">
      <c r="B16" s="210" t="s">
        <v>370</v>
      </c>
      <c r="C16" s="106" t="s">
        <v>320</v>
      </c>
      <c r="D16" s="44"/>
      <c r="E16" s="44"/>
      <c r="F16" s="45"/>
      <c r="G16" s="31"/>
      <c r="H16" s="212" t="s">
        <v>323</v>
      </c>
      <c r="I16" s="214" t="s">
        <v>324</v>
      </c>
      <c r="J16" s="110">
        <v>0</v>
      </c>
      <c r="K16" s="216">
        <v>100</v>
      </c>
      <c r="L16" s="86"/>
      <c r="M16" s="217"/>
      <c r="N16" s="219"/>
      <c r="O16" s="47"/>
      <c r="P16" s="83"/>
      <c r="Q16" s="83">
        <v>494700000</v>
      </c>
      <c r="R16" s="83"/>
      <c r="S16" s="83"/>
      <c r="T16" s="83"/>
      <c r="U16" s="83"/>
      <c r="V16" s="83"/>
      <c r="W16" s="83"/>
      <c r="X16" s="83"/>
      <c r="Y16" s="83">
        <v>234600000</v>
      </c>
      <c r="Z16" s="83"/>
      <c r="AA16" s="83">
        <v>149583000</v>
      </c>
      <c r="AB16" s="83"/>
      <c r="AC16" s="116">
        <f>+AA16+Y16+Q16</f>
        <v>878883000</v>
      </c>
      <c r="AD16" s="116"/>
      <c r="AE16" s="48"/>
      <c r="AF16" s="167"/>
      <c r="AG16" s="119"/>
      <c r="AH16" s="111"/>
    </row>
    <row r="17" spans="2:35">
      <c r="B17" s="210"/>
      <c r="C17" s="107"/>
      <c r="D17" s="44"/>
      <c r="E17" s="44"/>
      <c r="F17" s="45"/>
      <c r="G17" s="31"/>
      <c r="H17" s="212"/>
      <c r="I17" s="214"/>
      <c r="J17" s="104"/>
      <c r="K17" s="117"/>
      <c r="L17" s="86"/>
      <c r="M17" s="217"/>
      <c r="N17" s="219"/>
      <c r="O17" s="47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116"/>
      <c r="AD17" s="116"/>
      <c r="AE17" s="48"/>
      <c r="AF17" s="167"/>
      <c r="AG17" s="119"/>
      <c r="AH17" s="111"/>
    </row>
    <row r="18" spans="2:35">
      <c r="B18" s="210"/>
      <c r="C18" s="107"/>
      <c r="D18" s="44"/>
      <c r="E18" s="44"/>
      <c r="F18" s="49"/>
      <c r="G18" s="31"/>
      <c r="H18" s="212"/>
      <c r="I18" s="214"/>
      <c r="J18" s="104"/>
      <c r="K18" s="117"/>
      <c r="L18" s="86"/>
      <c r="M18" s="217"/>
      <c r="N18" s="219"/>
      <c r="O18" s="47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116"/>
      <c r="AD18" s="116"/>
      <c r="AE18" s="50"/>
      <c r="AF18" s="167"/>
      <c r="AG18" s="119"/>
      <c r="AH18" s="111"/>
    </row>
    <row r="19" spans="2:35" ht="15.75" thickBot="1">
      <c r="B19" s="211"/>
      <c r="C19" s="108"/>
      <c r="D19" s="51"/>
      <c r="E19" s="51"/>
      <c r="F19" s="52"/>
      <c r="G19" s="38"/>
      <c r="H19" s="213"/>
      <c r="I19" s="215"/>
      <c r="J19" s="105"/>
      <c r="K19" s="118"/>
      <c r="L19" s="53"/>
      <c r="M19" s="218"/>
      <c r="N19" s="220"/>
      <c r="O19" s="5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166"/>
      <c r="AD19" s="166"/>
      <c r="AE19" s="55"/>
      <c r="AF19" s="168"/>
      <c r="AG19" s="120"/>
      <c r="AH19" s="112"/>
      <c r="AI19" s="56"/>
    </row>
    <row r="20" spans="2:35" ht="4.5" customHeight="1" thickBo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  <c r="AI20" s="56"/>
    </row>
    <row r="21" spans="2:35" ht="74.25" customHeight="1" thickBot="1">
      <c r="B21" s="18" t="s">
        <v>13</v>
      </c>
      <c r="C21" s="19" t="s">
        <v>30</v>
      </c>
      <c r="D21" s="19" t="s">
        <v>14</v>
      </c>
      <c r="E21" s="19" t="s">
        <v>29</v>
      </c>
      <c r="F21" s="20" t="s">
        <v>27</v>
      </c>
      <c r="G21" s="20" t="s">
        <v>28</v>
      </c>
      <c r="H21" s="78" t="s">
        <v>17</v>
      </c>
      <c r="I21" s="80" t="s">
        <v>31</v>
      </c>
      <c r="J21" s="21"/>
      <c r="K21" s="57"/>
      <c r="L21" s="41"/>
      <c r="M21" s="42"/>
      <c r="N21" s="43"/>
      <c r="O21" s="22">
        <f>SUM(O22:O24)</f>
        <v>8823000</v>
      </c>
      <c r="P21" s="23">
        <f>SUM(P22:P24)</f>
        <v>0</v>
      </c>
      <c r="Q21" s="24">
        <f>SUM(Q22:Q24)</f>
        <v>0</v>
      </c>
      <c r="R21" s="23">
        <f>SUM(R22:R24)</f>
        <v>0</v>
      </c>
      <c r="S21" s="24">
        <v>0</v>
      </c>
      <c r="T21" s="23"/>
      <c r="U21" s="24">
        <v>0</v>
      </c>
      <c r="V21" s="23"/>
      <c r="W21" s="24">
        <f>+W22</f>
        <v>0</v>
      </c>
      <c r="X21" s="23"/>
      <c r="Y21" s="24">
        <f>+Y22</f>
        <v>0</v>
      </c>
      <c r="Z21" s="23"/>
      <c r="AA21" s="24">
        <f>+AA22</f>
        <v>3417000</v>
      </c>
      <c r="AB21" s="23"/>
      <c r="AC21" s="58">
        <f>AC22</f>
        <v>12240000</v>
      </c>
      <c r="AD21" s="23">
        <f>AD22</f>
        <v>0</v>
      </c>
      <c r="AE21" s="26">
        <f>SUM(AE22:AE24)</f>
        <v>0</v>
      </c>
      <c r="AF21" s="27"/>
      <c r="AG21" s="27"/>
      <c r="AH21" s="28"/>
      <c r="AI21" s="56"/>
    </row>
    <row r="22" spans="2:35" ht="42.75" customHeight="1">
      <c r="B22" s="121" t="s">
        <v>370</v>
      </c>
      <c r="C22" s="109" t="s">
        <v>320</v>
      </c>
      <c r="D22" s="29"/>
      <c r="E22" s="29"/>
      <c r="F22" s="59"/>
      <c r="G22" s="60"/>
      <c r="H22" s="124" t="s">
        <v>325</v>
      </c>
      <c r="I22" s="127" t="s">
        <v>326</v>
      </c>
      <c r="J22" s="103">
        <v>0</v>
      </c>
      <c r="K22" s="130">
        <v>2</v>
      </c>
      <c r="L22" s="61"/>
      <c r="M22" s="130"/>
      <c r="N22" s="113"/>
      <c r="O22" s="62">
        <v>8823000</v>
      </c>
      <c r="P22" s="63">
        <v>0</v>
      </c>
      <c r="Q22" s="64">
        <v>0</v>
      </c>
      <c r="R22" s="63"/>
      <c r="S22" s="63">
        <v>0</v>
      </c>
      <c r="T22" s="63"/>
      <c r="U22" s="63">
        <v>0</v>
      </c>
      <c r="V22" s="63"/>
      <c r="W22" s="63"/>
      <c r="X22" s="63"/>
      <c r="Y22" s="63"/>
      <c r="Z22" s="63"/>
      <c r="AA22" s="83">
        <v>3417000</v>
      </c>
      <c r="AB22" s="83"/>
      <c r="AC22" s="116">
        <f>+AA22+O22</f>
        <v>12240000</v>
      </c>
      <c r="AD22" s="116"/>
      <c r="AE22" s="48"/>
      <c r="AF22" s="119"/>
      <c r="AG22" s="119"/>
      <c r="AH22" s="111"/>
      <c r="AI22" s="56"/>
    </row>
    <row r="23" spans="2:35" ht="21" customHeight="1">
      <c r="B23" s="122"/>
      <c r="C23" s="107"/>
      <c r="D23" s="36"/>
      <c r="E23" s="36"/>
      <c r="F23" s="65"/>
      <c r="G23" s="31"/>
      <c r="H23" s="125"/>
      <c r="I23" s="128"/>
      <c r="J23" s="104"/>
      <c r="K23" s="131"/>
      <c r="L23" s="86"/>
      <c r="M23" s="131"/>
      <c r="N23" s="114"/>
      <c r="O23" s="66"/>
      <c r="P23" s="67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83"/>
      <c r="AB23" s="83"/>
      <c r="AC23" s="117"/>
      <c r="AD23" s="117"/>
      <c r="AE23" s="48"/>
      <c r="AF23" s="119"/>
      <c r="AG23" s="119"/>
      <c r="AH23" s="111"/>
      <c r="AI23" s="56"/>
    </row>
    <row r="24" spans="2:35" ht="21" customHeight="1" thickBot="1">
      <c r="B24" s="123"/>
      <c r="C24" s="107"/>
      <c r="D24" s="37"/>
      <c r="E24" s="37"/>
      <c r="F24" s="69"/>
      <c r="G24" s="38"/>
      <c r="H24" s="126"/>
      <c r="I24" s="129"/>
      <c r="J24" s="105"/>
      <c r="K24" s="132"/>
      <c r="L24" s="53"/>
      <c r="M24" s="132"/>
      <c r="N24" s="115"/>
      <c r="O24" s="54"/>
      <c r="P24" s="84"/>
      <c r="Q24" s="39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118"/>
      <c r="AD24" s="118"/>
      <c r="AE24" s="70"/>
      <c r="AF24" s="120"/>
      <c r="AG24" s="120"/>
      <c r="AH24" s="112"/>
    </row>
    <row r="25" spans="2:35" ht="39.75" customHeight="1" thickBot="1">
      <c r="B25" s="18" t="s">
        <v>13</v>
      </c>
      <c r="C25" s="19" t="s">
        <v>30</v>
      </c>
      <c r="D25" s="19" t="s">
        <v>14</v>
      </c>
      <c r="E25" s="19" t="s">
        <v>29</v>
      </c>
      <c r="F25" s="20" t="s">
        <v>27</v>
      </c>
      <c r="G25" s="20" t="s">
        <v>28</v>
      </c>
      <c r="H25" s="78" t="s">
        <v>60</v>
      </c>
      <c r="I25" s="80" t="s">
        <v>31</v>
      </c>
      <c r="J25" s="21"/>
      <c r="K25" s="57"/>
      <c r="L25" s="41"/>
      <c r="M25" s="42"/>
      <c r="N25" s="43"/>
      <c r="O25" s="22">
        <f>SUM(O26:O28)</f>
        <v>5100000</v>
      </c>
      <c r="P25" s="23">
        <f>SUM(P26:P28)</f>
        <v>0</v>
      </c>
      <c r="Q25" s="24">
        <f>SUM(Q26:Q28)</f>
        <v>0</v>
      </c>
      <c r="R25" s="23">
        <f>SUM(R26:R28)</f>
        <v>0</v>
      </c>
      <c r="S25" s="24"/>
      <c r="T25" s="23"/>
      <c r="U25" s="24"/>
      <c r="V25" s="23"/>
      <c r="W25" s="24"/>
      <c r="X25" s="23"/>
      <c r="Y25" s="24"/>
      <c r="Z25" s="23"/>
      <c r="AA25" s="24"/>
      <c r="AB25" s="23"/>
      <c r="AC25" s="58">
        <f>AC26</f>
        <v>5100000</v>
      </c>
      <c r="AD25" s="23">
        <f>AD26</f>
        <v>0</v>
      </c>
      <c r="AE25" s="26">
        <f>SUM(AE26:AE28)</f>
        <v>0</v>
      </c>
      <c r="AF25" s="27"/>
      <c r="AG25" s="27"/>
      <c r="AH25" s="28"/>
    </row>
    <row r="26" spans="2:35" ht="41.25">
      <c r="B26" s="121" t="s">
        <v>370</v>
      </c>
      <c r="C26" s="109" t="s">
        <v>320</v>
      </c>
      <c r="D26" s="29"/>
      <c r="E26" s="29"/>
      <c r="F26" s="59"/>
      <c r="G26" s="60"/>
      <c r="H26" s="223" t="s">
        <v>327</v>
      </c>
      <c r="I26" s="127" t="s">
        <v>328</v>
      </c>
      <c r="J26" s="103">
        <v>0</v>
      </c>
      <c r="K26" s="130">
        <v>95</v>
      </c>
      <c r="L26" s="61"/>
      <c r="M26" s="130"/>
      <c r="N26" s="113"/>
      <c r="O26" s="62">
        <v>5100000</v>
      </c>
      <c r="P26" s="63"/>
      <c r="Q26" s="64"/>
      <c r="R26" s="63"/>
      <c r="S26" s="63"/>
      <c r="T26" s="63"/>
      <c r="U26" s="63"/>
      <c r="V26" s="63"/>
      <c r="W26" s="63"/>
      <c r="X26" s="63"/>
      <c r="Y26" s="63"/>
      <c r="Z26" s="63"/>
      <c r="AA26" s="83"/>
      <c r="AB26" s="83"/>
      <c r="AC26" s="116">
        <f>+O26</f>
        <v>5100000</v>
      </c>
      <c r="AD26" s="116"/>
      <c r="AE26" s="48"/>
      <c r="AF26" s="119"/>
      <c r="AG26" s="119"/>
      <c r="AH26" s="111"/>
    </row>
    <row r="27" spans="2:35">
      <c r="B27" s="122"/>
      <c r="C27" s="107"/>
      <c r="D27" s="36"/>
      <c r="E27" s="36"/>
      <c r="F27" s="65"/>
      <c r="G27" s="31"/>
      <c r="H27" s="224"/>
      <c r="I27" s="128"/>
      <c r="J27" s="104"/>
      <c r="K27" s="131"/>
      <c r="L27" s="86"/>
      <c r="M27" s="131"/>
      <c r="N27" s="114"/>
      <c r="O27" s="66"/>
      <c r="P27" s="67"/>
      <c r="Q27" s="68"/>
      <c r="R27" s="67"/>
      <c r="S27" s="67"/>
      <c r="T27" s="67"/>
      <c r="U27" s="67"/>
      <c r="V27" s="67"/>
      <c r="W27" s="67"/>
      <c r="X27" s="67"/>
      <c r="Y27" s="67"/>
      <c r="Z27" s="67"/>
      <c r="AA27" s="83"/>
      <c r="AB27" s="83"/>
      <c r="AC27" s="117"/>
      <c r="AD27" s="117"/>
      <c r="AE27" s="48"/>
      <c r="AF27" s="119"/>
      <c r="AG27" s="119"/>
      <c r="AH27" s="111"/>
    </row>
    <row r="28" spans="2:35" ht="15.75" thickBot="1">
      <c r="B28" s="123"/>
      <c r="C28" s="107"/>
      <c r="D28" s="37"/>
      <c r="E28" s="37"/>
      <c r="F28" s="69"/>
      <c r="G28" s="38"/>
      <c r="H28" s="225"/>
      <c r="I28" s="129"/>
      <c r="J28" s="105"/>
      <c r="K28" s="132"/>
      <c r="L28" s="53"/>
      <c r="M28" s="132"/>
      <c r="N28" s="115"/>
      <c r="O28" s="54"/>
      <c r="P28" s="84"/>
      <c r="Q28" s="39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118"/>
      <c r="AD28" s="118"/>
      <c r="AE28" s="70"/>
      <c r="AF28" s="120"/>
      <c r="AG28" s="120"/>
      <c r="AH28" s="112"/>
    </row>
    <row r="29" spans="2:35" ht="43.5" customHeight="1" thickBot="1">
      <c r="B29" s="18" t="s">
        <v>13</v>
      </c>
      <c r="C29" s="19" t="s">
        <v>30</v>
      </c>
      <c r="D29" s="19" t="s">
        <v>14</v>
      </c>
      <c r="E29" s="19" t="s">
        <v>29</v>
      </c>
      <c r="F29" s="20" t="s">
        <v>27</v>
      </c>
      <c r="G29" s="20" t="s">
        <v>28</v>
      </c>
      <c r="H29" s="78" t="s">
        <v>61</v>
      </c>
      <c r="I29" s="80" t="s">
        <v>31</v>
      </c>
      <c r="J29" s="21"/>
      <c r="K29" s="57"/>
      <c r="L29" s="41"/>
      <c r="M29" s="42"/>
      <c r="N29" s="43"/>
      <c r="O29" s="22">
        <f>SUM(O30:O32)</f>
        <v>12240000</v>
      </c>
      <c r="P29" s="23">
        <f>SUM(P30:P32)</f>
        <v>0</v>
      </c>
      <c r="Q29" s="24">
        <f>SUM(Q30:Q32)</f>
        <v>0</v>
      </c>
      <c r="R29" s="23">
        <f>SUM(R30:R32)</f>
        <v>0</v>
      </c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58">
        <f>AC30</f>
        <v>12240000</v>
      </c>
      <c r="AD29" s="23">
        <f>AD30</f>
        <v>0</v>
      </c>
      <c r="AE29" s="26">
        <f>SUM(AE30:AE32)</f>
        <v>0</v>
      </c>
      <c r="AF29" s="27"/>
      <c r="AG29" s="27"/>
      <c r="AH29" s="28"/>
    </row>
    <row r="30" spans="2:35" ht="45.75">
      <c r="B30" s="121" t="s">
        <v>370</v>
      </c>
      <c r="C30" s="109" t="s">
        <v>320</v>
      </c>
      <c r="D30" s="29"/>
      <c r="E30" s="29"/>
      <c r="F30" s="59"/>
      <c r="G30" s="60"/>
      <c r="H30" s="124" t="s">
        <v>329</v>
      </c>
      <c r="I30" s="127" t="s">
        <v>330</v>
      </c>
      <c r="J30" s="103">
        <v>0</v>
      </c>
      <c r="K30" s="130">
        <v>50</v>
      </c>
      <c r="L30" s="61"/>
      <c r="M30" s="130"/>
      <c r="N30" s="113"/>
      <c r="O30" s="62">
        <v>12240000</v>
      </c>
      <c r="P30" s="63"/>
      <c r="Q30" s="64"/>
      <c r="R30" s="63"/>
      <c r="S30" s="63"/>
      <c r="T30" s="63"/>
      <c r="U30" s="63"/>
      <c r="V30" s="63"/>
      <c r="W30" s="63"/>
      <c r="X30" s="63"/>
      <c r="Y30" s="63"/>
      <c r="Z30" s="63"/>
      <c r="AA30" s="83"/>
      <c r="AB30" s="83"/>
      <c r="AC30" s="116">
        <f>+O30</f>
        <v>12240000</v>
      </c>
      <c r="AD30" s="116"/>
      <c r="AE30" s="48"/>
      <c r="AF30" s="119"/>
      <c r="AG30" s="119"/>
      <c r="AH30" s="111"/>
    </row>
    <row r="31" spans="2:35">
      <c r="B31" s="122"/>
      <c r="C31" s="107"/>
      <c r="D31" s="36"/>
      <c r="E31" s="36"/>
      <c r="F31" s="65"/>
      <c r="G31" s="31"/>
      <c r="H31" s="125"/>
      <c r="I31" s="128"/>
      <c r="J31" s="104"/>
      <c r="K31" s="131"/>
      <c r="L31" s="86"/>
      <c r="M31" s="131"/>
      <c r="N31" s="114"/>
      <c r="O31" s="66"/>
      <c r="P31" s="67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83"/>
      <c r="AB31" s="83"/>
      <c r="AC31" s="117"/>
      <c r="AD31" s="117"/>
      <c r="AE31" s="48"/>
      <c r="AF31" s="119"/>
      <c r="AG31" s="119"/>
      <c r="AH31" s="111"/>
    </row>
    <row r="32" spans="2:35" ht="15.75" thickBot="1">
      <c r="B32" s="123"/>
      <c r="C32" s="107"/>
      <c r="D32" s="37"/>
      <c r="E32" s="37"/>
      <c r="F32" s="69"/>
      <c r="G32" s="38"/>
      <c r="H32" s="126"/>
      <c r="I32" s="129"/>
      <c r="J32" s="105"/>
      <c r="K32" s="132"/>
      <c r="L32" s="53"/>
      <c r="M32" s="132"/>
      <c r="N32" s="115"/>
      <c r="O32" s="54"/>
      <c r="P32" s="84"/>
      <c r="Q32" s="39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118"/>
      <c r="AD32" s="118"/>
      <c r="AE32" s="70"/>
      <c r="AF32" s="120"/>
      <c r="AG32" s="120"/>
      <c r="AH32" s="112"/>
    </row>
    <row r="33" spans="2:34" ht="47.25" customHeight="1" thickBot="1">
      <c r="B33" s="18" t="s">
        <v>13</v>
      </c>
      <c r="C33" s="19" t="s">
        <v>30</v>
      </c>
      <c r="D33" s="19" t="s">
        <v>14</v>
      </c>
      <c r="E33" s="19" t="s">
        <v>29</v>
      </c>
      <c r="F33" s="20" t="s">
        <v>27</v>
      </c>
      <c r="G33" s="20" t="s">
        <v>28</v>
      </c>
      <c r="H33" s="78" t="s">
        <v>62</v>
      </c>
      <c r="I33" s="80" t="s">
        <v>31</v>
      </c>
      <c r="J33" s="21"/>
      <c r="K33" s="57"/>
      <c r="L33" s="41"/>
      <c r="M33" s="42"/>
      <c r="N33" s="43"/>
      <c r="O33" s="22">
        <f>SUM(O34:O36)</f>
        <v>5100000</v>
      </c>
      <c r="P33" s="23">
        <f>SUM(P34:P36)</f>
        <v>0</v>
      </c>
      <c r="Q33" s="24">
        <f>SUM(Q34:Q36)</f>
        <v>0</v>
      </c>
      <c r="R33" s="23">
        <f>SUM(R34:R36)</f>
        <v>0</v>
      </c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58">
        <f>AC34</f>
        <v>5100000</v>
      </c>
      <c r="AD33" s="23">
        <f>AD34</f>
        <v>0</v>
      </c>
      <c r="AE33" s="26">
        <f>SUM(AE34:AE36)</f>
        <v>0</v>
      </c>
      <c r="AF33" s="27"/>
      <c r="AG33" s="27"/>
      <c r="AH33" s="28"/>
    </row>
    <row r="34" spans="2:34" ht="41.25">
      <c r="B34" s="121" t="s">
        <v>370</v>
      </c>
      <c r="C34" s="109" t="s">
        <v>320</v>
      </c>
      <c r="D34" s="29"/>
      <c r="E34" s="29"/>
      <c r="F34" s="59"/>
      <c r="G34" s="60"/>
      <c r="H34" s="124" t="s">
        <v>331</v>
      </c>
      <c r="I34" s="127" t="s">
        <v>332</v>
      </c>
      <c r="J34" s="103">
        <v>0</v>
      </c>
      <c r="K34" s="130">
        <v>13</v>
      </c>
      <c r="L34" s="61"/>
      <c r="M34" s="130"/>
      <c r="N34" s="113"/>
      <c r="O34" s="62">
        <v>5100000</v>
      </c>
      <c r="P34" s="63"/>
      <c r="Q34" s="64"/>
      <c r="R34" s="63"/>
      <c r="S34" s="63"/>
      <c r="T34" s="63"/>
      <c r="U34" s="63"/>
      <c r="V34" s="63"/>
      <c r="W34" s="63"/>
      <c r="X34" s="63"/>
      <c r="Y34" s="63"/>
      <c r="Z34" s="63"/>
      <c r="AA34" s="83"/>
      <c r="AB34" s="83"/>
      <c r="AC34" s="116">
        <f>+O34</f>
        <v>5100000</v>
      </c>
      <c r="AD34" s="116"/>
      <c r="AE34" s="48"/>
      <c r="AF34" s="119"/>
      <c r="AG34" s="119"/>
      <c r="AH34" s="111"/>
    </row>
    <row r="35" spans="2:34">
      <c r="B35" s="122"/>
      <c r="C35" s="107"/>
      <c r="D35" s="36"/>
      <c r="E35" s="36"/>
      <c r="F35" s="65"/>
      <c r="G35" s="31"/>
      <c r="H35" s="125"/>
      <c r="I35" s="128"/>
      <c r="J35" s="104"/>
      <c r="K35" s="131"/>
      <c r="L35" s="86"/>
      <c r="M35" s="131"/>
      <c r="N35" s="114"/>
      <c r="O35" s="66"/>
      <c r="P35" s="67"/>
      <c r="Q35" s="68"/>
      <c r="R35" s="67"/>
      <c r="S35" s="67"/>
      <c r="T35" s="67"/>
      <c r="U35" s="67"/>
      <c r="V35" s="67"/>
      <c r="W35" s="67"/>
      <c r="X35" s="67"/>
      <c r="Y35" s="67"/>
      <c r="Z35" s="67"/>
      <c r="AA35" s="83"/>
      <c r="AB35" s="83"/>
      <c r="AC35" s="117"/>
      <c r="AD35" s="117"/>
      <c r="AE35" s="48"/>
      <c r="AF35" s="119"/>
      <c r="AG35" s="119"/>
      <c r="AH35" s="111"/>
    </row>
    <row r="36" spans="2:34" ht="15.75" thickBot="1">
      <c r="B36" s="123"/>
      <c r="C36" s="107"/>
      <c r="D36" s="37"/>
      <c r="E36" s="37"/>
      <c r="F36" s="69"/>
      <c r="G36" s="38"/>
      <c r="H36" s="126"/>
      <c r="I36" s="129"/>
      <c r="J36" s="105"/>
      <c r="K36" s="132"/>
      <c r="L36" s="53"/>
      <c r="M36" s="132"/>
      <c r="N36" s="115"/>
      <c r="O36" s="54"/>
      <c r="P36" s="84"/>
      <c r="Q36" s="39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118"/>
      <c r="AD36" s="118"/>
      <c r="AE36" s="70"/>
      <c r="AF36" s="120"/>
      <c r="AG36" s="120"/>
      <c r="AH36" s="112"/>
    </row>
    <row r="37" spans="2:34" ht="44.25" customHeight="1" thickBot="1">
      <c r="B37" s="18" t="s">
        <v>13</v>
      </c>
      <c r="C37" s="19" t="s">
        <v>30</v>
      </c>
      <c r="D37" s="19" t="s">
        <v>14</v>
      </c>
      <c r="E37" s="19" t="s">
        <v>29</v>
      </c>
      <c r="F37" s="20" t="s">
        <v>27</v>
      </c>
      <c r="G37" s="20" t="s">
        <v>28</v>
      </c>
      <c r="H37" s="78" t="s">
        <v>63</v>
      </c>
      <c r="I37" s="80" t="s">
        <v>31</v>
      </c>
      <c r="J37" s="21"/>
      <c r="K37" s="57"/>
      <c r="L37" s="41"/>
      <c r="M37" s="42"/>
      <c r="N37" s="43"/>
      <c r="O37" s="22">
        <f>SUM(O38:O40)</f>
        <v>5100000</v>
      </c>
      <c r="P37" s="23">
        <f>SUM(P38:P40)</f>
        <v>0</v>
      </c>
      <c r="Q37" s="24">
        <f>SUM(Q38:Q40)</f>
        <v>5100000</v>
      </c>
      <c r="R37" s="23">
        <f>SUM(R38:R40)</f>
        <v>0</v>
      </c>
      <c r="S37" s="24"/>
      <c r="T37" s="23"/>
      <c r="U37" s="24">
        <f>+U38</f>
        <v>0</v>
      </c>
      <c r="V37" s="23"/>
      <c r="W37" s="24">
        <f>+W38</f>
        <v>0</v>
      </c>
      <c r="X37" s="23"/>
      <c r="Y37" s="24"/>
      <c r="Z37" s="23"/>
      <c r="AA37" s="24"/>
      <c r="AB37" s="23"/>
      <c r="AC37" s="58">
        <f>AC38</f>
        <v>10200000</v>
      </c>
      <c r="AD37" s="23">
        <f>AD38</f>
        <v>0</v>
      </c>
      <c r="AE37" s="26">
        <f>SUM(AE38:AE40)</f>
        <v>0</v>
      </c>
      <c r="AF37" s="27"/>
      <c r="AG37" s="27"/>
      <c r="AH37" s="28"/>
    </row>
    <row r="38" spans="2:34" ht="41.25">
      <c r="B38" s="121" t="s">
        <v>370</v>
      </c>
      <c r="C38" s="109" t="s">
        <v>320</v>
      </c>
      <c r="D38" s="29"/>
      <c r="E38" s="29"/>
      <c r="F38" s="59"/>
      <c r="G38" s="60"/>
      <c r="H38" s="124" t="s">
        <v>333</v>
      </c>
      <c r="I38" s="127" t="s">
        <v>334</v>
      </c>
      <c r="J38" s="103">
        <v>0</v>
      </c>
      <c r="K38" s="130">
        <v>1</v>
      </c>
      <c r="L38" s="61"/>
      <c r="M38" s="130"/>
      <c r="N38" s="113"/>
      <c r="O38" s="62">
        <v>5100000</v>
      </c>
      <c r="P38" s="63"/>
      <c r="Q38" s="64">
        <v>5100000</v>
      </c>
      <c r="R38" s="63"/>
      <c r="S38" s="63"/>
      <c r="T38" s="63"/>
      <c r="U38" s="63"/>
      <c r="V38" s="63"/>
      <c r="W38" s="63"/>
      <c r="X38" s="63"/>
      <c r="Y38" s="63"/>
      <c r="Z38" s="63"/>
      <c r="AA38" s="83"/>
      <c r="AB38" s="83"/>
      <c r="AC38" s="116">
        <f>+Q38+O38</f>
        <v>10200000</v>
      </c>
      <c r="AD38" s="116"/>
      <c r="AE38" s="48"/>
      <c r="AF38" s="119"/>
      <c r="AG38" s="119"/>
      <c r="AH38" s="111"/>
    </row>
    <row r="39" spans="2:34">
      <c r="B39" s="122"/>
      <c r="C39" s="107"/>
      <c r="D39" s="36"/>
      <c r="E39" s="36"/>
      <c r="F39" s="65"/>
      <c r="G39" s="31"/>
      <c r="H39" s="125"/>
      <c r="I39" s="128"/>
      <c r="J39" s="104"/>
      <c r="K39" s="131"/>
      <c r="L39" s="86"/>
      <c r="M39" s="131"/>
      <c r="N39" s="114"/>
      <c r="O39" s="66"/>
      <c r="P39" s="67"/>
      <c r="Q39" s="68"/>
      <c r="R39" s="67"/>
      <c r="S39" s="67"/>
      <c r="T39" s="67"/>
      <c r="U39" s="67"/>
      <c r="V39" s="67"/>
      <c r="W39" s="67"/>
      <c r="X39" s="67"/>
      <c r="Y39" s="67"/>
      <c r="Z39" s="67"/>
      <c r="AA39" s="83"/>
      <c r="AB39" s="83"/>
      <c r="AC39" s="117"/>
      <c r="AD39" s="117"/>
      <c r="AE39" s="48"/>
      <c r="AF39" s="119"/>
      <c r="AG39" s="119"/>
      <c r="AH39" s="111"/>
    </row>
    <row r="40" spans="2:34" ht="15.75" thickBot="1">
      <c r="B40" s="123"/>
      <c r="C40" s="107"/>
      <c r="D40" s="37"/>
      <c r="E40" s="37"/>
      <c r="F40" s="69"/>
      <c r="G40" s="38"/>
      <c r="H40" s="126"/>
      <c r="I40" s="129"/>
      <c r="J40" s="105"/>
      <c r="K40" s="132"/>
      <c r="L40" s="53"/>
      <c r="M40" s="132"/>
      <c r="N40" s="115"/>
      <c r="O40" s="54"/>
      <c r="P40" s="84"/>
      <c r="Q40" s="39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118"/>
      <c r="AD40" s="118"/>
      <c r="AE40" s="70"/>
      <c r="AF40" s="120"/>
      <c r="AG40" s="120"/>
      <c r="AH40" s="112"/>
    </row>
    <row r="41" spans="2:34" ht="42.75" customHeight="1" thickBot="1">
      <c r="B41" s="18" t="s">
        <v>13</v>
      </c>
      <c r="C41" s="19" t="s">
        <v>30</v>
      </c>
      <c r="D41" s="19" t="s">
        <v>14</v>
      </c>
      <c r="E41" s="19" t="s">
        <v>29</v>
      </c>
      <c r="F41" s="20" t="s">
        <v>27</v>
      </c>
      <c r="G41" s="20" t="s">
        <v>28</v>
      </c>
      <c r="H41" s="78" t="s">
        <v>64</v>
      </c>
      <c r="I41" s="80" t="s">
        <v>31</v>
      </c>
      <c r="J41" s="21"/>
      <c r="K41" s="57"/>
      <c r="L41" s="41"/>
      <c r="M41" s="42"/>
      <c r="N41" s="43"/>
      <c r="O41" s="22">
        <f>SUM(O42:O44)</f>
        <v>1000000</v>
      </c>
      <c r="P41" s="23">
        <f>SUM(P42:P44)</f>
        <v>0</v>
      </c>
      <c r="Q41" s="24">
        <f>SUM(Q42:Q44)</f>
        <v>0</v>
      </c>
      <c r="R41" s="23">
        <f>SUM(R42:R44)</f>
        <v>0</v>
      </c>
      <c r="S41" s="24"/>
      <c r="T41" s="23"/>
      <c r="U41" s="24"/>
      <c r="V41" s="23"/>
      <c r="W41" s="24">
        <f>+W42</f>
        <v>0</v>
      </c>
      <c r="X41" s="23"/>
      <c r="Y41" s="24">
        <f>+Y42</f>
        <v>0</v>
      </c>
      <c r="Z41" s="23"/>
      <c r="AA41" s="24"/>
      <c r="AB41" s="23"/>
      <c r="AC41" s="58">
        <f>AC42</f>
        <v>1000000</v>
      </c>
      <c r="AD41" s="23">
        <f>AD42</f>
        <v>0</v>
      </c>
      <c r="AE41" s="26">
        <f>SUM(AE42:AE44)</f>
        <v>0</v>
      </c>
      <c r="AF41" s="27"/>
      <c r="AG41" s="27"/>
      <c r="AH41" s="28"/>
    </row>
    <row r="42" spans="2:34" ht="42.75" customHeight="1">
      <c r="B42" s="121" t="s">
        <v>370</v>
      </c>
      <c r="C42" s="109" t="s">
        <v>320</v>
      </c>
      <c r="D42" s="29"/>
      <c r="E42" s="29"/>
      <c r="F42" s="59"/>
      <c r="G42" s="60"/>
      <c r="H42" s="124" t="s">
        <v>335</v>
      </c>
      <c r="I42" s="127" t="s">
        <v>336</v>
      </c>
      <c r="J42" s="103">
        <v>0</v>
      </c>
      <c r="K42" s="130">
        <v>4</v>
      </c>
      <c r="L42" s="61"/>
      <c r="M42" s="130"/>
      <c r="N42" s="113"/>
      <c r="O42" s="62">
        <v>1000000</v>
      </c>
      <c r="P42" s="63"/>
      <c r="Q42" s="64"/>
      <c r="R42" s="63"/>
      <c r="S42" s="63"/>
      <c r="T42" s="63"/>
      <c r="U42" s="63"/>
      <c r="V42" s="63"/>
      <c r="W42" s="63"/>
      <c r="X42" s="63"/>
      <c r="Y42" s="63"/>
      <c r="Z42" s="63"/>
      <c r="AA42" s="83"/>
      <c r="AB42" s="83"/>
      <c r="AC42" s="116">
        <f>+Y42+W42+Q42+O42</f>
        <v>1000000</v>
      </c>
      <c r="AD42" s="116"/>
      <c r="AE42" s="48"/>
      <c r="AF42" s="119"/>
      <c r="AG42" s="119"/>
      <c r="AH42" s="111"/>
    </row>
    <row r="43" spans="2:34">
      <c r="B43" s="122"/>
      <c r="C43" s="107"/>
      <c r="D43" s="36"/>
      <c r="E43" s="36"/>
      <c r="F43" s="65"/>
      <c r="G43" s="31"/>
      <c r="H43" s="125"/>
      <c r="I43" s="128"/>
      <c r="J43" s="104"/>
      <c r="K43" s="131"/>
      <c r="L43" s="86"/>
      <c r="M43" s="131"/>
      <c r="N43" s="114"/>
      <c r="O43" s="66"/>
      <c r="P43" s="67"/>
      <c r="Q43" s="68"/>
      <c r="R43" s="67"/>
      <c r="S43" s="67"/>
      <c r="T43" s="67"/>
      <c r="U43" s="67"/>
      <c r="V43" s="67"/>
      <c r="W43" s="67"/>
      <c r="X43" s="67"/>
      <c r="Y43" s="67"/>
      <c r="Z43" s="67"/>
      <c r="AA43" s="83"/>
      <c r="AB43" s="83"/>
      <c r="AC43" s="117"/>
      <c r="AD43" s="117"/>
      <c r="AE43" s="48"/>
      <c r="AF43" s="119"/>
      <c r="AG43" s="119"/>
      <c r="AH43" s="111"/>
    </row>
    <row r="44" spans="2:34" ht="15.75" thickBot="1">
      <c r="B44" s="123"/>
      <c r="C44" s="107"/>
      <c r="D44" s="37"/>
      <c r="E44" s="37"/>
      <c r="F44" s="69"/>
      <c r="G44" s="38"/>
      <c r="H44" s="126"/>
      <c r="I44" s="129"/>
      <c r="J44" s="105"/>
      <c r="K44" s="132"/>
      <c r="L44" s="53"/>
      <c r="M44" s="132"/>
      <c r="N44" s="115"/>
      <c r="O44" s="54"/>
      <c r="P44" s="84"/>
      <c r="Q44" s="39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118"/>
      <c r="AD44" s="118"/>
      <c r="AE44" s="70"/>
      <c r="AF44" s="120"/>
      <c r="AG44" s="120"/>
      <c r="AH44" s="112"/>
    </row>
    <row r="45" spans="2:34" ht="40.5" customHeight="1" thickBot="1">
      <c r="B45" s="18" t="s">
        <v>13</v>
      </c>
      <c r="C45" s="19" t="s">
        <v>30</v>
      </c>
      <c r="D45" s="19" t="s">
        <v>14</v>
      </c>
      <c r="E45" s="19" t="s">
        <v>29</v>
      </c>
      <c r="F45" s="20" t="s">
        <v>27</v>
      </c>
      <c r="G45" s="20" t="s">
        <v>28</v>
      </c>
      <c r="H45" s="78" t="s">
        <v>65</v>
      </c>
      <c r="I45" s="80" t="s">
        <v>31</v>
      </c>
      <c r="J45" s="21"/>
      <c r="K45" s="57"/>
      <c r="L45" s="41"/>
      <c r="M45" s="42"/>
      <c r="N45" s="43"/>
      <c r="O45" s="22">
        <f>SUM(O46:O48)</f>
        <v>1000000</v>
      </c>
      <c r="P45" s="23">
        <f>SUM(P46:P48)</f>
        <v>0</v>
      </c>
      <c r="Q45" s="24">
        <f>SUM(Q46:Q48)</f>
        <v>0</v>
      </c>
      <c r="R45" s="23">
        <f>SUM(R46:R48)</f>
        <v>0</v>
      </c>
      <c r="S45" s="24"/>
      <c r="T45" s="23"/>
      <c r="U45" s="24"/>
      <c r="V45" s="23"/>
      <c r="W45" s="24"/>
      <c r="X45" s="23"/>
      <c r="Y45" s="24"/>
      <c r="Z45" s="23"/>
      <c r="AA45" s="24">
        <f>+AA46</f>
        <v>0</v>
      </c>
      <c r="AB45" s="23"/>
      <c r="AC45" s="58">
        <f>AC46</f>
        <v>1000000</v>
      </c>
      <c r="AD45" s="23">
        <f>AD46</f>
        <v>0</v>
      </c>
      <c r="AE45" s="26">
        <f>SUM(AE46:AE48)</f>
        <v>0</v>
      </c>
      <c r="AF45" s="27"/>
      <c r="AG45" s="27"/>
      <c r="AH45" s="28"/>
    </row>
    <row r="46" spans="2:34" ht="41.25">
      <c r="B46" s="121" t="s">
        <v>370</v>
      </c>
      <c r="C46" s="109" t="s">
        <v>320</v>
      </c>
      <c r="D46" s="29"/>
      <c r="E46" s="29"/>
      <c r="F46" s="59"/>
      <c r="G46" s="60"/>
      <c r="H46" s="124" t="s">
        <v>337</v>
      </c>
      <c r="I46" s="127" t="s">
        <v>338</v>
      </c>
      <c r="J46" s="103">
        <v>0</v>
      </c>
      <c r="K46" s="130">
        <v>3</v>
      </c>
      <c r="L46" s="61"/>
      <c r="M46" s="130"/>
      <c r="N46" s="113"/>
      <c r="O46" s="62">
        <v>1000000</v>
      </c>
      <c r="P46" s="63"/>
      <c r="Q46" s="64"/>
      <c r="R46" s="63"/>
      <c r="S46" s="63"/>
      <c r="T46" s="63"/>
      <c r="U46" s="63"/>
      <c r="V46" s="63"/>
      <c r="W46" s="63"/>
      <c r="X46" s="63"/>
      <c r="Y46" s="63"/>
      <c r="Z46" s="63"/>
      <c r="AA46" s="83"/>
      <c r="AB46" s="83"/>
      <c r="AC46" s="116">
        <f>+O46</f>
        <v>1000000</v>
      </c>
      <c r="AD46" s="116"/>
      <c r="AE46" s="48"/>
      <c r="AF46" s="119"/>
      <c r="AG46" s="119"/>
      <c r="AH46" s="111"/>
    </row>
    <row r="47" spans="2:34">
      <c r="B47" s="122"/>
      <c r="C47" s="107"/>
      <c r="D47" s="36"/>
      <c r="E47" s="36"/>
      <c r="F47" s="65"/>
      <c r="G47" s="31"/>
      <c r="H47" s="125"/>
      <c r="I47" s="128"/>
      <c r="J47" s="104"/>
      <c r="K47" s="131"/>
      <c r="L47" s="86"/>
      <c r="M47" s="131"/>
      <c r="N47" s="114"/>
      <c r="O47" s="66"/>
      <c r="P47" s="67"/>
      <c r="Q47" s="68"/>
      <c r="R47" s="67"/>
      <c r="S47" s="67"/>
      <c r="T47" s="67"/>
      <c r="U47" s="67"/>
      <c r="V47" s="67"/>
      <c r="W47" s="67"/>
      <c r="X47" s="67"/>
      <c r="Y47" s="67"/>
      <c r="Z47" s="67"/>
      <c r="AA47" s="83"/>
      <c r="AB47" s="83"/>
      <c r="AC47" s="117"/>
      <c r="AD47" s="117"/>
      <c r="AE47" s="48"/>
      <c r="AF47" s="119"/>
      <c r="AG47" s="119"/>
      <c r="AH47" s="111"/>
    </row>
    <row r="48" spans="2:34" ht="15.75" thickBot="1">
      <c r="B48" s="123"/>
      <c r="C48" s="107"/>
      <c r="D48" s="37"/>
      <c r="E48" s="37"/>
      <c r="F48" s="69"/>
      <c r="G48" s="38"/>
      <c r="H48" s="126"/>
      <c r="I48" s="129"/>
      <c r="J48" s="105"/>
      <c r="K48" s="132"/>
      <c r="L48" s="53"/>
      <c r="M48" s="132"/>
      <c r="N48" s="115"/>
      <c r="O48" s="54"/>
      <c r="P48" s="84"/>
      <c r="Q48" s="39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118"/>
      <c r="AD48" s="118"/>
      <c r="AE48" s="70"/>
      <c r="AF48" s="120"/>
      <c r="AG48" s="120"/>
      <c r="AH48" s="112"/>
    </row>
    <row r="49" spans="2:34" ht="47.25" customHeight="1" thickBot="1">
      <c r="B49" s="18" t="s">
        <v>13</v>
      </c>
      <c r="C49" s="19" t="s">
        <v>30</v>
      </c>
      <c r="D49" s="19" t="s">
        <v>14</v>
      </c>
      <c r="E49" s="19" t="s">
        <v>29</v>
      </c>
      <c r="F49" s="20" t="s">
        <v>27</v>
      </c>
      <c r="G49" s="20" t="s">
        <v>28</v>
      </c>
      <c r="H49" s="78" t="s">
        <v>66</v>
      </c>
      <c r="I49" s="80" t="s">
        <v>31</v>
      </c>
      <c r="J49" s="21"/>
      <c r="K49" s="57"/>
      <c r="L49" s="41"/>
      <c r="M49" s="42"/>
      <c r="N49" s="43"/>
      <c r="O49" s="22">
        <f>SUM(O50:O52)</f>
        <v>1000000</v>
      </c>
      <c r="P49" s="23">
        <f>SUM(P50:P52)</f>
        <v>0</v>
      </c>
      <c r="Q49" s="24">
        <f>SUM(Q50:Q52)</f>
        <v>0</v>
      </c>
      <c r="R49" s="23">
        <f>SUM(R50:R52)</f>
        <v>0</v>
      </c>
      <c r="S49" s="24"/>
      <c r="T49" s="23"/>
      <c r="U49" s="24"/>
      <c r="V49" s="23"/>
      <c r="W49" s="24">
        <f>+W50</f>
        <v>0</v>
      </c>
      <c r="X49" s="23"/>
      <c r="Y49" s="24">
        <f>+Y50</f>
        <v>0</v>
      </c>
      <c r="Z49" s="23"/>
      <c r="AA49" s="24">
        <f>+AA50</f>
        <v>0</v>
      </c>
      <c r="AB49" s="23"/>
      <c r="AC49" s="58">
        <f>AC50</f>
        <v>1000000</v>
      </c>
      <c r="AD49" s="23">
        <f>AD50</f>
        <v>0</v>
      </c>
      <c r="AE49" s="26">
        <f>SUM(AE50:AE52)</f>
        <v>0</v>
      </c>
      <c r="AF49" s="27"/>
      <c r="AG49" s="27"/>
      <c r="AH49" s="28"/>
    </row>
    <row r="50" spans="2:34" ht="41.25">
      <c r="B50" s="121" t="s">
        <v>370</v>
      </c>
      <c r="C50" s="109" t="s">
        <v>320</v>
      </c>
      <c r="D50" s="29"/>
      <c r="E50" s="29"/>
      <c r="F50" s="59"/>
      <c r="G50" s="60"/>
      <c r="H50" s="124" t="s">
        <v>339</v>
      </c>
      <c r="I50" s="127" t="s">
        <v>340</v>
      </c>
      <c r="J50" s="103">
        <v>0</v>
      </c>
      <c r="K50" s="130">
        <v>1</v>
      </c>
      <c r="L50" s="61"/>
      <c r="M50" s="130"/>
      <c r="N50" s="113"/>
      <c r="O50" s="62">
        <v>1000000</v>
      </c>
      <c r="P50" s="63"/>
      <c r="Q50" s="64"/>
      <c r="R50" s="63"/>
      <c r="S50" s="63"/>
      <c r="T50" s="63"/>
      <c r="U50" s="63"/>
      <c r="V50" s="63"/>
      <c r="W50" s="63"/>
      <c r="X50" s="63"/>
      <c r="Y50" s="63"/>
      <c r="Z50" s="63"/>
      <c r="AA50" s="83"/>
      <c r="AB50" s="83"/>
      <c r="AC50" s="116">
        <f>+AA50+Y50+W50+Q50+O50</f>
        <v>1000000</v>
      </c>
      <c r="AD50" s="116"/>
      <c r="AE50" s="48"/>
      <c r="AF50" s="119"/>
      <c r="AG50" s="119"/>
      <c r="AH50" s="111"/>
    </row>
    <row r="51" spans="2:34">
      <c r="B51" s="122"/>
      <c r="C51" s="107"/>
      <c r="D51" s="36"/>
      <c r="E51" s="36"/>
      <c r="F51" s="65"/>
      <c r="G51" s="31"/>
      <c r="H51" s="125"/>
      <c r="I51" s="128"/>
      <c r="J51" s="104"/>
      <c r="K51" s="131"/>
      <c r="L51" s="86"/>
      <c r="M51" s="131"/>
      <c r="N51" s="114"/>
      <c r="O51" s="66"/>
      <c r="P51" s="67"/>
      <c r="Q51" s="68"/>
      <c r="R51" s="67"/>
      <c r="S51" s="67"/>
      <c r="T51" s="67"/>
      <c r="U51" s="67"/>
      <c r="V51" s="67"/>
      <c r="W51" s="67"/>
      <c r="X51" s="67"/>
      <c r="Y51" s="67"/>
      <c r="Z51" s="67"/>
      <c r="AA51" s="83"/>
      <c r="AB51" s="83"/>
      <c r="AC51" s="117"/>
      <c r="AD51" s="117"/>
      <c r="AE51" s="48"/>
      <c r="AF51" s="119"/>
      <c r="AG51" s="119"/>
      <c r="AH51" s="111"/>
    </row>
    <row r="52" spans="2:34" ht="15.75" thickBot="1">
      <c r="B52" s="123"/>
      <c r="C52" s="107"/>
      <c r="D52" s="37"/>
      <c r="E52" s="37"/>
      <c r="F52" s="69"/>
      <c r="G52" s="38"/>
      <c r="H52" s="126"/>
      <c r="I52" s="129"/>
      <c r="J52" s="105"/>
      <c r="K52" s="132"/>
      <c r="L52" s="53"/>
      <c r="M52" s="132"/>
      <c r="N52" s="115"/>
      <c r="O52" s="54"/>
      <c r="P52" s="84"/>
      <c r="Q52" s="39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118"/>
      <c r="AD52" s="118"/>
      <c r="AE52" s="70"/>
      <c r="AF52" s="120"/>
      <c r="AG52" s="120"/>
      <c r="AH52" s="112"/>
    </row>
    <row r="53" spans="2:34" ht="42" customHeight="1" thickBot="1">
      <c r="B53" s="18" t="s">
        <v>13</v>
      </c>
      <c r="C53" s="19" t="s">
        <v>30</v>
      </c>
      <c r="D53" s="19" t="s">
        <v>14</v>
      </c>
      <c r="E53" s="19" t="s">
        <v>29</v>
      </c>
      <c r="F53" s="20" t="s">
        <v>27</v>
      </c>
      <c r="G53" s="20" t="s">
        <v>28</v>
      </c>
      <c r="H53" s="78" t="s">
        <v>67</v>
      </c>
      <c r="I53" s="80" t="s">
        <v>31</v>
      </c>
      <c r="J53" s="21"/>
      <c r="K53" s="57"/>
      <c r="L53" s="41"/>
      <c r="M53" s="42"/>
      <c r="N53" s="43"/>
      <c r="O53" s="22">
        <f>SUM(O54:O56)</f>
        <v>1000000</v>
      </c>
      <c r="P53" s="23">
        <f>SUM(P54:P56)</f>
        <v>0</v>
      </c>
      <c r="Q53" s="24">
        <f>SUM(Q54:Q56)</f>
        <v>0</v>
      </c>
      <c r="R53" s="23">
        <f>SUM(R54:R56)</f>
        <v>0</v>
      </c>
      <c r="S53" s="24"/>
      <c r="T53" s="23"/>
      <c r="U53" s="24"/>
      <c r="V53" s="23"/>
      <c r="W53" s="24"/>
      <c r="X53" s="23"/>
      <c r="Y53" s="24">
        <f>+Y54</f>
        <v>0</v>
      </c>
      <c r="Z53" s="23"/>
      <c r="AA53" s="24"/>
      <c r="AB53" s="23"/>
      <c r="AC53" s="58">
        <f>AC54</f>
        <v>1000000</v>
      </c>
      <c r="AD53" s="23">
        <f>AD54</f>
        <v>0</v>
      </c>
      <c r="AE53" s="26">
        <f>SUM(AE54:AE56)</f>
        <v>0</v>
      </c>
      <c r="AF53" s="27"/>
      <c r="AG53" s="27"/>
      <c r="AH53" s="28"/>
    </row>
    <row r="54" spans="2:34" ht="41.25">
      <c r="B54" s="121" t="s">
        <v>370</v>
      </c>
      <c r="C54" s="109" t="s">
        <v>320</v>
      </c>
      <c r="D54" s="29"/>
      <c r="E54" s="29"/>
      <c r="F54" s="59"/>
      <c r="G54" s="60"/>
      <c r="H54" s="124" t="s">
        <v>341</v>
      </c>
      <c r="I54" s="127" t="s">
        <v>342</v>
      </c>
      <c r="J54" s="103">
        <v>0</v>
      </c>
      <c r="K54" s="130">
        <v>1</v>
      </c>
      <c r="L54" s="61"/>
      <c r="M54" s="130"/>
      <c r="N54" s="113"/>
      <c r="O54" s="62">
        <v>1000000</v>
      </c>
      <c r="P54" s="63"/>
      <c r="Q54" s="64"/>
      <c r="R54" s="63"/>
      <c r="S54" s="63"/>
      <c r="T54" s="63"/>
      <c r="U54" s="63"/>
      <c r="V54" s="63"/>
      <c r="W54" s="63"/>
      <c r="X54" s="63"/>
      <c r="Y54" s="63"/>
      <c r="Z54" s="63"/>
      <c r="AA54" s="83"/>
      <c r="AB54" s="83"/>
      <c r="AC54" s="116">
        <f>+Y54+Q54+O54</f>
        <v>1000000</v>
      </c>
      <c r="AD54" s="116"/>
      <c r="AE54" s="48"/>
      <c r="AF54" s="119"/>
      <c r="AG54" s="119"/>
      <c r="AH54" s="111"/>
    </row>
    <row r="55" spans="2:34">
      <c r="B55" s="122"/>
      <c r="C55" s="107"/>
      <c r="D55" s="36"/>
      <c r="E55" s="36"/>
      <c r="F55" s="65"/>
      <c r="G55" s="31"/>
      <c r="H55" s="125"/>
      <c r="I55" s="128"/>
      <c r="J55" s="104"/>
      <c r="K55" s="131"/>
      <c r="L55" s="86"/>
      <c r="M55" s="131"/>
      <c r="N55" s="114"/>
      <c r="O55" s="66"/>
      <c r="P55" s="67"/>
      <c r="Q55" s="68"/>
      <c r="R55" s="67"/>
      <c r="S55" s="67"/>
      <c r="T55" s="67"/>
      <c r="U55" s="67"/>
      <c r="V55" s="67"/>
      <c r="W55" s="67"/>
      <c r="X55" s="67"/>
      <c r="Y55" s="67"/>
      <c r="Z55" s="67"/>
      <c r="AA55" s="83"/>
      <c r="AB55" s="83"/>
      <c r="AC55" s="117"/>
      <c r="AD55" s="117"/>
      <c r="AE55" s="48"/>
      <c r="AF55" s="119"/>
      <c r="AG55" s="119"/>
      <c r="AH55" s="111"/>
    </row>
    <row r="56" spans="2:34" ht="15.75" thickBot="1">
      <c r="B56" s="123"/>
      <c r="C56" s="107"/>
      <c r="D56" s="37"/>
      <c r="E56" s="37"/>
      <c r="F56" s="69"/>
      <c r="G56" s="38"/>
      <c r="H56" s="126"/>
      <c r="I56" s="129"/>
      <c r="J56" s="105"/>
      <c r="K56" s="132"/>
      <c r="L56" s="53"/>
      <c r="M56" s="132"/>
      <c r="N56" s="115"/>
      <c r="O56" s="54"/>
      <c r="P56" s="84"/>
      <c r="Q56" s="39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118"/>
      <c r="AD56" s="118"/>
      <c r="AE56" s="70"/>
      <c r="AF56" s="120"/>
      <c r="AG56" s="120"/>
      <c r="AH56" s="112"/>
    </row>
    <row r="57" spans="2:34" ht="45" customHeight="1" thickBot="1">
      <c r="B57" s="18" t="s">
        <v>13</v>
      </c>
      <c r="C57" s="19" t="s">
        <v>30</v>
      </c>
      <c r="D57" s="19" t="s">
        <v>14</v>
      </c>
      <c r="E57" s="19" t="s">
        <v>29</v>
      </c>
      <c r="F57" s="20" t="s">
        <v>27</v>
      </c>
      <c r="G57" s="20" t="s">
        <v>28</v>
      </c>
      <c r="H57" s="78" t="s">
        <v>68</v>
      </c>
      <c r="I57" s="80" t="s">
        <v>31</v>
      </c>
      <c r="J57" s="21"/>
      <c r="K57" s="57"/>
      <c r="L57" s="41"/>
      <c r="M57" s="42"/>
      <c r="N57" s="43"/>
      <c r="O57" s="22">
        <f>SUM(O58:O60)</f>
        <v>1000000</v>
      </c>
      <c r="P57" s="23">
        <f>SUM(P58:P60)</f>
        <v>0</v>
      </c>
      <c r="Q57" s="24">
        <f>SUM(Q58:Q60)</f>
        <v>0</v>
      </c>
      <c r="R57" s="23">
        <f>SUM(R58:R60)</f>
        <v>0</v>
      </c>
      <c r="S57" s="24"/>
      <c r="T57" s="23"/>
      <c r="U57" s="24"/>
      <c r="V57" s="23"/>
      <c r="W57" s="24"/>
      <c r="X57" s="23"/>
      <c r="Y57" s="24">
        <f>+Y58</f>
        <v>0</v>
      </c>
      <c r="Z57" s="23"/>
      <c r="AA57" s="24"/>
      <c r="AB57" s="23"/>
      <c r="AC57" s="58">
        <f>AC58</f>
        <v>1000000</v>
      </c>
      <c r="AD57" s="23">
        <f>AD58</f>
        <v>0</v>
      </c>
      <c r="AE57" s="26">
        <f>SUM(AE58:AE60)</f>
        <v>0</v>
      </c>
      <c r="AF57" s="27"/>
      <c r="AG57" s="27"/>
      <c r="AH57" s="28"/>
    </row>
    <row r="58" spans="2:34" ht="41.25">
      <c r="B58" s="121" t="s">
        <v>370</v>
      </c>
      <c r="C58" s="109" t="s">
        <v>320</v>
      </c>
      <c r="D58" s="29"/>
      <c r="E58" s="29"/>
      <c r="F58" s="59"/>
      <c r="G58" s="60"/>
      <c r="H58" s="124" t="s">
        <v>343</v>
      </c>
      <c r="I58" s="127" t="s">
        <v>344</v>
      </c>
      <c r="J58" s="103">
        <v>0</v>
      </c>
      <c r="K58" s="130">
        <v>1</v>
      </c>
      <c r="L58" s="61"/>
      <c r="M58" s="130"/>
      <c r="N58" s="113"/>
      <c r="O58" s="62">
        <v>1000000</v>
      </c>
      <c r="P58" s="63"/>
      <c r="Q58" s="64"/>
      <c r="R58" s="63"/>
      <c r="S58" s="63"/>
      <c r="T58" s="63"/>
      <c r="U58" s="63"/>
      <c r="V58" s="63"/>
      <c r="W58" s="63"/>
      <c r="X58" s="63"/>
      <c r="Y58" s="63"/>
      <c r="Z58" s="63"/>
      <c r="AA58" s="83"/>
      <c r="AB58" s="83"/>
      <c r="AC58" s="116">
        <f>+Y58+O58</f>
        <v>1000000</v>
      </c>
      <c r="AD58" s="116"/>
      <c r="AE58" s="48"/>
      <c r="AF58" s="119"/>
      <c r="AG58" s="119"/>
      <c r="AH58" s="111"/>
    </row>
    <row r="59" spans="2:34">
      <c r="B59" s="122"/>
      <c r="C59" s="107"/>
      <c r="D59" s="36"/>
      <c r="E59" s="36"/>
      <c r="F59" s="65"/>
      <c r="G59" s="31"/>
      <c r="H59" s="125"/>
      <c r="I59" s="128"/>
      <c r="J59" s="104"/>
      <c r="K59" s="131"/>
      <c r="L59" s="86"/>
      <c r="M59" s="131"/>
      <c r="N59" s="114"/>
      <c r="O59" s="66"/>
      <c r="P59" s="67"/>
      <c r="Q59" s="68"/>
      <c r="R59" s="67"/>
      <c r="S59" s="67"/>
      <c r="T59" s="67"/>
      <c r="U59" s="67"/>
      <c r="V59" s="67"/>
      <c r="W59" s="67"/>
      <c r="X59" s="67"/>
      <c r="Y59" s="67"/>
      <c r="Z59" s="67"/>
      <c r="AA59" s="83"/>
      <c r="AB59" s="83"/>
      <c r="AC59" s="117"/>
      <c r="AD59" s="117"/>
      <c r="AE59" s="48"/>
      <c r="AF59" s="119"/>
      <c r="AG59" s="119"/>
      <c r="AH59" s="111"/>
    </row>
    <row r="60" spans="2:34" ht="15.75" thickBot="1">
      <c r="B60" s="123"/>
      <c r="C60" s="107"/>
      <c r="D60" s="37"/>
      <c r="E60" s="37"/>
      <c r="F60" s="69"/>
      <c r="G60" s="38"/>
      <c r="H60" s="126"/>
      <c r="I60" s="129"/>
      <c r="J60" s="105"/>
      <c r="K60" s="132"/>
      <c r="L60" s="53"/>
      <c r="M60" s="132"/>
      <c r="N60" s="115"/>
      <c r="O60" s="54"/>
      <c r="P60" s="84"/>
      <c r="Q60" s="39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118"/>
      <c r="AD60" s="118"/>
      <c r="AE60" s="70"/>
      <c r="AF60" s="120"/>
      <c r="AG60" s="120"/>
      <c r="AH60" s="112"/>
    </row>
    <row r="61" spans="2:34" ht="44.25" customHeight="1" thickBot="1">
      <c r="B61" s="18" t="s">
        <v>13</v>
      </c>
      <c r="C61" s="19" t="s">
        <v>30</v>
      </c>
      <c r="D61" s="19" t="s">
        <v>14</v>
      </c>
      <c r="E61" s="19" t="s">
        <v>29</v>
      </c>
      <c r="F61" s="20" t="s">
        <v>27</v>
      </c>
      <c r="G61" s="20" t="s">
        <v>28</v>
      </c>
      <c r="H61" s="78" t="s">
        <v>69</v>
      </c>
      <c r="I61" s="80" t="s">
        <v>31</v>
      </c>
      <c r="J61" s="21"/>
      <c r="K61" s="57"/>
      <c r="L61" s="41"/>
      <c r="M61" s="42"/>
      <c r="N61" s="43"/>
      <c r="O61" s="22">
        <f>SUM(O62:O64)</f>
        <v>1000000</v>
      </c>
      <c r="P61" s="23">
        <f>SUM(P62:P64)</f>
        <v>0</v>
      </c>
      <c r="Q61" s="24">
        <f>SUM(Q62:Q64)</f>
        <v>0</v>
      </c>
      <c r="R61" s="23">
        <f>SUM(R62:R64)</f>
        <v>0</v>
      </c>
      <c r="S61" s="24"/>
      <c r="T61" s="23"/>
      <c r="U61" s="24"/>
      <c r="V61" s="23"/>
      <c r="W61" s="24"/>
      <c r="X61" s="23"/>
      <c r="Y61" s="24"/>
      <c r="Z61" s="23"/>
      <c r="AA61" s="24">
        <f>+AA62</f>
        <v>0</v>
      </c>
      <c r="AB61" s="23"/>
      <c r="AC61" s="58">
        <f>AC62</f>
        <v>1000000</v>
      </c>
      <c r="AD61" s="23">
        <f>AD62</f>
        <v>0</v>
      </c>
      <c r="AE61" s="26">
        <f>SUM(AE62:AE64)</f>
        <v>0</v>
      </c>
      <c r="AF61" s="27"/>
      <c r="AG61" s="27"/>
      <c r="AH61" s="28"/>
    </row>
    <row r="62" spans="2:34" ht="41.25">
      <c r="B62" s="121" t="s">
        <v>370</v>
      </c>
      <c r="C62" s="109" t="s">
        <v>320</v>
      </c>
      <c r="D62" s="29"/>
      <c r="E62" s="29"/>
      <c r="F62" s="59"/>
      <c r="G62" s="60"/>
      <c r="H62" s="124" t="s">
        <v>345</v>
      </c>
      <c r="I62" s="127" t="s">
        <v>346</v>
      </c>
      <c r="J62" s="103">
        <v>0</v>
      </c>
      <c r="K62" s="130">
        <v>1</v>
      </c>
      <c r="L62" s="61"/>
      <c r="M62" s="130"/>
      <c r="N62" s="113"/>
      <c r="O62" s="62">
        <v>1000000</v>
      </c>
      <c r="P62" s="63"/>
      <c r="Q62" s="64"/>
      <c r="R62" s="63"/>
      <c r="S62" s="63"/>
      <c r="T62" s="63"/>
      <c r="U62" s="63"/>
      <c r="V62" s="63"/>
      <c r="W62" s="63"/>
      <c r="X62" s="63"/>
      <c r="Y62" s="63"/>
      <c r="Z62" s="63"/>
      <c r="AA62" s="83"/>
      <c r="AB62" s="83"/>
      <c r="AC62" s="116">
        <f>+AA62+O62</f>
        <v>1000000</v>
      </c>
      <c r="AD62" s="116"/>
      <c r="AE62" s="48"/>
      <c r="AF62" s="119"/>
      <c r="AG62" s="119"/>
      <c r="AH62" s="111"/>
    </row>
    <row r="63" spans="2:34">
      <c r="B63" s="122"/>
      <c r="C63" s="107"/>
      <c r="D63" s="36"/>
      <c r="E63" s="36"/>
      <c r="F63" s="65"/>
      <c r="G63" s="31"/>
      <c r="H63" s="125"/>
      <c r="I63" s="128"/>
      <c r="J63" s="104"/>
      <c r="K63" s="131"/>
      <c r="L63" s="86"/>
      <c r="M63" s="131"/>
      <c r="N63" s="114"/>
      <c r="O63" s="66"/>
      <c r="P63" s="67"/>
      <c r="Q63" s="68"/>
      <c r="R63" s="67"/>
      <c r="S63" s="67"/>
      <c r="T63" s="67"/>
      <c r="U63" s="67"/>
      <c r="V63" s="67"/>
      <c r="W63" s="67"/>
      <c r="X63" s="67"/>
      <c r="Y63" s="67"/>
      <c r="Z63" s="67"/>
      <c r="AA63" s="83"/>
      <c r="AB63" s="83"/>
      <c r="AC63" s="117"/>
      <c r="AD63" s="117"/>
      <c r="AE63" s="48"/>
      <c r="AF63" s="119"/>
      <c r="AG63" s="119"/>
      <c r="AH63" s="111"/>
    </row>
    <row r="64" spans="2:34" ht="15.75" thickBot="1">
      <c r="B64" s="123"/>
      <c r="C64" s="107"/>
      <c r="D64" s="37"/>
      <c r="E64" s="37"/>
      <c r="F64" s="69"/>
      <c r="G64" s="38"/>
      <c r="H64" s="126"/>
      <c r="I64" s="129"/>
      <c r="J64" s="105"/>
      <c r="K64" s="132"/>
      <c r="L64" s="53"/>
      <c r="M64" s="132"/>
      <c r="N64" s="115"/>
      <c r="O64" s="54"/>
      <c r="P64" s="84"/>
      <c r="Q64" s="39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118"/>
      <c r="AD64" s="118"/>
      <c r="AE64" s="70"/>
      <c r="AF64" s="120"/>
      <c r="AG64" s="120"/>
      <c r="AH64" s="112"/>
    </row>
    <row r="65" spans="2:34" ht="41.25" customHeight="1" thickBot="1">
      <c r="B65" s="18" t="s">
        <v>13</v>
      </c>
      <c r="C65" s="19" t="s">
        <v>30</v>
      </c>
      <c r="D65" s="19" t="s">
        <v>14</v>
      </c>
      <c r="E65" s="19" t="s">
        <v>29</v>
      </c>
      <c r="F65" s="20" t="s">
        <v>27</v>
      </c>
      <c r="G65" s="20" t="s">
        <v>28</v>
      </c>
      <c r="H65" s="78" t="s">
        <v>70</v>
      </c>
      <c r="I65" s="80" t="s">
        <v>31</v>
      </c>
      <c r="J65" s="21"/>
      <c r="K65" s="57"/>
      <c r="L65" s="41"/>
      <c r="M65" s="42"/>
      <c r="N65" s="43"/>
      <c r="O65" s="22">
        <f>SUM(O66:O68)</f>
        <v>1000000</v>
      </c>
      <c r="P65" s="23">
        <f>SUM(P66:P68)</f>
        <v>0</v>
      </c>
      <c r="Q65" s="24">
        <f>SUM(Q66:Q68)</f>
        <v>0</v>
      </c>
      <c r="R65" s="23">
        <f>SUM(R66:R68)</f>
        <v>0</v>
      </c>
      <c r="S65" s="24"/>
      <c r="T65" s="23"/>
      <c r="U65" s="24"/>
      <c r="V65" s="23"/>
      <c r="W65" s="24"/>
      <c r="X65" s="23"/>
      <c r="Y65" s="24"/>
      <c r="Z65" s="23"/>
      <c r="AA65" s="24">
        <f>+AA66</f>
        <v>0</v>
      </c>
      <c r="AB65" s="23"/>
      <c r="AC65" s="58">
        <f>AC66</f>
        <v>1000000</v>
      </c>
      <c r="AD65" s="23">
        <f>AD66</f>
        <v>0</v>
      </c>
      <c r="AE65" s="26">
        <f>SUM(AE66:AE68)</f>
        <v>0</v>
      </c>
      <c r="AF65" s="27"/>
      <c r="AG65" s="27"/>
      <c r="AH65" s="28"/>
    </row>
    <row r="66" spans="2:34" ht="41.25">
      <c r="B66" s="121" t="s">
        <v>370</v>
      </c>
      <c r="C66" s="109" t="s">
        <v>320</v>
      </c>
      <c r="D66" s="29"/>
      <c r="E66" s="29"/>
      <c r="F66" s="59"/>
      <c r="G66" s="60"/>
      <c r="H66" s="124" t="s">
        <v>347</v>
      </c>
      <c r="I66" s="127" t="s">
        <v>348</v>
      </c>
      <c r="J66" s="103">
        <v>0</v>
      </c>
      <c r="K66" s="130">
        <v>1</v>
      </c>
      <c r="L66" s="61"/>
      <c r="M66" s="130"/>
      <c r="N66" s="113"/>
      <c r="O66" s="62">
        <v>1000000</v>
      </c>
      <c r="P66" s="63"/>
      <c r="Q66" s="64"/>
      <c r="R66" s="63"/>
      <c r="S66" s="63"/>
      <c r="T66" s="63"/>
      <c r="U66" s="63"/>
      <c r="V66" s="63"/>
      <c r="W66" s="63"/>
      <c r="X66" s="63"/>
      <c r="Y66" s="63"/>
      <c r="Z66" s="63"/>
      <c r="AA66" s="83"/>
      <c r="AB66" s="83"/>
      <c r="AC66" s="116">
        <f>+AA66+O66</f>
        <v>1000000</v>
      </c>
      <c r="AD66" s="116"/>
      <c r="AE66" s="48"/>
      <c r="AF66" s="119"/>
      <c r="AG66" s="119"/>
      <c r="AH66" s="111"/>
    </row>
    <row r="67" spans="2:34">
      <c r="B67" s="122"/>
      <c r="C67" s="107"/>
      <c r="D67" s="36"/>
      <c r="E67" s="36"/>
      <c r="F67" s="65"/>
      <c r="G67" s="31"/>
      <c r="H67" s="125"/>
      <c r="I67" s="128"/>
      <c r="J67" s="104"/>
      <c r="K67" s="131"/>
      <c r="L67" s="86"/>
      <c r="M67" s="131"/>
      <c r="N67" s="114"/>
      <c r="O67" s="66"/>
      <c r="P67" s="67"/>
      <c r="Q67" s="68"/>
      <c r="R67" s="67"/>
      <c r="S67" s="67"/>
      <c r="T67" s="67"/>
      <c r="U67" s="67"/>
      <c r="V67" s="67"/>
      <c r="W67" s="67"/>
      <c r="X67" s="67"/>
      <c r="Y67" s="67"/>
      <c r="Z67" s="67"/>
      <c r="AA67" s="83"/>
      <c r="AB67" s="83"/>
      <c r="AC67" s="117"/>
      <c r="AD67" s="117"/>
      <c r="AE67" s="48"/>
      <c r="AF67" s="119"/>
      <c r="AG67" s="119"/>
      <c r="AH67" s="111"/>
    </row>
    <row r="68" spans="2:34" ht="15.75" thickBot="1">
      <c r="B68" s="123"/>
      <c r="C68" s="107"/>
      <c r="D68" s="37"/>
      <c r="E68" s="37"/>
      <c r="F68" s="69"/>
      <c r="G68" s="38"/>
      <c r="H68" s="126"/>
      <c r="I68" s="129"/>
      <c r="J68" s="105"/>
      <c r="K68" s="132"/>
      <c r="L68" s="53"/>
      <c r="M68" s="132"/>
      <c r="N68" s="115"/>
      <c r="O68" s="54"/>
      <c r="P68" s="84"/>
      <c r="Q68" s="39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118"/>
      <c r="AD68" s="118"/>
      <c r="AE68" s="70"/>
      <c r="AF68" s="120"/>
      <c r="AG68" s="120"/>
      <c r="AH68" s="112"/>
    </row>
    <row r="69" spans="2:34" ht="47.25" customHeight="1" thickBot="1">
      <c r="B69" s="18" t="s">
        <v>13</v>
      </c>
      <c r="C69" s="19" t="s">
        <v>30</v>
      </c>
      <c r="D69" s="19" t="s">
        <v>14</v>
      </c>
      <c r="E69" s="19" t="s">
        <v>29</v>
      </c>
      <c r="F69" s="20" t="s">
        <v>27</v>
      </c>
      <c r="G69" s="20" t="s">
        <v>28</v>
      </c>
      <c r="H69" s="78" t="s">
        <v>71</v>
      </c>
      <c r="I69" s="80" t="s">
        <v>31</v>
      </c>
      <c r="J69" s="21"/>
      <c r="K69" s="57"/>
      <c r="L69" s="41"/>
      <c r="M69" s="42"/>
      <c r="N69" s="43"/>
      <c r="O69" s="22">
        <f>SUM(O70:O72)</f>
        <v>1000000</v>
      </c>
      <c r="P69" s="23">
        <f>SUM(P70:P72)</f>
        <v>0</v>
      </c>
      <c r="Q69" s="24">
        <f>SUM(Q70:Q72)</f>
        <v>0</v>
      </c>
      <c r="R69" s="23">
        <f>SUM(R70:R72)</f>
        <v>0</v>
      </c>
      <c r="S69" s="24"/>
      <c r="T69" s="23"/>
      <c r="U69" s="24"/>
      <c r="V69" s="23"/>
      <c r="W69" s="24"/>
      <c r="X69" s="23"/>
      <c r="Y69" s="24"/>
      <c r="Z69" s="23"/>
      <c r="AA69" s="24">
        <f>+AA70</f>
        <v>0</v>
      </c>
      <c r="AB69" s="23"/>
      <c r="AC69" s="58">
        <f>AC70</f>
        <v>1000000</v>
      </c>
      <c r="AD69" s="23">
        <f>AD70</f>
        <v>0</v>
      </c>
      <c r="AE69" s="26">
        <f>SUM(AE70:AE72)</f>
        <v>0</v>
      </c>
      <c r="AF69" s="27"/>
      <c r="AG69" s="27"/>
      <c r="AH69" s="28"/>
    </row>
    <row r="70" spans="2:34" ht="36.75" customHeight="1">
      <c r="B70" s="121" t="s">
        <v>370</v>
      </c>
      <c r="C70" s="109" t="s">
        <v>320</v>
      </c>
      <c r="D70" s="29"/>
      <c r="E70" s="29"/>
      <c r="F70" s="59"/>
      <c r="G70" s="60"/>
      <c r="H70" s="124" t="s">
        <v>349</v>
      </c>
      <c r="I70" s="127" t="s">
        <v>350</v>
      </c>
      <c r="J70" s="103">
        <v>0</v>
      </c>
      <c r="K70" s="130">
        <v>1</v>
      </c>
      <c r="L70" s="61"/>
      <c r="M70" s="130"/>
      <c r="N70" s="113"/>
      <c r="O70" s="62">
        <v>1000000</v>
      </c>
      <c r="P70" s="63"/>
      <c r="Q70" s="64"/>
      <c r="R70" s="63"/>
      <c r="S70" s="63"/>
      <c r="T70" s="63"/>
      <c r="U70" s="63"/>
      <c r="V70" s="63"/>
      <c r="W70" s="63"/>
      <c r="X70" s="63"/>
      <c r="Y70" s="63"/>
      <c r="Z70" s="63"/>
      <c r="AA70" s="83"/>
      <c r="AB70" s="83"/>
      <c r="AC70" s="116">
        <f>+O70</f>
        <v>1000000</v>
      </c>
      <c r="AD70" s="116"/>
      <c r="AE70" s="48"/>
      <c r="AF70" s="119"/>
      <c r="AG70" s="119"/>
      <c r="AH70" s="111"/>
    </row>
    <row r="71" spans="2:34">
      <c r="B71" s="122"/>
      <c r="C71" s="107"/>
      <c r="D71" s="36"/>
      <c r="E71" s="36"/>
      <c r="F71" s="65"/>
      <c r="G71" s="31"/>
      <c r="H71" s="125"/>
      <c r="I71" s="128"/>
      <c r="J71" s="104"/>
      <c r="K71" s="131"/>
      <c r="L71" s="86"/>
      <c r="M71" s="131"/>
      <c r="N71" s="114"/>
      <c r="O71" s="66"/>
      <c r="P71" s="67"/>
      <c r="Q71" s="68"/>
      <c r="R71" s="67"/>
      <c r="S71" s="67"/>
      <c r="T71" s="67"/>
      <c r="U71" s="67"/>
      <c r="V71" s="67"/>
      <c r="W71" s="67"/>
      <c r="X71" s="67"/>
      <c r="Y71" s="67"/>
      <c r="Z71" s="67"/>
      <c r="AA71" s="83"/>
      <c r="AB71" s="83"/>
      <c r="AC71" s="117"/>
      <c r="AD71" s="117"/>
      <c r="AE71" s="48"/>
      <c r="AF71" s="119"/>
      <c r="AG71" s="119"/>
      <c r="AH71" s="111"/>
    </row>
    <row r="72" spans="2:34" ht="15.75" thickBot="1">
      <c r="B72" s="123"/>
      <c r="C72" s="107"/>
      <c r="D72" s="37"/>
      <c r="E72" s="37"/>
      <c r="F72" s="69"/>
      <c r="G72" s="38"/>
      <c r="H72" s="126"/>
      <c r="I72" s="129"/>
      <c r="J72" s="105"/>
      <c r="K72" s="132"/>
      <c r="L72" s="53"/>
      <c r="M72" s="132"/>
      <c r="N72" s="115"/>
      <c r="O72" s="54"/>
      <c r="P72" s="84"/>
      <c r="Q72" s="39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118"/>
      <c r="AD72" s="118"/>
      <c r="AE72" s="70"/>
      <c r="AF72" s="120"/>
      <c r="AG72" s="120"/>
      <c r="AH72" s="112"/>
    </row>
    <row r="73" spans="2:34" ht="39.75" customHeight="1" thickBot="1">
      <c r="B73" s="18" t="s">
        <v>13</v>
      </c>
      <c r="C73" s="19" t="s">
        <v>30</v>
      </c>
      <c r="D73" s="19" t="s">
        <v>14</v>
      </c>
      <c r="E73" s="19" t="s">
        <v>29</v>
      </c>
      <c r="F73" s="20" t="s">
        <v>27</v>
      </c>
      <c r="G73" s="20" t="s">
        <v>28</v>
      </c>
      <c r="H73" s="78" t="s">
        <v>72</v>
      </c>
      <c r="I73" s="80" t="s">
        <v>31</v>
      </c>
      <c r="J73" s="21"/>
      <c r="K73" s="57"/>
      <c r="L73" s="41"/>
      <c r="M73" s="42"/>
      <c r="N73" s="43"/>
      <c r="O73" s="22">
        <f>SUM(O74:O76)</f>
        <v>1000000</v>
      </c>
      <c r="P73" s="23">
        <f>SUM(P74:P76)</f>
        <v>0</v>
      </c>
      <c r="Q73" s="24">
        <f>SUM(Q74:Q76)</f>
        <v>0</v>
      </c>
      <c r="R73" s="23">
        <f>SUM(R74:R76)</f>
        <v>0</v>
      </c>
      <c r="S73" s="24"/>
      <c r="T73" s="23"/>
      <c r="U73" s="24"/>
      <c r="V73" s="23"/>
      <c r="W73" s="24"/>
      <c r="X73" s="23"/>
      <c r="Y73" s="24"/>
      <c r="Z73" s="23"/>
      <c r="AA73" s="24">
        <f>+AA74</f>
        <v>0</v>
      </c>
      <c r="AB73" s="23"/>
      <c r="AC73" s="58">
        <f>AC74</f>
        <v>1000000</v>
      </c>
      <c r="AD73" s="23">
        <f>AD74</f>
        <v>0</v>
      </c>
      <c r="AE73" s="26">
        <f>SUM(AE74:AE76)</f>
        <v>0</v>
      </c>
      <c r="AF73" s="27"/>
      <c r="AG73" s="27"/>
      <c r="AH73" s="28"/>
    </row>
    <row r="74" spans="2:34" ht="39.75" customHeight="1">
      <c r="B74" s="121" t="s">
        <v>370</v>
      </c>
      <c r="C74" s="109" t="s">
        <v>320</v>
      </c>
      <c r="D74" s="29"/>
      <c r="E74" s="29"/>
      <c r="F74" s="59"/>
      <c r="G74" s="60"/>
      <c r="H74" s="124" t="s">
        <v>351</v>
      </c>
      <c r="I74" s="127" t="s">
        <v>352</v>
      </c>
      <c r="J74" s="103">
        <v>0</v>
      </c>
      <c r="K74" s="130">
        <v>5</v>
      </c>
      <c r="L74" s="61"/>
      <c r="M74" s="130"/>
      <c r="N74" s="113"/>
      <c r="O74" s="62">
        <v>1000000</v>
      </c>
      <c r="P74" s="63"/>
      <c r="Q74" s="64"/>
      <c r="R74" s="63"/>
      <c r="S74" s="63"/>
      <c r="T74" s="63"/>
      <c r="U74" s="63"/>
      <c r="V74" s="63"/>
      <c r="W74" s="63"/>
      <c r="X74" s="63"/>
      <c r="Y74" s="63"/>
      <c r="Z74" s="63"/>
      <c r="AA74" s="83"/>
      <c r="AB74" s="83"/>
      <c r="AC74" s="116">
        <f>+O74</f>
        <v>1000000</v>
      </c>
      <c r="AD74" s="116"/>
      <c r="AE74" s="48"/>
      <c r="AF74" s="119"/>
      <c r="AG74" s="119"/>
      <c r="AH74" s="111"/>
    </row>
    <row r="75" spans="2:34">
      <c r="B75" s="122"/>
      <c r="C75" s="107"/>
      <c r="D75" s="36"/>
      <c r="E75" s="36"/>
      <c r="F75" s="65"/>
      <c r="G75" s="31"/>
      <c r="H75" s="125"/>
      <c r="I75" s="128"/>
      <c r="J75" s="104"/>
      <c r="K75" s="131"/>
      <c r="L75" s="86"/>
      <c r="M75" s="131"/>
      <c r="N75" s="114"/>
      <c r="O75" s="66"/>
      <c r="P75" s="67"/>
      <c r="Q75" s="68"/>
      <c r="R75" s="67"/>
      <c r="S75" s="67"/>
      <c r="T75" s="67"/>
      <c r="U75" s="67"/>
      <c r="V75" s="67"/>
      <c r="W75" s="67"/>
      <c r="X75" s="67"/>
      <c r="Y75" s="67"/>
      <c r="Z75" s="67"/>
      <c r="AA75" s="83"/>
      <c r="AB75" s="83"/>
      <c r="AC75" s="117"/>
      <c r="AD75" s="117"/>
      <c r="AE75" s="48"/>
      <c r="AF75" s="119"/>
      <c r="AG75" s="119"/>
      <c r="AH75" s="111"/>
    </row>
    <row r="76" spans="2:34" ht="15.75" thickBot="1">
      <c r="B76" s="123"/>
      <c r="C76" s="107"/>
      <c r="D76" s="37"/>
      <c r="E76" s="37"/>
      <c r="F76" s="69"/>
      <c r="G76" s="38"/>
      <c r="H76" s="126"/>
      <c r="I76" s="129"/>
      <c r="J76" s="105"/>
      <c r="K76" s="132"/>
      <c r="L76" s="53"/>
      <c r="M76" s="132"/>
      <c r="N76" s="115"/>
      <c r="O76" s="54"/>
      <c r="P76" s="84"/>
      <c r="Q76" s="39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118"/>
      <c r="AD76" s="118"/>
      <c r="AE76" s="70"/>
      <c r="AF76" s="120"/>
      <c r="AG76" s="120"/>
      <c r="AH76" s="112"/>
    </row>
    <row r="77" spans="2:34" ht="42" thickBot="1">
      <c r="B77" s="18" t="s">
        <v>13</v>
      </c>
      <c r="C77" s="19" t="s">
        <v>30</v>
      </c>
      <c r="D77" s="19" t="s">
        <v>14</v>
      </c>
      <c r="E77" s="19" t="s">
        <v>29</v>
      </c>
      <c r="F77" s="20" t="s">
        <v>27</v>
      </c>
      <c r="G77" s="20" t="s">
        <v>28</v>
      </c>
      <c r="H77" s="78" t="s">
        <v>73</v>
      </c>
      <c r="I77" s="80" t="s">
        <v>31</v>
      </c>
      <c r="J77" s="21"/>
      <c r="K77" s="57"/>
      <c r="L77" s="41"/>
      <c r="M77" s="42"/>
      <c r="N77" s="43"/>
      <c r="O77" s="22">
        <f>SUM(O78:O80)</f>
        <v>1000000</v>
      </c>
      <c r="P77" s="23">
        <f>SUM(P78:P80)</f>
        <v>0</v>
      </c>
      <c r="Q77" s="24">
        <f>SUM(Q78:Q80)</f>
        <v>0</v>
      </c>
      <c r="R77" s="23">
        <f>SUM(R78:R80)</f>
        <v>0</v>
      </c>
      <c r="S77" s="24"/>
      <c r="T77" s="23"/>
      <c r="U77" s="24"/>
      <c r="V77" s="23"/>
      <c r="W77" s="24"/>
      <c r="X77" s="23"/>
      <c r="Y77" s="24"/>
      <c r="Z77" s="23"/>
      <c r="AA77" s="24">
        <f>+AA78</f>
        <v>0</v>
      </c>
      <c r="AB77" s="23"/>
      <c r="AC77" s="58">
        <f>AC78</f>
        <v>1000000</v>
      </c>
      <c r="AD77" s="23">
        <f>AD78</f>
        <v>0</v>
      </c>
      <c r="AE77" s="26">
        <f>SUM(AE78:AE80)</f>
        <v>0</v>
      </c>
      <c r="AF77" s="27"/>
      <c r="AG77" s="27"/>
      <c r="AH77" s="28"/>
    </row>
    <row r="78" spans="2:34" ht="41.25">
      <c r="B78" s="121" t="s">
        <v>370</v>
      </c>
      <c r="C78" s="109" t="s">
        <v>320</v>
      </c>
      <c r="D78" s="29"/>
      <c r="E78" s="29"/>
      <c r="F78" s="59"/>
      <c r="G78" s="60"/>
      <c r="H78" s="124" t="s">
        <v>354</v>
      </c>
      <c r="I78" s="127" t="s">
        <v>355</v>
      </c>
      <c r="J78" s="103">
        <v>0</v>
      </c>
      <c r="K78" s="130">
        <v>10</v>
      </c>
      <c r="L78" s="61"/>
      <c r="M78" s="130"/>
      <c r="N78" s="113"/>
      <c r="O78" s="62">
        <v>1000000</v>
      </c>
      <c r="P78" s="63"/>
      <c r="Q78" s="64"/>
      <c r="R78" s="63"/>
      <c r="S78" s="63"/>
      <c r="T78" s="63"/>
      <c r="U78" s="63"/>
      <c r="V78" s="63"/>
      <c r="W78" s="63"/>
      <c r="X78" s="63"/>
      <c r="Y78" s="63"/>
      <c r="Z78" s="63"/>
      <c r="AA78" s="87"/>
      <c r="AB78" s="87"/>
      <c r="AC78" s="116">
        <f>+O78</f>
        <v>1000000</v>
      </c>
      <c r="AD78" s="116"/>
      <c r="AE78" s="48"/>
      <c r="AF78" s="119"/>
      <c r="AG78" s="119"/>
      <c r="AH78" s="111"/>
    </row>
    <row r="79" spans="2:34">
      <c r="B79" s="122"/>
      <c r="C79" s="107"/>
      <c r="D79" s="36"/>
      <c r="E79" s="36"/>
      <c r="F79" s="65"/>
      <c r="G79" s="31"/>
      <c r="H79" s="125"/>
      <c r="I79" s="128"/>
      <c r="J79" s="104"/>
      <c r="K79" s="131"/>
      <c r="L79" s="89"/>
      <c r="M79" s="131"/>
      <c r="N79" s="114"/>
      <c r="O79" s="66"/>
      <c r="P79" s="67"/>
      <c r="Q79" s="68"/>
      <c r="R79" s="67"/>
      <c r="S79" s="67"/>
      <c r="T79" s="67"/>
      <c r="U79" s="67"/>
      <c r="V79" s="67"/>
      <c r="W79" s="67"/>
      <c r="X79" s="67"/>
      <c r="Y79" s="67"/>
      <c r="Z79" s="67"/>
      <c r="AA79" s="87"/>
      <c r="AB79" s="87"/>
      <c r="AC79" s="117"/>
      <c r="AD79" s="117"/>
      <c r="AE79" s="48"/>
      <c r="AF79" s="119"/>
      <c r="AG79" s="119"/>
      <c r="AH79" s="111"/>
    </row>
    <row r="80" spans="2:34" ht="15.75" thickBot="1">
      <c r="B80" s="123"/>
      <c r="C80" s="107"/>
      <c r="D80" s="37"/>
      <c r="E80" s="37"/>
      <c r="F80" s="69"/>
      <c r="G80" s="38"/>
      <c r="H80" s="126"/>
      <c r="I80" s="129"/>
      <c r="J80" s="105"/>
      <c r="K80" s="132"/>
      <c r="L80" s="53"/>
      <c r="M80" s="132"/>
      <c r="N80" s="115"/>
      <c r="O80" s="54"/>
      <c r="P80" s="88"/>
      <c r="Q80" s="39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118"/>
      <c r="AD80" s="118"/>
      <c r="AE80" s="70"/>
      <c r="AF80" s="120"/>
      <c r="AG80" s="120"/>
      <c r="AH80" s="112"/>
    </row>
    <row r="81" spans="2:34" ht="35.25" thickBot="1">
      <c r="B81" s="18" t="s">
        <v>13</v>
      </c>
      <c r="C81" s="19" t="s">
        <v>30</v>
      </c>
      <c r="D81" s="19" t="s">
        <v>14</v>
      </c>
      <c r="E81" s="19" t="s">
        <v>29</v>
      </c>
      <c r="F81" s="20" t="s">
        <v>27</v>
      </c>
      <c r="G81" s="20" t="s">
        <v>28</v>
      </c>
      <c r="H81" s="78" t="s">
        <v>74</v>
      </c>
      <c r="I81" s="80" t="s">
        <v>31</v>
      </c>
      <c r="J81" s="21"/>
      <c r="K81" s="57"/>
      <c r="L81" s="41"/>
      <c r="M81" s="42"/>
      <c r="N81" s="43"/>
      <c r="O81" s="22">
        <f>SUM(O82:O84)</f>
        <v>850000</v>
      </c>
      <c r="P81" s="23">
        <f>SUM(P82:P84)</f>
        <v>0</v>
      </c>
      <c r="Q81" s="24">
        <f>SUM(Q82:Q84)</f>
        <v>0</v>
      </c>
      <c r="R81" s="23">
        <f>SUM(R82:R84)</f>
        <v>0</v>
      </c>
      <c r="S81" s="24"/>
      <c r="T81" s="23"/>
      <c r="U81" s="24"/>
      <c r="V81" s="23"/>
      <c r="W81" s="24"/>
      <c r="X81" s="23"/>
      <c r="Y81" s="24"/>
      <c r="Z81" s="23"/>
      <c r="AA81" s="24">
        <f>+AA82</f>
        <v>0</v>
      </c>
      <c r="AB81" s="23"/>
      <c r="AC81" s="58">
        <f>AC82</f>
        <v>850000</v>
      </c>
      <c r="AD81" s="23">
        <f>AD82</f>
        <v>0</v>
      </c>
      <c r="AE81" s="26">
        <f>SUM(AE82:AE84)</f>
        <v>0</v>
      </c>
      <c r="AF81" s="27"/>
      <c r="AG81" s="27"/>
      <c r="AH81" s="28"/>
    </row>
    <row r="82" spans="2:34" ht="34.5">
      <c r="B82" s="121" t="s">
        <v>370</v>
      </c>
      <c r="C82" s="109" t="s">
        <v>320</v>
      </c>
      <c r="D82" s="29"/>
      <c r="E82" s="29"/>
      <c r="F82" s="59"/>
      <c r="G82" s="60"/>
      <c r="H82" s="124" t="s">
        <v>356</v>
      </c>
      <c r="I82" s="127" t="s">
        <v>357</v>
      </c>
      <c r="J82" s="103">
        <v>0</v>
      </c>
      <c r="K82" s="130">
        <v>2</v>
      </c>
      <c r="L82" s="61"/>
      <c r="M82" s="130"/>
      <c r="N82" s="113"/>
      <c r="O82" s="62">
        <v>850000</v>
      </c>
      <c r="P82" s="63"/>
      <c r="Q82" s="64"/>
      <c r="R82" s="63"/>
      <c r="S82" s="63"/>
      <c r="T82" s="63"/>
      <c r="U82" s="63"/>
      <c r="V82" s="63"/>
      <c r="W82" s="63"/>
      <c r="X82" s="63"/>
      <c r="Y82" s="63"/>
      <c r="Z82" s="63"/>
      <c r="AA82" s="87"/>
      <c r="AB82" s="87"/>
      <c r="AC82" s="116">
        <f>+O82</f>
        <v>850000</v>
      </c>
      <c r="AD82" s="116"/>
      <c r="AE82" s="48"/>
      <c r="AF82" s="119"/>
      <c r="AG82" s="119"/>
      <c r="AH82" s="111"/>
    </row>
    <row r="83" spans="2:34">
      <c r="B83" s="122"/>
      <c r="C83" s="107"/>
      <c r="D83" s="36"/>
      <c r="E83" s="36"/>
      <c r="F83" s="65"/>
      <c r="G83" s="31"/>
      <c r="H83" s="125"/>
      <c r="I83" s="128"/>
      <c r="J83" s="104"/>
      <c r="K83" s="131"/>
      <c r="L83" s="89"/>
      <c r="M83" s="131"/>
      <c r="N83" s="114"/>
      <c r="O83" s="66"/>
      <c r="P83" s="67"/>
      <c r="Q83" s="68"/>
      <c r="R83" s="67"/>
      <c r="S83" s="67"/>
      <c r="T83" s="67"/>
      <c r="U83" s="67"/>
      <c r="V83" s="67"/>
      <c r="W83" s="67"/>
      <c r="X83" s="67"/>
      <c r="Y83" s="67"/>
      <c r="Z83" s="67"/>
      <c r="AA83" s="87"/>
      <c r="AB83" s="87"/>
      <c r="AC83" s="117"/>
      <c r="AD83" s="117"/>
      <c r="AE83" s="48"/>
      <c r="AF83" s="119"/>
      <c r="AG83" s="119"/>
      <c r="AH83" s="111"/>
    </row>
    <row r="84" spans="2:34" ht="15.75" thickBot="1">
      <c r="B84" s="123"/>
      <c r="C84" s="107"/>
      <c r="D84" s="37"/>
      <c r="E84" s="37"/>
      <c r="F84" s="69"/>
      <c r="G84" s="38"/>
      <c r="H84" s="126"/>
      <c r="I84" s="129"/>
      <c r="J84" s="105"/>
      <c r="K84" s="132"/>
      <c r="L84" s="53"/>
      <c r="M84" s="132"/>
      <c r="N84" s="115"/>
      <c r="O84" s="54"/>
      <c r="P84" s="88"/>
      <c r="Q84" s="39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118"/>
      <c r="AD84" s="118"/>
      <c r="AE84" s="70"/>
      <c r="AF84" s="120"/>
      <c r="AG84" s="120"/>
      <c r="AH84" s="112"/>
    </row>
    <row r="85" spans="2:34" ht="42" thickBot="1">
      <c r="B85" s="18" t="s">
        <v>13</v>
      </c>
      <c r="C85" s="19" t="s">
        <v>30</v>
      </c>
      <c r="D85" s="19" t="s">
        <v>14</v>
      </c>
      <c r="E85" s="19" t="s">
        <v>29</v>
      </c>
      <c r="F85" s="20" t="s">
        <v>27</v>
      </c>
      <c r="G85" s="20" t="s">
        <v>28</v>
      </c>
      <c r="H85" s="78" t="s">
        <v>75</v>
      </c>
      <c r="I85" s="80" t="s">
        <v>31</v>
      </c>
      <c r="J85" s="21"/>
      <c r="K85" s="57"/>
      <c r="L85" s="41"/>
      <c r="M85" s="42"/>
      <c r="N85" s="43"/>
      <c r="O85" s="22">
        <f>SUM(O86:O88)</f>
        <v>1000000</v>
      </c>
      <c r="P85" s="23">
        <f>SUM(P86:P88)</f>
        <v>0</v>
      </c>
      <c r="Q85" s="24">
        <f>SUM(Q86:Q88)</f>
        <v>0</v>
      </c>
      <c r="R85" s="23">
        <f>SUM(R86:R88)</f>
        <v>0</v>
      </c>
      <c r="S85" s="24"/>
      <c r="T85" s="23"/>
      <c r="U85" s="24"/>
      <c r="V85" s="23"/>
      <c r="W85" s="24"/>
      <c r="X85" s="23"/>
      <c r="Y85" s="24"/>
      <c r="Z85" s="23"/>
      <c r="AA85" s="24">
        <f>+AA86</f>
        <v>0</v>
      </c>
      <c r="AB85" s="23"/>
      <c r="AC85" s="58">
        <f>AC86</f>
        <v>1000000</v>
      </c>
      <c r="AD85" s="23">
        <f>AD86</f>
        <v>0</v>
      </c>
      <c r="AE85" s="26">
        <f>SUM(AE86:AE88)</f>
        <v>0</v>
      </c>
      <c r="AF85" s="27"/>
      <c r="AG85" s="27"/>
      <c r="AH85" s="28"/>
    </row>
    <row r="86" spans="2:34" ht="41.25">
      <c r="B86" s="121" t="s">
        <v>370</v>
      </c>
      <c r="C86" s="109" t="s">
        <v>320</v>
      </c>
      <c r="D86" s="29"/>
      <c r="E86" s="29"/>
      <c r="F86" s="59"/>
      <c r="G86" s="60"/>
      <c r="H86" s="124" t="s">
        <v>358</v>
      </c>
      <c r="I86" s="127" t="s">
        <v>359</v>
      </c>
      <c r="J86" s="103">
        <v>0</v>
      </c>
      <c r="K86" s="130">
        <v>1</v>
      </c>
      <c r="L86" s="61"/>
      <c r="M86" s="130"/>
      <c r="N86" s="113"/>
      <c r="O86" s="62">
        <v>1000000</v>
      </c>
      <c r="P86" s="63"/>
      <c r="Q86" s="64"/>
      <c r="R86" s="63"/>
      <c r="S86" s="63"/>
      <c r="T86" s="63"/>
      <c r="U86" s="63"/>
      <c r="V86" s="63"/>
      <c r="W86" s="63"/>
      <c r="X86" s="63"/>
      <c r="Y86" s="63"/>
      <c r="Z86" s="63"/>
      <c r="AA86" s="87"/>
      <c r="AB86" s="87"/>
      <c r="AC86" s="116">
        <f>+O86</f>
        <v>1000000</v>
      </c>
      <c r="AD86" s="116"/>
      <c r="AE86" s="48"/>
      <c r="AF86" s="119"/>
      <c r="AG86" s="119"/>
      <c r="AH86" s="111"/>
    </row>
    <row r="87" spans="2:34">
      <c r="B87" s="122"/>
      <c r="C87" s="107"/>
      <c r="D87" s="36"/>
      <c r="E87" s="36"/>
      <c r="F87" s="65"/>
      <c r="G87" s="31"/>
      <c r="H87" s="125"/>
      <c r="I87" s="128"/>
      <c r="J87" s="104"/>
      <c r="K87" s="131"/>
      <c r="L87" s="89"/>
      <c r="M87" s="131"/>
      <c r="N87" s="114"/>
      <c r="O87" s="66"/>
      <c r="P87" s="67"/>
      <c r="Q87" s="68"/>
      <c r="R87" s="67"/>
      <c r="S87" s="67"/>
      <c r="T87" s="67"/>
      <c r="U87" s="67"/>
      <c r="V87" s="67"/>
      <c r="W87" s="67"/>
      <c r="X87" s="67"/>
      <c r="Y87" s="67"/>
      <c r="Z87" s="67"/>
      <c r="AA87" s="87"/>
      <c r="AB87" s="87"/>
      <c r="AC87" s="117"/>
      <c r="AD87" s="117"/>
      <c r="AE87" s="48"/>
      <c r="AF87" s="119"/>
      <c r="AG87" s="119"/>
      <c r="AH87" s="111"/>
    </row>
    <row r="88" spans="2:34" ht="15.75" thickBot="1">
      <c r="B88" s="123"/>
      <c r="C88" s="107"/>
      <c r="D88" s="37"/>
      <c r="E88" s="37"/>
      <c r="F88" s="69"/>
      <c r="G88" s="38"/>
      <c r="H88" s="126"/>
      <c r="I88" s="129"/>
      <c r="J88" s="105"/>
      <c r="K88" s="132"/>
      <c r="L88" s="53"/>
      <c r="M88" s="132"/>
      <c r="N88" s="115"/>
      <c r="O88" s="54"/>
      <c r="P88" s="88"/>
      <c r="Q88" s="39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118"/>
      <c r="AD88" s="118"/>
      <c r="AE88" s="70"/>
      <c r="AF88" s="120"/>
      <c r="AG88" s="120"/>
      <c r="AH88" s="112"/>
    </row>
    <row r="89" spans="2:34" ht="42" thickBot="1">
      <c r="B89" s="18" t="s">
        <v>13</v>
      </c>
      <c r="C89" s="19" t="s">
        <v>30</v>
      </c>
      <c r="D89" s="19" t="s">
        <v>14</v>
      </c>
      <c r="E89" s="19" t="s">
        <v>29</v>
      </c>
      <c r="F89" s="20" t="s">
        <v>27</v>
      </c>
      <c r="G89" s="20" t="s">
        <v>28</v>
      </c>
      <c r="H89" s="78" t="s">
        <v>76</v>
      </c>
      <c r="I89" s="80" t="s">
        <v>31</v>
      </c>
      <c r="J89" s="21"/>
      <c r="K89" s="57"/>
      <c r="L89" s="41"/>
      <c r="M89" s="42"/>
      <c r="N89" s="43"/>
      <c r="O89" s="22">
        <f>SUM(O90:O92)</f>
        <v>1000000</v>
      </c>
      <c r="P89" s="23">
        <f>SUM(P90:P92)</f>
        <v>0</v>
      </c>
      <c r="Q89" s="24">
        <f>SUM(Q90:Q92)</f>
        <v>0</v>
      </c>
      <c r="R89" s="23">
        <f>SUM(R90:R92)</f>
        <v>0</v>
      </c>
      <c r="S89" s="24"/>
      <c r="T89" s="23"/>
      <c r="U89" s="24"/>
      <c r="V89" s="23"/>
      <c r="W89" s="24"/>
      <c r="X89" s="23"/>
      <c r="Y89" s="24"/>
      <c r="Z89" s="23"/>
      <c r="AA89" s="24">
        <f>+AA90</f>
        <v>0</v>
      </c>
      <c r="AB89" s="23"/>
      <c r="AC89" s="58">
        <f>AC90</f>
        <v>1000000</v>
      </c>
      <c r="AD89" s="23">
        <f>AD90</f>
        <v>0</v>
      </c>
      <c r="AE89" s="26">
        <f>SUM(AE90:AE92)</f>
        <v>0</v>
      </c>
      <c r="AF89" s="27"/>
      <c r="AG89" s="27"/>
      <c r="AH89" s="28"/>
    </row>
    <row r="90" spans="2:34" ht="41.25">
      <c r="B90" s="121" t="s">
        <v>370</v>
      </c>
      <c r="C90" s="109" t="s">
        <v>320</v>
      </c>
      <c r="D90" s="29"/>
      <c r="E90" s="29"/>
      <c r="F90" s="59"/>
      <c r="G90" s="60"/>
      <c r="H90" s="124" t="s">
        <v>360</v>
      </c>
      <c r="I90" s="127" t="s">
        <v>361</v>
      </c>
      <c r="J90" s="103">
        <v>0</v>
      </c>
      <c r="K90" s="130">
        <v>1</v>
      </c>
      <c r="L90" s="61"/>
      <c r="M90" s="130"/>
      <c r="N90" s="113"/>
      <c r="O90" s="62">
        <v>1000000</v>
      </c>
      <c r="P90" s="63"/>
      <c r="Q90" s="64"/>
      <c r="R90" s="63"/>
      <c r="S90" s="63"/>
      <c r="T90" s="63"/>
      <c r="U90" s="63"/>
      <c r="V90" s="63"/>
      <c r="W90" s="63"/>
      <c r="X90" s="63"/>
      <c r="Y90" s="63"/>
      <c r="Z90" s="63"/>
      <c r="AA90" s="87"/>
      <c r="AB90" s="87"/>
      <c r="AC90" s="116">
        <f>+O90</f>
        <v>1000000</v>
      </c>
      <c r="AD90" s="116"/>
      <c r="AE90" s="48"/>
      <c r="AF90" s="119"/>
      <c r="AG90" s="119"/>
      <c r="AH90" s="111"/>
    </row>
    <row r="91" spans="2:34">
      <c r="B91" s="122"/>
      <c r="C91" s="107"/>
      <c r="D91" s="36"/>
      <c r="E91" s="36"/>
      <c r="F91" s="65"/>
      <c r="G91" s="31"/>
      <c r="H91" s="125"/>
      <c r="I91" s="128"/>
      <c r="J91" s="104"/>
      <c r="K91" s="131"/>
      <c r="L91" s="89"/>
      <c r="M91" s="131"/>
      <c r="N91" s="114"/>
      <c r="O91" s="66"/>
      <c r="P91" s="67"/>
      <c r="Q91" s="68"/>
      <c r="R91" s="67"/>
      <c r="S91" s="67"/>
      <c r="T91" s="67"/>
      <c r="U91" s="67"/>
      <c r="V91" s="67"/>
      <c r="W91" s="67"/>
      <c r="X91" s="67"/>
      <c r="Y91" s="67"/>
      <c r="Z91" s="67"/>
      <c r="AA91" s="87"/>
      <c r="AB91" s="87"/>
      <c r="AC91" s="117"/>
      <c r="AD91" s="117"/>
      <c r="AE91" s="48"/>
      <c r="AF91" s="119"/>
      <c r="AG91" s="119"/>
      <c r="AH91" s="111"/>
    </row>
    <row r="92" spans="2:34" ht="15.75" thickBot="1">
      <c r="B92" s="123"/>
      <c r="C92" s="107"/>
      <c r="D92" s="37"/>
      <c r="E92" s="37"/>
      <c r="F92" s="69"/>
      <c r="G92" s="38"/>
      <c r="H92" s="126"/>
      <c r="I92" s="129"/>
      <c r="J92" s="105"/>
      <c r="K92" s="132"/>
      <c r="L92" s="53"/>
      <c r="M92" s="132"/>
      <c r="N92" s="115"/>
      <c r="O92" s="54"/>
      <c r="P92" s="88"/>
      <c r="Q92" s="39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118"/>
      <c r="AD92" s="118"/>
      <c r="AE92" s="70"/>
      <c r="AF92" s="120"/>
      <c r="AG92" s="120"/>
      <c r="AH92" s="112"/>
    </row>
    <row r="93" spans="2:34" ht="42" thickBot="1">
      <c r="B93" s="18" t="s">
        <v>13</v>
      </c>
      <c r="C93" s="19" t="s">
        <v>30</v>
      </c>
      <c r="D93" s="19" t="s">
        <v>14</v>
      </c>
      <c r="E93" s="19" t="s">
        <v>29</v>
      </c>
      <c r="F93" s="20" t="s">
        <v>27</v>
      </c>
      <c r="G93" s="20" t="s">
        <v>28</v>
      </c>
      <c r="H93" s="78" t="s">
        <v>286</v>
      </c>
      <c r="I93" s="80" t="s">
        <v>31</v>
      </c>
      <c r="J93" s="21"/>
      <c r="K93" s="57"/>
      <c r="L93" s="41"/>
      <c r="M93" s="42"/>
      <c r="N93" s="43"/>
      <c r="O93" s="22">
        <f>SUM(O94:O96)</f>
        <v>1000000</v>
      </c>
      <c r="P93" s="23">
        <f>SUM(P94:P96)</f>
        <v>0</v>
      </c>
      <c r="Q93" s="24">
        <f>SUM(Q94:Q96)</f>
        <v>0</v>
      </c>
      <c r="R93" s="23">
        <f>SUM(R94:R96)</f>
        <v>0</v>
      </c>
      <c r="S93" s="24"/>
      <c r="T93" s="23"/>
      <c r="U93" s="24"/>
      <c r="V93" s="23"/>
      <c r="W93" s="24"/>
      <c r="X93" s="23"/>
      <c r="Y93" s="24"/>
      <c r="Z93" s="23"/>
      <c r="AA93" s="24">
        <f>+AA94</f>
        <v>0</v>
      </c>
      <c r="AB93" s="23"/>
      <c r="AC93" s="58">
        <f>AC94</f>
        <v>1000000</v>
      </c>
      <c r="AD93" s="23">
        <f>AD94</f>
        <v>0</v>
      </c>
      <c r="AE93" s="26">
        <f>SUM(AE94:AE96)</f>
        <v>0</v>
      </c>
      <c r="AF93" s="27"/>
      <c r="AG93" s="27"/>
      <c r="AH93" s="28"/>
    </row>
    <row r="94" spans="2:34" ht="41.25">
      <c r="B94" s="121" t="s">
        <v>370</v>
      </c>
      <c r="C94" s="109" t="s">
        <v>320</v>
      </c>
      <c r="D94" s="29"/>
      <c r="E94" s="29"/>
      <c r="F94" s="59"/>
      <c r="G94" s="60"/>
      <c r="H94" s="124" t="s">
        <v>362</v>
      </c>
      <c r="I94" s="127" t="s">
        <v>363</v>
      </c>
      <c r="J94" s="103">
        <v>0</v>
      </c>
      <c r="K94" s="130">
        <v>1</v>
      </c>
      <c r="L94" s="61"/>
      <c r="M94" s="130"/>
      <c r="N94" s="113"/>
      <c r="O94" s="62">
        <v>1000000</v>
      </c>
      <c r="P94" s="63"/>
      <c r="Q94" s="64"/>
      <c r="R94" s="63"/>
      <c r="S94" s="63"/>
      <c r="T94" s="63"/>
      <c r="U94" s="63"/>
      <c r="V94" s="63"/>
      <c r="W94" s="63"/>
      <c r="X94" s="63"/>
      <c r="Y94" s="63"/>
      <c r="Z94" s="63"/>
      <c r="AA94" s="87"/>
      <c r="AB94" s="87"/>
      <c r="AC94" s="116">
        <f>+O94</f>
        <v>1000000</v>
      </c>
      <c r="AD94" s="116"/>
      <c r="AE94" s="48"/>
      <c r="AF94" s="119"/>
      <c r="AG94" s="119"/>
      <c r="AH94" s="111"/>
    </row>
    <row r="95" spans="2:34">
      <c r="B95" s="122"/>
      <c r="C95" s="107"/>
      <c r="D95" s="36"/>
      <c r="E95" s="36"/>
      <c r="F95" s="65"/>
      <c r="G95" s="31"/>
      <c r="H95" s="125"/>
      <c r="I95" s="128"/>
      <c r="J95" s="104"/>
      <c r="K95" s="131"/>
      <c r="L95" s="89"/>
      <c r="M95" s="131"/>
      <c r="N95" s="114"/>
      <c r="O95" s="66"/>
      <c r="P95" s="67"/>
      <c r="Q95" s="68"/>
      <c r="R95" s="67"/>
      <c r="S95" s="67"/>
      <c r="T95" s="67"/>
      <c r="U95" s="67"/>
      <c r="V95" s="67"/>
      <c r="W95" s="67"/>
      <c r="X95" s="67"/>
      <c r="Y95" s="67"/>
      <c r="Z95" s="67"/>
      <c r="AA95" s="87"/>
      <c r="AB95" s="87"/>
      <c r="AC95" s="117"/>
      <c r="AD95" s="117"/>
      <c r="AE95" s="48"/>
      <c r="AF95" s="119"/>
      <c r="AG95" s="119"/>
      <c r="AH95" s="111"/>
    </row>
    <row r="96" spans="2:34" ht="15.75" thickBot="1">
      <c r="B96" s="123"/>
      <c r="C96" s="107"/>
      <c r="D96" s="37"/>
      <c r="E96" s="37"/>
      <c r="F96" s="69"/>
      <c r="G96" s="38"/>
      <c r="H96" s="126"/>
      <c r="I96" s="129"/>
      <c r="J96" s="105"/>
      <c r="K96" s="132"/>
      <c r="L96" s="53"/>
      <c r="M96" s="132"/>
      <c r="N96" s="115"/>
      <c r="O96" s="54"/>
      <c r="P96" s="88"/>
      <c r="Q96" s="39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118"/>
      <c r="AD96" s="118"/>
      <c r="AE96" s="70"/>
      <c r="AF96" s="120"/>
      <c r="AG96" s="120"/>
      <c r="AH96" s="112"/>
    </row>
    <row r="97" spans="2:34" ht="42" thickBot="1">
      <c r="B97" s="18" t="s">
        <v>13</v>
      </c>
      <c r="C97" s="19" t="s">
        <v>30</v>
      </c>
      <c r="D97" s="19" t="s">
        <v>14</v>
      </c>
      <c r="E97" s="19" t="s">
        <v>29</v>
      </c>
      <c r="F97" s="20" t="s">
        <v>27</v>
      </c>
      <c r="G97" s="20" t="s">
        <v>28</v>
      </c>
      <c r="H97" s="78" t="s">
        <v>287</v>
      </c>
      <c r="I97" s="80" t="s">
        <v>31</v>
      </c>
      <c r="J97" s="21"/>
      <c r="K97" s="57"/>
      <c r="L97" s="41"/>
      <c r="M97" s="42"/>
      <c r="N97" s="43"/>
      <c r="O97" s="22">
        <f>SUM(O98:O100)</f>
        <v>1000000</v>
      </c>
      <c r="P97" s="23">
        <f>SUM(P98:P100)</f>
        <v>0</v>
      </c>
      <c r="Q97" s="24">
        <f>SUM(Q98:Q100)</f>
        <v>0</v>
      </c>
      <c r="R97" s="23">
        <f>SUM(R98:R100)</f>
        <v>0</v>
      </c>
      <c r="S97" s="24"/>
      <c r="T97" s="23"/>
      <c r="U97" s="24"/>
      <c r="V97" s="23"/>
      <c r="W97" s="24"/>
      <c r="X97" s="23"/>
      <c r="Y97" s="24"/>
      <c r="Z97" s="23"/>
      <c r="AA97" s="24">
        <f>+AA98</f>
        <v>0</v>
      </c>
      <c r="AB97" s="23"/>
      <c r="AC97" s="58">
        <f>AC98</f>
        <v>1000000</v>
      </c>
      <c r="AD97" s="23">
        <f>AD98</f>
        <v>0</v>
      </c>
      <c r="AE97" s="26">
        <f>SUM(AE98:AE100)</f>
        <v>0</v>
      </c>
      <c r="AF97" s="27"/>
      <c r="AG97" s="27"/>
      <c r="AH97" s="28"/>
    </row>
    <row r="98" spans="2:34" ht="41.25">
      <c r="B98" s="121" t="s">
        <v>370</v>
      </c>
      <c r="C98" s="109" t="s">
        <v>320</v>
      </c>
      <c r="D98" s="29"/>
      <c r="E98" s="29"/>
      <c r="F98" s="59"/>
      <c r="G98" s="60"/>
      <c r="H98" s="124" t="s">
        <v>364</v>
      </c>
      <c r="I98" s="127" t="s">
        <v>365</v>
      </c>
      <c r="J98" s="103">
        <v>0</v>
      </c>
      <c r="K98" s="130">
        <v>1</v>
      </c>
      <c r="L98" s="61"/>
      <c r="M98" s="130"/>
      <c r="N98" s="113"/>
      <c r="O98" s="62">
        <v>1000000</v>
      </c>
      <c r="P98" s="63"/>
      <c r="Q98" s="64"/>
      <c r="R98" s="63"/>
      <c r="S98" s="63"/>
      <c r="T98" s="63"/>
      <c r="U98" s="63"/>
      <c r="V98" s="63"/>
      <c r="W98" s="63"/>
      <c r="X98" s="63"/>
      <c r="Y98" s="63"/>
      <c r="Z98" s="63"/>
      <c r="AA98" s="87"/>
      <c r="AB98" s="87"/>
      <c r="AC98" s="116">
        <f>+O98</f>
        <v>1000000</v>
      </c>
      <c r="AD98" s="116"/>
      <c r="AE98" s="48"/>
      <c r="AF98" s="119"/>
      <c r="AG98" s="119"/>
      <c r="AH98" s="111"/>
    </row>
    <row r="99" spans="2:34">
      <c r="B99" s="122"/>
      <c r="C99" s="107"/>
      <c r="D99" s="36"/>
      <c r="E99" s="36"/>
      <c r="F99" s="65"/>
      <c r="G99" s="31"/>
      <c r="H99" s="125"/>
      <c r="I99" s="128"/>
      <c r="J99" s="104"/>
      <c r="K99" s="131"/>
      <c r="L99" s="89"/>
      <c r="M99" s="131"/>
      <c r="N99" s="114"/>
      <c r="O99" s="66"/>
      <c r="P99" s="67"/>
      <c r="Q99" s="68"/>
      <c r="R99" s="67"/>
      <c r="S99" s="67"/>
      <c r="T99" s="67"/>
      <c r="U99" s="67"/>
      <c r="V99" s="67"/>
      <c r="W99" s="67"/>
      <c r="X99" s="67"/>
      <c r="Y99" s="67"/>
      <c r="Z99" s="67"/>
      <c r="AA99" s="87"/>
      <c r="AB99" s="87"/>
      <c r="AC99" s="117"/>
      <c r="AD99" s="117"/>
      <c r="AE99" s="48"/>
      <c r="AF99" s="119"/>
      <c r="AG99" s="119"/>
      <c r="AH99" s="111"/>
    </row>
    <row r="100" spans="2:34" ht="15.75" thickBot="1">
      <c r="B100" s="123"/>
      <c r="C100" s="107"/>
      <c r="D100" s="37"/>
      <c r="E100" s="37"/>
      <c r="F100" s="69"/>
      <c r="G100" s="38"/>
      <c r="H100" s="126"/>
      <c r="I100" s="129"/>
      <c r="J100" s="105"/>
      <c r="K100" s="132"/>
      <c r="L100" s="53"/>
      <c r="M100" s="132"/>
      <c r="N100" s="115"/>
      <c r="O100" s="54"/>
      <c r="P100" s="88"/>
      <c r="Q100" s="39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118"/>
      <c r="AD100" s="118"/>
      <c r="AE100" s="70"/>
      <c r="AF100" s="120"/>
      <c r="AG100" s="120"/>
      <c r="AH100" s="112"/>
    </row>
    <row r="101" spans="2:34" ht="42" thickBot="1">
      <c r="B101" s="18" t="s">
        <v>13</v>
      </c>
      <c r="C101" s="19" t="s">
        <v>30</v>
      </c>
      <c r="D101" s="19" t="s">
        <v>14</v>
      </c>
      <c r="E101" s="19" t="s">
        <v>29</v>
      </c>
      <c r="F101" s="20" t="s">
        <v>27</v>
      </c>
      <c r="G101" s="20" t="s">
        <v>28</v>
      </c>
      <c r="H101" s="78" t="s">
        <v>288</v>
      </c>
      <c r="I101" s="80" t="s">
        <v>31</v>
      </c>
      <c r="J101" s="21"/>
      <c r="K101" s="57"/>
      <c r="L101" s="41"/>
      <c r="M101" s="42"/>
      <c r="N101" s="43"/>
      <c r="O101" s="22">
        <f>SUM(O102:O104)</f>
        <v>1000000</v>
      </c>
      <c r="P101" s="23">
        <f>SUM(P102:P104)</f>
        <v>0</v>
      </c>
      <c r="Q101" s="24">
        <f>SUM(Q102:Q104)</f>
        <v>0</v>
      </c>
      <c r="R101" s="23">
        <f>SUM(R102:R104)</f>
        <v>0</v>
      </c>
      <c r="S101" s="24"/>
      <c r="T101" s="23"/>
      <c r="U101" s="24"/>
      <c r="V101" s="23"/>
      <c r="W101" s="24"/>
      <c r="X101" s="23"/>
      <c r="Y101" s="24"/>
      <c r="Z101" s="23"/>
      <c r="AA101" s="24">
        <f>+AA102</f>
        <v>0</v>
      </c>
      <c r="AB101" s="23"/>
      <c r="AC101" s="58">
        <f>AC102</f>
        <v>1000000</v>
      </c>
      <c r="AD101" s="23">
        <f>AD102</f>
        <v>0</v>
      </c>
      <c r="AE101" s="26">
        <f>SUM(AE102:AE104)</f>
        <v>0</v>
      </c>
      <c r="AF101" s="27"/>
      <c r="AG101" s="27"/>
      <c r="AH101" s="28"/>
    </row>
    <row r="102" spans="2:34" ht="41.25">
      <c r="B102" s="121" t="s">
        <v>370</v>
      </c>
      <c r="C102" s="109" t="s">
        <v>320</v>
      </c>
      <c r="D102" s="29"/>
      <c r="E102" s="29"/>
      <c r="F102" s="59"/>
      <c r="G102" s="60"/>
      <c r="H102" s="124" t="s">
        <v>366</v>
      </c>
      <c r="I102" s="127" t="s">
        <v>367</v>
      </c>
      <c r="J102" s="103">
        <v>0</v>
      </c>
      <c r="K102" s="130">
        <v>3</v>
      </c>
      <c r="L102" s="61"/>
      <c r="M102" s="130"/>
      <c r="N102" s="113"/>
      <c r="O102" s="62">
        <v>1000000</v>
      </c>
      <c r="P102" s="63"/>
      <c r="Q102" s="64"/>
      <c r="R102" s="63"/>
      <c r="S102" s="63"/>
      <c r="T102" s="63"/>
      <c r="U102" s="63"/>
      <c r="V102" s="63"/>
      <c r="W102" s="63"/>
      <c r="X102" s="63"/>
      <c r="Y102" s="63"/>
      <c r="Z102" s="63"/>
      <c r="AA102" s="87"/>
      <c r="AB102" s="87"/>
      <c r="AC102" s="116">
        <f>+O102</f>
        <v>1000000</v>
      </c>
      <c r="AD102" s="116"/>
      <c r="AE102" s="48"/>
      <c r="AF102" s="119"/>
      <c r="AG102" s="119"/>
      <c r="AH102" s="111"/>
    </row>
    <row r="103" spans="2:34">
      <c r="B103" s="122"/>
      <c r="C103" s="107"/>
      <c r="D103" s="36"/>
      <c r="E103" s="36"/>
      <c r="F103" s="65"/>
      <c r="G103" s="31"/>
      <c r="H103" s="125"/>
      <c r="I103" s="128"/>
      <c r="J103" s="104"/>
      <c r="K103" s="131"/>
      <c r="L103" s="89"/>
      <c r="M103" s="131"/>
      <c r="N103" s="114"/>
      <c r="O103" s="66"/>
      <c r="P103" s="67"/>
      <c r="Q103" s="68"/>
      <c r="R103" s="67"/>
      <c r="S103" s="67"/>
      <c r="T103" s="67"/>
      <c r="U103" s="67"/>
      <c r="V103" s="67"/>
      <c r="W103" s="67"/>
      <c r="X103" s="67"/>
      <c r="Y103" s="67"/>
      <c r="Z103" s="67"/>
      <c r="AA103" s="87"/>
      <c r="AB103" s="87"/>
      <c r="AC103" s="117"/>
      <c r="AD103" s="117"/>
      <c r="AE103" s="48"/>
      <c r="AF103" s="119"/>
      <c r="AG103" s="119"/>
      <c r="AH103" s="111"/>
    </row>
    <row r="104" spans="2:34" ht="15.75" thickBot="1">
      <c r="B104" s="123"/>
      <c r="C104" s="107"/>
      <c r="D104" s="37"/>
      <c r="E104" s="37"/>
      <c r="F104" s="69"/>
      <c r="G104" s="38"/>
      <c r="H104" s="126"/>
      <c r="I104" s="129"/>
      <c r="J104" s="105"/>
      <c r="K104" s="132"/>
      <c r="L104" s="53"/>
      <c r="M104" s="132"/>
      <c r="N104" s="115"/>
      <c r="O104" s="54"/>
      <c r="P104" s="88"/>
      <c r="Q104" s="39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118"/>
      <c r="AD104" s="118"/>
      <c r="AE104" s="70"/>
      <c r="AF104" s="120"/>
      <c r="AG104" s="120"/>
      <c r="AH104" s="112"/>
    </row>
    <row r="105" spans="2:34" ht="46.5" thickBot="1">
      <c r="B105" s="18" t="s">
        <v>13</v>
      </c>
      <c r="C105" s="19" t="s">
        <v>30</v>
      </c>
      <c r="D105" s="19" t="s">
        <v>14</v>
      </c>
      <c r="E105" s="19" t="s">
        <v>29</v>
      </c>
      <c r="F105" s="20" t="s">
        <v>27</v>
      </c>
      <c r="G105" s="20" t="s">
        <v>28</v>
      </c>
      <c r="H105" s="78" t="s">
        <v>289</v>
      </c>
      <c r="I105" s="80" t="s">
        <v>31</v>
      </c>
      <c r="J105" s="21"/>
      <c r="K105" s="57"/>
      <c r="L105" s="41"/>
      <c r="M105" s="42"/>
      <c r="N105" s="43"/>
      <c r="O105" s="22">
        <f>SUM(O106:O108)</f>
        <v>5100000</v>
      </c>
      <c r="P105" s="23">
        <f>SUM(P106:P108)</f>
        <v>0</v>
      </c>
      <c r="Q105" s="24">
        <f>SUM(Q106:Q108)</f>
        <v>5100000</v>
      </c>
      <c r="R105" s="23">
        <f>SUM(R106:R108)</f>
        <v>0</v>
      </c>
      <c r="S105" s="24"/>
      <c r="T105" s="23"/>
      <c r="U105" s="24"/>
      <c r="V105" s="23"/>
      <c r="W105" s="24"/>
      <c r="X105" s="23"/>
      <c r="Y105" s="24"/>
      <c r="Z105" s="23"/>
      <c r="AA105" s="24">
        <f>+AA106</f>
        <v>0</v>
      </c>
      <c r="AB105" s="23"/>
      <c r="AC105" s="58">
        <f>AC106</f>
        <v>10200000</v>
      </c>
      <c r="AD105" s="23">
        <f>AD106</f>
        <v>0</v>
      </c>
      <c r="AE105" s="26">
        <f>SUM(AE106:AE108)</f>
        <v>0</v>
      </c>
      <c r="AF105" s="27"/>
      <c r="AG105" s="27"/>
      <c r="AH105" s="28"/>
    </row>
    <row r="106" spans="2:34" ht="41.25">
      <c r="B106" s="121" t="s">
        <v>370</v>
      </c>
      <c r="C106" s="109" t="s">
        <v>320</v>
      </c>
      <c r="D106" s="29"/>
      <c r="E106" s="29"/>
      <c r="F106" s="59"/>
      <c r="G106" s="60"/>
      <c r="H106" s="124" t="s">
        <v>368</v>
      </c>
      <c r="I106" s="127" t="s">
        <v>369</v>
      </c>
      <c r="J106" s="103">
        <v>0</v>
      </c>
      <c r="K106" s="130">
        <v>60</v>
      </c>
      <c r="L106" s="61"/>
      <c r="M106" s="130"/>
      <c r="N106" s="113"/>
      <c r="O106" s="62">
        <v>5100000</v>
      </c>
      <c r="P106" s="63"/>
      <c r="Q106" s="64">
        <v>5100000</v>
      </c>
      <c r="R106" s="63"/>
      <c r="S106" s="63"/>
      <c r="T106" s="63"/>
      <c r="U106" s="63"/>
      <c r="V106" s="63"/>
      <c r="W106" s="63"/>
      <c r="X106" s="63"/>
      <c r="Y106" s="63"/>
      <c r="Z106" s="63"/>
      <c r="AA106" s="87"/>
      <c r="AB106" s="87"/>
      <c r="AC106" s="116">
        <f>+Q106+O106</f>
        <v>10200000</v>
      </c>
      <c r="AD106" s="116"/>
      <c r="AE106" s="48"/>
      <c r="AF106" s="119"/>
      <c r="AG106" s="119"/>
      <c r="AH106" s="111"/>
    </row>
    <row r="107" spans="2:34">
      <c r="B107" s="122"/>
      <c r="C107" s="107"/>
      <c r="D107" s="36"/>
      <c r="E107" s="36"/>
      <c r="F107" s="65"/>
      <c r="G107" s="31"/>
      <c r="H107" s="125"/>
      <c r="I107" s="128"/>
      <c r="J107" s="104"/>
      <c r="K107" s="131"/>
      <c r="L107" s="89"/>
      <c r="M107" s="131"/>
      <c r="N107" s="114"/>
      <c r="O107" s="66"/>
      <c r="P107" s="67"/>
      <c r="Q107" s="68"/>
      <c r="R107" s="67"/>
      <c r="S107" s="67"/>
      <c r="T107" s="67"/>
      <c r="U107" s="67"/>
      <c r="V107" s="67"/>
      <c r="W107" s="67"/>
      <c r="X107" s="67"/>
      <c r="Y107" s="67"/>
      <c r="Z107" s="67"/>
      <c r="AA107" s="87"/>
      <c r="AB107" s="87"/>
      <c r="AC107" s="117"/>
      <c r="AD107" s="117"/>
      <c r="AE107" s="48"/>
      <c r="AF107" s="119"/>
      <c r="AG107" s="119"/>
      <c r="AH107" s="111"/>
    </row>
    <row r="108" spans="2:34" ht="15.75" thickBot="1">
      <c r="B108" s="123"/>
      <c r="C108" s="107"/>
      <c r="D108" s="37"/>
      <c r="E108" s="37"/>
      <c r="F108" s="69"/>
      <c r="G108" s="38"/>
      <c r="H108" s="126"/>
      <c r="I108" s="129"/>
      <c r="J108" s="105"/>
      <c r="K108" s="132"/>
      <c r="L108" s="53"/>
      <c r="M108" s="132"/>
      <c r="N108" s="115"/>
      <c r="O108" s="54"/>
      <c r="P108" s="88"/>
      <c r="Q108" s="39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118"/>
      <c r="AD108" s="118"/>
      <c r="AE108" s="70"/>
      <c r="AF108" s="120"/>
      <c r="AG108" s="120"/>
      <c r="AH108" s="112"/>
    </row>
  </sheetData>
  <mergeCells count="345">
    <mergeCell ref="AD102:AD104"/>
    <mergeCell ref="AF102:AF104"/>
    <mergeCell ref="AG102:AG104"/>
    <mergeCell ref="AH102:AH104"/>
    <mergeCell ref="B106:B108"/>
    <mergeCell ref="C106:C108"/>
    <mergeCell ref="H106:H108"/>
    <mergeCell ref="I106:I108"/>
    <mergeCell ref="J106:J108"/>
    <mergeCell ref="K106:K108"/>
    <mergeCell ref="M106:M108"/>
    <mergeCell ref="N106:N108"/>
    <mergeCell ref="AC106:AC108"/>
    <mergeCell ref="AD106:AD108"/>
    <mergeCell ref="AF106:AF108"/>
    <mergeCell ref="AG106:AG108"/>
    <mergeCell ref="AH106:AH108"/>
    <mergeCell ref="B102:B104"/>
    <mergeCell ref="C102:C104"/>
    <mergeCell ref="H102:H104"/>
    <mergeCell ref="I102:I104"/>
    <mergeCell ref="J102:J104"/>
    <mergeCell ref="K102:K104"/>
    <mergeCell ref="M102:M104"/>
    <mergeCell ref="N102:N104"/>
    <mergeCell ref="AC102:AC104"/>
    <mergeCell ref="AD94:AD96"/>
    <mergeCell ref="AF94:AF96"/>
    <mergeCell ref="AG94:AG96"/>
    <mergeCell ref="AH94:AH96"/>
    <mergeCell ref="B98:B100"/>
    <mergeCell ref="C98:C100"/>
    <mergeCell ref="H98:H100"/>
    <mergeCell ref="I98:I100"/>
    <mergeCell ref="J98:J100"/>
    <mergeCell ref="K98:K100"/>
    <mergeCell ref="M98:M100"/>
    <mergeCell ref="N98:N100"/>
    <mergeCell ref="AC98:AC100"/>
    <mergeCell ref="AD98:AD100"/>
    <mergeCell ref="AF98:AF100"/>
    <mergeCell ref="AG98:AG100"/>
    <mergeCell ref="AH98:AH100"/>
    <mergeCell ref="B94:B96"/>
    <mergeCell ref="C94:C96"/>
    <mergeCell ref="H94:H96"/>
    <mergeCell ref="I94:I96"/>
    <mergeCell ref="J94:J96"/>
    <mergeCell ref="K94:K96"/>
    <mergeCell ref="M94:M96"/>
    <mergeCell ref="N94:N96"/>
    <mergeCell ref="AC94:AC96"/>
    <mergeCell ref="AD86:AD88"/>
    <mergeCell ref="AF86:AF88"/>
    <mergeCell ref="AG86:AG88"/>
    <mergeCell ref="AH86:AH88"/>
    <mergeCell ref="B90:B92"/>
    <mergeCell ref="C90:C92"/>
    <mergeCell ref="H90:H92"/>
    <mergeCell ref="I90:I92"/>
    <mergeCell ref="J90:J92"/>
    <mergeCell ref="K90:K92"/>
    <mergeCell ref="M90:M92"/>
    <mergeCell ref="N90:N92"/>
    <mergeCell ref="AC90:AC92"/>
    <mergeCell ref="AD90:AD92"/>
    <mergeCell ref="AF90:AF92"/>
    <mergeCell ref="AG90:AG92"/>
    <mergeCell ref="AH90:AH92"/>
    <mergeCell ref="B86:B88"/>
    <mergeCell ref="C86:C88"/>
    <mergeCell ref="H86:H88"/>
    <mergeCell ref="I86:I88"/>
    <mergeCell ref="J86:J88"/>
    <mergeCell ref="K86:K88"/>
    <mergeCell ref="M86:M88"/>
    <mergeCell ref="N86:N88"/>
    <mergeCell ref="AC86:AC88"/>
    <mergeCell ref="AD78:AD80"/>
    <mergeCell ref="AF78:AF80"/>
    <mergeCell ref="AG78:AG80"/>
    <mergeCell ref="AH78:AH80"/>
    <mergeCell ref="B82:B84"/>
    <mergeCell ref="C82:C84"/>
    <mergeCell ref="H82:H84"/>
    <mergeCell ref="I82:I84"/>
    <mergeCell ref="J82:J84"/>
    <mergeCell ref="K82:K84"/>
    <mergeCell ref="M82:M84"/>
    <mergeCell ref="N82:N84"/>
    <mergeCell ref="AC82:AC84"/>
    <mergeCell ref="AD82:AD84"/>
    <mergeCell ref="AF82:AF84"/>
    <mergeCell ref="AG82:AG84"/>
    <mergeCell ref="AH82:AH84"/>
    <mergeCell ref="B78:B80"/>
    <mergeCell ref="C78:C80"/>
    <mergeCell ref="H78:H80"/>
    <mergeCell ref="I78:I80"/>
    <mergeCell ref="J78:J80"/>
    <mergeCell ref="K78:K80"/>
    <mergeCell ref="M78:M80"/>
    <mergeCell ref="N78:N80"/>
    <mergeCell ref="AC78:AC80"/>
    <mergeCell ref="K6:K7"/>
    <mergeCell ref="L6:L7"/>
    <mergeCell ref="B2:AH2"/>
    <mergeCell ref="B3:AH3"/>
    <mergeCell ref="B4:H4"/>
    <mergeCell ref="I4:R4"/>
    <mergeCell ref="S4:AH4"/>
    <mergeCell ref="B5:D5"/>
    <mergeCell ref="F5:N5"/>
    <mergeCell ref="O5:AD5"/>
    <mergeCell ref="AE5:AH5"/>
    <mergeCell ref="AG6:AG7"/>
    <mergeCell ref="AH6:AH7"/>
    <mergeCell ref="C8:H8"/>
    <mergeCell ref="B9:AH9"/>
    <mergeCell ref="B11:B13"/>
    <mergeCell ref="C11:C13"/>
    <mergeCell ref="H11:H13"/>
    <mergeCell ref="I11:I13"/>
    <mergeCell ref="J11:J13"/>
    <mergeCell ref="K11:K13"/>
    <mergeCell ref="W6:X6"/>
    <mergeCell ref="Y6:Z6"/>
    <mergeCell ref="AA6:AB6"/>
    <mergeCell ref="AC6:AD6"/>
    <mergeCell ref="AE6:AE7"/>
    <mergeCell ref="AF6:AF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AC16:AC19"/>
    <mergeCell ref="AD16:AD19"/>
    <mergeCell ref="AF16:AF19"/>
    <mergeCell ref="AG16:AG19"/>
    <mergeCell ref="AH16:AH19"/>
    <mergeCell ref="B20:AH20"/>
    <mergeCell ref="AH11:AH13"/>
    <mergeCell ref="B14:AH14"/>
    <mergeCell ref="B16:B19"/>
    <mergeCell ref="C16:C19"/>
    <mergeCell ref="H16:H19"/>
    <mergeCell ref="I16:I19"/>
    <mergeCell ref="J16:J19"/>
    <mergeCell ref="K16:K19"/>
    <mergeCell ref="M16:M19"/>
    <mergeCell ref="N16:N19"/>
    <mergeCell ref="M11:M13"/>
    <mergeCell ref="N11:N13"/>
    <mergeCell ref="AC11:AC13"/>
    <mergeCell ref="AD11:AD13"/>
    <mergeCell ref="AF11:AF13"/>
    <mergeCell ref="AG11:AG13"/>
    <mergeCell ref="AH22:AH24"/>
    <mergeCell ref="B26:B28"/>
    <mergeCell ref="C26:C28"/>
    <mergeCell ref="H26:H28"/>
    <mergeCell ref="I26:I28"/>
    <mergeCell ref="J26:J28"/>
    <mergeCell ref="K26:K28"/>
    <mergeCell ref="M26:M28"/>
    <mergeCell ref="N26:N28"/>
    <mergeCell ref="AC26:AC28"/>
    <mergeCell ref="M22:M24"/>
    <mergeCell ref="N22:N24"/>
    <mergeCell ref="AC22:AC24"/>
    <mergeCell ref="AD22:AD24"/>
    <mergeCell ref="AF22:AF24"/>
    <mergeCell ref="AG22:AG24"/>
    <mergeCell ref="B22:B24"/>
    <mergeCell ref="C22:C24"/>
    <mergeCell ref="H22:H24"/>
    <mergeCell ref="I22:I24"/>
    <mergeCell ref="J22:J24"/>
    <mergeCell ref="K22:K24"/>
    <mergeCell ref="AD26:AD28"/>
    <mergeCell ref="AF26:AF28"/>
    <mergeCell ref="AG26:AG28"/>
    <mergeCell ref="AH26:AH28"/>
    <mergeCell ref="B30:B32"/>
    <mergeCell ref="C30:C32"/>
    <mergeCell ref="H30:H32"/>
    <mergeCell ref="I30:I32"/>
    <mergeCell ref="J30:J32"/>
    <mergeCell ref="K30:K32"/>
    <mergeCell ref="AH30:AH32"/>
    <mergeCell ref="M30:M32"/>
    <mergeCell ref="N30:N32"/>
    <mergeCell ref="AC30:AC32"/>
    <mergeCell ref="AD30:AD32"/>
    <mergeCell ref="AF30:AF32"/>
    <mergeCell ref="AG30:AG32"/>
    <mergeCell ref="AH34:AH36"/>
    <mergeCell ref="B38:B40"/>
    <mergeCell ref="C38:C40"/>
    <mergeCell ref="H38:H40"/>
    <mergeCell ref="I38:I40"/>
    <mergeCell ref="J38:J40"/>
    <mergeCell ref="K38:K40"/>
    <mergeCell ref="AH38:AH40"/>
    <mergeCell ref="M38:M40"/>
    <mergeCell ref="N38:N40"/>
    <mergeCell ref="AC38:AC40"/>
    <mergeCell ref="AD38:AD40"/>
    <mergeCell ref="AF38:AF40"/>
    <mergeCell ref="AG38:AG40"/>
    <mergeCell ref="B34:B36"/>
    <mergeCell ref="C34:C36"/>
    <mergeCell ref="H34:H36"/>
    <mergeCell ref="I34:I36"/>
    <mergeCell ref="J34:J36"/>
    <mergeCell ref="K34:K36"/>
    <mergeCell ref="M34:M36"/>
    <mergeCell ref="N34:N36"/>
    <mergeCell ref="AC34:AC36"/>
    <mergeCell ref="I42:I44"/>
    <mergeCell ref="J42:J44"/>
    <mergeCell ref="K42:K44"/>
    <mergeCell ref="M42:M44"/>
    <mergeCell ref="N42:N44"/>
    <mergeCell ref="AC42:AC44"/>
    <mergeCell ref="AD34:AD36"/>
    <mergeCell ref="AF34:AF36"/>
    <mergeCell ref="AG34:AG36"/>
    <mergeCell ref="K50:K52"/>
    <mergeCell ref="M50:M52"/>
    <mergeCell ref="N50:N52"/>
    <mergeCell ref="AC50:AC52"/>
    <mergeCell ref="AD42:AD44"/>
    <mergeCell ref="AF42:AF44"/>
    <mergeCell ref="AG42:AG44"/>
    <mergeCell ref="AH42:AH44"/>
    <mergeCell ref="B46:B48"/>
    <mergeCell ref="C46:C48"/>
    <mergeCell ref="H46:H48"/>
    <mergeCell ref="I46:I48"/>
    <mergeCell ref="J46:J48"/>
    <mergeCell ref="K46:K48"/>
    <mergeCell ref="AH46:AH48"/>
    <mergeCell ref="M46:M48"/>
    <mergeCell ref="N46:N48"/>
    <mergeCell ref="AC46:AC48"/>
    <mergeCell ref="AD46:AD48"/>
    <mergeCell ref="AF46:AF48"/>
    <mergeCell ref="AG46:AG48"/>
    <mergeCell ref="B42:B44"/>
    <mergeCell ref="C42:C44"/>
    <mergeCell ref="H42:H44"/>
    <mergeCell ref="N58:N60"/>
    <mergeCell ref="AC58:AC60"/>
    <mergeCell ref="AD50:AD52"/>
    <mergeCell ref="AF50:AF52"/>
    <mergeCell ref="AG50:AG52"/>
    <mergeCell ref="AH50:AH52"/>
    <mergeCell ref="B54:B56"/>
    <mergeCell ref="C54:C56"/>
    <mergeCell ref="H54:H56"/>
    <mergeCell ref="I54:I56"/>
    <mergeCell ref="J54:J56"/>
    <mergeCell ref="K54:K56"/>
    <mergeCell ref="AH54:AH56"/>
    <mergeCell ref="M54:M56"/>
    <mergeCell ref="N54:N56"/>
    <mergeCell ref="AC54:AC56"/>
    <mergeCell ref="AD54:AD56"/>
    <mergeCell ref="AF54:AF56"/>
    <mergeCell ref="AG54:AG56"/>
    <mergeCell ref="B50:B52"/>
    <mergeCell ref="C50:C52"/>
    <mergeCell ref="H50:H52"/>
    <mergeCell ref="I50:I52"/>
    <mergeCell ref="J50:J52"/>
    <mergeCell ref="AD58:AD60"/>
    <mergeCell ref="AF58:AF60"/>
    <mergeCell ref="AG58:AG60"/>
    <mergeCell ref="AH58:AH60"/>
    <mergeCell ref="B62:B64"/>
    <mergeCell ref="C62:C64"/>
    <mergeCell ref="H62:H64"/>
    <mergeCell ref="I62:I64"/>
    <mergeCell ref="J62:J64"/>
    <mergeCell ref="K62:K64"/>
    <mergeCell ref="AH62:AH64"/>
    <mergeCell ref="M62:M64"/>
    <mergeCell ref="N62:N64"/>
    <mergeCell ref="AC62:AC64"/>
    <mergeCell ref="AD62:AD64"/>
    <mergeCell ref="AF62:AF64"/>
    <mergeCell ref="AG62:AG64"/>
    <mergeCell ref="B58:B60"/>
    <mergeCell ref="C58:C60"/>
    <mergeCell ref="H58:H60"/>
    <mergeCell ref="I58:I60"/>
    <mergeCell ref="J58:J60"/>
    <mergeCell ref="K58:K60"/>
    <mergeCell ref="M58:M60"/>
    <mergeCell ref="AD66:AD68"/>
    <mergeCell ref="AF66:AF68"/>
    <mergeCell ref="AG66:AG68"/>
    <mergeCell ref="AH66:AH68"/>
    <mergeCell ref="B70:B72"/>
    <mergeCell ref="C70:C72"/>
    <mergeCell ref="H70:H72"/>
    <mergeCell ref="I70:I72"/>
    <mergeCell ref="J70:J72"/>
    <mergeCell ref="K70:K72"/>
    <mergeCell ref="B66:B68"/>
    <mergeCell ref="C66:C68"/>
    <mergeCell ref="H66:H68"/>
    <mergeCell ref="I66:I68"/>
    <mergeCell ref="J66:J68"/>
    <mergeCell ref="K66:K68"/>
    <mergeCell ref="M66:M68"/>
    <mergeCell ref="N66:N68"/>
    <mergeCell ref="AC66:AC68"/>
    <mergeCell ref="AD74:AD76"/>
    <mergeCell ref="AF74:AF76"/>
    <mergeCell ref="AG74:AG76"/>
    <mergeCell ref="AH74:AH76"/>
    <mergeCell ref="AH70:AH72"/>
    <mergeCell ref="B74:B76"/>
    <mergeCell ref="C74:C76"/>
    <mergeCell ref="H74:H76"/>
    <mergeCell ref="I74:I76"/>
    <mergeCell ref="J74:J76"/>
    <mergeCell ref="K74:K76"/>
    <mergeCell ref="M74:M76"/>
    <mergeCell ref="N74:N76"/>
    <mergeCell ref="AC74:AC76"/>
    <mergeCell ref="M70:M72"/>
    <mergeCell ref="N70:N72"/>
    <mergeCell ref="AC70:AC72"/>
    <mergeCell ref="AD70:AD72"/>
    <mergeCell ref="AF70:AF72"/>
    <mergeCell ref="AG70:AG7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EDUCACION 01</vt:lpstr>
      <vt:lpstr>DEPORTE Y RECREACION 2</vt:lpstr>
      <vt:lpstr>ATENCION GRUPOS (3)</vt:lpstr>
      <vt:lpstr>JUSTICIA (4)</vt:lpstr>
      <vt:lpstr>POBREZA EXTREMA (5)</vt:lpstr>
      <vt:lpstr>POBLACION VICTIMA 6</vt:lpstr>
      <vt:lpstr>VIVIENDA 7</vt:lpstr>
      <vt:lpstr>ATENCION GRUPOS VULNERABLES 8</vt:lpstr>
      <vt:lpstr>SALUD 9</vt:lpstr>
      <vt:lpstr>CULTURA 10</vt:lpstr>
      <vt:lpstr>AGUA POT SANEAMIENTO BASICO 11</vt:lpstr>
      <vt:lpstr>SANEAMIENTO BASICO EFICIENTE 12</vt:lpstr>
      <vt:lpstr>AMBIENTAL  13</vt:lpstr>
      <vt:lpstr>PREV. Y ATENCIO NDE DESASTRE 14</vt:lpstr>
      <vt:lpstr>FORTALECIMIENTO INSTITUC 15</vt:lpstr>
      <vt:lpstr>AGROPECUARIO 16</vt:lpstr>
      <vt:lpstr>TRANSPORTE 17</vt:lpstr>
      <vt:lpstr>JUSTICIA 18</vt:lpstr>
      <vt:lpstr>FORTALECIMIENTO INSTITUC 19</vt:lpstr>
      <vt:lpstr>DESARROLLO COMUNITARIO 20</vt:lpstr>
      <vt:lpstr>PROMOCION DEL DESARROLLO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nohosala</cp:lastModifiedBy>
  <dcterms:created xsi:type="dcterms:W3CDTF">2012-06-04T03:15:36Z</dcterms:created>
  <dcterms:modified xsi:type="dcterms:W3CDTF">2013-04-12T23:14:50Z</dcterms:modified>
</cp:coreProperties>
</file>