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UN TECHO" sheetId="1" r:id="rId1"/>
    <sheet name="PEREIRA ES" sheetId="2" r:id="rId2"/>
    <sheet name="TERRITORIO" sheetId="3" r:id="rId3"/>
    <sheet name="ESPACIO" sheetId="4" r:id="rId4"/>
  </sheets>
  <definedNames>
    <definedName name="_xlnm.Print_Area" localSheetId="1">'PEREIRA ES'!$A$1:$I$22</definedName>
    <definedName name="_xlnm.Print_Area" localSheetId="2">'TERRITORIO'!$A$1:$I$22</definedName>
    <definedName name="_xlnm.Print_Area" localSheetId="0">'UN TECHO'!$A$1:$I$24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9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2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2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unidad de medida del  indicador de la meta del plan de desarrollo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nmvalencia:
</t>
        </r>
        <r>
          <rPr>
            <sz val="8"/>
            <color indexed="8"/>
            <rFont val="Tahoma"/>
            <family val="2"/>
          </rPr>
          <t>1516 luis alberto duque en procesos de constr.y 60 REMANSO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0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relacionar el número de la meta del subprograma del plan de desarrollo a la cual le apunta la meta del proyecto.
</t>
        </r>
      </text>
    </comment>
    <comment ref="E20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2.008
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la misma unidad planeada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recursos necesarios 
recursos necesarios para alcanzar el logro de la meta</t>
        </r>
      </text>
    </comment>
    <comment ref="E22" authorId="0">
      <text>
        <r>
          <rPr>
            <sz val="10"/>
            <rFont val="Arial"/>
            <family val="2"/>
          </rPr>
          <t>50 GPA
400 REMANSO
100 SANTA CLARA</t>
        </r>
      </text>
    </comment>
    <comment ref="G23" authorId="0">
      <text>
        <r>
          <rPr>
            <sz val="10"/>
            <rFont val="Arial"/>
            <family val="2"/>
          </rPr>
          <t>Se le restan 7699 de excedente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7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9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0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unidad de medida del  indicador de la meta del plan de desarrollo</t>
        </r>
      </text>
    </comment>
    <comment ref="B16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19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relacionar el número de la meta del subprograma del plan de desarrollo a la cual le apunta la meta del proyecto.
</t>
        </r>
      </text>
    </comment>
    <comment ref="E19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2.008
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la misma unidad planeada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recursos necesarios 
recursos necesarios para alcanzar el logro de la meta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 xml:space="preserve">nmvalencia:
</t>
        </r>
        <r>
          <rPr>
            <sz val="8"/>
            <color indexed="8"/>
            <rFont val="Tahoma"/>
            <family val="2"/>
          </rPr>
          <t>licitacion estudios y diseños e interventoria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9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1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unidad de medida del  indicador de la meta del plan de desarrollo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0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relacionar el número de la meta del subprograma del plan de desarrollo a la cual le apunta la meta del proyecto.
</t>
        </r>
      </text>
    </comment>
    <comment ref="E20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2.008
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la misma unidad planeada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recursos necesarios 
recursos necesarios para alcanzar el logro de la meta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9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1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unidad de medida del  indicador de la meta del plan de desarrollo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0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relacionar el número de la meta del subprograma del plan de desarrollo a la cual le apunta la meta del proyecto.
</t>
        </r>
      </text>
    </comment>
    <comment ref="E20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2.008
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logro según la misma unidad planeada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mcontreras:
</t>
        </r>
        <r>
          <rPr>
            <sz val="8"/>
            <color indexed="8"/>
            <rFont val="Tahoma"/>
            <family val="2"/>
          </rPr>
          <t>recursos necesarios 
recursos necesarios para alcanzar el logro de la meta</t>
        </r>
      </text>
    </comment>
  </commentList>
</comments>
</file>

<file path=xl/sharedStrings.xml><?xml version="1.0" encoding="utf-8"?>
<sst xmlns="http://schemas.openxmlformats.org/spreadsheetml/2006/main" count="175" uniqueCount="65">
  <si>
    <t>FORMATO DE SEGUIMIENTO</t>
  </si>
  <si>
    <t>Versión: 2</t>
  </si>
  <si>
    <t>Fecha: 08 - 09</t>
  </si>
  <si>
    <t>SISTEMA DE SEGUIMIENTO AL PLAN DE DESARROLLO</t>
  </si>
  <si>
    <t>FORMATO DE SEGUIMIENTO AL PLAN DE ACCIÓN</t>
  </si>
  <si>
    <t xml:space="preserve">VIGENCIA:  </t>
  </si>
  <si>
    <t>ENTIDAD RESPONSABLE</t>
  </si>
  <si>
    <t>SECRETARIA GESTION INMOBILIARIA</t>
  </si>
  <si>
    <t>LÍNEA ESTRATÉGICA</t>
  </si>
  <si>
    <t>PEREIRA HUMANA</t>
  </si>
  <si>
    <t>PROGRAMA</t>
  </si>
  <si>
    <t>HABITAT</t>
  </si>
  <si>
    <t>SUBPROGRAMA</t>
  </si>
  <si>
    <t>UN TECHO PARA MI HOGAR</t>
  </si>
  <si>
    <t>No de meta</t>
  </si>
  <si>
    <t>Descripción de la(s) Meta(s) del Subprograma</t>
  </si>
  <si>
    <t xml:space="preserve">Planeado para la vigencia </t>
  </si>
  <si>
    <t xml:space="preserve">Logro de la  Vigencia </t>
  </si>
  <si>
    <t>3000 viviendas de interés prioritario y/o lotes con servicios</t>
  </si>
  <si>
    <t>550 soluciones de vivienda</t>
  </si>
  <si>
    <r>
      <t>Nombre del Proyecto</t>
    </r>
    <r>
      <rPr>
        <sz val="10"/>
        <rFont val="Arial"/>
        <family val="2"/>
      </rPr>
      <t xml:space="preserve">: </t>
    </r>
  </si>
  <si>
    <t>IMPLEMENTACION DEL PROGRAMA HABITAT EN EL MUNICIPIO DE PEREIRA</t>
  </si>
  <si>
    <t>Número del Proyecto</t>
  </si>
  <si>
    <t>FUENTES DE FINANCIADION (Miles de Pesos)</t>
  </si>
  <si>
    <t>10043-2</t>
  </si>
  <si>
    <t>SGP</t>
  </si>
  <si>
    <t>Recursos Propios</t>
  </si>
  <si>
    <t>Destinación Específica</t>
  </si>
  <si>
    <t>Recursos del Crédito</t>
  </si>
  <si>
    <t>Otras Fuentes</t>
  </si>
  <si>
    <t>TOTAL</t>
  </si>
  <si>
    <t>Valor Presupuesto</t>
  </si>
  <si>
    <t>Valor Plan Plurianual</t>
  </si>
  <si>
    <t xml:space="preserve">                            </t>
  </si>
  <si>
    <t>Descripción de la(s) Meta(s) del Proyecto</t>
  </si>
  <si>
    <t>No de meta del subprograma a la que apunta</t>
  </si>
  <si>
    <t>Planeado para la vigencia 2.012</t>
  </si>
  <si>
    <t>Ponderación (%)
Importancia</t>
  </si>
  <si>
    <t>Recursos Asignados a la Meta (miles $)</t>
  </si>
  <si>
    <t>Recursos Ejecutados</t>
  </si>
  <si>
    <t>Cumplimiento de los decretos de delegación y acuerdos inherentes a la ejecución de programas y proyectos relacionados con vivienda de interés prioritario y/o social</t>
  </si>
  <si>
    <t>Soluciones de Vivienda  (Indicador: Numero de soluciones )</t>
  </si>
  <si>
    <t>Gestión para la construcción de vivienda de interés social prioritario en el Macroproyecto de vivienda Gonzalo Vallejo Restrepo</t>
  </si>
  <si>
    <t>Formulación de proyecto para la indexación de subsidios de vivienda de interés prioritario</t>
  </si>
  <si>
    <t>SISTEMA DE SEGUIMIENTO AL PLAN DE DESARROLLO FORMATO DE SEGUIMIENTO AL PLAN DE ACCION</t>
  </si>
  <si>
    <t>PEREIRA ES MI CASA</t>
  </si>
  <si>
    <t>2000 Mejoramientos de vivienda</t>
  </si>
  <si>
    <t>3 Barrios con Mejoramiento integral</t>
  </si>
  <si>
    <t xml:space="preserve">2 Barrios con Mejoramiento Integral </t>
  </si>
  <si>
    <t>Ejecución de  mejoramientos de vivienda – Presupuestos Participativo</t>
  </si>
  <si>
    <t>Reparación de viviendas afectadas por ola invernal en el programa de Colombia Humanitaria</t>
  </si>
  <si>
    <t>Gestión en el proceso de relocalización de viviendas en el marco  del convenio suscrito con el Ministerio de Ambiente vivienda y Desarrollo Territorial. - Mejoramiento Integral del Barrio Bello Horizonte</t>
  </si>
  <si>
    <t>TERRITORIO DE PROPIETARIOS</t>
  </si>
  <si>
    <t xml:space="preserve">1 Inventario Elaborado </t>
  </si>
  <si>
    <t>Inventario Actualizado</t>
  </si>
  <si>
    <t>2.200 Predios Titulados</t>
  </si>
  <si>
    <t>200 Titulaciones</t>
  </si>
  <si>
    <t>10043-1</t>
  </si>
  <si>
    <t>Realización de titulaciones de predios ((Indicador % De Avance en la Realización de las titulaciones)</t>
  </si>
  <si>
    <t>Apoyar las intervenciones administrativas realizadas por el Municipio en cumplimiento de la Ley 66/2008 y concordantes</t>
  </si>
  <si>
    <t>ESPACIO PUBLICO PARA LA CONVIVENCIA</t>
  </si>
  <si>
    <t>Recuperar en un 60% la Ocupación de Espacio Publico por ventas informales</t>
  </si>
  <si>
    <t>Apoyar la permanencia de los vendedores informales en los espacios destinados para su ubicación</t>
  </si>
  <si>
    <t>Apoyar la permanencia de los vendedores informales ubicados en los diferentes bazares populares a cargo de la Secretaría de Gestión Inmobiliaria.(Indicador: % de apoyo a los Vendedores Beneficiados)</t>
  </si>
  <si>
    <t>Apoyar el desarrollo de las actividades necesarias para avanzar en la titulación de los locales del Centro Comercial la 17.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</si>
</sst>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%"/>
    <numFmt numFmtId="167" formatCode="_ * #,##0.00_ ;_ * \-#,##0.00_ ;_ * \-??_ ;_ @_ "/>
    <numFmt numFmtId="168" formatCode="_ * #,##0_ ;_ * \-#,##0_ ;_ * \-??_ ;_ @_ "/>
    <numFmt numFmtId="169" formatCode="0"/>
    <numFmt numFmtId="170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Border="1" applyAlignment="1">
      <alignment horizontal="center"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/>
    </xf>
    <xf numFmtId="164" fontId="19" fillId="17" borderId="10" xfId="0" applyFont="1" applyFill="1" applyBorder="1" applyAlignment="1">
      <alignment horizontal="center" vertical="center" wrapText="1"/>
    </xf>
    <xf numFmtId="164" fontId="19" fillId="17" borderId="11" xfId="0" applyFont="1" applyFill="1" applyBorder="1" applyAlignment="1">
      <alignment horizontal="center" vertical="center" wrapText="1"/>
    </xf>
    <xf numFmtId="164" fontId="19" fillId="17" borderId="12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vertical="center"/>
    </xf>
    <xf numFmtId="164" fontId="20" fillId="0" borderId="14" xfId="0" applyFont="1" applyBorder="1" applyAlignment="1">
      <alignment horizontal="center" vertical="center"/>
    </xf>
    <xf numFmtId="164" fontId="20" fillId="0" borderId="14" xfId="0" applyFont="1" applyBorder="1" applyAlignment="1">
      <alignment horizontal="justify" vertical="center"/>
    </xf>
    <xf numFmtId="164" fontId="20" fillId="0" borderId="15" xfId="0" applyFont="1" applyBorder="1" applyAlignment="1">
      <alignment vertical="center"/>
    </xf>
    <xf numFmtId="164" fontId="0" fillId="0" borderId="1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 wrapText="1"/>
    </xf>
    <xf numFmtId="164" fontId="20" fillId="17" borderId="17" xfId="0" applyFont="1" applyFill="1" applyBorder="1" applyAlignment="1">
      <alignment horizontal="center" vertical="center"/>
    </xf>
    <xf numFmtId="164" fontId="20" fillId="17" borderId="12" xfId="0" applyFont="1" applyFill="1" applyBorder="1" applyAlignment="1">
      <alignment horizontal="center" vertical="center" wrapText="1"/>
    </xf>
    <xf numFmtId="164" fontId="20" fillId="17" borderId="18" xfId="0" applyFont="1" applyFill="1" applyBorder="1" applyAlignment="1">
      <alignment horizontal="center" vertical="center" wrapText="1"/>
    </xf>
    <xf numFmtId="164" fontId="20" fillId="17" borderId="10" xfId="0" applyFont="1" applyFill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0" fillId="0" borderId="20" xfId="0" applyFont="1" applyBorder="1" applyAlignment="1">
      <alignment horizontal="justify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20" fillId="17" borderId="12" xfId="0" applyFont="1" applyFill="1" applyBorder="1" applyAlignment="1">
      <alignment vertical="center"/>
    </xf>
    <xf numFmtId="164" fontId="20" fillId="0" borderId="23" xfId="0" applyFont="1" applyFill="1" applyBorder="1" applyAlignment="1">
      <alignment horizontal="center" vertical="center"/>
    </xf>
    <xf numFmtId="164" fontId="0" fillId="0" borderId="12" xfId="0" applyFont="1" applyBorder="1" applyAlignment="1">
      <alignment vertical="center"/>
    </xf>
    <xf numFmtId="164" fontId="20" fillId="17" borderId="13" xfId="0" applyFont="1" applyFill="1" applyBorder="1" applyAlignment="1">
      <alignment vertical="center" wrapText="1"/>
    </xf>
    <xf numFmtId="164" fontId="20" fillId="17" borderId="24" xfId="0" applyFont="1" applyFill="1" applyBorder="1" applyAlignment="1">
      <alignment horizontal="center" vertical="center" wrapText="1"/>
    </xf>
    <xf numFmtId="164" fontId="20" fillId="17" borderId="25" xfId="0" applyFont="1" applyFill="1" applyBorder="1" applyAlignment="1">
      <alignment horizontal="center" vertical="center" wrapText="1"/>
    </xf>
    <xf numFmtId="164" fontId="20" fillId="17" borderId="12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vertical="center"/>
    </xf>
    <xf numFmtId="164" fontId="20" fillId="0" borderId="26" xfId="0" applyFont="1" applyFill="1" applyBorder="1" applyAlignment="1">
      <alignment horizontal="center" vertical="center" wrapText="1"/>
    </xf>
    <xf numFmtId="164" fontId="0" fillId="0" borderId="27" xfId="0" applyBorder="1" applyAlignment="1">
      <alignment vertical="center"/>
    </xf>
    <xf numFmtId="165" fontId="0" fillId="0" borderId="27" xfId="0" applyNumberFormat="1" applyBorder="1" applyAlignment="1">
      <alignment vertical="center"/>
    </xf>
    <xf numFmtId="165" fontId="0" fillId="0" borderId="27" xfId="0" applyNumberFormat="1" applyBorder="1" applyAlignment="1">
      <alignment horizontal="center" vertical="center"/>
    </xf>
    <xf numFmtId="164" fontId="20" fillId="0" borderId="28" xfId="0" applyFont="1" applyFill="1" applyBorder="1" applyAlignment="1">
      <alignment horizontal="center" vertical="center" wrapText="1"/>
    </xf>
    <xf numFmtId="164" fontId="0" fillId="0" borderId="29" xfId="0" applyBorder="1" applyAlignment="1">
      <alignment vertical="center"/>
    </xf>
    <xf numFmtId="164" fontId="0" fillId="0" borderId="30" xfId="0" applyFont="1" applyBorder="1" applyAlignment="1">
      <alignment horizontal="center" vertical="center"/>
    </xf>
    <xf numFmtId="164" fontId="0" fillId="0" borderId="31" xfId="0" applyBorder="1" applyAlignment="1">
      <alignment horizontal="center" vertical="center"/>
    </xf>
    <xf numFmtId="164" fontId="20" fillId="17" borderId="32" xfId="0" applyFont="1" applyFill="1" applyBorder="1" applyAlignment="1">
      <alignment horizontal="center" vertical="center" wrapText="1"/>
    </xf>
    <xf numFmtId="164" fontId="20" fillId="17" borderId="33" xfId="0" applyFont="1" applyFill="1" applyBorder="1" applyAlignment="1">
      <alignment vertical="center" wrapText="1"/>
    </xf>
    <xf numFmtId="164" fontId="20" fillId="17" borderId="34" xfId="0" applyFont="1" applyFill="1" applyBorder="1" applyAlignment="1">
      <alignment horizontal="center" vertical="center" wrapText="1"/>
    </xf>
    <xf numFmtId="164" fontId="20" fillId="17" borderId="35" xfId="0" applyFont="1" applyFill="1" applyBorder="1" applyAlignment="1">
      <alignment horizontal="center" vertical="center" wrapText="1"/>
    </xf>
    <xf numFmtId="164" fontId="20" fillId="17" borderId="36" xfId="0" applyFont="1" applyFill="1" applyBorder="1" applyAlignment="1">
      <alignment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0" borderId="37" xfId="0" applyBorder="1" applyAlignment="1">
      <alignment horizontal="center" vertical="center"/>
    </xf>
    <xf numFmtId="166" fontId="0" fillId="0" borderId="37" xfId="19" applyFont="1" applyFill="1" applyBorder="1" applyAlignment="1" applyProtection="1">
      <alignment horizontal="center" vertical="center"/>
      <protection/>
    </xf>
    <xf numFmtId="168" fontId="0" fillId="0" borderId="38" xfId="15" applyNumberFormat="1" applyFont="1" applyFill="1" applyBorder="1" applyAlignment="1" applyProtection="1">
      <alignment horizontal="center" vertical="center"/>
      <protection/>
    </xf>
    <xf numFmtId="166" fontId="0" fillId="0" borderId="3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0" fillId="24" borderId="19" xfId="0" applyFont="1" applyFill="1" applyBorder="1" applyAlignment="1">
      <alignment horizontal="left" vertical="center" wrapText="1"/>
    </xf>
    <xf numFmtId="164" fontId="0" fillId="0" borderId="39" xfId="0" applyBorder="1" applyAlignment="1">
      <alignment horizontal="center" vertical="center"/>
    </xf>
    <xf numFmtId="166" fontId="0" fillId="0" borderId="39" xfId="19" applyFont="1" applyFill="1" applyBorder="1" applyAlignment="1" applyProtection="1">
      <alignment horizontal="center" vertical="center"/>
      <protection/>
    </xf>
    <xf numFmtId="168" fontId="0" fillId="0" borderId="22" xfId="15" applyNumberFormat="1" applyFont="1" applyFill="1" applyBorder="1" applyAlignment="1" applyProtection="1">
      <alignment horizontal="center" vertical="center"/>
      <protection/>
    </xf>
    <xf numFmtId="169" fontId="0" fillId="0" borderId="39" xfId="0" applyNumberFormat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24" borderId="19" xfId="0" applyFont="1" applyFill="1" applyBorder="1" applyAlignment="1">
      <alignment vertic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19" applyFont="1" applyFill="1" applyBorder="1" applyAlignment="1" applyProtection="1">
      <alignment horizontal="center" vertical="center"/>
      <protection/>
    </xf>
    <xf numFmtId="168" fontId="0" fillId="0" borderId="0" xfId="15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4" fontId="23" fillId="17" borderId="10" xfId="0" applyFont="1" applyFill="1" applyBorder="1" applyAlignment="1">
      <alignment horizontal="center" vertical="center" wrapText="1"/>
    </xf>
    <xf numFmtId="164" fontId="23" fillId="17" borderId="12" xfId="0" applyFont="1" applyFill="1" applyBorder="1" applyAlignment="1">
      <alignment horizontal="center" vertical="center" wrapText="1"/>
    </xf>
    <xf numFmtId="164" fontId="20" fillId="0" borderId="40" xfId="0" applyFont="1" applyBorder="1" applyAlignment="1">
      <alignment horizontal="center" vertical="center"/>
    </xf>
    <xf numFmtId="164" fontId="0" fillId="0" borderId="41" xfId="0" applyFont="1" applyBorder="1" applyAlignment="1">
      <alignment horizontal="justify" vertical="center"/>
    </xf>
    <xf numFmtId="164" fontId="0" fillId="0" borderId="42" xfId="0" applyBorder="1" applyAlignment="1">
      <alignment horizontal="center" vertical="center"/>
    </xf>
    <xf numFmtId="164" fontId="0" fillId="0" borderId="38" xfId="0" applyFill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23" fillId="17" borderId="13" xfId="0" applyFont="1" applyFill="1" applyBorder="1" applyAlignment="1">
      <alignment vertical="center" wrapText="1"/>
    </xf>
    <xf numFmtId="164" fontId="23" fillId="17" borderId="24" xfId="0" applyFont="1" applyFill="1" applyBorder="1" applyAlignment="1">
      <alignment horizontal="center" vertical="center" wrapText="1"/>
    </xf>
    <xf numFmtId="164" fontId="23" fillId="17" borderId="25" xfId="0" applyFont="1" applyFill="1" applyBorder="1" applyAlignment="1">
      <alignment horizontal="center" vertical="center" wrapText="1"/>
    </xf>
    <xf numFmtId="164" fontId="23" fillId="17" borderId="12" xfId="0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4" fontId="23" fillId="17" borderId="33" xfId="0" applyFont="1" applyFill="1" applyBorder="1" applyAlignment="1">
      <alignment vertical="center" wrapText="1"/>
    </xf>
    <xf numFmtId="164" fontId="23" fillId="17" borderId="34" xfId="0" applyFont="1" applyFill="1" applyBorder="1" applyAlignment="1">
      <alignment horizontal="center" vertical="center" wrapText="1"/>
    </xf>
    <xf numFmtId="164" fontId="23" fillId="17" borderId="35" xfId="0" applyFont="1" applyFill="1" applyBorder="1" applyAlignment="1">
      <alignment horizontal="center" vertical="center" wrapText="1"/>
    </xf>
    <xf numFmtId="164" fontId="23" fillId="17" borderId="36" xfId="0" applyFont="1" applyFill="1" applyBorder="1" applyAlignment="1">
      <alignment vertical="center" wrapText="1"/>
    </xf>
    <xf numFmtId="164" fontId="0" fillId="0" borderId="37" xfId="19" applyNumberFormat="1" applyFont="1" applyFill="1" applyBorder="1" applyAlignment="1" applyProtection="1">
      <alignment horizontal="center" vertical="center"/>
      <protection/>
    </xf>
    <xf numFmtId="166" fontId="0" fillId="0" borderId="39" xfId="0" applyNumberFormat="1" applyFill="1" applyBorder="1" applyAlignment="1">
      <alignment horizontal="center" vertical="center"/>
    </xf>
    <xf numFmtId="167" fontId="0" fillId="0" borderId="0" xfId="15" applyFont="1" applyFill="1" applyBorder="1" applyAlignment="1" applyProtection="1">
      <alignment/>
      <protection/>
    </xf>
    <xf numFmtId="166" fontId="0" fillId="0" borderId="37" xfId="19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38" xfId="0" applyNumberFormat="1" applyFill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24" fillId="0" borderId="26" xfId="0" applyFont="1" applyFill="1" applyBorder="1" applyAlignment="1">
      <alignment horizontal="center" vertical="center" wrapText="1"/>
    </xf>
    <xf numFmtId="165" fontId="0" fillId="0" borderId="37" xfId="0" applyNumberFormat="1" applyBorder="1" applyAlignment="1">
      <alignment horizontal="center" vertical="center"/>
    </xf>
    <xf numFmtId="164" fontId="24" fillId="0" borderId="28" xfId="0" applyFont="1" applyFill="1" applyBorder="1" applyAlignment="1">
      <alignment horizontal="center" vertical="center" wrapText="1"/>
    </xf>
    <xf numFmtId="164" fontId="0" fillId="24" borderId="39" xfId="0" applyFont="1" applyFill="1" applyBorder="1" applyAlignment="1">
      <alignment horizontal="left" vertical="center" wrapText="1"/>
    </xf>
    <xf numFmtId="168" fontId="0" fillId="0" borderId="38" xfId="15" applyNumberFormat="1" applyFont="1" applyFill="1" applyBorder="1" applyAlignment="1" applyProtection="1">
      <alignment vertical="center"/>
      <protection/>
    </xf>
    <xf numFmtId="166" fontId="0" fillId="0" borderId="39" xfId="0" applyNumberFormat="1" applyFill="1" applyBorder="1" applyAlignment="1">
      <alignment vertical="center"/>
    </xf>
    <xf numFmtId="165" fontId="0" fillId="0" borderId="22" xfId="0" applyNumberFormat="1" applyFill="1" applyBorder="1" applyAlignment="1">
      <alignment vertical="center"/>
    </xf>
    <xf numFmtId="164" fontId="0" fillId="0" borderId="19" xfId="0" applyFont="1" applyBorder="1" applyAlignment="1">
      <alignment horizontal="left" vertical="center" wrapText="1"/>
    </xf>
    <xf numFmtId="168" fontId="0" fillId="0" borderId="22" xfId="15" applyNumberFormat="1" applyFont="1" applyFill="1" applyBorder="1" applyAlignment="1" applyProtection="1">
      <alignment vertical="center"/>
      <protection/>
    </xf>
    <xf numFmtId="166" fontId="0" fillId="0" borderId="39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4" fontId="0" fillId="0" borderId="0" xfId="0" applyAlignment="1">
      <alignment/>
    </xf>
    <xf numFmtId="164" fontId="0" fillId="0" borderId="44" xfId="0" applyFont="1" applyBorder="1" applyAlignment="1">
      <alignment horizontal="justify" vertical="center"/>
    </xf>
    <xf numFmtId="164" fontId="0" fillId="0" borderId="40" xfId="0" applyFont="1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0" fillId="0" borderId="32" xfId="0" applyBorder="1" applyAlignment="1">
      <alignment/>
    </xf>
    <xf numFmtId="168" fontId="0" fillId="0" borderId="22" xfId="0" applyNumberForma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0</xdr:col>
      <xdr:colOff>1257300</xdr:colOff>
      <xdr:row>2</xdr:row>
      <xdr:rowOff>171450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9810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1304925</xdr:colOff>
      <xdr:row>2</xdr:row>
      <xdr:rowOff>161925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19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1171575</xdr:colOff>
      <xdr:row>2</xdr:row>
      <xdr:rowOff>171450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1144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1276350</xdr:colOff>
      <xdr:row>2</xdr:row>
      <xdr:rowOff>228600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2192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81" zoomScaleSheetLayoutView="81" workbookViewId="0" topLeftCell="A1">
      <selection activeCell="I25" sqref="I25"/>
    </sheetView>
  </sheetViews>
  <sheetFormatPr defaultColWidth="11.421875" defaultRowHeight="12.75"/>
  <cols>
    <col min="1" max="1" width="25.00390625" style="1" customWidth="1"/>
    <col min="2" max="2" width="10.7109375" style="1" customWidth="1"/>
    <col min="3" max="3" width="14.140625" style="1" customWidth="1"/>
    <col min="4" max="4" width="17.7109375" style="1" customWidth="1"/>
    <col min="5" max="5" width="15.8515625" style="1" customWidth="1"/>
    <col min="6" max="6" width="12.28125" style="1" customWidth="1"/>
    <col min="7" max="7" width="15.140625" style="1" customWidth="1"/>
    <col min="8" max="8" width="12.7109375" style="1" customWidth="1"/>
    <col min="9" max="9" width="14.7109375" style="1" customWidth="1"/>
    <col min="10" max="16384" width="11.421875" style="1" customWidth="1"/>
  </cols>
  <sheetData>
    <row r="1" spans="1:9" ht="13.5" customHeight="1">
      <c r="A1" s="2"/>
      <c r="B1" s="3" t="s">
        <v>0</v>
      </c>
      <c r="C1" s="3"/>
      <c r="D1" s="3"/>
      <c r="E1" s="3"/>
      <c r="F1" s="4" t="s">
        <v>1</v>
      </c>
      <c r="G1" s="4"/>
      <c r="H1" s="4"/>
      <c r="I1" s="4"/>
    </row>
    <row r="2" spans="1:5" ht="12.75">
      <c r="A2" s="2"/>
      <c r="B2" s="3"/>
      <c r="C2" s="3"/>
      <c r="D2" s="3"/>
      <c r="E2" s="3"/>
    </row>
    <row r="3" spans="1:9" ht="13.5">
      <c r="A3" s="2"/>
      <c r="B3" s="3"/>
      <c r="C3" s="3"/>
      <c r="D3" s="3"/>
      <c r="E3" s="3"/>
      <c r="F3" s="4" t="s">
        <v>2</v>
      </c>
      <c r="G3" s="4"/>
      <c r="H3" s="4"/>
      <c r="I3" s="4"/>
    </row>
    <row r="4" spans="1:9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ht="15.75" customHeight="1">
      <c r="A6" s="7" t="s">
        <v>5</v>
      </c>
      <c r="B6" s="7"/>
      <c r="C6" s="7"/>
      <c r="D6" s="7"/>
      <c r="E6" s="7"/>
      <c r="F6" s="7">
        <v>2012</v>
      </c>
      <c r="G6" s="7"/>
      <c r="H6" s="7"/>
      <c r="I6" s="7"/>
    </row>
    <row r="7" spans="1:9" ht="16.5" customHeight="1">
      <c r="A7" s="8" t="s">
        <v>6</v>
      </c>
      <c r="B7" s="9" t="s">
        <v>7</v>
      </c>
      <c r="C7" s="9"/>
      <c r="D7" s="9"/>
      <c r="E7" s="9"/>
      <c r="F7" s="9"/>
      <c r="G7" s="9"/>
      <c r="H7" s="9"/>
      <c r="I7" s="9"/>
    </row>
    <row r="8" spans="1:9" ht="16.5" customHeight="1">
      <c r="A8" s="8" t="s">
        <v>8</v>
      </c>
      <c r="B8" s="10" t="s">
        <v>9</v>
      </c>
      <c r="C8" s="10"/>
      <c r="D8" s="10"/>
      <c r="E8" s="10"/>
      <c r="F8" s="10"/>
      <c r="G8" s="10"/>
      <c r="H8" s="10"/>
      <c r="I8" s="10"/>
    </row>
    <row r="9" spans="1:9" ht="16.5" customHeight="1">
      <c r="A9" s="8" t="s">
        <v>10</v>
      </c>
      <c r="B9" s="10" t="s">
        <v>11</v>
      </c>
      <c r="C9" s="10"/>
      <c r="D9" s="10"/>
      <c r="E9" s="10"/>
      <c r="F9" s="10"/>
      <c r="G9" s="10"/>
      <c r="H9" s="10"/>
      <c r="I9" s="10"/>
    </row>
    <row r="10" spans="1:9" ht="18.75" customHeight="1">
      <c r="A10" s="11" t="s">
        <v>12</v>
      </c>
      <c r="B10" s="10" t="s">
        <v>13</v>
      </c>
      <c r="C10" s="10"/>
      <c r="D10" s="10"/>
      <c r="E10" s="10"/>
      <c r="F10" s="10"/>
      <c r="G10" s="10"/>
      <c r="H10" s="10"/>
      <c r="I10" s="10"/>
    </row>
    <row r="11" spans="1:9" ht="4.5" customHeight="1">
      <c r="A11" s="12"/>
      <c r="B11" s="13"/>
      <c r="C11" s="13"/>
      <c r="D11" s="13"/>
      <c r="E11" s="14"/>
      <c r="F11" s="14"/>
      <c r="G11" s="14"/>
      <c r="H11" s="14"/>
      <c r="I11" s="14"/>
    </row>
    <row r="12" spans="1:9" ht="40.5" customHeight="1">
      <c r="A12" s="15" t="s">
        <v>14</v>
      </c>
      <c r="B12" s="16" t="s">
        <v>15</v>
      </c>
      <c r="C12" s="16"/>
      <c r="D12" s="16"/>
      <c r="E12" s="16"/>
      <c r="F12" s="17" t="s">
        <v>16</v>
      </c>
      <c r="G12" s="17"/>
      <c r="H12" s="18" t="s">
        <v>17</v>
      </c>
      <c r="I12" s="18"/>
    </row>
    <row r="13" spans="1:9" ht="16.5" customHeight="1">
      <c r="A13" s="19">
        <v>2</v>
      </c>
      <c r="B13" s="20" t="s">
        <v>18</v>
      </c>
      <c r="C13" s="20"/>
      <c r="D13" s="20"/>
      <c r="E13" s="20"/>
      <c r="F13" s="21" t="s">
        <v>19</v>
      </c>
      <c r="G13" s="21"/>
      <c r="H13" s="22"/>
      <c r="I13" s="22"/>
    </row>
    <row r="14" spans="1:9" ht="16.5" customHeight="1">
      <c r="A14" s="23" t="s">
        <v>20</v>
      </c>
      <c r="B14" s="24" t="s">
        <v>21</v>
      </c>
      <c r="C14" s="24"/>
      <c r="D14" s="24"/>
      <c r="E14" s="24"/>
      <c r="F14" s="24"/>
      <c r="G14" s="24"/>
      <c r="H14" s="24"/>
      <c r="I14" s="24"/>
    </row>
    <row r="15" spans="1:9" ht="14.25" customHeight="1">
      <c r="A15" s="23" t="s">
        <v>22</v>
      </c>
      <c r="B15" s="16" t="s">
        <v>23</v>
      </c>
      <c r="C15" s="16"/>
      <c r="D15" s="16"/>
      <c r="E15" s="16"/>
      <c r="F15" s="16"/>
      <c r="G15" s="16"/>
      <c r="H15" s="16"/>
      <c r="I15" s="16"/>
    </row>
    <row r="16" spans="1:9" ht="12" customHeight="1">
      <c r="A16" s="25" t="s">
        <v>24</v>
      </c>
      <c r="B16" s="16"/>
      <c r="C16" s="16"/>
      <c r="D16" s="16"/>
      <c r="E16" s="16"/>
      <c r="F16" s="16"/>
      <c r="G16" s="16"/>
      <c r="H16" s="16"/>
      <c r="I16" s="16"/>
    </row>
    <row r="17" spans="1:11" ht="28.5" customHeight="1">
      <c r="A17" s="26"/>
      <c r="B17" s="27" t="s">
        <v>25</v>
      </c>
      <c r="C17" s="27" t="s">
        <v>26</v>
      </c>
      <c r="D17" s="27" t="s">
        <v>27</v>
      </c>
      <c r="E17" s="28" t="s">
        <v>28</v>
      </c>
      <c r="F17" s="16" t="s">
        <v>29</v>
      </c>
      <c r="G17" s="16"/>
      <c r="H17" s="29" t="s">
        <v>30</v>
      </c>
      <c r="I17" s="29"/>
      <c r="J17" s="30"/>
      <c r="K17" s="30"/>
    </row>
    <row r="18" spans="1:9" ht="16.5" customHeight="1">
      <c r="A18" s="31" t="s">
        <v>31</v>
      </c>
      <c r="B18" s="32"/>
      <c r="C18" s="33">
        <v>100000</v>
      </c>
      <c r="D18" s="33"/>
      <c r="E18" s="33">
        <v>8000000</v>
      </c>
      <c r="F18" s="34">
        <f>5775000+6422198</f>
        <v>12197198</v>
      </c>
      <c r="G18" s="34"/>
      <c r="H18" s="34">
        <f>SUM(B18:F18)</f>
        <v>20297198</v>
      </c>
      <c r="I18" s="34"/>
    </row>
    <row r="19" spans="1:9" ht="12.75" customHeight="1">
      <c r="A19" s="35" t="s">
        <v>32</v>
      </c>
      <c r="B19" s="36"/>
      <c r="C19" s="36"/>
      <c r="D19" s="36"/>
      <c r="E19" s="33"/>
      <c r="F19" s="37" t="s">
        <v>33</v>
      </c>
      <c r="G19" s="37"/>
      <c r="H19" s="38">
        <f>SUM(B19:F19)</f>
        <v>0</v>
      </c>
      <c r="I19" s="38"/>
    </row>
    <row r="20" spans="1:9" ht="43.5" customHeight="1">
      <c r="A20" s="39" t="s">
        <v>34</v>
      </c>
      <c r="B20" s="39"/>
      <c r="C20" s="39"/>
      <c r="D20" s="40" t="s">
        <v>35</v>
      </c>
      <c r="E20" s="41" t="s">
        <v>36</v>
      </c>
      <c r="F20" s="42" t="s">
        <v>37</v>
      </c>
      <c r="G20" s="18" t="s">
        <v>38</v>
      </c>
      <c r="H20" s="43" t="s">
        <v>17</v>
      </c>
      <c r="I20" s="43" t="s">
        <v>39</v>
      </c>
    </row>
    <row r="21" spans="1:9" ht="46.5" customHeight="1">
      <c r="A21" s="44" t="s">
        <v>40</v>
      </c>
      <c r="B21" s="44"/>
      <c r="C21" s="44"/>
      <c r="D21" s="45"/>
      <c r="E21" s="46">
        <v>1</v>
      </c>
      <c r="F21" s="46">
        <v>0.1</v>
      </c>
      <c r="G21" s="47">
        <v>4365</v>
      </c>
      <c r="H21" s="48"/>
      <c r="I21" s="49"/>
    </row>
    <row r="22" spans="1:10" ht="28.5" customHeight="1">
      <c r="A22" s="50" t="s">
        <v>41</v>
      </c>
      <c r="B22" s="50"/>
      <c r="C22" s="50"/>
      <c r="D22" s="51">
        <f>2</f>
        <v>2</v>
      </c>
      <c r="E22" s="51">
        <f>50+400+100</f>
        <v>550</v>
      </c>
      <c r="F22" s="52">
        <v>0.4</v>
      </c>
      <c r="G22" s="53">
        <f>1150000+49439+5775000</f>
        <v>6974439</v>
      </c>
      <c r="H22" s="54"/>
      <c r="I22" s="55"/>
      <c r="J22" s="56"/>
    </row>
    <row r="23" spans="1:10" ht="37.5" customHeight="1">
      <c r="A23" s="50" t="s">
        <v>42</v>
      </c>
      <c r="B23" s="50"/>
      <c r="C23" s="50"/>
      <c r="D23" s="51">
        <v>2</v>
      </c>
      <c r="E23" s="48">
        <v>1</v>
      </c>
      <c r="F23" s="52">
        <v>0.3</v>
      </c>
      <c r="G23" s="53">
        <f>6850000+42669-7699</f>
        <v>6884970</v>
      </c>
      <c r="H23" s="54"/>
      <c r="I23" s="55"/>
      <c r="J23" s="56"/>
    </row>
    <row r="24" spans="1:9" ht="37.5" customHeight="1">
      <c r="A24" s="57" t="s">
        <v>43</v>
      </c>
      <c r="B24" s="57"/>
      <c r="C24" s="57"/>
      <c r="D24" s="51">
        <v>2</v>
      </c>
      <c r="E24" s="51">
        <v>760</v>
      </c>
      <c r="F24" s="52">
        <v>0.2</v>
      </c>
      <c r="G24" s="53">
        <f>11226+6422198</f>
        <v>6433424</v>
      </c>
      <c r="H24" s="54"/>
      <c r="I24" s="49"/>
    </row>
    <row r="25" spans="1:9" ht="19.5" customHeight="1">
      <c r="A25" s="58"/>
      <c r="B25" s="58"/>
      <c r="C25" s="58"/>
      <c r="D25" s="2"/>
      <c r="E25" s="2"/>
      <c r="F25" s="59">
        <f>SUM(F21:F24)</f>
        <v>0.9999999999999999</v>
      </c>
      <c r="G25" s="60">
        <f>SUM(G21:G24)</f>
        <v>20297198</v>
      </c>
      <c r="H25" s="61"/>
      <c r="I25"/>
    </row>
    <row r="26" spans="7:11" ht="12.75">
      <c r="G26" s="60"/>
      <c r="I26" s="56"/>
      <c r="J26" s="56"/>
      <c r="K26" s="56"/>
    </row>
    <row r="27" spans="7:9" ht="12.75">
      <c r="G27" s="62">
        <f>G25-G26</f>
        <v>20297198</v>
      </c>
      <c r="I27" s="56"/>
    </row>
    <row r="28" spans="7:9" ht="12.75">
      <c r="G28" s="62"/>
      <c r="I28"/>
    </row>
    <row r="29" ht="12.75">
      <c r="G29" s="1">
        <f>G21+G22+G23+G24</f>
        <v>20297198</v>
      </c>
    </row>
    <row r="30" ht="12.75">
      <c r="I30" s="56"/>
    </row>
    <row r="32" ht="12.75">
      <c r="I32" s="62">
        <f>550*10500</f>
        <v>5775000</v>
      </c>
    </row>
    <row r="33" ht="12.75">
      <c r="I33" s="62"/>
    </row>
    <row r="35" ht="12.75">
      <c r="G35" s="1">
        <f>2287000</f>
        <v>2287000</v>
      </c>
    </row>
    <row r="36" ht="12.75">
      <c r="G36" s="1">
        <v>1455000</v>
      </c>
    </row>
    <row r="37" spans="7:9" ht="12.75">
      <c r="G37" s="1">
        <f>SUM(G35:G36)</f>
        <v>3742000</v>
      </c>
      <c r="H37" s="62">
        <f>G37*3</f>
        <v>11226000</v>
      </c>
      <c r="I37" s="62">
        <f>H37+6422197700</f>
        <v>6433423700</v>
      </c>
    </row>
    <row r="38" ht="12.75">
      <c r="H38" s="62"/>
    </row>
    <row r="39" ht="12.75">
      <c r="H39" s="1">
        <f>8512000/2</f>
        <v>4256000</v>
      </c>
    </row>
    <row r="40" ht="12.75">
      <c r="H40" s="1">
        <v>4256000</v>
      </c>
    </row>
    <row r="41" ht="12.75">
      <c r="H41" s="1">
        <v>4256000</v>
      </c>
    </row>
    <row r="42" spans="8:9" ht="12.75">
      <c r="H42" s="1">
        <v>1455000</v>
      </c>
      <c r="I42" s="1">
        <f>H42*3</f>
        <v>4365000</v>
      </c>
    </row>
    <row r="43" spans="8:9" ht="12.75">
      <c r="H43" s="1">
        <f>SUM(H39:H42)</f>
        <v>14223000</v>
      </c>
      <c r="I43" s="62">
        <f>H43*3</f>
        <v>42669000</v>
      </c>
    </row>
    <row r="44" ht="12.75">
      <c r="I44" s="62"/>
    </row>
  </sheetData>
  <sheetProtection selectLockedCells="1" selectUnlockedCells="1"/>
  <mergeCells count="31">
    <mergeCell ref="A1:A3"/>
    <mergeCell ref="B1:E3"/>
    <mergeCell ref="F1:I1"/>
    <mergeCell ref="F3:I3"/>
    <mergeCell ref="A4:I4"/>
    <mergeCell ref="A5:I5"/>
    <mergeCell ref="A6:E6"/>
    <mergeCell ref="F6:I6"/>
    <mergeCell ref="B7:I7"/>
    <mergeCell ref="B8:I8"/>
    <mergeCell ref="B9:I9"/>
    <mergeCell ref="B10:I10"/>
    <mergeCell ref="B12:E12"/>
    <mergeCell ref="F12:G12"/>
    <mergeCell ref="H12:I12"/>
    <mergeCell ref="B13:E13"/>
    <mergeCell ref="F13:G13"/>
    <mergeCell ref="H13:I13"/>
    <mergeCell ref="B14:I14"/>
    <mergeCell ref="B15:I16"/>
    <mergeCell ref="F17:G17"/>
    <mergeCell ref="H17:I17"/>
    <mergeCell ref="F18:G18"/>
    <mergeCell ref="H18:I18"/>
    <mergeCell ref="F19:G19"/>
    <mergeCell ref="H19:I19"/>
    <mergeCell ref="A20:C20"/>
    <mergeCell ref="A21:C21"/>
    <mergeCell ref="A22:C22"/>
    <mergeCell ref="A23:C23"/>
    <mergeCell ref="A24:C24"/>
  </mergeCells>
  <printOptions horizontalCentered="1" verticalCentered="1"/>
  <pageMargins left="0.19652777777777777" right="0.19652777777777777" top="0.31527777777777777" bottom="0.31527777777777777" header="0.5118055555555555" footer="0.5118055555555555"/>
  <pageSetup horizontalDpi="300" verticalDpi="300" orientation="landscape" scale="90"/>
  <rowBreaks count="1" manualBreakCount="1">
    <brk id="2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81" zoomScaleSheetLayoutView="81" workbookViewId="0" topLeftCell="A7">
      <selection activeCell="G20" sqref="G20"/>
    </sheetView>
  </sheetViews>
  <sheetFormatPr defaultColWidth="11.421875" defaultRowHeight="12.75"/>
  <cols>
    <col min="1" max="1" width="23.8515625" style="0" customWidth="1"/>
    <col min="3" max="6" width="11.57421875" style="0" customWidth="1"/>
    <col min="7" max="7" width="14.140625" style="0" customWidth="1"/>
  </cols>
  <sheetData>
    <row r="1" spans="1:9" ht="13.5" customHeight="1">
      <c r="A1" s="2"/>
      <c r="B1" s="3" t="s">
        <v>0</v>
      </c>
      <c r="C1" s="3"/>
      <c r="D1" s="3"/>
      <c r="E1" s="3"/>
      <c r="F1" s="4" t="s">
        <v>1</v>
      </c>
      <c r="G1" s="4"/>
      <c r="H1" s="4"/>
      <c r="I1" s="4"/>
    </row>
    <row r="2" spans="1:9" ht="12.75">
      <c r="A2" s="2"/>
      <c r="B2" s="3"/>
      <c r="C2" s="3"/>
      <c r="D2" s="3"/>
      <c r="E2" s="3"/>
      <c r="F2" s="1"/>
      <c r="G2" s="1"/>
      <c r="H2" s="1"/>
      <c r="I2" s="1"/>
    </row>
    <row r="3" spans="1:9" ht="13.5">
      <c r="A3" s="2"/>
      <c r="B3" s="3"/>
      <c r="C3" s="3"/>
      <c r="D3" s="3"/>
      <c r="E3" s="3"/>
      <c r="F3" s="4" t="s">
        <v>2</v>
      </c>
      <c r="G3" s="4"/>
      <c r="H3" s="4"/>
      <c r="I3" s="4"/>
    </row>
    <row r="4" spans="1:9" ht="13.5" customHeight="1">
      <c r="A4" s="63" t="s">
        <v>44</v>
      </c>
      <c r="B4" s="63"/>
      <c r="C4" s="63"/>
      <c r="D4" s="63"/>
      <c r="E4" s="63"/>
      <c r="F4" s="63"/>
      <c r="G4" s="63"/>
      <c r="H4" s="63"/>
      <c r="I4" s="63"/>
    </row>
    <row r="5" spans="1:9" ht="13.5" customHeight="1">
      <c r="A5" s="64" t="s">
        <v>5</v>
      </c>
      <c r="B5" s="64"/>
      <c r="C5" s="64"/>
      <c r="D5" s="64"/>
      <c r="E5" s="64"/>
      <c r="F5" s="64">
        <v>2012</v>
      </c>
      <c r="G5" s="64"/>
      <c r="H5" s="64"/>
      <c r="I5" s="64"/>
    </row>
    <row r="6" spans="1:9" ht="13.5" customHeight="1">
      <c r="A6" s="8" t="s">
        <v>6</v>
      </c>
      <c r="B6" s="9" t="s">
        <v>7</v>
      </c>
      <c r="C6" s="9"/>
      <c r="D6" s="9"/>
      <c r="E6" s="9"/>
      <c r="F6" s="9"/>
      <c r="G6" s="9"/>
      <c r="H6" s="9"/>
      <c r="I6" s="9"/>
    </row>
    <row r="7" spans="1:9" ht="12.75">
      <c r="A7" s="8" t="s">
        <v>8</v>
      </c>
      <c r="B7" s="10" t="s">
        <v>9</v>
      </c>
      <c r="C7" s="10"/>
      <c r="D7" s="10"/>
      <c r="E7" s="10"/>
      <c r="F7" s="10"/>
      <c r="G7" s="10"/>
      <c r="H7" s="10"/>
      <c r="I7" s="10"/>
    </row>
    <row r="8" spans="1:9" ht="12.75">
      <c r="A8" s="8" t="s">
        <v>10</v>
      </c>
      <c r="B8" s="10" t="s">
        <v>11</v>
      </c>
      <c r="C8" s="10"/>
      <c r="D8" s="10"/>
      <c r="E8" s="10"/>
      <c r="F8" s="10"/>
      <c r="G8" s="10"/>
      <c r="H8" s="10"/>
      <c r="I8" s="10"/>
    </row>
    <row r="9" spans="1:9" ht="12.75">
      <c r="A9" s="11" t="s">
        <v>12</v>
      </c>
      <c r="B9" s="10" t="s">
        <v>45</v>
      </c>
      <c r="C9" s="10"/>
      <c r="D9" s="10"/>
      <c r="E9" s="10"/>
      <c r="F9" s="10"/>
      <c r="G9" s="10"/>
      <c r="H9" s="10"/>
      <c r="I9" s="10"/>
    </row>
    <row r="10" spans="1:9" ht="12.75" customHeight="1">
      <c r="A10" s="15" t="s">
        <v>14</v>
      </c>
      <c r="B10" s="16" t="s">
        <v>15</v>
      </c>
      <c r="C10" s="16"/>
      <c r="D10" s="16"/>
      <c r="E10" s="16"/>
      <c r="F10" s="17" t="s">
        <v>16</v>
      </c>
      <c r="G10" s="17"/>
      <c r="H10" s="18" t="s">
        <v>17</v>
      </c>
      <c r="I10" s="18"/>
    </row>
    <row r="11" spans="1:9" ht="12.75" customHeight="1">
      <c r="A11" s="65">
        <v>1</v>
      </c>
      <c r="B11" s="66" t="s">
        <v>46</v>
      </c>
      <c r="C11" s="66"/>
      <c r="D11" s="66"/>
      <c r="E11" s="66"/>
      <c r="F11" s="67">
        <f>245+233</f>
        <v>478</v>
      </c>
      <c r="G11" s="67"/>
      <c r="H11" s="68"/>
      <c r="I11" s="68"/>
    </row>
    <row r="12" spans="1:9" ht="22.5" customHeight="1">
      <c r="A12" s="19">
        <v>2</v>
      </c>
      <c r="B12" s="20" t="s">
        <v>47</v>
      </c>
      <c r="C12" s="20"/>
      <c r="D12" s="20"/>
      <c r="E12" s="20"/>
      <c r="F12" s="69" t="s">
        <v>48</v>
      </c>
      <c r="G12" s="69"/>
      <c r="H12" s="70"/>
      <c r="I12" s="70"/>
    </row>
    <row r="13" spans="1:9" ht="12.75">
      <c r="A13" s="23" t="s">
        <v>20</v>
      </c>
      <c r="B13" s="24" t="s">
        <v>21</v>
      </c>
      <c r="C13" s="24"/>
      <c r="D13" s="24"/>
      <c r="E13" s="24"/>
      <c r="F13" s="24"/>
      <c r="G13" s="24"/>
      <c r="H13" s="24"/>
      <c r="I13" s="24"/>
    </row>
    <row r="14" spans="1:9" ht="12.75" customHeight="1">
      <c r="A14" s="23" t="s">
        <v>22</v>
      </c>
      <c r="B14" s="16" t="s">
        <v>23</v>
      </c>
      <c r="C14" s="16"/>
      <c r="D14" s="16"/>
      <c r="E14" s="16"/>
      <c r="F14" s="16"/>
      <c r="G14" s="16"/>
      <c r="H14" s="16"/>
      <c r="I14" s="16"/>
    </row>
    <row r="15" spans="1:9" ht="12" customHeight="1">
      <c r="A15" s="71">
        <v>10043</v>
      </c>
      <c r="B15" s="16"/>
      <c r="C15" s="16"/>
      <c r="D15" s="16"/>
      <c r="E15" s="16"/>
      <c r="F15" s="16"/>
      <c r="G15" s="16"/>
      <c r="H15" s="16"/>
      <c r="I15" s="16"/>
    </row>
    <row r="16" spans="1:9" ht="23.25" customHeight="1">
      <c r="A16" s="72"/>
      <c r="B16" s="73" t="s">
        <v>25</v>
      </c>
      <c r="C16" s="73" t="s">
        <v>26</v>
      </c>
      <c r="D16" s="73" t="s">
        <v>27</v>
      </c>
      <c r="E16" s="74" t="s">
        <v>28</v>
      </c>
      <c r="F16" s="64" t="s">
        <v>29</v>
      </c>
      <c r="G16" s="64"/>
      <c r="H16" s="75" t="s">
        <v>30</v>
      </c>
      <c r="I16" s="75"/>
    </row>
    <row r="17" spans="1:9" ht="12.75" customHeight="1">
      <c r="A17" s="31" t="s">
        <v>31</v>
      </c>
      <c r="B17" s="32"/>
      <c r="C17" s="33">
        <v>100000</v>
      </c>
      <c r="D17" s="33"/>
      <c r="E17" s="32"/>
      <c r="F17" s="76">
        <f>492142+23435+490000</f>
        <v>1005577</v>
      </c>
      <c r="G17" s="76"/>
      <c r="H17" s="77">
        <f>+B17+C17+D17+E17+F17</f>
        <v>1105577</v>
      </c>
      <c r="I17" s="77"/>
    </row>
    <row r="18" spans="1:9" ht="12.75">
      <c r="A18" s="35" t="s">
        <v>32</v>
      </c>
      <c r="B18" s="36"/>
      <c r="C18" s="36"/>
      <c r="D18" s="36"/>
      <c r="E18" s="36"/>
      <c r="F18" s="37" t="s">
        <v>33</v>
      </c>
      <c r="G18" s="37"/>
      <c r="H18" s="38">
        <f>SUM(B18:F18)</f>
        <v>0</v>
      </c>
      <c r="I18" s="38"/>
    </row>
    <row r="19" spans="1:9" ht="57" customHeight="1">
      <c r="A19" s="63" t="s">
        <v>34</v>
      </c>
      <c r="B19" s="63"/>
      <c r="C19" s="63"/>
      <c r="D19" s="78" t="s">
        <v>35</v>
      </c>
      <c r="E19" s="79" t="s">
        <v>36</v>
      </c>
      <c r="F19" s="80" t="s">
        <v>37</v>
      </c>
      <c r="G19" s="63" t="s">
        <v>38</v>
      </c>
      <c r="H19" s="81" t="s">
        <v>17</v>
      </c>
      <c r="I19" s="81" t="s">
        <v>39</v>
      </c>
    </row>
    <row r="20" spans="1:10" ht="30" customHeight="1">
      <c r="A20" s="50" t="s">
        <v>49</v>
      </c>
      <c r="B20" s="50"/>
      <c r="C20" s="50"/>
      <c r="D20" s="45">
        <v>1</v>
      </c>
      <c r="E20" s="82">
        <v>245</v>
      </c>
      <c r="F20" s="46">
        <v>0.4</v>
      </c>
      <c r="G20" s="47">
        <f>(23801+17661+36304)+490000</f>
        <v>567766</v>
      </c>
      <c r="H20" s="83"/>
      <c r="I20" s="55"/>
      <c r="J20" s="84"/>
    </row>
    <row r="21" spans="1:10" ht="39" customHeight="1">
      <c r="A21" s="50" t="s">
        <v>50</v>
      </c>
      <c r="B21" s="50"/>
      <c r="C21" s="50"/>
      <c r="D21" s="45">
        <v>1</v>
      </c>
      <c r="E21" s="82">
        <v>233</v>
      </c>
      <c r="F21" s="46">
        <v>0.4</v>
      </c>
      <c r="G21" s="47">
        <f>6861+492142+23435</f>
        <v>522438</v>
      </c>
      <c r="H21" s="83"/>
      <c r="I21" s="55"/>
      <c r="J21" s="84"/>
    </row>
    <row r="22" spans="1:9" ht="64.5" customHeight="1">
      <c r="A22" s="50" t="s">
        <v>51</v>
      </c>
      <c r="B22" s="50"/>
      <c r="C22" s="50"/>
      <c r="D22" s="51">
        <v>2</v>
      </c>
      <c r="E22" s="85">
        <v>1</v>
      </c>
      <c r="F22" s="52">
        <v>0.2</v>
      </c>
      <c r="G22" s="53">
        <f>15373</f>
        <v>15373</v>
      </c>
      <c r="H22" s="83"/>
      <c r="I22" s="55"/>
    </row>
    <row r="23" spans="9:10" ht="12.75">
      <c r="I23" s="86"/>
      <c r="J23" s="87"/>
    </row>
    <row r="24" spans="8:10" ht="12.75">
      <c r="H24" s="87"/>
      <c r="I24" s="86"/>
      <c r="J24" s="87"/>
    </row>
    <row r="25" spans="8:9" ht="12.75">
      <c r="H25" s="87"/>
      <c r="I25" s="86"/>
    </row>
    <row r="26" spans="7:9" ht="12.75">
      <c r="G26" s="88">
        <f>G20+G21+G22</f>
        <v>1105577</v>
      </c>
      <c r="I26" s="86"/>
    </row>
    <row r="27" ht="12.75">
      <c r="I27" s="86"/>
    </row>
    <row r="28" ht="12.75">
      <c r="I28" s="86"/>
    </row>
    <row r="29" ht="12.75">
      <c r="I29" s="86"/>
    </row>
    <row r="30" ht="12.75">
      <c r="I30" s="86"/>
    </row>
    <row r="31" ht="12.75">
      <c r="I31" s="86"/>
    </row>
    <row r="33" ht="12.75">
      <c r="I33" s="87">
        <f>SUM(I24:I32)</f>
        <v>0</v>
      </c>
    </row>
  </sheetData>
  <sheetProtection selectLockedCells="1" selectUnlockedCells="1"/>
  <mergeCells count="32">
    <mergeCell ref="A1:A3"/>
    <mergeCell ref="B1:E3"/>
    <mergeCell ref="F1:I1"/>
    <mergeCell ref="F3:I3"/>
    <mergeCell ref="A4:I4"/>
    <mergeCell ref="A5:E5"/>
    <mergeCell ref="F5:I5"/>
    <mergeCell ref="B6:I6"/>
    <mergeCell ref="B7:I7"/>
    <mergeCell ref="B8:I8"/>
    <mergeCell ref="B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I13"/>
    <mergeCell ref="B14:I15"/>
    <mergeCell ref="F16:G16"/>
    <mergeCell ref="H16:I16"/>
    <mergeCell ref="F17:G17"/>
    <mergeCell ref="H17:I17"/>
    <mergeCell ref="F18:G18"/>
    <mergeCell ref="H18:I18"/>
    <mergeCell ref="A19:C19"/>
    <mergeCell ref="A20:C20"/>
    <mergeCell ref="A21:C21"/>
    <mergeCell ref="A22:C22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81" zoomScaleSheetLayoutView="81" workbookViewId="0" topLeftCell="A1">
      <selection activeCell="G21" sqref="G21"/>
    </sheetView>
  </sheetViews>
  <sheetFormatPr defaultColWidth="11.421875" defaultRowHeight="12.75"/>
  <cols>
    <col min="1" max="1" width="21.28125" style="0" customWidth="1"/>
  </cols>
  <sheetData>
    <row r="1" spans="1:9" ht="13.5" customHeight="1">
      <c r="A1" s="2"/>
      <c r="B1" s="3" t="s">
        <v>0</v>
      </c>
      <c r="C1" s="3"/>
      <c r="D1" s="3"/>
      <c r="E1" s="3"/>
      <c r="F1" s="4" t="s">
        <v>1</v>
      </c>
      <c r="G1" s="4"/>
      <c r="H1" s="4"/>
      <c r="I1" s="4"/>
    </row>
    <row r="2" spans="1:9" ht="12.75">
      <c r="A2" s="2"/>
      <c r="B2" s="3"/>
      <c r="C2" s="3"/>
      <c r="D2" s="3"/>
      <c r="E2" s="3"/>
      <c r="F2" s="1"/>
      <c r="G2" s="1"/>
      <c r="H2" s="1"/>
      <c r="I2" s="1"/>
    </row>
    <row r="3" spans="1:9" ht="13.5">
      <c r="A3" s="2"/>
      <c r="B3" s="3"/>
      <c r="C3" s="3"/>
      <c r="D3" s="3"/>
      <c r="E3" s="3"/>
      <c r="F3" s="4" t="s">
        <v>2</v>
      </c>
      <c r="G3" s="4"/>
      <c r="H3" s="4"/>
      <c r="I3" s="4"/>
    </row>
    <row r="4" spans="1:9" ht="1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ht="15.75" customHeight="1">
      <c r="A6" s="7" t="s">
        <v>5</v>
      </c>
      <c r="B6" s="7"/>
      <c r="C6" s="7"/>
      <c r="D6" s="7"/>
      <c r="E6" s="7"/>
      <c r="F6" s="7">
        <v>2012</v>
      </c>
      <c r="G6" s="7"/>
      <c r="H6" s="7"/>
      <c r="I6" s="7"/>
    </row>
    <row r="7" spans="1:9" ht="12.75">
      <c r="A7" s="8" t="s">
        <v>6</v>
      </c>
      <c r="B7" s="9" t="s">
        <v>7</v>
      </c>
      <c r="C7" s="9"/>
      <c r="D7" s="9"/>
      <c r="E7" s="9"/>
      <c r="F7" s="9"/>
      <c r="G7" s="9"/>
      <c r="H7" s="9"/>
      <c r="I7" s="9"/>
    </row>
    <row r="8" spans="1:9" ht="12.75">
      <c r="A8" s="8" t="s">
        <v>8</v>
      </c>
      <c r="B8" s="10" t="s">
        <v>9</v>
      </c>
      <c r="C8" s="10"/>
      <c r="D8" s="10"/>
      <c r="E8" s="10"/>
      <c r="F8" s="10"/>
      <c r="G8" s="10"/>
      <c r="H8" s="10"/>
      <c r="I8" s="10"/>
    </row>
    <row r="9" spans="1:9" ht="12.75">
      <c r="A9" s="8" t="s">
        <v>10</v>
      </c>
      <c r="B9" s="10" t="s">
        <v>11</v>
      </c>
      <c r="C9" s="10"/>
      <c r="D9" s="10"/>
      <c r="E9" s="10"/>
      <c r="F9" s="10"/>
      <c r="G9" s="10"/>
      <c r="H9" s="10"/>
      <c r="I9" s="10"/>
    </row>
    <row r="10" spans="1:9" ht="12.75">
      <c r="A10" s="11" t="s">
        <v>12</v>
      </c>
      <c r="B10" s="10" t="s">
        <v>52</v>
      </c>
      <c r="C10" s="10"/>
      <c r="D10" s="10"/>
      <c r="E10" s="10"/>
      <c r="F10" s="10"/>
      <c r="G10" s="10"/>
      <c r="H10" s="10"/>
      <c r="I10" s="10"/>
    </row>
    <row r="11" spans="1:9" ht="25.5" customHeight="1">
      <c r="A11" s="15" t="s">
        <v>14</v>
      </c>
      <c r="B11" s="16" t="s">
        <v>15</v>
      </c>
      <c r="C11" s="16"/>
      <c r="D11" s="16"/>
      <c r="E11" s="16"/>
      <c r="F11" s="17" t="s">
        <v>16</v>
      </c>
      <c r="G11" s="17"/>
      <c r="H11" s="18" t="s">
        <v>17</v>
      </c>
      <c r="I11" s="18"/>
    </row>
    <row r="12" spans="1:9" ht="12.75" customHeight="1">
      <c r="A12" s="65">
        <v>1</v>
      </c>
      <c r="B12" s="66" t="s">
        <v>53</v>
      </c>
      <c r="C12" s="66"/>
      <c r="D12" s="66"/>
      <c r="E12" s="66"/>
      <c r="F12" s="67" t="s">
        <v>54</v>
      </c>
      <c r="G12" s="67"/>
      <c r="H12" s="89"/>
      <c r="I12" s="89"/>
    </row>
    <row r="13" spans="1:9" ht="12.75">
      <c r="A13" s="19">
        <v>2</v>
      </c>
      <c r="B13" s="20" t="s">
        <v>55</v>
      </c>
      <c r="C13" s="20"/>
      <c r="D13" s="20"/>
      <c r="E13" s="20"/>
      <c r="F13" s="21" t="s">
        <v>56</v>
      </c>
      <c r="G13" s="21"/>
      <c r="H13" s="90"/>
      <c r="I13" s="90"/>
    </row>
    <row r="14" spans="1:9" ht="12.75">
      <c r="A14" s="23" t="s">
        <v>20</v>
      </c>
      <c r="B14" s="24" t="s">
        <v>21</v>
      </c>
      <c r="C14" s="24"/>
      <c r="D14" s="24"/>
      <c r="E14" s="24"/>
      <c r="F14" s="24"/>
      <c r="G14" s="24"/>
      <c r="H14" s="24"/>
      <c r="I14" s="24"/>
    </row>
    <row r="15" spans="1:9" ht="12.75" customHeight="1">
      <c r="A15" s="23" t="s">
        <v>22</v>
      </c>
      <c r="B15" s="16" t="s">
        <v>23</v>
      </c>
      <c r="C15" s="16"/>
      <c r="D15" s="16"/>
      <c r="E15" s="16"/>
      <c r="F15" s="16"/>
      <c r="G15" s="16"/>
      <c r="H15" s="16"/>
      <c r="I15" s="16"/>
    </row>
    <row r="16" spans="1:9" ht="12.75">
      <c r="A16" s="25" t="s">
        <v>57</v>
      </c>
      <c r="B16" s="16"/>
      <c r="C16" s="16"/>
      <c r="D16" s="16"/>
      <c r="E16" s="16"/>
      <c r="F16" s="16"/>
      <c r="G16" s="16"/>
      <c r="H16" s="16"/>
      <c r="I16" s="16"/>
    </row>
    <row r="17" spans="1:9" ht="26.25" customHeight="1">
      <c r="A17" s="26"/>
      <c r="B17" s="27" t="s">
        <v>25</v>
      </c>
      <c r="C17" s="27" t="s">
        <v>26</v>
      </c>
      <c r="D17" s="27" t="s">
        <v>27</v>
      </c>
      <c r="E17" s="28" t="s">
        <v>28</v>
      </c>
      <c r="F17" s="16" t="s">
        <v>29</v>
      </c>
      <c r="G17" s="16"/>
      <c r="H17" s="29" t="s">
        <v>30</v>
      </c>
      <c r="I17" s="29"/>
    </row>
    <row r="18" spans="1:9" ht="12.75">
      <c r="A18" s="91" t="s">
        <v>31</v>
      </c>
      <c r="B18" s="32"/>
      <c r="C18" s="33">
        <v>120000</v>
      </c>
      <c r="D18" s="32"/>
      <c r="E18" s="32"/>
      <c r="F18" s="34"/>
      <c r="G18" s="34"/>
      <c r="H18" s="92">
        <f>SUM(B18:G18)</f>
        <v>120000</v>
      </c>
      <c r="I18" s="92"/>
    </row>
    <row r="19" spans="1:9" ht="12.75">
      <c r="A19" s="93" t="s">
        <v>32</v>
      </c>
      <c r="B19" s="36"/>
      <c r="C19" s="36"/>
      <c r="D19" s="36"/>
      <c r="E19" s="36"/>
      <c r="F19" s="37" t="s">
        <v>33</v>
      </c>
      <c r="G19" s="37"/>
      <c r="H19" s="38"/>
      <c r="I19" s="38"/>
    </row>
    <row r="20" spans="1:9" ht="64.5" customHeight="1">
      <c r="A20" s="18" t="s">
        <v>34</v>
      </c>
      <c r="B20" s="18"/>
      <c r="C20" s="18"/>
      <c r="D20" s="40" t="s">
        <v>35</v>
      </c>
      <c r="E20" s="41" t="s">
        <v>36</v>
      </c>
      <c r="F20" s="42" t="s">
        <v>37</v>
      </c>
      <c r="G20" s="18" t="s">
        <v>38</v>
      </c>
      <c r="H20" s="43" t="s">
        <v>17</v>
      </c>
      <c r="I20" s="43" t="s">
        <v>39</v>
      </c>
    </row>
    <row r="21" spans="1:9" ht="41.25" customHeight="1">
      <c r="A21" s="94" t="s">
        <v>58</v>
      </c>
      <c r="B21" s="94"/>
      <c r="C21" s="94"/>
      <c r="D21" s="45">
        <v>2</v>
      </c>
      <c r="E21" s="82">
        <v>50</v>
      </c>
      <c r="F21" s="46">
        <v>0.7</v>
      </c>
      <c r="G21" s="95">
        <v>90000</v>
      </c>
      <c r="H21" s="96"/>
      <c r="I21" s="97"/>
    </row>
    <row r="22" spans="1:9" ht="47.25" customHeight="1">
      <c r="A22" s="98" t="s">
        <v>59</v>
      </c>
      <c r="B22" s="98"/>
      <c r="C22" s="98"/>
      <c r="D22" s="51">
        <v>2</v>
      </c>
      <c r="E22" s="52">
        <v>1</v>
      </c>
      <c r="F22" s="52">
        <v>0.3</v>
      </c>
      <c r="G22" s="99">
        <v>30000</v>
      </c>
      <c r="H22" s="100"/>
      <c r="I22" s="101"/>
    </row>
    <row r="23" spans="7:9" ht="12.75">
      <c r="G23" s="88"/>
      <c r="I23" s="87"/>
    </row>
    <row r="26" ht="12.75">
      <c r="G26" s="102">
        <f>G21+G22</f>
        <v>120000</v>
      </c>
    </row>
  </sheetData>
  <sheetProtection selectLockedCells="1" selectUnlockedCells="1"/>
  <mergeCells count="32">
    <mergeCell ref="A1:A3"/>
    <mergeCell ref="B1:E3"/>
    <mergeCell ref="F1:I1"/>
    <mergeCell ref="F3:I3"/>
    <mergeCell ref="A4:I4"/>
    <mergeCell ref="A5:I5"/>
    <mergeCell ref="A6:E6"/>
    <mergeCell ref="F6:I6"/>
    <mergeCell ref="B7:I7"/>
    <mergeCell ref="B8:I8"/>
    <mergeCell ref="B9:I9"/>
    <mergeCell ref="B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I14"/>
    <mergeCell ref="B15:I16"/>
    <mergeCell ref="F17:G17"/>
    <mergeCell ref="H17:I17"/>
    <mergeCell ref="F18:G18"/>
    <mergeCell ref="H18:I18"/>
    <mergeCell ref="F19:G19"/>
    <mergeCell ref="H19:I19"/>
    <mergeCell ref="A20:C20"/>
    <mergeCell ref="A21:C21"/>
    <mergeCell ref="A22:C2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scale="9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1" zoomScaleSheetLayoutView="81" workbookViewId="0" topLeftCell="A7">
      <selection activeCell="D22" sqref="D22"/>
    </sheetView>
  </sheetViews>
  <sheetFormatPr defaultColWidth="11.421875" defaultRowHeight="12.75"/>
  <cols>
    <col min="1" max="1" width="23.57421875" style="0" customWidth="1"/>
    <col min="6" max="6" width="13.421875" style="0" customWidth="1"/>
    <col min="9" max="9" width="14.57421875" style="0" customWidth="1"/>
  </cols>
  <sheetData>
    <row r="1" spans="1:9" ht="13.5" customHeight="1">
      <c r="A1" s="2"/>
      <c r="B1" s="3" t="s">
        <v>0</v>
      </c>
      <c r="C1" s="3"/>
      <c r="D1" s="3"/>
      <c r="E1" s="3"/>
      <c r="F1" s="4" t="s">
        <v>1</v>
      </c>
      <c r="G1" s="4"/>
      <c r="H1" s="4"/>
      <c r="I1" s="4"/>
    </row>
    <row r="2" spans="1:9" ht="12.75">
      <c r="A2" s="2"/>
      <c r="B2" s="3"/>
      <c r="C2" s="3"/>
      <c r="D2" s="3"/>
      <c r="E2" s="3"/>
      <c r="F2" s="1"/>
      <c r="G2" s="1"/>
      <c r="H2" s="1"/>
      <c r="I2" s="1"/>
    </row>
    <row r="3" spans="1:9" ht="24" customHeight="1">
      <c r="A3" s="2"/>
      <c r="B3" s="3"/>
      <c r="C3" s="3"/>
      <c r="D3" s="3"/>
      <c r="E3" s="3"/>
      <c r="F3" s="4" t="s">
        <v>2</v>
      </c>
      <c r="G3" s="4"/>
      <c r="H3" s="4"/>
      <c r="I3" s="4"/>
    </row>
    <row r="4" spans="1:9" ht="1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ht="15.75" customHeight="1">
      <c r="A6" s="7" t="s">
        <v>5</v>
      </c>
      <c r="B6" s="7"/>
      <c r="C6" s="7"/>
      <c r="D6" s="7"/>
      <c r="E6" s="7"/>
      <c r="F6" s="7">
        <v>2012</v>
      </c>
      <c r="G6" s="7"/>
      <c r="H6" s="7"/>
      <c r="I6" s="7"/>
    </row>
    <row r="7" spans="1:9" ht="12.75">
      <c r="A7" s="8" t="s">
        <v>6</v>
      </c>
      <c r="B7" s="9" t="s">
        <v>7</v>
      </c>
      <c r="C7" s="9"/>
      <c r="D7" s="9"/>
      <c r="E7" s="9"/>
      <c r="F7" s="9"/>
      <c r="G7" s="9"/>
      <c r="H7" s="9"/>
      <c r="I7" s="9"/>
    </row>
    <row r="8" spans="1:9" ht="12.75">
      <c r="A8" s="8" t="s">
        <v>8</v>
      </c>
      <c r="B8" s="10" t="s">
        <v>9</v>
      </c>
      <c r="C8" s="10"/>
      <c r="D8" s="10"/>
      <c r="E8" s="10"/>
      <c r="F8" s="10"/>
      <c r="G8" s="10"/>
      <c r="H8" s="10"/>
      <c r="I8" s="10"/>
    </row>
    <row r="9" spans="1:9" ht="12.75">
      <c r="A9" s="8" t="s">
        <v>10</v>
      </c>
      <c r="B9" s="10" t="s">
        <v>11</v>
      </c>
      <c r="C9" s="10"/>
      <c r="D9" s="10"/>
      <c r="E9" s="10"/>
      <c r="F9" s="10"/>
      <c r="G9" s="10"/>
      <c r="H9" s="10"/>
      <c r="I9" s="10"/>
    </row>
    <row r="10" spans="1:9" ht="12.75">
      <c r="A10" s="11" t="s">
        <v>12</v>
      </c>
      <c r="B10" s="10" t="s">
        <v>60</v>
      </c>
      <c r="C10" s="10"/>
      <c r="D10" s="10"/>
      <c r="E10" s="10"/>
      <c r="F10" s="10"/>
      <c r="G10" s="10"/>
      <c r="H10" s="10"/>
      <c r="I10" s="10"/>
    </row>
    <row r="11" spans="1:9" ht="25.5" customHeight="1">
      <c r="A11" s="15" t="s">
        <v>14</v>
      </c>
      <c r="B11" s="16" t="s">
        <v>15</v>
      </c>
      <c r="C11" s="16"/>
      <c r="D11" s="16"/>
      <c r="E11" s="16"/>
      <c r="F11" s="17" t="s">
        <v>16</v>
      </c>
      <c r="G11" s="17"/>
      <c r="H11" s="18" t="s">
        <v>17</v>
      </c>
      <c r="I11" s="18"/>
    </row>
    <row r="12" spans="1:9" ht="74.25" customHeight="1">
      <c r="A12" s="65">
        <v>1</v>
      </c>
      <c r="B12" s="103" t="s">
        <v>61</v>
      </c>
      <c r="C12" s="103"/>
      <c r="D12" s="103"/>
      <c r="E12" s="103"/>
      <c r="F12" s="104" t="s">
        <v>62</v>
      </c>
      <c r="G12" s="104"/>
      <c r="H12" s="105"/>
      <c r="I12" s="105"/>
    </row>
    <row r="13" spans="1:9" ht="12.75">
      <c r="A13" s="19">
        <v>2</v>
      </c>
      <c r="B13" s="20"/>
      <c r="C13" s="20"/>
      <c r="D13" s="20"/>
      <c r="E13" s="20"/>
      <c r="F13" s="21"/>
      <c r="G13" s="21"/>
      <c r="H13" s="22"/>
      <c r="I13" s="22"/>
    </row>
    <row r="14" spans="1:9" ht="12.75">
      <c r="A14" s="23" t="s">
        <v>20</v>
      </c>
      <c r="B14" s="24" t="s">
        <v>21</v>
      </c>
      <c r="C14" s="24"/>
      <c r="D14" s="24"/>
      <c r="E14" s="24"/>
      <c r="F14" s="24"/>
      <c r="G14" s="24"/>
      <c r="H14" s="24"/>
      <c r="I14" s="24"/>
    </row>
    <row r="15" spans="1:9" ht="12.75" customHeight="1">
      <c r="A15" s="23" t="s">
        <v>22</v>
      </c>
      <c r="B15" s="16" t="s">
        <v>23</v>
      </c>
      <c r="C15" s="16"/>
      <c r="D15" s="16"/>
      <c r="E15" s="16"/>
      <c r="F15" s="16"/>
      <c r="G15" s="16"/>
      <c r="H15" s="16"/>
      <c r="I15" s="16"/>
    </row>
    <row r="16" spans="1:9" ht="12.75">
      <c r="A16" s="25">
        <v>10042</v>
      </c>
      <c r="B16" s="16"/>
      <c r="C16" s="16"/>
      <c r="D16" s="16"/>
      <c r="E16" s="16"/>
      <c r="F16" s="16"/>
      <c r="G16" s="16"/>
      <c r="H16" s="16"/>
      <c r="I16" s="16"/>
    </row>
    <row r="17" spans="1:9" ht="39" customHeight="1">
      <c r="A17" s="26"/>
      <c r="B17" s="27" t="s">
        <v>25</v>
      </c>
      <c r="C17" s="27" t="s">
        <v>26</v>
      </c>
      <c r="D17" s="27" t="s">
        <v>27</v>
      </c>
      <c r="E17" s="28" t="s">
        <v>28</v>
      </c>
      <c r="F17" s="16" t="s">
        <v>29</v>
      </c>
      <c r="G17" s="16"/>
      <c r="H17" s="29" t="s">
        <v>30</v>
      </c>
      <c r="I17" s="29"/>
    </row>
    <row r="18" spans="1:9" ht="12.75">
      <c r="A18" s="31" t="s">
        <v>31</v>
      </c>
      <c r="B18" s="32"/>
      <c r="C18" s="33">
        <v>104000</v>
      </c>
      <c r="D18" s="32"/>
      <c r="E18" s="32"/>
      <c r="F18" s="34"/>
      <c r="G18" s="34"/>
      <c r="H18" s="106">
        <f>SUM(B18:G18)</f>
        <v>104000</v>
      </c>
      <c r="I18" s="106"/>
    </row>
    <row r="19" spans="1:9" ht="12.75">
      <c r="A19" s="35" t="s">
        <v>32</v>
      </c>
      <c r="B19" s="36"/>
      <c r="C19" s="36"/>
      <c r="D19" s="36"/>
      <c r="E19" s="36"/>
      <c r="F19" s="37" t="s">
        <v>33</v>
      </c>
      <c r="G19" s="37"/>
      <c r="H19" s="38">
        <f>SUM(B19:F19)</f>
        <v>0</v>
      </c>
      <c r="I19" s="38"/>
    </row>
    <row r="20" spans="1:9" ht="64.5" customHeight="1">
      <c r="A20" s="18" t="s">
        <v>34</v>
      </c>
      <c r="B20" s="18"/>
      <c r="C20" s="18"/>
      <c r="D20" s="40" t="s">
        <v>35</v>
      </c>
      <c r="E20" s="41" t="s">
        <v>36</v>
      </c>
      <c r="F20" s="42" t="s">
        <v>37</v>
      </c>
      <c r="G20" s="18" t="s">
        <v>38</v>
      </c>
      <c r="H20" s="43" t="s">
        <v>17</v>
      </c>
      <c r="I20" s="43" t="s">
        <v>39</v>
      </c>
    </row>
    <row r="21" spans="1:9" ht="78" customHeight="1">
      <c r="A21" s="94" t="s">
        <v>63</v>
      </c>
      <c r="B21" s="94"/>
      <c r="C21" s="94"/>
      <c r="D21" s="45">
        <v>1</v>
      </c>
      <c r="E21" s="46">
        <v>1</v>
      </c>
      <c r="F21" s="46">
        <v>0.6</v>
      </c>
      <c r="G21" s="47">
        <f>24895+5005+14000+17500</f>
        <v>61400</v>
      </c>
      <c r="H21" s="48"/>
      <c r="I21" s="55"/>
    </row>
    <row r="22" spans="1:9" ht="53.25" customHeight="1">
      <c r="A22" s="98" t="s">
        <v>64</v>
      </c>
      <c r="B22" s="98"/>
      <c r="C22" s="98"/>
      <c r="D22" s="107"/>
      <c r="E22" s="48">
        <v>1</v>
      </c>
      <c r="F22" s="48">
        <v>0.4</v>
      </c>
      <c r="G22" s="108">
        <f>(20148+8730+13722)</f>
        <v>42600</v>
      </c>
      <c r="H22" s="48"/>
      <c r="I22" s="49"/>
    </row>
    <row r="23" ht="12.75">
      <c r="G23" s="88"/>
    </row>
    <row r="24" ht="12.75">
      <c r="I24" s="87"/>
    </row>
    <row r="25" ht="12.75">
      <c r="G25" s="88"/>
    </row>
    <row r="26" ht="12.75">
      <c r="F26" s="88"/>
    </row>
    <row r="30" spans="3:7" ht="12.75">
      <c r="C30" s="87"/>
      <c r="G30" s="88"/>
    </row>
    <row r="31" spans="3:4" ht="12.75">
      <c r="C31" s="87"/>
      <c r="D31" s="87"/>
    </row>
    <row r="32" ht="12.75">
      <c r="C32" s="87"/>
    </row>
    <row r="34" ht="12.75">
      <c r="C34" s="87"/>
    </row>
    <row r="36" ht="12.75">
      <c r="C36" s="87"/>
    </row>
    <row r="38" spans="3:5" ht="12.75">
      <c r="C38" s="87"/>
      <c r="D38" s="87"/>
      <c r="E38" s="87"/>
    </row>
    <row r="40" ht="12.75">
      <c r="C40" s="87"/>
    </row>
  </sheetData>
  <sheetProtection selectLockedCells="1" selectUnlockedCells="1"/>
  <mergeCells count="32">
    <mergeCell ref="A1:A3"/>
    <mergeCell ref="B1:E3"/>
    <mergeCell ref="F1:I1"/>
    <mergeCell ref="F3:I3"/>
    <mergeCell ref="A4:I4"/>
    <mergeCell ref="A5:I5"/>
    <mergeCell ref="A6:E6"/>
    <mergeCell ref="F6:I6"/>
    <mergeCell ref="B7:I7"/>
    <mergeCell ref="B8:I8"/>
    <mergeCell ref="B9:I9"/>
    <mergeCell ref="B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I14"/>
    <mergeCell ref="B15:I16"/>
    <mergeCell ref="F17:G17"/>
    <mergeCell ref="H17:I17"/>
    <mergeCell ref="F18:G18"/>
    <mergeCell ref="H18:I18"/>
    <mergeCell ref="F19:G19"/>
    <mergeCell ref="H19:I19"/>
    <mergeCell ref="A20:C20"/>
    <mergeCell ref="A21:C21"/>
    <mergeCell ref="A22:C22"/>
  </mergeCells>
  <printOptions horizontalCentered="1" verticalCentered="1"/>
  <pageMargins left="0.7875" right="0.5" top="0.45" bottom="0.8" header="0.5118055555555555" footer="0.5118055555555555"/>
  <pageSetup horizontalDpi="300" verticalDpi="300" orientation="landscape" scale="89"/>
  <rowBreaks count="1" manualBreakCount="1">
    <brk id="2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/>
  <cp:lastPrinted>2012-03-23T20:36:45Z</cp:lastPrinted>
  <dcterms:created xsi:type="dcterms:W3CDTF">2008-06-09T18:56:06Z</dcterms:created>
  <dcterms:modified xsi:type="dcterms:W3CDTF">2012-03-23T20:45:26Z</dcterms:modified>
  <cp:category/>
  <cp:version/>
  <cp:contentType/>
  <cp:contentStatus/>
  <cp:revision>21</cp:revision>
</cp:coreProperties>
</file>