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5" windowWidth="15480" windowHeight="6570" firstSheet="1" activeTab="6"/>
  </bookViews>
  <sheets>
    <sheet name="PLAN DE ACCION SOCIAL 2012" sheetId="1" state="hidden" r:id="rId1"/>
    <sheet name="EDUCACION" sheetId="2" r:id="rId2"/>
    <sheet name="SOCIAL" sheetId="3" r:id="rId3"/>
    <sheet name="CULTURA" sheetId="4" r:id="rId4"/>
    <sheet name="GARANTI DERECHOS" sheetId="5" r:id="rId5"/>
    <sheet name="DEPORTES" sheetId="6" r:id="rId6"/>
    <sheet name="SALUD" sheetId="7" r:id="rId7"/>
    <sheet name="Hoja7" sheetId="8" r:id="rId8"/>
  </sheets>
  <externalReferences>
    <externalReference r:id="rId11"/>
    <externalReference r:id="rId12"/>
  </externalReferences>
  <definedNames/>
  <calcPr fullCalcOnLoad="1" iterate="1" iterateCount="100" iterateDelta="0.001"/>
</workbook>
</file>

<file path=xl/comments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<sst xmlns="http://schemas.openxmlformats.org/spreadsheetml/2006/main" count="1132" uniqueCount="95">
  <si>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</si>
  <si>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</si>
  <si>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</si>
  <si>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</si>
  <si>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</si>
  <si>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</si>
  <si>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</si>
  <si>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</si>
  <si>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</si>
  <si>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</si>
  <si>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</si>
  <si>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</si>
  <si>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</si>
  <si>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</si>
  <si>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</si>
  <si>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</si>
  <si>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</si>
  <si>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</si>
  <si>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Responsable </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</si>
  <si>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</si>
  <si>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</si>
  <si>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</si>
  <si>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</si>
  <si>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</si>
  <si>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</si>
  <si>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</si>
  <si>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</si>
  <si>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</si>
  <si>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</si>
  <si>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UNIDAD DE MEDIDA</t>
  </si>
  <si>
    <t>CODIGO REGISTRO PROYECTO</t>
  </si>
  <si>
    <t>INDICADOR</t>
  </si>
  <si>
    <t>RECURSO PROPIO</t>
  </si>
  <si>
    <t>SGP ESPECIFICO</t>
  </si>
  <si>
    <t>SGP LIBRE DESTINACION</t>
  </si>
  <si>
    <t>NACION</t>
  </si>
  <si>
    <r>
      <t>PROGRAMA</t>
    </r>
    <r>
      <rPr>
        <b/>
        <sz val="8"/>
        <rFont val="Arial"/>
        <family val="2"/>
      </rPr>
      <t>:                       EDUCACION CON CALIDAD Y PROSPERIDAD</t>
    </r>
  </si>
  <si>
    <t>SECTOR : DESARROLLO SOCIAL</t>
  </si>
  <si>
    <t>COMPONENTE DE EFICACIA - PLAN DE ACCIÒN - VIGENCIA  2012</t>
  </si>
  <si>
    <t>PLAN DE DESARROLLO: "PROSPERIDAD Y SEGURIDAD ALIMENTARIA" 2012-2015</t>
  </si>
  <si>
    <t>NOMBRE  -  Secretario de Desarrollo Social.</t>
  </si>
  <si>
    <t>LINA MARCELA RODRIGUEZ ROMERO</t>
  </si>
  <si>
    <t>OBJETIVO DEL EJE / DIMENSIÓN: Forjar y construir mejores capacidades y oportunidades para nuestra gente; acorde al ciclo vital, necesidades y potencialidades con especial énfasis en la infancia y la adolescencia. El eje Social lo constituyen diferentes programas en materia de educación, salud, promoción social, cultura, deportes-recreación y vivienda.</t>
  </si>
  <si>
    <t>Numero de niños y jovenes en condiciones de vulnerabilidad que reciben el servicio.</t>
  </si>
  <si>
    <t>META  VIGENCIA(2012)</t>
  </si>
  <si>
    <r>
      <t>OBJETIVOS</t>
    </r>
    <r>
      <rPr>
        <sz val="9"/>
        <rFont val="Arial"/>
        <family val="2"/>
      </rPr>
      <t xml:space="preserve">:         1. Aumentar   la cobertura bruta en educación básica (preescolar, básica primaria, básica secundaria) durante el cuatrienio y Disminuir la tasa de deserción escolar durante el cuatrienio                     </t>
    </r>
  </si>
  <si>
    <t>EJE:  SOCIAL (GACHALA FUTURISTA Y EMPRENDEDORA)</t>
  </si>
  <si>
    <t>PRESTACION DEL SERVICIO DEL TRANSPORTE A LA POBLACION ESCOLARIZADA A TRAVES DE CONVENIOS CON LA SECRETARIA DE EDUCACION DE CUNDINAMARCA.</t>
  </si>
  <si>
    <t>GARANTIZAR EL MANTENIMIENTO, ADECUACION Y CONSTRUCCION DE LA INFRAESTRUCTURA EDUCATIVA.</t>
  </si>
  <si>
    <t>PRESTACION DE SERVICIO DE RESTAURANTE ESCOLAR A LOS ESTUDIANTES EN ASOCIO CON EL ICBF.</t>
  </si>
  <si>
    <t>Pago del servicio de transporte a los estudiantes del area urbana y rural del municipio.</t>
  </si>
  <si>
    <t>Numero</t>
  </si>
  <si>
    <t>544 niños y niñas que reciben el servicio de transporte en el Municipio de Gachala.</t>
  </si>
  <si>
    <t>Numero de niños y niñas que reciben el servicio.</t>
  </si>
  <si>
    <t>Ingresar niños y jovenes en condiciones de vulnerabilidad al sistema educativo.</t>
  </si>
  <si>
    <t>Prestar el servio de restaurante escolar a partir  de convenios con las entidades responsables a nivel nacional.</t>
  </si>
  <si>
    <t>Numero de instituciones mejoradas.</t>
  </si>
  <si>
    <t>Numero de niños que reciben el servicio.</t>
  </si>
  <si>
    <t>Numero de proyectos implementados</t>
  </si>
  <si>
    <t>META DE PRODUCTO 4</t>
  </si>
  <si>
    <t>AD</t>
  </si>
  <si>
    <t>INFORME</t>
  </si>
  <si>
    <t>CORPOGUAVIO, INGEOMINAS</t>
  </si>
  <si>
    <t>ALCALDIA MUNICIPAL</t>
  </si>
  <si>
    <t>Mujeres /Hombres</t>
  </si>
  <si>
    <t>META DE PRODUCTO 5</t>
  </si>
  <si>
    <t>META DE PRODUCTO 6</t>
  </si>
  <si>
    <t>META DE PRODUCTO 7</t>
  </si>
  <si>
    <t>EJE:  GACHALA FUTURISTA Y EMPREDEDORA</t>
  </si>
  <si>
    <t>SECTOR: EDUCACION</t>
  </si>
  <si>
    <r>
      <t>PROGRAMA</t>
    </r>
    <r>
      <rPr>
        <b/>
        <sz val="8"/>
        <rFont val="Arial"/>
        <family val="2"/>
      </rPr>
      <t xml:space="preserve">:                 </t>
    </r>
  </si>
  <si>
    <r>
      <t>OBJETIVOS</t>
    </r>
    <r>
      <rPr>
        <sz val="9"/>
        <rFont val="Arial"/>
        <family val="2"/>
      </rPr>
      <t>:         1) Aumentar   la cobertura bruta en educación básica (preescolar, básica primaria, básica secundaria) durante el cuatrienio y Disminuir la tasa de deserción escolar durante el cuatrienio.2)Reducir la tasa de analfabetismo  y conocimientos tecnológicos durante el cuatrienio.3) Mejorar la calidad educativa durante el cuatrienio. 4) Fortalecimiento del desarrollo de las competencias durante el cuatrienio</t>
    </r>
  </si>
  <si>
    <t>SECRETARIA DE DESARROLLO SOCIAL</t>
  </si>
  <si>
    <t>Lina Marcela Rodríguez Romero</t>
  </si>
  <si>
    <t>PRESTACIÓN DEL SERVICIO DEL  TRANSPORTE A LA POBLACIÓN ESCOLARIZADA A TRAVÉS DE CONVENIOS CON LA SECRETARÍA DE EDUCACIÓN DE CUNDINAMARCA.</t>
  </si>
  <si>
    <t>GARANTIZAR EL MANTENIMIENTO, ADECUACIÓN Y CONSTRUCCIÓN DE LA INFRAESTRUCTURA EDUCATIVA.</t>
  </si>
  <si>
    <t>META DE PRODUCTO 8</t>
  </si>
  <si>
    <t>META DE PRODUCTO 9</t>
  </si>
  <si>
    <t>SECTOR: CULTURA</t>
  </si>
  <si>
    <r>
      <t>PROGRAMA</t>
    </r>
    <r>
      <rPr>
        <b/>
        <sz val="8"/>
        <rFont val="Arial"/>
        <family val="2"/>
      </rPr>
      <t xml:space="preserve">:         PROMOVIENDO ESPACIOS Y EVENTOS PARA LA RECREACION        </t>
    </r>
  </si>
  <si>
    <r>
      <t>OBJETIVOS</t>
    </r>
    <r>
      <rPr>
        <sz val="9"/>
        <rFont val="Arial"/>
        <family val="2"/>
      </rPr>
      <t xml:space="preserve">:         1). Lograr la igualdad de género y autonomía de la mujer. 2). Enfoque de Derechos. 3). Desarrollar el principio de corresponsabilidad en la protección integral de los derechos  de los más vulnerables. 4). Consolidar la Red para la Superación de la Pobreza Extrema. 5). </t>
    </r>
  </si>
  <si>
    <t>%</t>
  </si>
  <si>
    <t>SECTOR: SOCIAL</t>
  </si>
  <si>
    <r>
      <t>OBJETIVOS</t>
    </r>
    <r>
      <rPr>
        <sz val="9"/>
        <rFont val="Arial"/>
        <family val="2"/>
      </rPr>
      <t xml:space="preserve">:         1).FOMENTAR LOS PROCESOS DE FORMACIÓN ARTÍSTICA Y DE CREACIÓN CULTURAL, </t>
    </r>
  </si>
  <si>
    <r>
      <t>PROGRAMA</t>
    </r>
    <r>
      <rPr>
        <b/>
        <sz val="8"/>
        <rFont val="Arial"/>
        <family val="2"/>
      </rPr>
      <t>:        GACHALA CON GARANTIA DE DERECHOS</t>
    </r>
  </si>
  <si>
    <r>
      <t>OBJETIVOS</t>
    </r>
    <r>
      <rPr>
        <sz val="9"/>
        <rFont val="Arial"/>
        <family val="2"/>
      </rPr>
      <t>:         1). FORTALECER Y BRINDAR MAYOR ACCESO A LA POBLACIÓN ESPECIAL DEL MUNICIPIO, A LOS DIFERENTES PROGRAMAS</t>
    </r>
  </si>
  <si>
    <r>
      <t>PROGRAMA</t>
    </r>
    <r>
      <rPr>
        <b/>
        <sz val="8"/>
        <rFont val="Arial"/>
        <family val="2"/>
      </rPr>
      <t>:        PROMOVIENDO ESPACIOS Y EVENTOS PARA LA RECREACION.</t>
    </r>
  </si>
  <si>
    <r>
      <t>OBJETIVOS</t>
    </r>
    <r>
      <rPr>
        <sz val="9"/>
        <rFont val="Arial"/>
        <family val="2"/>
      </rPr>
      <t>:         1). AUMENTAR EL PORCENTAJE DE PERSONAS QUE PRACTICAN ALGUNA ACTIVIDAD DEPORTIVA DURANTE EL CUATRIENIO .2) INCREMENTAR LA PARTICIPACIÓN DE JÓVENES EN ACTIVIDADES DEPORTIVAS DURANTE EL CUATRIENIO.</t>
    </r>
  </si>
  <si>
    <t>SECTOR: SALUD</t>
  </si>
  <si>
    <t>SECTOR: DEPORTES</t>
  </si>
  <si>
    <t>SECTOR: GARANTIA DE DERECHOS</t>
  </si>
  <si>
    <r>
      <t>PROGRAMA</t>
    </r>
    <r>
      <rPr>
        <b/>
        <sz val="8"/>
        <rFont val="Arial"/>
        <family val="2"/>
      </rPr>
      <t>:      SALUD CON CALIDAD PARA GACHALUNOS</t>
    </r>
  </si>
  <si>
    <r>
      <t>OBJETIVOS</t>
    </r>
    <r>
      <rPr>
        <sz val="9"/>
        <rFont val="Arial"/>
        <family val="2"/>
      </rPr>
      <t>:         1). CULTIVAR, PROMOVER Y GARANTIZAR  LA SALUD Y CALIDAD DE VIDA  DE LA POBLACIÓN GACHALUNA.2).SEGUIMIENTO Y CUMPLIMIENTO DE ALIMENTACIÓN SALUDABLE.3).GARANTIZAR LA PREVENCIÓN Y PROMOCIÓN DE LOS SERVICIOS DE SALUD PUBLICA</t>
    </r>
  </si>
  <si>
    <t>META  VIGENCIA(2013)</t>
  </si>
  <si>
    <t>COMPONENTE DE EFICACIA - PLAN DE ACCIÒN - VIGENCIA  2013</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</si>
</sst>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 #,##0_ ;_ * \-#,##0_ ;_ * &quot;-&quot;_ ;_ @_ "/>
    <numFmt numFmtId="179" formatCode="_ * #,##0.00_ ;_ * \-#,##0.00_ ;_ * &quot;-&quot;??_ ;_ @_ "/>
    <numFmt numFmtId="180" formatCode="_(* #,##0_);_(* \(#,##0\);_(* &quot;-&quot;??_);_(@_)"/>
    <numFmt numFmtId="181" formatCode="0.000"/>
    <numFmt numFmtId="182" formatCode="#,##0.000"/>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240A]dddd\,\ dd&quot; de &quot;mmmm&quot; de &quot;yyyy"/>
    <numFmt numFmtId="190" formatCode="[$-240A]hh:mm:ss\ AM/PM"/>
  </numFmts>
  <fonts count="52">
    <font>
      <sz val="11"/>
      <color theme="1"/>
      <name val="Calibri"/>
      <family val="2"/>
    </font>
    <font>
      <sz val="11"/>
      <color indexed="8"/>
      <name val="Calibri"/>
      <family val="2"/>
    </font>
    <font>
      <b/>
      <sz val="9"/>
      <name val="Tahoma"/>
      <family val="2"/>
    </font>
    <font>
      <sz val="10"/>
      <color indexed="8"/>
      <name val="Arial"/>
      <family val="2"/>
    </font>
    <font>
      <b/>
      <sz val="10"/>
      <name val="Arial"/>
      <family val="2"/>
    </font>
    <font>
      <sz val="10"/>
      <name val="Arial"/>
      <family val="2"/>
    </font>
    <font>
      <u val="single"/>
      <sz val="7.5"/>
      <color indexed="12"/>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0099FF"/>
        <bgColor indexed="64"/>
      </patternFill>
    </fill>
    <fill>
      <patternFill patternType="solid">
        <fgColor rgb="FF00CC99"/>
        <bgColor indexed="64"/>
      </patternFill>
    </fill>
    <fill>
      <patternFill patternType="solid">
        <fgColor rgb="FF66FF99"/>
        <bgColor indexed="64"/>
      </patternFill>
    </fill>
    <fill>
      <patternFill patternType="solid">
        <fgColor indexed="41"/>
        <bgColor indexed="64"/>
      </patternFill>
    </fill>
    <fill>
      <patternFill patternType="gray125">
        <fgColor indexed="9"/>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theme="0"/>
        <bgColor indexed="64"/>
      </patternFill>
    </fill>
    <fill>
      <patternFill patternType="solid">
        <fgColor rgb="FFFFFF00"/>
        <bgColor indexed="64"/>
      </patternFill>
    </fill>
    <fill>
      <patternFill patternType="solid">
        <fgColor rgb="FFB7FCA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border>
    <border>
      <left style="thin"/>
      <right style="thin"/>
      <top style="medium"/>
      <bottom/>
    </border>
    <border>
      <left style="thin"/>
      <right style="medium"/>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right style="thin"/>
      <top style="thin"/>
      <bottom/>
    </border>
    <border>
      <left style="thin"/>
      <right style="thin"/>
      <top>
        <color indexed="63"/>
      </top>
      <bottom style="thin"/>
    </border>
    <border>
      <left style="thin"/>
      <right style="thin"/>
      <top>
        <color indexed="63"/>
      </top>
      <bottom>
        <color indexed="63"/>
      </bottom>
    </border>
    <border>
      <left style="medium"/>
      <right/>
      <top/>
      <bottom/>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medium"/>
      <top style="thin"/>
      <bottom>
        <color indexed="63"/>
      </bottom>
    </border>
    <border>
      <left>
        <color indexed="63"/>
      </left>
      <right style="thin"/>
      <top style="medium"/>
      <bottom>
        <color indexed="63"/>
      </bottom>
    </border>
    <border>
      <left/>
      <right style="thin"/>
      <top/>
      <bottom/>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top/>
      <bottom/>
    </border>
    <border>
      <left/>
      <right style="medium"/>
      <top/>
      <bottom/>
    </border>
    <border>
      <left>
        <color indexed="63"/>
      </left>
      <right style="medium"/>
      <top style="medium"/>
      <bottom style="thin"/>
    </border>
    <border>
      <left style="thin"/>
      <right/>
      <top style="thin"/>
      <bottom/>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178"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89">
    <xf numFmtId="0" fontId="0" fillId="0" borderId="0" xfId="0" applyFont="1" applyAlignment="1">
      <alignment/>
    </xf>
    <xf numFmtId="0" fontId="0" fillId="0" borderId="0" xfId="0"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vertical="center" wrapText="1"/>
    </xf>
    <xf numFmtId="0" fontId="7" fillId="33" borderId="10" xfId="0" applyFont="1" applyFill="1" applyBorder="1" applyAlignment="1">
      <alignment horizontal="center" vertical="center" wrapText="1"/>
    </xf>
    <xf numFmtId="3" fontId="12" fillId="34" borderId="11" xfId="0" applyNumberFormat="1" applyFont="1" applyFill="1" applyBorder="1" applyAlignment="1" applyProtection="1">
      <alignment horizontal="center" vertical="center" textRotation="90" wrapText="1"/>
      <protection/>
    </xf>
    <xf numFmtId="3" fontId="12" fillId="34" borderId="12" xfId="0" applyNumberFormat="1" applyFont="1" applyFill="1" applyBorder="1" applyAlignment="1" applyProtection="1">
      <alignment horizontal="center" vertical="center" textRotation="90" wrapText="1"/>
      <protection/>
    </xf>
    <xf numFmtId="0" fontId="7" fillId="18" borderId="13" xfId="0" applyFont="1" applyFill="1" applyBorder="1" applyAlignment="1">
      <alignment horizontal="center" vertical="center" wrapText="1"/>
    </xf>
    <xf numFmtId="3" fontId="7" fillId="18" borderId="14" xfId="0" applyNumberFormat="1" applyFont="1" applyFill="1" applyBorder="1" applyAlignment="1" applyProtection="1">
      <alignment horizontal="center" vertical="center" wrapText="1"/>
      <protection locked="0"/>
    </xf>
    <xf numFmtId="3" fontId="7" fillId="18" borderId="14" xfId="0" applyNumberFormat="1" applyFont="1" applyFill="1" applyBorder="1" applyAlignment="1">
      <alignment horizontal="center" vertical="center" textRotation="90"/>
    </xf>
    <xf numFmtId="0" fontId="7" fillId="18" borderId="14" xfId="0" applyFont="1" applyFill="1" applyBorder="1" applyAlignment="1">
      <alignment horizontal="center" vertical="center" textRotation="90"/>
    </xf>
    <xf numFmtId="3" fontId="7" fillId="34" borderId="13" xfId="0" applyNumberFormat="1" applyFont="1" applyFill="1" applyBorder="1" applyAlignment="1">
      <alignment horizontal="center" vertical="center" textRotation="90"/>
    </xf>
    <xf numFmtId="3" fontId="7" fillId="34" borderId="14" xfId="0" applyNumberFormat="1" applyFont="1" applyFill="1" applyBorder="1" applyAlignment="1">
      <alignment horizontal="center" vertical="center" textRotation="90"/>
    </xf>
    <xf numFmtId="3" fontId="7" fillId="34" borderId="15" xfId="0" applyNumberFormat="1" applyFont="1" applyFill="1" applyBorder="1" applyAlignment="1">
      <alignment horizontal="center" vertical="center" textRotation="90"/>
    </xf>
    <xf numFmtId="0" fontId="7" fillId="35" borderId="16" xfId="0" applyFont="1" applyFill="1" applyBorder="1" applyAlignment="1">
      <alignment horizontal="center" vertical="center" textRotation="90"/>
    </xf>
    <xf numFmtId="0" fontId="7" fillId="35" borderId="14" xfId="0" applyFont="1" applyFill="1" applyBorder="1" applyAlignment="1">
      <alignment horizontal="center" vertical="center" textRotation="90"/>
    </xf>
    <xf numFmtId="0" fontId="7" fillId="35" borderId="15" xfId="0" applyFont="1" applyFill="1" applyBorder="1" applyAlignment="1">
      <alignment horizontal="center" vertical="center" textRotation="90" wrapText="1"/>
    </xf>
    <xf numFmtId="0" fontId="8" fillId="36" borderId="17" xfId="0" applyFont="1" applyFill="1" applyBorder="1" applyAlignment="1">
      <alignment horizontal="center" vertical="center"/>
    </xf>
    <xf numFmtId="0" fontId="8" fillId="36" borderId="18"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7" fillId="36" borderId="18" xfId="0" applyFont="1" applyFill="1" applyBorder="1" applyAlignment="1">
      <alignment horizontal="center" vertical="center" wrapText="1"/>
    </xf>
    <xf numFmtId="3" fontId="7" fillId="34" borderId="17" xfId="0" applyNumberFormat="1" applyFont="1" applyFill="1" applyBorder="1" applyAlignment="1" applyProtection="1">
      <alignment horizontal="center" vertical="center" textRotation="90" wrapText="1"/>
      <protection locked="0"/>
    </xf>
    <xf numFmtId="3" fontId="7" fillId="37" borderId="18" xfId="0" applyNumberFormat="1" applyFont="1" applyFill="1" applyBorder="1" applyAlignment="1" applyProtection="1">
      <alignment horizontal="center" vertical="center" textRotation="90" wrapText="1"/>
      <protection locked="0"/>
    </xf>
    <xf numFmtId="3" fontId="7" fillId="34" borderId="18" xfId="0" applyNumberFormat="1" applyFont="1" applyFill="1" applyBorder="1" applyAlignment="1" applyProtection="1">
      <alignment horizontal="center" vertical="center" textRotation="90" wrapText="1"/>
      <protection locked="0"/>
    </xf>
    <xf numFmtId="3" fontId="8" fillId="34" borderId="18" xfId="0" applyNumberFormat="1" applyFont="1" applyFill="1" applyBorder="1" applyAlignment="1" applyProtection="1">
      <alignment horizontal="center" vertical="center" textRotation="90" wrapText="1"/>
      <protection locked="0"/>
    </xf>
    <xf numFmtId="0" fontId="8" fillId="35" borderId="18" xfId="0" applyFont="1" applyFill="1" applyBorder="1" applyAlignment="1" applyProtection="1">
      <alignment horizontal="center" vertical="center" textRotation="90" wrapText="1"/>
      <protection locked="0"/>
    </xf>
    <xf numFmtId="0" fontId="13" fillId="35" borderId="18" xfId="0" applyFont="1" applyFill="1" applyBorder="1" applyAlignment="1" applyProtection="1">
      <alignment horizontal="center" vertical="center" wrapText="1"/>
      <protection locked="0"/>
    </xf>
    <xf numFmtId="0" fontId="7" fillId="35" borderId="19" xfId="0" applyFont="1" applyFill="1" applyBorder="1" applyAlignment="1">
      <alignment wrapText="1"/>
    </xf>
    <xf numFmtId="0" fontId="14" fillId="0" borderId="20" xfId="0" applyFont="1" applyFill="1" applyBorder="1" applyAlignment="1">
      <alignment horizontal="left" vertical="center" wrapText="1"/>
    </xf>
    <xf numFmtId="0" fontId="7" fillId="38" borderId="20" xfId="0"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wrapText="1"/>
    </xf>
    <xf numFmtId="0" fontId="7" fillId="39" borderId="21" xfId="0" applyFont="1" applyFill="1" applyBorder="1" applyAlignment="1">
      <alignment horizontal="center" vertical="center" textRotation="90" wrapText="1"/>
    </xf>
    <xf numFmtId="180" fontId="7" fillId="40" borderId="22" xfId="48" applyNumberFormat="1" applyFont="1" applyFill="1" applyBorder="1" applyAlignment="1" applyProtection="1">
      <alignment horizontal="center" vertical="center" textRotation="90" wrapText="1"/>
      <protection locked="0"/>
    </xf>
    <xf numFmtId="3" fontId="7" fillId="40" borderId="21" xfId="0" applyNumberFormat="1" applyFont="1" applyFill="1" applyBorder="1" applyAlignment="1" applyProtection="1">
      <alignment horizontal="center" vertical="center" textRotation="90" wrapText="1"/>
      <protection locked="0"/>
    </xf>
    <xf numFmtId="180" fontId="7" fillId="0" borderId="23" xfId="48" applyNumberFormat="1" applyFont="1" applyBorder="1" applyAlignment="1">
      <alignment horizontal="center" textRotation="90"/>
    </xf>
    <xf numFmtId="3" fontId="7" fillId="0" borderId="20" xfId="0" applyNumberFormat="1"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horizontal="center" vertical="center" textRotation="90" wrapText="1"/>
      <protection locked="0"/>
    </xf>
    <xf numFmtId="0" fontId="7" fillId="38" borderId="21" xfId="0" applyFont="1" applyFill="1" applyBorder="1" applyAlignment="1" applyProtection="1">
      <alignment horizontal="center" vertical="center" textRotation="90" wrapText="1"/>
      <protection locked="0"/>
    </xf>
    <xf numFmtId="0" fontId="14" fillId="0" borderId="24" xfId="0" applyFont="1" applyFill="1" applyBorder="1" applyAlignment="1">
      <alignment horizontal="left" vertical="center" wrapText="1"/>
    </xf>
    <xf numFmtId="0" fontId="7" fillId="38" borderId="21" xfId="0" applyFont="1" applyFill="1" applyBorder="1" applyAlignment="1" applyProtection="1">
      <alignment horizontal="center" vertical="center" wrapText="1"/>
      <protection locked="0"/>
    </xf>
    <xf numFmtId="0" fontId="5" fillId="0" borderId="25" xfId="0" applyFont="1" applyBorder="1" applyAlignment="1">
      <alignment horizontal="center" vertical="center" wrapText="1"/>
    </xf>
    <xf numFmtId="180" fontId="7" fillId="40" borderId="26" xfId="48" applyNumberFormat="1" applyFont="1" applyFill="1" applyBorder="1" applyAlignment="1">
      <alignment horizontal="center" textRotation="90"/>
    </xf>
    <xf numFmtId="180" fontId="7" fillId="40" borderId="21" xfId="48" applyNumberFormat="1" applyFont="1" applyFill="1" applyBorder="1" applyAlignment="1" applyProtection="1">
      <alignment horizontal="center" vertical="center" textRotation="90" wrapText="1"/>
      <protection locked="0"/>
    </xf>
    <xf numFmtId="0" fontId="7" fillId="38" borderId="21" xfId="0" applyFont="1" applyFill="1" applyBorder="1" applyAlignment="1">
      <alignment horizontal="center" vertical="center" wrapText="1"/>
    </xf>
    <xf numFmtId="180" fontId="7" fillId="0" borderId="21" xfId="48" applyNumberFormat="1" applyFont="1" applyBorder="1" applyAlignment="1">
      <alignment horizontal="center" textRotation="90"/>
    </xf>
    <xf numFmtId="0" fontId="7" fillId="38" borderId="21" xfId="0" applyFont="1" applyFill="1" applyBorder="1" applyAlignment="1">
      <alignment horizontal="center" vertical="center" textRotation="90" wrapText="1"/>
    </xf>
    <xf numFmtId="0" fontId="14" fillId="0" borderId="27" xfId="0" applyFont="1" applyFill="1" applyBorder="1" applyAlignment="1">
      <alignment horizontal="left" vertical="center" wrapText="1"/>
    </xf>
    <xf numFmtId="0" fontId="7" fillId="38" borderId="2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27" xfId="0" applyFont="1" applyBorder="1" applyAlignment="1">
      <alignment horizontal="center" vertical="center" wrapText="1"/>
    </xf>
    <xf numFmtId="0" fontId="7" fillId="39" borderId="28" xfId="0" applyFont="1" applyFill="1" applyBorder="1" applyAlignment="1">
      <alignment horizontal="center" vertical="center" textRotation="90" wrapText="1"/>
    </xf>
    <xf numFmtId="180" fontId="7" fillId="40" borderId="29" xfId="48" applyNumberFormat="1" applyFont="1" applyFill="1" applyBorder="1" applyAlignment="1" applyProtection="1">
      <alignment horizontal="center" vertical="center" textRotation="90" wrapText="1"/>
      <protection locked="0"/>
    </xf>
    <xf numFmtId="3" fontId="7" fillId="40" borderId="28" xfId="0" applyNumberFormat="1" applyFont="1" applyFill="1" applyBorder="1" applyAlignment="1" applyProtection="1">
      <alignment horizontal="center" vertical="center" textRotation="90" wrapText="1"/>
      <protection locked="0"/>
    </xf>
    <xf numFmtId="180" fontId="7" fillId="0" borderId="28" xfId="48" applyNumberFormat="1" applyFont="1" applyBorder="1" applyAlignment="1">
      <alignment horizontal="center" textRotation="90"/>
    </xf>
    <xf numFmtId="3" fontId="7" fillId="0" borderId="28" xfId="0" applyNumberFormat="1" applyFont="1" applyFill="1" applyBorder="1" applyAlignment="1" applyProtection="1">
      <alignment horizontal="center" vertical="center" wrapText="1"/>
      <protection locked="0"/>
    </xf>
    <xf numFmtId="3" fontId="7" fillId="0" borderId="28" xfId="0" applyNumberFormat="1" applyFont="1" applyFill="1" applyBorder="1" applyAlignment="1" applyProtection="1">
      <alignment horizontal="center" vertical="center" textRotation="90" wrapText="1"/>
      <protection locked="0"/>
    </xf>
    <xf numFmtId="0" fontId="7" fillId="38" borderId="28" xfId="0" applyFont="1" applyFill="1" applyBorder="1" applyAlignment="1">
      <alignment horizontal="center" vertical="center" textRotation="90" wrapText="1"/>
    </xf>
    <xf numFmtId="3" fontId="7" fillId="36" borderId="18" xfId="0" applyNumberFormat="1" applyFont="1" applyFill="1" applyBorder="1" applyAlignment="1">
      <alignment horizontal="center" vertical="center" textRotation="90" wrapText="1"/>
    </xf>
    <xf numFmtId="0" fontId="8" fillId="36" borderId="18" xfId="0" applyFont="1" applyFill="1" applyBorder="1" applyAlignment="1" applyProtection="1">
      <alignment horizontal="center" vertical="center" textRotation="90" wrapText="1"/>
      <protection locked="0"/>
    </xf>
    <xf numFmtId="0" fontId="8" fillId="36" borderId="19" xfId="0" applyFont="1" applyFill="1" applyBorder="1" applyAlignment="1" applyProtection="1">
      <alignment horizontal="center" vertical="center" textRotation="90" wrapText="1"/>
      <protection locked="0"/>
    </xf>
    <xf numFmtId="0" fontId="14" fillId="0" borderId="21" xfId="0" applyFont="1" applyFill="1" applyBorder="1" applyAlignment="1">
      <alignment horizontal="left" vertical="center" wrapText="1"/>
    </xf>
    <xf numFmtId="0" fontId="7" fillId="41" borderId="21" xfId="0" applyFont="1" applyFill="1" applyBorder="1" applyAlignment="1" applyProtection="1">
      <alignment horizontal="center" vertical="center" wrapText="1"/>
      <protection locked="0"/>
    </xf>
    <xf numFmtId="0" fontId="5" fillId="0" borderId="21" xfId="0" applyFont="1" applyBorder="1" applyAlignment="1">
      <alignment horizontal="center" vertical="center" wrapText="1"/>
    </xf>
    <xf numFmtId="3" fontId="7" fillId="0" borderId="21" xfId="0" applyNumberFormat="1" applyFont="1" applyFill="1" applyBorder="1" applyAlignment="1">
      <alignment horizontal="center" vertical="center" textRotation="90" wrapText="1"/>
    </xf>
    <xf numFmtId="3" fontId="7" fillId="0" borderId="22" xfId="0" applyNumberFormat="1" applyFont="1" applyFill="1" applyBorder="1" applyAlignment="1" applyProtection="1">
      <alignment horizontal="center" vertical="center" textRotation="90" wrapText="1"/>
      <protection locked="0"/>
    </xf>
    <xf numFmtId="0" fontId="7" fillId="41" borderId="21" xfId="0" applyFont="1" applyFill="1" applyBorder="1" applyAlignment="1" applyProtection="1">
      <alignment horizontal="center" vertical="center" textRotation="90" wrapText="1"/>
      <protection locked="0"/>
    </xf>
    <xf numFmtId="0" fontId="7" fillId="41" borderId="21" xfId="0" applyFont="1" applyFill="1" applyBorder="1" applyAlignment="1">
      <alignment horizontal="center" vertical="center" wrapText="1"/>
    </xf>
    <xf numFmtId="0" fontId="7" fillId="41" borderId="21" xfId="0" applyFont="1" applyFill="1" applyBorder="1" applyAlignment="1">
      <alignment horizontal="center" vertical="center" textRotation="90" wrapText="1"/>
    </xf>
    <xf numFmtId="0" fontId="14" fillId="0" borderId="28" xfId="0" applyFont="1" applyFill="1" applyBorder="1" applyAlignment="1">
      <alignment horizontal="left" vertical="center" wrapText="1"/>
    </xf>
    <xf numFmtId="0" fontId="7" fillId="41" borderId="28" xfId="0" applyFont="1" applyFill="1" applyBorder="1" applyAlignment="1">
      <alignment horizontal="center" vertical="center" wrapText="1"/>
    </xf>
    <xf numFmtId="0" fontId="5" fillId="0" borderId="28" xfId="0" applyFont="1" applyBorder="1" applyAlignment="1">
      <alignment horizontal="center" vertical="center" wrapText="1"/>
    </xf>
    <xf numFmtId="3" fontId="7" fillId="0" borderId="28" xfId="0" applyNumberFormat="1" applyFont="1" applyFill="1" applyBorder="1" applyAlignment="1">
      <alignment horizontal="center" vertical="center" textRotation="90" wrapText="1"/>
    </xf>
    <xf numFmtId="3" fontId="7" fillId="0" borderId="29" xfId="0" applyNumberFormat="1" applyFont="1" applyFill="1" applyBorder="1" applyAlignment="1" applyProtection="1">
      <alignment horizontal="center" vertical="center" textRotation="90" wrapText="1"/>
      <protection locked="0"/>
    </xf>
    <xf numFmtId="0" fontId="7" fillId="41" borderId="28" xfId="0" applyFont="1" applyFill="1" applyBorder="1" applyAlignment="1">
      <alignment horizontal="center" vertical="center" textRotation="90" wrapText="1"/>
    </xf>
    <xf numFmtId="0" fontId="0" fillId="42" borderId="0" xfId="0" applyFill="1" applyAlignment="1">
      <alignment/>
    </xf>
    <xf numFmtId="3" fontId="7" fillId="36" borderId="18" xfId="0" applyNumberFormat="1" applyFont="1" applyFill="1" applyBorder="1" applyAlignment="1">
      <alignment vertical="center" textRotation="90" wrapText="1"/>
    </xf>
    <xf numFmtId="3" fontId="7" fillId="36" borderId="18" xfId="0" applyNumberFormat="1" applyFont="1" applyFill="1" applyBorder="1" applyAlignment="1" applyProtection="1">
      <alignment horizontal="center" vertical="center" textRotation="90" wrapText="1"/>
      <protection locked="0"/>
    </xf>
    <xf numFmtId="0" fontId="7" fillId="41" borderId="20" xfId="0" applyFont="1" applyFill="1" applyBorder="1" applyAlignment="1" applyProtection="1">
      <alignment horizontal="center" vertical="center" wrapText="1"/>
      <protection locked="0"/>
    </xf>
    <xf numFmtId="0" fontId="7" fillId="0" borderId="20" xfId="0" applyFont="1" applyFill="1" applyBorder="1" applyAlignment="1">
      <alignment horizontal="center" vertical="center" wrapText="1"/>
    </xf>
    <xf numFmtId="0" fontId="5" fillId="0" borderId="18" xfId="0" applyFont="1" applyBorder="1" applyAlignment="1">
      <alignment horizontal="center" vertical="center" wrapText="1"/>
    </xf>
    <xf numFmtId="3" fontId="7" fillId="0" borderId="20" xfId="0" applyNumberFormat="1" applyFont="1" applyFill="1" applyBorder="1" applyAlignment="1">
      <alignment horizontal="center" vertical="center" textRotation="90" wrapText="1"/>
    </xf>
    <xf numFmtId="3" fontId="7" fillId="0" borderId="30" xfId="0" applyNumberFormat="1" applyFont="1" applyFill="1" applyBorder="1" applyAlignment="1" applyProtection="1">
      <alignment horizontal="center" vertical="center" textRotation="90" wrapText="1"/>
      <protection locked="0"/>
    </xf>
    <xf numFmtId="3" fontId="7" fillId="0" borderId="20" xfId="0" applyNumberFormat="1" applyFont="1" applyFill="1" applyBorder="1" applyAlignment="1" applyProtection="1">
      <alignment horizontal="center" vertical="center" textRotation="90" wrapText="1"/>
      <protection locked="0"/>
    </xf>
    <xf numFmtId="3" fontId="7" fillId="40" borderId="20" xfId="0" applyNumberFormat="1" applyFont="1" applyFill="1" applyBorder="1" applyAlignment="1" applyProtection="1">
      <alignment horizontal="center" vertical="center" textRotation="90" wrapText="1"/>
      <protection locked="0"/>
    </xf>
    <xf numFmtId="0" fontId="7" fillId="41" borderId="24" xfId="0" applyFont="1" applyFill="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textRotation="90" wrapText="1"/>
      <protection locked="0"/>
    </xf>
    <xf numFmtId="3" fontId="7" fillId="40" borderId="12" xfId="0" applyNumberFormat="1" applyFont="1" applyFill="1" applyBorder="1" applyAlignment="1" applyProtection="1">
      <alignment horizontal="center" vertical="center" textRotation="90" wrapText="1"/>
      <protection locked="0"/>
    </xf>
    <xf numFmtId="0" fontId="7" fillId="41" borderId="27" xfId="0" applyFont="1" applyFill="1" applyBorder="1" applyAlignment="1" applyProtection="1">
      <alignment horizontal="center" vertical="center" wrapText="1"/>
      <protection locked="0"/>
    </xf>
    <xf numFmtId="0" fontId="7" fillId="41" borderId="28" xfId="0" applyFont="1" applyFill="1" applyBorder="1" applyAlignment="1" applyProtection="1">
      <alignment horizontal="center" vertical="center" textRotation="90" wrapText="1"/>
      <protection locked="0"/>
    </xf>
    <xf numFmtId="0" fontId="15" fillId="0" borderId="0" xfId="0" applyFont="1" applyAlignment="1">
      <alignment/>
    </xf>
    <xf numFmtId="0" fontId="0" fillId="0" borderId="0" xfId="0" applyAlignment="1">
      <alignment horizontal="center" vertical="center" wrapText="1"/>
    </xf>
    <xf numFmtId="0" fontId="3" fillId="0" borderId="0" xfId="0" applyFont="1" applyAlignment="1">
      <alignment/>
    </xf>
    <xf numFmtId="0" fontId="14" fillId="0" borderId="0" xfId="0" applyFont="1" applyFill="1" applyBorder="1" applyAlignment="1">
      <alignment horizontal="left" vertical="center" wrapText="1"/>
    </xf>
    <xf numFmtId="3" fontId="0" fillId="0" borderId="0" xfId="0" applyNumberFormat="1" applyAlignment="1">
      <alignment horizontal="center" vertical="center" wrapText="1"/>
    </xf>
    <xf numFmtId="1" fontId="0" fillId="0" borderId="0" xfId="0" applyNumberFormat="1" applyAlignment="1">
      <alignment horizontal="center" vertical="center" wrapText="1"/>
    </xf>
    <xf numFmtId="3" fontId="12" fillId="42" borderId="12" xfId="0" applyNumberFormat="1" applyFont="1" applyFill="1" applyBorder="1" applyAlignment="1" applyProtection="1">
      <alignment horizontal="center" vertical="center" textRotation="90" wrapText="1"/>
      <protection/>
    </xf>
    <xf numFmtId="3" fontId="12" fillId="42" borderId="31" xfId="0" applyNumberFormat="1" applyFont="1" applyFill="1" applyBorder="1" applyAlignment="1" applyProtection="1">
      <alignment horizontal="center" vertical="center" textRotation="90" wrapText="1"/>
      <protection/>
    </xf>
    <xf numFmtId="0" fontId="7" fillId="39" borderId="32" xfId="0" applyFont="1" applyFill="1" applyBorder="1" applyAlignment="1">
      <alignment horizontal="center" vertical="center" wrapText="1"/>
    </xf>
    <xf numFmtId="0" fontId="7" fillId="39" borderId="33" xfId="0" applyFont="1" applyFill="1" applyBorder="1" applyAlignment="1">
      <alignment horizontal="center" vertical="center" wrapText="1"/>
    </xf>
    <xf numFmtId="0" fontId="7" fillId="39" borderId="34" xfId="0" applyFont="1" applyFill="1" applyBorder="1" applyAlignment="1">
      <alignment horizontal="center" vertical="center" wrapText="1"/>
    </xf>
    <xf numFmtId="0" fontId="7" fillId="39" borderId="35" xfId="0" applyFont="1" applyFill="1" applyBorder="1" applyAlignment="1">
      <alignment horizontal="center" vertical="center" wrapText="1"/>
    </xf>
    <xf numFmtId="0" fontId="7" fillId="39" borderId="36" xfId="0" applyFont="1" applyFill="1" applyBorder="1" applyAlignment="1">
      <alignment horizontal="center" vertical="center" wrapText="1"/>
    </xf>
    <xf numFmtId="3" fontId="7" fillId="18" borderId="13" xfId="0" applyNumberFormat="1" applyFont="1" applyFill="1" applyBorder="1" applyAlignment="1" applyProtection="1">
      <alignment horizontal="center" vertical="center" wrapText="1"/>
      <protection locked="0"/>
    </xf>
    <xf numFmtId="0" fontId="7" fillId="18" borderId="15" xfId="0" applyFont="1" applyFill="1" applyBorder="1" applyAlignment="1">
      <alignment horizontal="center" vertical="center" textRotation="90"/>
    </xf>
    <xf numFmtId="178" fontId="8" fillId="36" borderId="37" xfId="0" applyNumberFormat="1" applyFont="1" applyFill="1" applyBorder="1" applyAlignment="1">
      <alignment horizontal="center" vertical="center" wrapText="1"/>
    </xf>
    <xf numFmtId="0" fontId="7" fillId="39" borderId="24" xfId="0" applyFont="1" applyFill="1" applyBorder="1" applyAlignment="1">
      <alignment horizontal="center" vertical="center" textRotation="90" wrapText="1"/>
    </xf>
    <xf numFmtId="0" fontId="8" fillId="36" borderId="13" xfId="0" applyFont="1" applyFill="1" applyBorder="1" applyAlignment="1">
      <alignment horizontal="center" vertical="center" wrapText="1"/>
    </xf>
    <xf numFmtId="0" fontId="8" fillId="36" borderId="14" xfId="0" applyFont="1" applyFill="1" applyBorder="1" applyAlignment="1" applyProtection="1">
      <alignment horizontal="center" vertical="center" textRotation="90" wrapText="1"/>
      <protection locked="0"/>
    </xf>
    <xf numFmtId="0" fontId="8" fillId="36" borderId="15" xfId="0" applyFont="1" applyFill="1" applyBorder="1" applyAlignment="1" applyProtection="1">
      <alignment horizontal="center" vertical="center" textRotation="90" wrapText="1"/>
      <protection locked="0"/>
    </xf>
    <xf numFmtId="0" fontId="7" fillId="35" borderId="14" xfId="0" applyFont="1" applyFill="1" applyBorder="1" applyAlignment="1">
      <alignment horizontal="center" vertical="center" textRotation="90" wrapText="1"/>
    </xf>
    <xf numFmtId="0" fontId="7" fillId="35" borderId="18" xfId="0" applyFont="1" applyFill="1" applyBorder="1" applyAlignment="1" applyProtection="1">
      <alignment horizontal="center" vertical="center" textRotation="90" wrapText="1"/>
      <protection locked="0"/>
    </xf>
    <xf numFmtId="0" fontId="7" fillId="33" borderId="10" xfId="0" applyFont="1" applyFill="1" applyBorder="1" applyAlignment="1">
      <alignment horizontal="center" vertical="center" wrapText="1"/>
    </xf>
    <xf numFmtId="0" fontId="8" fillId="43" borderId="17" xfId="0" applyFont="1" applyFill="1" applyBorder="1" applyAlignment="1">
      <alignment horizontal="center" vertical="center"/>
    </xf>
    <xf numFmtId="0" fontId="8" fillId="43" borderId="18" xfId="0" applyFont="1" applyFill="1" applyBorder="1" applyAlignment="1">
      <alignment horizontal="center" vertical="center" wrapText="1"/>
    </xf>
    <xf numFmtId="0" fontId="11" fillId="43" borderId="18" xfId="0" applyFont="1" applyFill="1" applyBorder="1" applyAlignment="1">
      <alignment horizontal="center" vertical="center" wrapText="1"/>
    </xf>
    <xf numFmtId="178" fontId="8" fillId="43" borderId="37" xfId="0" applyNumberFormat="1" applyFont="1" applyFill="1" applyBorder="1" applyAlignment="1">
      <alignment horizontal="center" vertical="center" wrapText="1"/>
    </xf>
    <xf numFmtId="0" fontId="7" fillId="39" borderId="17" xfId="0" applyFont="1" applyFill="1" applyBorder="1" applyAlignment="1">
      <alignment horizontal="center" vertical="center" wrapText="1"/>
    </xf>
    <xf numFmtId="0" fontId="7" fillId="39" borderId="38" xfId="0" applyFont="1" applyFill="1" applyBorder="1" applyAlignment="1">
      <alignment horizontal="center" vertical="center" wrapText="1"/>
    </xf>
    <xf numFmtId="0" fontId="7" fillId="39" borderId="39" xfId="0" applyFont="1" applyFill="1" applyBorder="1" applyAlignment="1">
      <alignment horizontal="center" vertical="center" wrapText="1"/>
    </xf>
    <xf numFmtId="0" fontId="11" fillId="18" borderId="18" xfId="0" applyFont="1" applyFill="1" applyBorder="1" applyAlignment="1">
      <alignment horizontal="center" vertical="center" textRotation="90" wrapText="1"/>
    </xf>
    <xf numFmtId="0" fontId="11" fillId="18" borderId="25" xfId="0" applyFont="1" applyFill="1" applyBorder="1" applyAlignment="1">
      <alignment horizontal="center" vertical="center" textRotation="90" wrapText="1"/>
    </xf>
    <xf numFmtId="0" fontId="11" fillId="18" borderId="19" xfId="0" applyFont="1" applyFill="1" applyBorder="1" applyAlignment="1">
      <alignment horizontal="center" vertical="center" textRotation="90" wrapText="1"/>
    </xf>
    <xf numFmtId="0" fontId="11" fillId="18" borderId="40" xfId="0" applyFont="1" applyFill="1" applyBorder="1" applyAlignment="1">
      <alignment horizontal="center" vertical="center" textRotation="90" wrapText="1"/>
    </xf>
    <xf numFmtId="3" fontId="11" fillId="34" borderId="41" xfId="0" applyNumberFormat="1" applyFont="1" applyFill="1" applyBorder="1" applyAlignment="1" applyProtection="1">
      <alignment horizontal="center" vertical="center" wrapText="1"/>
      <protection/>
    </xf>
    <xf numFmtId="3" fontId="11" fillId="34" borderId="42" xfId="0" applyNumberFormat="1" applyFont="1" applyFill="1" applyBorder="1" applyAlignment="1" applyProtection="1">
      <alignment horizontal="center" vertical="center" wrapText="1"/>
      <protection/>
    </xf>
    <xf numFmtId="0" fontId="7" fillId="0" borderId="43" xfId="0" applyFont="1" applyFill="1" applyBorder="1" applyAlignment="1">
      <alignment horizontal="center"/>
    </xf>
    <xf numFmtId="0" fontId="7" fillId="0" borderId="44" xfId="0" applyFont="1" applyFill="1" applyBorder="1" applyAlignment="1">
      <alignment horizontal="center"/>
    </xf>
    <xf numFmtId="0" fontId="7" fillId="0" borderId="45" xfId="0" applyFont="1" applyFill="1" applyBorder="1" applyAlignment="1">
      <alignment horizontal="center"/>
    </xf>
    <xf numFmtId="0" fontId="7" fillId="39" borderId="40" xfId="0" applyFont="1" applyFill="1" applyBorder="1" applyAlignment="1">
      <alignment horizontal="center" vertical="center" wrapText="1"/>
    </xf>
    <xf numFmtId="0" fontId="7" fillId="39" borderId="46" xfId="0" applyFont="1" applyFill="1" applyBorder="1" applyAlignment="1">
      <alignment horizontal="center" vertical="center" wrapText="1"/>
    </xf>
    <xf numFmtId="3" fontId="7" fillId="0" borderId="21" xfId="0" applyNumberFormat="1" applyFont="1" applyFill="1" applyBorder="1" applyAlignment="1" applyProtection="1">
      <alignment horizontal="center" vertical="center" textRotation="90" wrapText="1"/>
      <protection locked="0"/>
    </xf>
    <xf numFmtId="3" fontId="7" fillId="0" borderId="28" xfId="0" applyNumberFormat="1" applyFont="1" applyFill="1" applyBorder="1" applyAlignment="1" applyProtection="1">
      <alignment horizontal="center" vertical="center" textRotation="90" wrapText="1"/>
      <protection locked="0"/>
    </xf>
    <xf numFmtId="0" fontId="4" fillId="2" borderId="47" xfId="0" applyFont="1" applyFill="1" applyBorder="1" applyAlignment="1">
      <alignment horizontal="center"/>
    </xf>
    <xf numFmtId="0" fontId="4" fillId="2" borderId="48" xfId="0" applyFont="1" applyFill="1" applyBorder="1" applyAlignment="1">
      <alignment horizontal="center"/>
    </xf>
    <xf numFmtId="0" fontId="4" fillId="2" borderId="49" xfId="0" applyFont="1" applyFill="1" applyBorder="1" applyAlignment="1">
      <alignment horizontal="center"/>
    </xf>
    <xf numFmtId="0" fontId="7" fillId="18" borderId="17" xfId="0" applyFont="1" applyFill="1" applyBorder="1" applyAlignment="1">
      <alignment horizontal="center" vertical="center"/>
    </xf>
    <xf numFmtId="0" fontId="7" fillId="18" borderId="39" xfId="0" applyFont="1" applyFill="1" applyBorder="1" applyAlignment="1">
      <alignment horizontal="center" vertical="center"/>
    </xf>
    <xf numFmtId="0" fontId="8" fillId="18" borderId="17" xfId="0" applyFont="1" applyFill="1" applyBorder="1" applyAlignment="1" applyProtection="1">
      <alignment horizontal="center" vertical="center" wrapText="1"/>
      <protection locked="0"/>
    </xf>
    <xf numFmtId="0" fontId="8" fillId="18" borderId="38" xfId="0" applyFont="1" applyFill="1" applyBorder="1" applyAlignment="1" applyProtection="1">
      <alignment horizontal="center" vertical="center" wrapText="1"/>
      <protection locked="0"/>
    </xf>
    <xf numFmtId="4" fontId="11" fillId="18" borderId="18" xfId="0" applyNumberFormat="1" applyFont="1" applyFill="1" applyBorder="1" applyAlignment="1" applyProtection="1">
      <alignment horizontal="center" vertical="center" textRotation="90" wrapText="1"/>
      <protection/>
    </xf>
    <xf numFmtId="4" fontId="11" fillId="18" borderId="25" xfId="0" applyNumberFormat="1" applyFont="1" applyFill="1" applyBorder="1" applyAlignment="1" applyProtection="1">
      <alignment horizontal="center" vertical="center" textRotation="90" wrapText="1"/>
      <protection/>
    </xf>
    <xf numFmtId="0" fontId="11" fillId="18" borderId="18" xfId="0" applyFont="1" applyFill="1" applyBorder="1" applyAlignment="1" applyProtection="1">
      <alignment horizontal="center" vertical="center" textRotation="90" wrapText="1"/>
      <protection/>
    </xf>
    <xf numFmtId="0" fontId="11" fillId="18" borderId="25" xfId="0" applyFont="1" applyFill="1" applyBorder="1" applyAlignment="1" applyProtection="1">
      <alignment horizontal="center" vertical="center" textRotation="90" wrapText="1"/>
      <protection/>
    </xf>
    <xf numFmtId="3" fontId="11" fillId="34" borderId="50" xfId="0" applyNumberFormat="1" applyFont="1" applyFill="1" applyBorder="1" applyAlignment="1" applyProtection="1">
      <alignment horizontal="center" vertical="center" wrapText="1"/>
      <protection/>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8" fillId="33" borderId="5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56" xfId="0" applyFont="1" applyFill="1" applyBorder="1" applyAlignment="1">
      <alignment horizontal="left" vertical="center" wrapText="1"/>
    </xf>
    <xf numFmtId="0" fontId="8" fillId="33" borderId="54"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8" fillId="33" borderId="56" xfId="0" applyFont="1" applyFill="1" applyBorder="1" applyAlignment="1" applyProtection="1">
      <alignment horizontal="left" vertical="center" wrapText="1"/>
      <protection locked="0"/>
    </xf>
    <xf numFmtId="0" fontId="7" fillId="33" borderId="55" xfId="0" applyFont="1" applyFill="1" applyBorder="1" applyAlignment="1" applyProtection="1">
      <alignment horizontal="left" vertical="center" wrapText="1"/>
      <protection locked="0"/>
    </xf>
    <xf numFmtId="0" fontId="7" fillId="33" borderId="56" xfId="0" applyFont="1" applyFill="1" applyBorder="1" applyAlignment="1" applyProtection="1">
      <alignment horizontal="left" vertical="center" wrapText="1"/>
      <protection locked="0"/>
    </xf>
    <xf numFmtId="0" fontId="7" fillId="33" borderId="5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36" xfId="0" applyFont="1" applyFill="1" applyBorder="1" applyAlignment="1">
      <alignment horizontal="left" vertical="center" wrapText="1"/>
    </xf>
    <xf numFmtId="3" fontId="8" fillId="33" borderId="58" xfId="0" applyNumberFormat="1" applyFont="1" applyFill="1" applyBorder="1" applyAlignment="1" applyProtection="1">
      <alignment horizontal="center" vertical="center" wrapText="1"/>
      <protection/>
    </xf>
    <xf numFmtId="3" fontId="8" fillId="33" borderId="0" xfId="0" applyNumberFormat="1" applyFont="1" applyFill="1" applyBorder="1" applyAlignment="1" applyProtection="1">
      <alignment horizontal="center" vertical="center" wrapText="1"/>
      <protection/>
    </xf>
    <xf numFmtId="3" fontId="8" fillId="33" borderId="33" xfId="0" applyNumberFormat="1" applyFont="1" applyFill="1" applyBorder="1" applyAlignment="1" applyProtection="1">
      <alignment horizontal="center" vertical="center" wrapText="1"/>
      <protection/>
    </xf>
    <xf numFmtId="0" fontId="8" fillId="33" borderId="5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9" xfId="0" applyFont="1" applyFill="1" applyBorder="1" applyAlignment="1">
      <alignment horizontal="center" vertical="center" wrapText="1"/>
    </xf>
    <xf numFmtId="3" fontId="11" fillId="34" borderId="60" xfId="0" applyNumberFormat="1" applyFont="1" applyFill="1" applyBorder="1" applyAlignment="1" applyProtection="1">
      <alignment horizontal="center" vertical="center" wrapText="1"/>
      <protection/>
    </xf>
    <xf numFmtId="0" fontId="7" fillId="35" borderId="18" xfId="0" applyFont="1" applyFill="1" applyBorder="1" applyAlignment="1" applyProtection="1">
      <alignment horizontal="center" vertical="center" textRotation="90" wrapText="1"/>
      <protection/>
    </xf>
    <xf numFmtId="0" fontId="7" fillId="35" borderId="25" xfId="0" applyFont="1" applyFill="1" applyBorder="1" applyAlignment="1" applyProtection="1">
      <alignment horizontal="center" vertical="center" textRotation="90" wrapText="1"/>
      <protection/>
    </xf>
    <xf numFmtId="10" fontId="7" fillId="35" borderId="18" xfId="0" applyNumberFormat="1" applyFont="1" applyFill="1" applyBorder="1" applyAlignment="1" applyProtection="1">
      <alignment horizontal="center" vertical="center" textRotation="90" wrapText="1"/>
      <protection/>
    </xf>
    <xf numFmtId="10" fontId="7" fillId="35" borderId="25" xfId="0" applyNumberFormat="1" applyFont="1" applyFill="1" applyBorder="1" applyAlignment="1" applyProtection="1">
      <alignment horizontal="center" vertical="center" textRotation="90" wrapText="1"/>
      <protection/>
    </xf>
    <xf numFmtId="0" fontId="7" fillId="35" borderId="19" xfId="0" applyFont="1" applyFill="1" applyBorder="1" applyAlignment="1" applyProtection="1">
      <alignment horizontal="center" vertical="center" textRotation="90" wrapText="1"/>
      <protection/>
    </xf>
    <xf numFmtId="0" fontId="7" fillId="35" borderId="40" xfId="0" applyFont="1" applyFill="1" applyBorder="1" applyAlignment="1" applyProtection="1">
      <alignment horizontal="center" vertical="center" textRotation="90" wrapText="1"/>
      <protection/>
    </xf>
    <xf numFmtId="3" fontId="7" fillId="35" borderId="32" xfId="0" applyNumberFormat="1" applyFont="1" applyFill="1" applyBorder="1" applyAlignment="1" applyProtection="1">
      <alignment horizontal="center" vertical="center" textRotation="90" wrapText="1"/>
      <protection/>
    </xf>
    <xf numFmtId="3" fontId="7" fillId="35" borderId="33" xfId="0" applyNumberFormat="1" applyFont="1" applyFill="1" applyBorder="1" applyAlignment="1" applyProtection="1">
      <alignment horizontal="center" vertical="center" textRotation="90" wrapText="1"/>
      <protection/>
    </xf>
    <xf numFmtId="3" fontId="7" fillId="0" borderId="21" xfId="0" applyNumberFormat="1" applyFont="1" applyFill="1" applyBorder="1" applyAlignment="1">
      <alignment horizontal="center" vertical="center" textRotation="90" wrapText="1"/>
    </xf>
    <xf numFmtId="0" fontId="7" fillId="0" borderId="21" xfId="0" applyFont="1" applyBorder="1" applyAlignment="1">
      <alignment/>
    </xf>
    <xf numFmtId="0" fontId="7" fillId="0" borderId="28" xfId="0" applyFont="1" applyBorder="1" applyAlignment="1">
      <alignment/>
    </xf>
    <xf numFmtId="0" fontId="7" fillId="0" borderId="21" xfId="0" applyFont="1" applyFill="1" applyBorder="1" applyAlignment="1" applyProtection="1">
      <alignment horizontal="center" vertical="center" textRotation="90" wrapText="1"/>
      <protection locked="0"/>
    </xf>
    <xf numFmtId="0" fontId="7" fillId="0" borderId="28" xfId="0" applyFont="1" applyFill="1" applyBorder="1" applyAlignment="1" applyProtection="1">
      <alignment horizontal="center" vertical="center" textRotation="90" wrapText="1"/>
      <protection locked="0"/>
    </xf>
    <xf numFmtId="0" fontId="5" fillId="0" borderId="6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3" fontId="7" fillId="39" borderId="25" xfId="0" applyNumberFormat="1" applyFont="1" applyFill="1" applyBorder="1" applyAlignment="1">
      <alignment horizontal="center" vertical="center" textRotation="90" wrapText="1"/>
    </xf>
    <xf numFmtId="3" fontId="7" fillId="39" borderId="27" xfId="0" applyNumberFormat="1" applyFont="1" applyFill="1" applyBorder="1" applyAlignment="1">
      <alignment horizontal="center" vertical="center" textRotation="90" wrapText="1"/>
    </xf>
    <xf numFmtId="0" fontId="7" fillId="39" borderId="25" xfId="0" applyFont="1" applyFill="1" applyBorder="1" applyAlignment="1">
      <alignment horizontal="center" vertical="center" textRotation="90" wrapText="1"/>
    </xf>
    <xf numFmtId="0" fontId="7" fillId="39" borderId="27" xfId="0" applyFont="1" applyFill="1" applyBorder="1" applyAlignment="1">
      <alignment horizontal="center" vertical="center" textRotation="90" wrapText="1"/>
    </xf>
    <xf numFmtId="0" fontId="13" fillId="0" borderId="21" xfId="0" applyFont="1" applyFill="1" applyBorder="1" applyAlignment="1" applyProtection="1">
      <alignment horizontal="center" vertical="center" textRotation="90" wrapText="1"/>
      <protection locked="0"/>
    </xf>
    <xf numFmtId="0" fontId="13" fillId="0" borderId="28" xfId="0" applyFont="1" applyFill="1" applyBorder="1" applyAlignment="1" applyProtection="1">
      <alignment horizontal="center" vertical="center" textRotation="90" wrapText="1"/>
      <protection locked="0"/>
    </xf>
    <xf numFmtId="0" fontId="7" fillId="0" borderId="63" xfId="0" applyFont="1" applyFill="1" applyBorder="1" applyAlignment="1">
      <alignment horizontal="center" vertical="center" textRotation="90" wrapText="1"/>
    </xf>
    <xf numFmtId="0" fontId="7" fillId="0" borderId="64" xfId="0" applyFont="1" applyFill="1" applyBorder="1" applyAlignment="1">
      <alignment horizontal="center" vertical="center" textRotation="90" wrapText="1"/>
    </xf>
    <xf numFmtId="0" fontId="7" fillId="39" borderId="21" xfId="0" applyFont="1" applyFill="1" applyBorder="1" applyAlignment="1" applyProtection="1">
      <alignment horizontal="center" vertical="center" textRotation="90" wrapText="1"/>
      <protection locked="0"/>
    </xf>
    <xf numFmtId="0" fontId="7" fillId="39" borderId="28" xfId="0" applyFont="1" applyFill="1" applyBorder="1" applyAlignment="1" applyProtection="1">
      <alignment horizontal="center" vertical="center" textRotation="90" wrapText="1"/>
      <protection locked="0"/>
    </xf>
    <xf numFmtId="0" fontId="7" fillId="39" borderId="63" xfId="0" applyFont="1" applyFill="1" applyBorder="1" applyAlignment="1">
      <alignment horizontal="center" vertical="center" textRotation="90" wrapText="1"/>
    </xf>
    <xf numFmtId="0" fontId="7" fillId="39" borderId="64" xfId="0" applyFont="1" applyFill="1" applyBorder="1" applyAlignment="1">
      <alignment horizontal="center" vertical="center" textRotation="90" wrapText="1"/>
    </xf>
    <xf numFmtId="0" fontId="7" fillId="39" borderId="51" xfId="0" applyFont="1" applyFill="1" applyBorder="1" applyAlignment="1">
      <alignment horizontal="center" vertical="center"/>
    </xf>
    <xf numFmtId="0" fontId="7" fillId="39" borderId="52" xfId="0" applyFont="1" applyFill="1" applyBorder="1" applyAlignment="1">
      <alignment horizontal="center" vertical="center"/>
    </xf>
    <xf numFmtId="0" fontId="7" fillId="39" borderId="53" xfId="0" applyFont="1" applyFill="1" applyBorder="1" applyAlignment="1">
      <alignment horizontal="center" vertical="center"/>
    </xf>
    <xf numFmtId="0" fontId="7" fillId="39" borderId="22" xfId="0" applyFont="1" applyFill="1" applyBorder="1" applyAlignment="1">
      <alignment horizontal="center" vertical="center" wrapText="1"/>
    </xf>
    <xf numFmtId="0" fontId="7" fillId="39" borderId="29"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wrapText="1"/>
    </xf>
    <xf numFmtId="3" fontId="7" fillId="0" borderId="19" xfId="0" applyNumberFormat="1" applyFont="1" applyFill="1" applyBorder="1" applyAlignment="1">
      <alignment horizontal="center" vertical="center" textRotation="90" wrapText="1"/>
    </xf>
    <xf numFmtId="0" fontId="7" fillId="0" borderId="40" xfId="0" applyFont="1" applyBorder="1" applyAlignment="1">
      <alignment/>
    </xf>
    <xf numFmtId="0" fontId="7" fillId="0" borderId="46" xfId="0" applyFont="1" applyBorder="1" applyAlignment="1">
      <alignment/>
    </xf>
    <xf numFmtId="0" fontId="7" fillId="0" borderId="63" xfId="0" applyFont="1" applyFill="1" applyBorder="1" applyAlignment="1" applyProtection="1">
      <alignment horizontal="center" vertical="center" textRotation="90" wrapText="1"/>
      <protection locked="0"/>
    </xf>
    <xf numFmtId="0" fontId="7" fillId="0" borderId="64" xfId="0" applyFont="1" applyFill="1" applyBorder="1" applyAlignment="1" applyProtection="1">
      <alignment horizontal="center" vertical="center" textRotation="90" wrapText="1"/>
      <protection locked="0"/>
    </xf>
    <xf numFmtId="178" fontId="8" fillId="18" borderId="37" xfId="0" applyNumberFormat="1" applyFont="1" applyFill="1" applyBorder="1" applyAlignment="1">
      <alignment horizontal="center" vertical="center" wrapText="1"/>
    </xf>
    <xf numFmtId="178" fontId="8" fillId="18" borderId="48" xfId="0" applyNumberFormat="1" applyFont="1" applyFill="1" applyBorder="1" applyAlignment="1">
      <alignment horizontal="center" vertical="center" wrapText="1"/>
    </xf>
    <xf numFmtId="178" fontId="8" fillId="18" borderId="62" xfId="0" applyNumberFormat="1" applyFont="1" applyFill="1" applyBorder="1" applyAlignment="1">
      <alignment horizontal="center" vertical="center" wrapText="1"/>
    </xf>
    <xf numFmtId="178" fontId="8" fillId="18" borderId="52" xfId="0" applyNumberFormat="1" applyFont="1" applyFill="1" applyBorder="1" applyAlignment="1">
      <alignment horizontal="center" vertical="center" wrapText="1"/>
    </xf>
    <xf numFmtId="3" fontId="7" fillId="18" borderId="66" xfId="0" applyNumberFormat="1" applyFont="1" applyFill="1" applyBorder="1" applyAlignment="1">
      <alignment horizontal="center" vertical="center" wrapText="1"/>
    </xf>
    <xf numFmtId="3" fontId="7" fillId="18" borderId="44"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3" fontId="7" fillId="0" borderId="18" xfId="0" applyNumberFormat="1" applyFont="1" applyFill="1" applyBorder="1" applyAlignment="1">
      <alignment horizontal="center" vertical="center" textRotation="90" wrapText="1"/>
    </xf>
    <xf numFmtId="0" fontId="7" fillId="0" borderId="25" xfId="0" applyFont="1" applyBorder="1" applyAlignment="1">
      <alignment/>
    </xf>
    <xf numFmtId="0" fontId="7" fillId="0" borderId="27" xfId="0" applyFont="1" applyBorder="1" applyAlignment="1">
      <alignment/>
    </xf>
    <xf numFmtId="0" fontId="5" fillId="0" borderId="18" xfId="0" applyFont="1" applyBorder="1" applyAlignment="1">
      <alignment horizontal="center" vertical="center" wrapText="1"/>
    </xf>
    <xf numFmtId="3" fontId="7" fillId="0" borderId="25" xfId="0" applyNumberFormat="1" applyFont="1" applyFill="1" applyBorder="1" applyAlignment="1">
      <alignment horizontal="center" vertical="center" textRotation="90" wrapText="1"/>
    </xf>
    <xf numFmtId="3" fontId="7" fillId="0" borderId="27" xfId="0" applyNumberFormat="1" applyFont="1" applyFill="1" applyBorder="1" applyAlignment="1">
      <alignment horizontal="center" vertical="center" textRotation="90" wrapText="1"/>
    </xf>
    <xf numFmtId="0" fontId="7" fillId="0" borderId="1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41" borderId="18" xfId="0" applyFont="1" applyFill="1" applyBorder="1" applyAlignment="1" applyProtection="1">
      <alignment horizontal="center" vertical="center" wrapText="1"/>
      <protection locked="0"/>
    </xf>
    <xf numFmtId="0" fontId="7" fillId="41" borderId="25" xfId="0" applyFont="1" applyFill="1" applyBorder="1" applyAlignment="1" applyProtection="1">
      <alignment horizontal="center" vertical="center" wrapText="1"/>
      <protection locked="0"/>
    </xf>
    <xf numFmtId="0" fontId="7" fillId="41" borderId="27" xfId="0" applyFont="1" applyFill="1" applyBorder="1" applyAlignment="1" applyProtection="1">
      <alignment horizontal="center" vertical="center" wrapText="1"/>
      <protection locked="0"/>
    </xf>
    <xf numFmtId="0" fontId="14" fillId="0" borderId="25" xfId="0" applyFont="1" applyFill="1" applyBorder="1" applyAlignment="1">
      <alignment horizontal="center" vertical="center" wrapText="1"/>
    </xf>
    <xf numFmtId="0" fontId="14" fillId="0" borderId="27" xfId="0" applyFont="1" applyFill="1" applyBorder="1" applyAlignment="1">
      <alignment horizontal="center" vertical="center" wrapText="1"/>
    </xf>
    <xf numFmtId="3" fontId="7" fillId="0" borderId="17" xfId="0" applyNumberFormat="1" applyFont="1" applyFill="1" applyBorder="1" applyAlignment="1" applyProtection="1">
      <alignment horizontal="center" vertical="center" textRotation="90" wrapText="1"/>
      <protection locked="0"/>
    </xf>
    <xf numFmtId="3" fontId="7" fillId="0" borderId="38" xfId="0" applyNumberFormat="1" applyFont="1" applyFill="1" applyBorder="1" applyAlignment="1" applyProtection="1">
      <alignment horizontal="center" vertical="center" textRotation="90" wrapText="1"/>
      <protection locked="0"/>
    </xf>
    <xf numFmtId="3" fontId="7" fillId="0" borderId="39" xfId="0"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textRotation="90" wrapText="1"/>
      <protection locked="0"/>
    </xf>
    <xf numFmtId="3" fontId="7" fillId="0" borderId="25" xfId="0" applyNumberFormat="1" applyFont="1" applyFill="1" applyBorder="1" applyAlignment="1" applyProtection="1">
      <alignment horizontal="center" vertical="center" textRotation="90" wrapText="1"/>
      <protection locked="0"/>
    </xf>
    <xf numFmtId="3" fontId="7" fillId="0" borderId="27" xfId="0" applyNumberFormat="1" applyFont="1" applyFill="1" applyBorder="1" applyAlignment="1" applyProtection="1">
      <alignment horizontal="center" vertical="center" textRotation="90" wrapText="1"/>
      <protection locked="0"/>
    </xf>
    <xf numFmtId="0" fontId="5" fillId="0" borderId="18"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3" fontId="7" fillId="0" borderId="12" xfId="0" applyNumberFormat="1" applyFont="1" applyFill="1" applyBorder="1" applyAlignment="1">
      <alignment horizontal="center" vertical="center" textRotation="90" wrapText="1"/>
    </xf>
    <xf numFmtId="3" fontId="7" fillId="0" borderId="24" xfId="0" applyNumberFormat="1" applyFont="1" applyFill="1" applyBorder="1" applyAlignment="1" applyProtection="1">
      <alignment horizontal="center" vertical="center" textRotation="90" wrapText="1"/>
      <protection locked="0"/>
    </xf>
    <xf numFmtId="0" fontId="7" fillId="39" borderId="12" xfId="0" applyFont="1" applyFill="1" applyBorder="1" applyAlignment="1">
      <alignment horizontal="center" vertical="center" wrapText="1"/>
    </xf>
    <xf numFmtId="0" fontId="7" fillId="39" borderId="25" xfId="0" applyFont="1" applyFill="1" applyBorder="1" applyAlignment="1">
      <alignment horizontal="center" vertical="center" wrapText="1"/>
    </xf>
    <xf numFmtId="0" fontId="7" fillId="39" borderId="2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41" borderId="12"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180" fontId="7" fillId="40" borderId="11" xfId="48" applyNumberFormat="1" applyFont="1" applyFill="1" applyBorder="1" applyAlignment="1" applyProtection="1">
      <alignment horizontal="center" vertical="center" textRotation="90" wrapText="1"/>
      <protection locked="0"/>
    </xf>
    <xf numFmtId="180" fontId="7" fillId="40" borderId="38" xfId="48" applyNumberFormat="1" applyFont="1" applyFill="1" applyBorder="1" applyAlignment="1" applyProtection="1">
      <alignment horizontal="center" vertical="center" textRotation="90" wrapText="1"/>
      <protection locked="0"/>
    </xf>
    <xf numFmtId="180" fontId="7" fillId="40" borderId="39" xfId="48"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wrapText="1"/>
      <protection locked="0"/>
    </xf>
    <xf numFmtId="3" fontId="7" fillId="0" borderId="25" xfId="0" applyNumberFormat="1" applyFont="1" applyFill="1" applyBorder="1" applyAlignment="1" applyProtection="1">
      <alignment horizontal="center" vertical="center" wrapText="1"/>
      <protection locked="0"/>
    </xf>
    <xf numFmtId="3" fontId="7" fillId="0" borderId="27" xfId="0" applyNumberFormat="1" applyFont="1" applyFill="1" applyBorder="1" applyAlignment="1" applyProtection="1">
      <alignment horizontal="center" vertical="center" wrapText="1"/>
      <protection locked="0"/>
    </xf>
    <xf numFmtId="3" fontId="7" fillId="0" borderId="18" xfId="0" applyNumberFormat="1" applyFont="1" applyFill="1" applyBorder="1" applyAlignment="1" applyProtection="1">
      <alignment horizontal="center" vertical="center" textRotation="90" wrapText="1"/>
      <protection locked="0"/>
    </xf>
    <xf numFmtId="0" fontId="7" fillId="39" borderId="18" xfId="0" applyFont="1" applyFill="1" applyBorder="1" applyAlignment="1">
      <alignment horizontal="center" vertical="center" textRotation="90" wrapText="1"/>
    </xf>
    <xf numFmtId="0" fontId="7" fillId="38" borderId="18" xfId="0" applyFont="1" applyFill="1" applyBorder="1" applyAlignment="1" applyProtection="1">
      <alignment horizontal="center" vertical="center" wrapText="1"/>
      <protection locked="0"/>
    </xf>
    <xf numFmtId="0" fontId="7" fillId="38" borderId="25" xfId="0" applyFont="1" applyFill="1" applyBorder="1" applyAlignment="1" applyProtection="1">
      <alignment horizontal="center" vertical="center" wrapText="1"/>
      <protection locked="0"/>
    </xf>
    <xf numFmtId="0" fontId="7" fillId="38" borderId="27" xfId="0" applyFont="1" applyFill="1" applyBorder="1" applyAlignment="1" applyProtection="1">
      <alignment horizontal="center" vertical="center" wrapText="1"/>
      <protection locked="0"/>
    </xf>
    <xf numFmtId="0" fontId="4" fillId="11" borderId="51" xfId="0" applyFont="1" applyFill="1" applyBorder="1" applyAlignment="1">
      <alignment horizontal="center"/>
    </xf>
    <xf numFmtId="0" fontId="4" fillId="11" borderId="52" xfId="0" applyFont="1" applyFill="1" applyBorder="1" applyAlignment="1">
      <alignment horizontal="center"/>
    </xf>
    <xf numFmtId="0" fontId="4" fillId="11" borderId="53" xfId="0" applyFont="1" applyFill="1" applyBorder="1" applyAlignment="1">
      <alignment horizontal="center"/>
    </xf>
    <xf numFmtId="0" fontId="8" fillId="44" borderId="54" xfId="0" applyFont="1" applyFill="1" applyBorder="1" applyAlignment="1">
      <alignment horizontal="left" vertical="center" wrapText="1"/>
    </xf>
    <xf numFmtId="0" fontId="8" fillId="44" borderId="55" xfId="0" applyFont="1" applyFill="1" applyBorder="1" applyAlignment="1">
      <alignment horizontal="left" vertical="center" wrapText="1"/>
    </xf>
    <xf numFmtId="0" fontId="8" fillId="44" borderId="56" xfId="0" applyFont="1" applyFill="1" applyBorder="1" applyAlignment="1">
      <alignment horizontal="left" vertical="center" wrapText="1"/>
    </xf>
    <xf numFmtId="0" fontId="8" fillId="44" borderId="54" xfId="0" applyFont="1" applyFill="1" applyBorder="1" applyAlignment="1" applyProtection="1">
      <alignment horizontal="left" vertical="center" wrapText="1"/>
      <protection locked="0"/>
    </xf>
    <xf numFmtId="0" fontId="8" fillId="44" borderId="55" xfId="0" applyFont="1" applyFill="1" applyBorder="1" applyAlignment="1" applyProtection="1">
      <alignment horizontal="left" vertical="center" wrapText="1"/>
      <protection locked="0"/>
    </xf>
    <xf numFmtId="0" fontId="8" fillId="44" borderId="56" xfId="0" applyFont="1" applyFill="1" applyBorder="1" applyAlignment="1" applyProtection="1">
      <alignment horizontal="left" vertical="center" wrapText="1"/>
      <protection locked="0"/>
    </xf>
    <xf numFmtId="0" fontId="7" fillId="44" borderId="55" xfId="0" applyFont="1" applyFill="1" applyBorder="1" applyAlignment="1" applyProtection="1">
      <alignment horizontal="left" vertical="center" wrapText="1"/>
      <protection locked="0"/>
    </xf>
    <xf numFmtId="0" fontId="7" fillId="44" borderId="56" xfId="0" applyFont="1" applyFill="1" applyBorder="1" applyAlignment="1" applyProtection="1">
      <alignment horizontal="left" vertical="center" wrapText="1"/>
      <protection locked="0"/>
    </xf>
    <xf numFmtId="0" fontId="9" fillId="33" borderId="10" xfId="0" applyFont="1" applyFill="1" applyBorder="1" applyAlignment="1">
      <alignment horizontal="center" vertical="center" wrapText="1"/>
    </xf>
    <xf numFmtId="0" fontId="9" fillId="33" borderId="36" xfId="0" applyFont="1" applyFill="1" applyBorder="1" applyAlignment="1">
      <alignment horizontal="center" vertical="center" wrapText="1"/>
    </xf>
    <xf numFmtId="3" fontId="7" fillId="40" borderId="18" xfId="0" applyNumberFormat="1" applyFont="1" applyFill="1" applyBorder="1" applyAlignment="1" applyProtection="1">
      <alignment horizontal="center" vertical="center" textRotation="90" wrapText="1"/>
      <protection locked="0"/>
    </xf>
    <xf numFmtId="3" fontId="7" fillId="40" borderId="25" xfId="0" applyNumberFormat="1" applyFont="1" applyFill="1" applyBorder="1" applyAlignment="1" applyProtection="1">
      <alignment horizontal="center" vertical="center" textRotation="90" wrapText="1"/>
      <protection locked="0"/>
    </xf>
    <xf numFmtId="3" fontId="7" fillId="40" borderId="27" xfId="0" applyNumberFormat="1" applyFont="1" applyFill="1" applyBorder="1" applyAlignment="1" applyProtection="1">
      <alignment horizontal="center" vertical="center" textRotation="90" wrapText="1"/>
      <protection locked="0"/>
    </xf>
    <xf numFmtId="9" fontId="5" fillId="0" borderId="18" xfId="0" applyNumberFormat="1" applyFont="1" applyBorder="1" applyAlignment="1">
      <alignment horizontal="center" vertical="center" wrapText="1"/>
    </xf>
    <xf numFmtId="2" fontId="5" fillId="0" borderId="18" xfId="58" applyNumberFormat="1" applyFont="1" applyBorder="1" applyAlignment="1">
      <alignment horizontal="center" vertical="center" wrapText="1"/>
    </xf>
    <xf numFmtId="2" fontId="5" fillId="0" borderId="25" xfId="58" applyNumberFormat="1" applyFont="1" applyBorder="1" applyAlignment="1">
      <alignment horizontal="center" vertical="center" wrapText="1"/>
    </xf>
    <xf numFmtId="2" fontId="5" fillId="0" borderId="27" xfId="58" applyNumberFormat="1" applyFont="1" applyBorder="1" applyAlignment="1">
      <alignment horizontal="center" vertical="center" wrapText="1"/>
    </xf>
    <xf numFmtId="3" fontId="7" fillId="0" borderId="18" xfId="0" applyNumberFormat="1" applyFont="1" applyFill="1" applyBorder="1" applyAlignment="1" applyProtection="1">
      <alignment horizontal="center" vertical="center" wrapText="1"/>
      <protection locked="0"/>
    </xf>
    <xf numFmtId="9" fontId="5" fillId="0" borderId="12" xfId="0" applyNumberFormat="1" applyFont="1" applyBorder="1" applyAlignment="1">
      <alignment horizontal="center" vertical="center" wrapText="1"/>
    </xf>
    <xf numFmtId="9" fontId="7" fillId="39" borderId="18" xfId="0" applyNumberFormat="1" applyFont="1" applyFill="1" applyBorder="1" applyAlignment="1">
      <alignment horizontal="center" vertical="center" textRotation="90"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12 2" xfId="54"/>
    <cellStyle name="Normal 2"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DM%20-2012-2015-GACHAL&#193;%20-%20CUND\plan%20de%20desarrollo%20gachala%202012-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ohosala\AppData\Local\Temp\Rar$DI97.304\PLAN%20INDICATIVO%202012-2015%20VERSION%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UC CALIDAD Y PROSPERIDAD"/>
      <sheetName val="SALUD"/>
      <sheetName val="GACHALA CON GARANTIA DE DERECHO"/>
      <sheetName val="PROMOVIENDO ESPACION Y EVENTOS "/>
      <sheetName val="DEPORTES"/>
      <sheetName val="CULTURA"/>
      <sheetName val="VIVIENDA"/>
      <sheetName val="AGRO MOTOR SEGURID ALIME"/>
      <sheetName val="NUESTRA EMPRES AGROPECUARIA"/>
      <sheetName val="Hoja10"/>
      <sheetName val="Hoja11"/>
      <sheetName val="Hoja12"/>
      <sheetName val="Hoja13"/>
      <sheetName val="PROMOCION DESARROLLO"/>
      <sheetName val="JUSTICIA Y SEGURIDAD"/>
      <sheetName val="AGUA FUENTE VIDA"/>
      <sheetName val="Hoja17"/>
      <sheetName val="X MEDIO AMBIENT LIBRE BASURAS"/>
      <sheetName val="SERVICIOS CALIDAD GACHALUNOS"/>
      <sheetName val="SECTOR INFRAESTRUCTURA CON FUTU"/>
      <sheetName val="GUAVIO PUJANTE"/>
      <sheetName val="Hoja22"/>
    </sheetNames>
    <sheetDataSet>
      <sheetData sheetId="0">
        <row r="8">
          <cell r="C8" t="str">
            <v>Aumentar el número de niños y jóvenes en condiciones de vulnerabilidad que ingresan al sistema educativo y  Mantener a los estudiantes en el sistema educativo</v>
          </cell>
          <cell r="E8">
            <v>550</v>
          </cell>
          <cell r="I8" t="str">
            <v>Numero niñas y niños  que reciben el servicio.</v>
          </cell>
          <cell r="J8">
            <v>544</v>
          </cell>
        </row>
        <row r="9">
          <cell r="C9" t="str">
            <v>Aumentar el número de niños y jóvenes en condiciones de vulnerabilidad que ingresan al sistema educativo</v>
          </cell>
          <cell r="E9">
            <v>32</v>
          </cell>
          <cell r="I9" t="str">
            <v> Numero de  instituciones mejoradas </v>
          </cell>
          <cell r="J9">
            <v>30</v>
          </cell>
        </row>
        <row r="10">
          <cell r="C10" t="str">
            <v>Aumentar el número de niños y jóvenes en condiciones de vulnerabilidad que ingresan al sistema educativo y  Mantener a los estudiantes en el sistema educativo</v>
          </cell>
          <cell r="E10">
            <v>1113</v>
          </cell>
          <cell r="F10" t="str">
            <v>PRESTACIÓN DESERVICIO DE RESTAURANTE ESCOLAR A LOS ESTUDIANTES EN ASOCIO CON EL ICBF.</v>
          </cell>
          <cell r="I10" t="str">
            <v> Número de   niños  que reciben el servicio.</v>
          </cell>
          <cell r="J10">
            <v>1001</v>
          </cell>
        </row>
        <row r="11">
          <cell r="C11" t="str">
            <v>Educar, capacitar, asesorar e informar a la comunidad sobre las competencias de la movilidad, a través de las distintas estrategias pedagógicas con miras a disminuir los índices de accidentalidad en materia de tránsito, y contribuir a la  consolidación de</v>
          </cell>
          <cell r="E11">
            <v>1</v>
          </cell>
          <cell r="F11" t="str">
            <v>IMPLEMENTAR UN PROGRAMA DE SEGURIDAD VIAL.</v>
          </cell>
          <cell r="I11" t="str">
            <v>Numero de  programas implementados.</v>
          </cell>
          <cell r="J11">
            <v>1</v>
          </cell>
        </row>
        <row r="12">
          <cell r="C12" t="str">
            <v>Aumentar el número de programas de educación para adultos en la entidad territorial.</v>
          </cell>
          <cell r="E12">
            <v>6</v>
          </cell>
          <cell r="F12" t="str">
            <v>IMPLEMENTACIÓN DE LA EDUCACIÓN NO FORMAL SUSCRIPCIÓN DE CONVENIOS CON ENTIDADES RECONOCIDAS QUE MEJOREN LAS CONDICIONES DE EDUCACIÓN BÁSICA Y TECNOLÓGICA  TALES COMO SAT, NOCTURNA ADULTOS, SENA, ESAP, ETC.  </v>
          </cell>
          <cell r="I12" t="str">
            <v>Numero de  programas implementados</v>
          </cell>
          <cell r="J12">
            <v>5</v>
          </cell>
        </row>
        <row r="13">
          <cell r="C13" t="str">
            <v>Garantizar el derecho a la educación de los niños y niñas </v>
          </cell>
          <cell r="E13">
            <v>950</v>
          </cell>
          <cell r="F13" t="str">
            <v> CALIDAD Y GRATUIDAD EDUCATIVA QUE GARANTICE EL ACCESO DE LA POBLACIÓN EN EDAD ESCOLAR Y SUBSIDIO DE ELEMENTOS QUE MEJOREN SU CALIDAD EDUCATIVA Y APOYO ACELEBRACIONES</v>
          </cell>
          <cell r="I13" t="str">
            <v>Número  de  niños y niñas  que reciben el servicio.</v>
          </cell>
          <cell r="J13">
            <v>617</v>
          </cell>
        </row>
        <row r="14">
          <cell r="C14" t="str">
            <v>Garantizar el derecho a la educación ambiental  de los niños y niñas </v>
          </cell>
          <cell r="E14">
            <v>1</v>
          </cell>
          <cell r="F14" t="str">
            <v>IMPLEMENTACIÓN DE PROGRAMAS ENCAMINADOS A LA EDUCACIÓN AMBIENTAL. (PRAE)</v>
          </cell>
          <cell r="I14" t="str">
            <v>Numero  de implementación de programa</v>
          </cell>
          <cell r="J14">
            <v>1</v>
          </cell>
        </row>
        <row r="15">
          <cell r="C15" t="str">
            <v>Proporcionar los implementos básicos para permitir el acceso a TIC</v>
          </cell>
          <cell r="E15">
            <v>2</v>
          </cell>
          <cell r="F15" t="str">
            <v>CONECTIVIDAD,  ADQUISICIÓN DE EQUIPO DE COMPUTO Y ACCESO A LAS TECNOLOGÍAS E INTERNET PARA ESTABLECIMIENTOS EDUCATIVOS DEL MUNICIPIO.</v>
          </cell>
          <cell r="I15" t="str">
            <v>Numero de implementación de programa</v>
          </cell>
          <cell r="J15">
            <v>1</v>
          </cell>
        </row>
        <row r="16">
          <cell r="C16" t="str">
            <v>Mejorar la educación media y articulación con la educación superior y/o educación para el trabajo y desarrollo humano</v>
          </cell>
          <cell r="E16">
            <v>280</v>
          </cell>
          <cell r="F16" t="str">
            <v> SUSCRIBIR Y MANTENER EL ACCEDER A ESTUDIOS DE EDUCACIÓN SUPERIOR, MEDIANTE CONVENIOS Y SUBSIDIOS EDUCATIVOS PARA LOS GACHALUNOS  A TRAVÉS DEL ICETEX, CERES  Y CENTROS .UNIVERSITARIOS</v>
          </cell>
          <cell r="I16" t="str">
            <v>Número  de estudiantes con cobertura en educación superior</v>
          </cell>
          <cell r="J16">
            <v>128</v>
          </cell>
        </row>
      </sheetData>
      <sheetData sheetId="1">
        <row r="7">
          <cell r="C7" t="str">
            <v>Garantizar la afiliación al Sistema General de Seguridad  en Salud  al 100% de la  población en pobre y vulnerable en el municipio de Gachalá. </v>
          </cell>
          <cell r="E7">
            <v>0.01</v>
          </cell>
          <cell r="F7" t="str">
            <v>SEGURIDAD SOCIAL EN SALUD PARA LA POBLACIÓN GACHALUNA</v>
          </cell>
          <cell r="I7" t="str">
            <v>%De población afiliada</v>
          </cell>
          <cell r="J7">
            <v>1</v>
          </cell>
        </row>
        <row r="8">
          <cell r="C8" t="str">
            <v>Garantizar el sostenimiento al Sistema General de Seguridad  en Salud  al 100% de la  población en pobre y vulnerable en el municipio de Gachalá. </v>
          </cell>
          <cell r="E8">
            <v>0.99</v>
          </cell>
          <cell r="F8" t="str">
            <v>SEGURIDAD SOCIAL EN SALUD PARA LA POBLACIÓN GACHALUNA</v>
          </cell>
          <cell r="I8" t="str">
            <v>%De población afiliada </v>
          </cell>
          <cell r="J8">
            <v>1</v>
          </cell>
        </row>
        <row r="9">
          <cell r="C9" t="str">
            <v>Garantizar la auditoria  a los procesos de salud en el marco del aseguramiento, mediante la contratación de servicios acorde a lo establecido en la normatividad vigente.</v>
          </cell>
          <cell r="E9">
            <v>4</v>
          </cell>
          <cell r="F9" t="str">
            <v>AUDITORIA EN LA CALIDAD DE LOS SERVICIOS DE SALUD</v>
          </cell>
          <cell r="I9" t="str">
            <v> Numero de procesos realizados </v>
          </cell>
          <cell r="J9">
            <v>4</v>
          </cell>
        </row>
        <row r="10">
          <cell r="C10" t="str">
            <v>Realizar el seguimiento al cumplimiento sistema obligatorio de Garantía de la Calidad en Salud por las EPS E IPS.</v>
          </cell>
          <cell r="E10">
            <v>4</v>
          </cell>
          <cell r="F10" t="str">
            <v>SALUD CON CALIDAD PARA LA POBLACIÓN GACHALUNA</v>
          </cell>
          <cell r="I10" t="str">
            <v>Numero de procesos realizados</v>
          </cell>
          <cell r="J10">
            <v>4</v>
          </cell>
        </row>
        <row r="11">
          <cell r="C11" t="str">
            <v>Gestionar y verificar  la  accesibilidad, y prestación de  servicios de salud con calidad y eficiencia a la población,  mediante  la coordinación  intersectorial de los actores del sistema y  convenios con IPS que permita el  servicio de ambulancias para </v>
          </cell>
          <cell r="E11">
            <v>1</v>
          </cell>
          <cell r="F11" t="str">
            <v>GACHALÁ GARANTE DE LOS DERECHOS DE SALUD  Y CALIDAD DE VIDA</v>
          </cell>
          <cell r="I11" t="str">
            <v> Número  de convenios realizados </v>
          </cell>
          <cell r="J11">
            <v>1</v>
          </cell>
        </row>
        <row r="12">
          <cell r="C12" t="str">
            <v>Prestación de los servicios a la población pobre en lo no cubierto con subsidio a la demanda, garantizando los servicios a la población no asegurada  medicamentos no cubiertos por el  acuerdo 029 de 2011   </v>
          </cell>
          <cell r="E12">
            <v>1</v>
          </cell>
          <cell r="F12" t="str">
            <v>TODOS CON DERECHO A LA SALUD</v>
          </cell>
          <cell r="I12" t="str">
            <v>Numero de programas  realizados </v>
          </cell>
          <cell r="J12">
            <v>1</v>
          </cell>
        </row>
        <row r="13">
          <cell r="C13" t="str">
            <v>Fortalecer la prestación del servicio extramural en coordinación con las Institución Prestadora de Salud (IPS) y EMPRESA PROMOTORA DE SERVICIOS DE SALUD (EPS) con  equipos extramurales y jornadas de salud en  área rural que brinden atención comunitaria in</v>
          </cell>
          <cell r="E13">
            <v>12</v>
          </cell>
          <cell r="F13" t="str">
            <v>GACHALÁ TERRITORIO SALUDABLE</v>
          </cell>
          <cell r="I13" t="str">
            <v>Número de jornadas realizadas</v>
          </cell>
          <cell r="J13">
            <v>12</v>
          </cell>
        </row>
        <row r="14">
          <cell r="C14" t="str">
            <v>Realizar el seguimiento a las acciones del técnico de saneamiento en lo concerniente a establecimientos comerciales, expendios de alimentos perecederos calidad del  agua,   con el fin de propiciar un ambiente saludable que contribuya al cuidado de la salu</v>
          </cell>
          <cell r="E14">
            <v>2</v>
          </cell>
          <cell r="F14" t="str">
            <v>GESTIÓN INTEGRAL PARA EL DESARROLLO DE UNA CULTURA SALUDABLE </v>
          </cell>
          <cell r="I14" t="str">
            <v>Numero  de programas realizado</v>
          </cell>
          <cell r="J14">
            <v>2</v>
          </cell>
        </row>
        <row r="15">
          <cell r="C15" t="str">
            <v>Fortalecer el auto cuidado de las gestantes mediante la asistencia temprana a controles prenatales  integrales y de calidad que garanticen el armonioso desarrollo y llegada a término de su embarazo con responsabilidad,  así como  la realización de  las in</v>
          </cell>
          <cell r="E15">
            <v>3</v>
          </cell>
          <cell r="F15" t="str">
            <v>GESTANDO FUTURO</v>
          </cell>
          <cell r="I15" t="str">
            <v>Numero de programas realizado</v>
          </cell>
          <cell r="J15">
            <v>3</v>
          </cell>
        </row>
        <row r="16">
          <cell r="C16" t="str">
            <v>Propiciar y fortalecer  un ambiente de amor y atención integral  en salud con oportunidad en vacunación, valoración nutricional, ambiente familiar responsable con atención médica y tratamiento oportuno y de calidad que minimice el riesgo de enfermedad y m</v>
          </cell>
          <cell r="E16">
            <v>2</v>
          </cell>
          <cell r="F16" t="str">
            <v>PRIMERA INFANCIA SALUDABLE Y FELIZ</v>
          </cell>
          <cell r="I16" t="str">
            <v>Numero de programas realizado</v>
          </cell>
          <cell r="J16">
            <v>2</v>
          </cell>
        </row>
        <row r="17">
          <cell r="C17" t="str">
            <v>Apoyar el crecimiento armonioso de las niñas y niños desarrollando desde temprana edad hábitos saludables, mediante el apoyo de una política de auto cuidado, atención integral  en salud,  apoyo interinstitucional y familiar, con el apoyo de la s EPSS e IP</v>
          </cell>
          <cell r="E17">
            <v>3</v>
          </cell>
          <cell r="F17" t="str">
            <v>GACHALÁ  GARANTE DE LOS DERECHOS DE NIÑOS Y NIÑAS.</v>
          </cell>
          <cell r="I17" t="str">
            <v>Numero de programas realizado</v>
          </cell>
          <cell r="J17">
            <v>3</v>
          </cell>
        </row>
        <row r="18">
          <cell r="C18" t="str">
            <v>Garantizar el acceso a programas de atención integral, propiciando hábitos saludables, atención  en salud sexual y reproductiva, auto cuidado,  salud mental, prevención de uso de sustancias psicoactivas,  acorde a la normatividad vigente  apoyados  en la </v>
          </cell>
          <cell r="E18">
            <v>3</v>
          </cell>
          <cell r="F18" t="str">
            <v>ADOLESCENTES CON DERECHOS Y VALORES </v>
          </cell>
          <cell r="I18" t="str">
            <v>Numero de programas realizado</v>
          </cell>
          <cell r="J18">
            <v>3</v>
          </cell>
        </row>
        <row r="19">
          <cell r="C19" t="str">
            <v>Difundir los derechos y deberes en salud  de la población, fortaleciendo hábitos saludables, adhesión a programas de promoción de la salud  y prevención de la enfermedad  y asistencia integral en salud acorde a sus necesidades, propiciando el desarrollo a</v>
          </cell>
          <cell r="E19">
            <v>2</v>
          </cell>
          <cell r="F19" t="str">
            <v>JÓVENES FORJANDO TEJIDO SOCIAL</v>
          </cell>
          <cell r="I19" t="str">
            <v>Numero de programas realizado</v>
          </cell>
          <cell r="J19">
            <v>2</v>
          </cell>
        </row>
        <row r="20">
          <cell r="C20" t="str">
            <v>Fortalecer la política de auto cuidado  hábitos y estilos de vida saludables, adhesión a los programas de promoción de la salud y prevención de la enfermedad, con el fi n  minimizar  la aparición de patologías crónicas, propiciando el   uso racional de lo</v>
          </cell>
          <cell r="E20">
            <v>2</v>
          </cell>
          <cell r="F20" t="str">
            <v>ADULTOS RESPONSABLES Y SALUDABLES</v>
          </cell>
          <cell r="I20" t="str">
            <v>Numero de programas realizado</v>
          </cell>
          <cell r="J20">
            <v>2</v>
          </cell>
        </row>
        <row r="21">
          <cell r="C21" t="str">
            <v>Desarrollar una política clara de inclusión y garante de los derechos del adulto mayor con asistencia médica oportuna y de calidad, con apoyo integral y propiciando un ambiente de calidez y amor en la familia y la comunidad, a través de jornadas de salud,</v>
          </cell>
          <cell r="E21">
            <v>4</v>
          </cell>
          <cell r="F21" t="str">
            <v>AÑOS DORADOS</v>
          </cell>
          <cell r="I21" t="str">
            <v>Numero de programas realizado</v>
          </cell>
          <cell r="J21">
            <v>4</v>
          </cell>
        </row>
        <row r="22">
          <cell r="C22" t="str">
            <v>Implementar acciones encaminadas a  fortalecer el componente de salud en los diferentes ciclos vitales de la población Gachaluna. </v>
          </cell>
          <cell r="E22">
            <v>2</v>
          </cell>
          <cell r="F22" t="str">
            <v>  ATENCIÓN  INTEGRAL ARMÓNICA</v>
          </cell>
          <cell r="I22" t="str">
            <v>Numero de programas realizado</v>
          </cell>
          <cell r="J22">
            <v>2</v>
          </cell>
        </row>
        <row r="23">
          <cell r="C23" t="str">
            <v>Propiciar y fortalecer la inclusión de la población vulnerable y de personas con características especiales congénitas y/o genéticas en el ámbito estudiantil ,  laboral  y social ,garantizando  sus derechos en salud y su desarrollo integral,  velando por </v>
          </cell>
          <cell r="E23">
            <v>3</v>
          </cell>
          <cell r="F23" t="str">
            <v>TODOS CON IGUALDAD DE  DERECHOS</v>
          </cell>
          <cell r="I23" t="str">
            <v>Numero de programas realizado</v>
          </cell>
          <cell r="J23">
            <v>3</v>
          </cell>
        </row>
        <row r="24">
          <cell r="C24" t="str">
            <v> Fortalecer y  desarrollar una política clara de inclusión de los trabajadores a  la seguridad social, (salud, pensión riesgos profesionales) mediante la motivación de la población trabajadora y la sensibilización mediante talleres  a los empleadores. </v>
          </cell>
          <cell r="E24">
            <v>1</v>
          </cell>
          <cell r="F24" t="str">
            <v>EMPLEO SEGURO</v>
          </cell>
          <cell r="I24" t="str">
            <v>Numero de programas realizado</v>
          </cell>
          <cell r="J24">
            <v>1</v>
          </cell>
        </row>
        <row r="25">
          <cell r="C25" t="str">
            <v>Crear oficina de atención al riesgo</v>
          </cell>
          <cell r="E25">
            <v>1</v>
          </cell>
          <cell r="F25" t="str">
            <v>EMERGENCIAS Y DESASTRES </v>
          </cell>
          <cell r="I25" t="str">
            <v>Numero de oficina creado</v>
          </cell>
          <cell r="J25">
            <v>1</v>
          </cell>
        </row>
        <row r="26">
          <cell r="C26" t="str">
            <v>Brindar apoyo integral a víctimas del conflicto armado.</v>
          </cell>
          <cell r="E26">
            <v>3</v>
          </cell>
          <cell r="F26" t="str">
            <v> APOYO INTEGRAL A VÍCTIMAS DEL CONFLICTO ARMADO</v>
          </cell>
          <cell r="I26" t="str">
            <v>Numero de programas realizado</v>
          </cell>
          <cell r="J26">
            <v>3</v>
          </cell>
        </row>
      </sheetData>
      <sheetData sheetId="2">
        <row r="7">
          <cell r="C7" t="str">
            <v>Fortalecer los derechos de niños El cumplimiento de estos derechos en Colombia se rige por el principio de Protección Integral (Convención de los Derechos del Niño 1989 y Código de la Infancia y la Adolescencia, Ley 1098 de 2006) se desarrollaran  program</v>
          </cell>
          <cell r="E7">
            <v>7</v>
          </cell>
          <cell r="F7" t="str">
            <v>PROTECCIÓN INTEGRAL DE DE CERO A SIEMPRE</v>
          </cell>
          <cell r="I7" t="str">
            <v>Numero de programas realizado</v>
          </cell>
          <cell r="J7">
            <v>7</v>
          </cell>
        </row>
        <row r="8">
          <cell r="C8" t="str">
            <v>Garantizar el goce efectivo de derechos de la población víctima del desplazamiento forzado por la violencia</v>
          </cell>
          <cell r="E8">
            <v>8</v>
          </cell>
          <cell r="F8" t="str">
            <v>GACHALÁ MI SEGUNDO HOGAR</v>
          </cell>
          <cell r="I8" t="str">
            <v>Numero de programas realizado</v>
          </cell>
          <cell r="J8">
            <v>8</v>
          </cell>
        </row>
        <row r="9">
          <cell r="C9" t="str">
            <v>Gestionar y crear programas encaminados al fortalecimiento de los derechos de los jóvenes del municipio. En concordancia con los sectores del plan ( deportes, cultura, educación, social y institucional) </v>
          </cell>
          <cell r="E9">
            <v>4</v>
          </cell>
          <cell r="F9" t="str">
            <v>JÓVENES CON FUTURO</v>
          </cell>
          <cell r="I9" t="str">
            <v>Numero de programas realizado</v>
          </cell>
          <cell r="J9">
            <v>4</v>
          </cell>
        </row>
      </sheetData>
      <sheetData sheetId="3">
        <row r="7">
          <cell r="C7" t="str">
            <v>Crear espacios de participación y desarrollo con equidad entre mujeres y hombres</v>
          </cell>
          <cell r="F7">
            <v>5</v>
          </cell>
          <cell r="G7" t="str">
            <v>PROGRAMAS DE  EQUIDAD DE GÉNERO: LA MUJER COMO EJE DE LA FAMILIA Y LA SOCIEDAD.</v>
          </cell>
          <cell r="M7" t="str">
            <v>Numero  espacios  implementados</v>
          </cell>
          <cell r="P7">
            <v>4</v>
          </cell>
        </row>
        <row r="8">
          <cell r="C8" t="str">
            <v>Articular las disposiciones del plan de desarrollo con los desarrollos del consejo de política social</v>
          </cell>
          <cell r="F8">
            <v>1</v>
          </cell>
          <cell r="G8" t="str">
            <v>FORTALECER LOS CONSEJOS MUNICIPALES DE POLÍTICA SOCIAL.</v>
          </cell>
          <cell r="M8" t="str">
            <v>Numero programas implementados</v>
          </cell>
          <cell r="P8">
            <v>1</v>
          </cell>
        </row>
        <row r="9">
          <cell r="C9" t="str">
            <v>Promover la igualdad de oportunidades y el desarrollo social y económico equitativo  y alimentario de los grupos  vulnerable.</v>
          </cell>
          <cell r="F9">
            <v>3</v>
          </cell>
          <cell r="G9" t="str">
            <v> PROGRAMAS ORIENTADOS A LA POBLACIÓN CON  NBI. </v>
          </cell>
          <cell r="M9" t="str">
            <v>Numero programas implementados</v>
          </cell>
          <cell r="P9">
            <v>2</v>
          </cell>
        </row>
        <row r="10">
          <cell r="C10" t="str">
            <v>Promover la igualdad de oportunidades y el desarrollo social y económico equitativo  y alimentario de los grupos  vulnerable.</v>
          </cell>
          <cell r="F10">
            <v>3</v>
          </cell>
          <cell r="G10" t="str">
            <v>CREAR  PROGRAMAS ORIENTADOS A MEJORAR LAS CONDICIONES DE VIDA DE LA POBLACIÓN LGTB, AFROAMERICANOS Y ENFERMOS MENTALES.</v>
          </cell>
          <cell r="M10" t="str">
            <v>Numero programas implementados</v>
          </cell>
          <cell r="P10">
            <v>2</v>
          </cell>
        </row>
        <row r="11">
          <cell r="C11" t="str">
            <v>Promover la igualdad de oportunidades y el desarrollo social y económico equitativo  y alimentario de los grupos  vulnerable.</v>
          </cell>
          <cell r="F11">
            <v>2</v>
          </cell>
          <cell r="G11" t="str">
            <v>APOYAR  A POBLACIÓN CON DISCAPACIDAD: </v>
          </cell>
          <cell r="M11" t="str">
            <v>Numero proyectos implementados</v>
          </cell>
          <cell r="P11">
            <v>1</v>
          </cell>
        </row>
        <row r="12">
          <cell r="C12" t="str">
            <v> Garantizar la prestación del servicio en el hogar geriátrico a los adultos mayores que allí pernotan, suministrar un sustento alimentario a los externos, en condiciones de vulnerabilidad</v>
          </cell>
          <cell r="F12">
            <v>62</v>
          </cell>
          <cell r="G12" t="str">
            <v>APOYO AL ADULTO MAYOR:</v>
          </cell>
          <cell r="M12" t="str">
            <v>Numero Número de programas de conservación y mantenimiento de bienes de interés cultural</v>
          </cell>
          <cell r="P12">
            <v>62</v>
          </cell>
        </row>
        <row r="14">
          <cell r="C14" t="str">
            <v>Ampliar y/o mantener la infraestructura de física de las dependencia,  bienes de uso público de propiedad del municipio</v>
          </cell>
          <cell r="F14">
            <v>0.7</v>
          </cell>
          <cell r="G14" t="str">
            <v>MANTENER LA INFRAESTRUCTURA LOCATIVA EN EL HOGAR GERIÁTRICO “AÑOS DORADOS” </v>
          </cell>
          <cell r="M14" t="str">
            <v>% de infraestructura reparado</v>
          </cell>
          <cell r="P14">
            <v>0.8</v>
          </cell>
        </row>
      </sheetData>
      <sheetData sheetId="4">
        <row r="7">
          <cell r="C7" t="str">
            <v>Adecuar escenarios deportivos o recreativos de la entidad territorial</v>
          </cell>
          <cell r="E7">
            <v>20</v>
          </cell>
          <cell r="F7" t="str">
            <v>CONSTRUCCIÓN, MANTENIMIENTO Y ADECUACIÓN DE LA INFRAESTRUCTURA DEPORTIVA: </v>
          </cell>
          <cell r="I7" t="str">
            <v>% de  nuevos personas  que reciben el servicio.</v>
          </cell>
          <cell r="J7">
            <v>18</v>
          </cell>
        </row>
        <row r="8">
          <cell r="C8" t="str">
            <v>Diseñar e implementar programas de actividad física para disminuir los niveles de sedentarismo</v>
          </cell>
          <cell r="E8">
            <v>6</v>
          </cell>
          <cell r="F8" t="str">
            <v>DEPORTE Y PASATIEMPO. (ADULTO MAYOR, DISCAPACITADOS, POBLACIÓN INACTIVA).</v>
          </cell>
          <cell r="I8" t="str">
            <v>%programas implementados</v>
          </cell>
          <cell r="J8">
            <v>5</v>
          </cell>
        </row>
        <row r="9">
          <cell r="C9" t="str">
            <v>Diseñar e implementar programas de actividad física para disminuir los niveles de sedentarismo</v>
          </cell>
          <cell r="E9">
            <v>14</v>
          </cell>
          <cell r="F9" t="str">
            <v>APOYO Y REALIZACIÓN DE EVENTOS DEPORTIVOS EN EL MUNICIPIO.</v>
          </cell>
          <cell r="I9" t="str">
            <v>%programas implementados</v>
          </cell>
          <cell r="J9">
            <v>13</v>
          </cell>
        </row>
        <row r="10">
          <cell r="C10" t="str">
            <v>Capacitar a jóvenes deportistas en habilidades y técnicas para el mejor desempeño deportivo</v>
          </cell>
          <cell r="E10">
            <v>3</v>
          </cell>
          <cell r="F10" t="str">
            <v>DEPORTE SIN FRONTERAS: SUSCRIBIR CONVENIOS CON ENTIDADES PÚBLICAS A PRIVADAS, PARA PROMOCIONAR LA PRÁCTICA DEL DEPORTE EN EL MUNICIPIO.</v>
          </cell>
          <cell r="I10" t="str">
            <v>%programas implementados</v>
          </cell>
          <cell r="J10">
            <v>2</v>
          </cell>
        </row>
        <row r="11">
          <cell r="C11" t="str">
            <v>Capacitar a jóvenes deportistas en habilidades y técnicas para el mejor desempeño deportivo</v>
          </cell>
          <cell r="E11">
            <v>3</v>
          </cell>
          <cell r="F11" t="str">
            <v>FOMENTO ESCUELAS DE FORMACIÓN DEPORTIVA.</v>
          </cell>
          <cell r="I11" t="str">
            <v>%programas implementados</v>
          </cell>
          <cell r="J11">
            <v>2</v>
          </cell>
        </row>
        <row r="12">
          <cell r="C12" t="str">
            <v>Implementar proyectos para incrementar la participación deportiva en las instituciones educativas</v>
          </cell>
          <cell r="E12">
            <v>2</v>
          </cell>
          <cell r="F12" t="str">
            <v>FOMENTAR LA PRÁCTICA DEL DEPORTE EN LAS DIFERENTES INSTITUCIONES EDUCATIVAS MUNICIPIO</v>
          </cell>
          <cell r="I12" t="str">
            <v>%proyectos implementados</v>
          </cell>
          <cell r="J12">
            <v>2</v>
          </cell>
        </row>
        <row r="13">
          <cell r="C13" t="str">
            <v>Capacitar a jóvenes deportistas en habilidades y técnicas para el mejor desempeño deportivo</v>
          </cell>
          <cell r="E13">
            <v>12</v>
          </cell>
          <cell r="F13" t="str">
            <v>GESTIONAR INCENTIVOS DEPORTIVOS PARA AQUELLOS DEPORTISTAS QUE REPRESENTEN AL MUNICIPIO Y QUE SOBRESALGAN A NIVEL DEPARTAMENTAL, NACIONAL EN INTERNACIONAL EN CONCORDANCIA. CON LA LEY</v>
          </cell>
          <cell r="I13" t="str">
            <v>% de  personas  que reciben subsidios.</v>
          </cell>
          <cell r="J13">
            <v>10</v>
          </cell>
        </row>
      </sheetData>
      <sheetData sheetId="5">
        <row r="6">
          <cell r="B6" t="str">
            <v>Fortalecer escuelas municipales de artes y danzas  a través de: Intensificación horaria,  Dotación, Formalización, Entrega de materiales pedagógicos y Circulación y acceso a contenidos culturales</v>
          </cell>
          <cell r="D6">
            <v>3</v>
          </cell>
          <cell r="E6" t="str">
            <v> ESCUELAS DE DANZA Y ARTES  DEL MUNICIPIO.</v>
          </cell>
          <cell r="H6" t="str">
            <v>Numero programas implementados</v>
          </cell>
          <cell r="I6">
            <v>2</v>
          </cell>
        </row>
        <row r="7">
          <cell r="B7" t="str">
            <v>Generar espacios de participación y procesos de desarrollo institucional que faciliten el acceso a las manifestaciones, bienes y servicios culturales y artísticos</v>
          </cell>
          <cell r="D7">
            <v>6</v>
          </cell>
          <cell r="E7" t="str">
            <v>APOYO A LAS EXPRESIONES ARTÍSTICAS y CULTURALES. </v>
          </cell>
          <cell r="H7" t="str">
            <v>Numero programas implementados</v>
          </cell>
          <cell r="I7">
            <v>5</v>
          </cell>
        </row>
        <row r="8">
          <cell r="B8" t="str">
            <v>Generar espacios de participación y procesos de desarrollo institucional que faciliten el acceso a las manifestaciones, bienes y servicios culturales</v>
          </cell>
          <cell r="D8">
            <v>1113</v>
          </cell>
          <cell r="E8" t="str">
            <v>FOMENTAR LA PRÁCTICA DE LA CULTURA EN LAS DIFERENTES INSTITUCIONES EDUCATIVAS</v>
          </cell>
          <cell r="H8" t="str">
            <v>% de niños y niñas vinculados </v>
          </cell>
          <cell r="I8">
            <v>1101</v>
          </cell>
        </row>
        <row r="9">
          <cell r="B9" t="str">
            <v>Fortalecer los museos, archivos, bibliotecas patrimoniales y/o centros de memoria a nivel local</v>
          </cell>
          <cell r="D9">
            <v>2</v>
          </cell>
          <cell r="E9" t="str">
            <v> BIBLIOTECA y MUSEO  MUNICIPAL.     </v>
          </cell>
          <cell r="I9">
            <v>1</v>
          </cell>
        </row>
        <row r="10">
          <cell r="B10" t="str">
            <v>Circulación y acceso al material  lúdico para todos los ciudadanos</v>
          </cell>
          <cell r="D10">
            <v>2</v>
          </cell>
          <cell r="E10" t="str">
            <v>LUDOTECA MUNICIPAL</v>
          </cell>
          <cell r="H10" t="str">
            <v>Numero programas implementados</v>
          </cell>
          <cell r="I10">
            <v>2</v>
          </cell>
        </row>
        <row r="11">
          <cell r="B11" t="str">
            <v>Desarrollar actividades de conservación, mantenimiento periódico e intervención de bienes de interés cultural</v>
          </cell>
          <cell r="D11">
            <v>4</v>
          </cell>
          <cell r="E11" t="str">
            <v>PROTECCIÓN DEL PATRIMONIO CULTURAL DE GACHALÁ</v>
          </cell>
          <cell r="H11" t="str">
            <v>Número de bienes protegidos</v>
          </cell>
          <cell r="I11">
            <v>3</v>
          </cell>
        </row>
        <row r="12">
          <cell r="B12" t="str">
            <v>Desarrollar actividades de conservación, mantenimiento periódico e intervención de bienes de interés cultural y adquisición de software y hardware</v>
          </cell>
          <cell r="D12">
            <v>5</v>
          </cell>
          <cell r="E12" t="str">
            <v>MANTENIMIENTO, CONSTRUCCIÓN Y DOTACIÓN DE LA INFRAESTRUCTURA ARTÍSTICA Y CULTURAL.</v>
          </cell>
          <cell r="H12" t="str">
            <v>Número de bienes restaurados y  mantenimiento </v>
          </cell>
          <cell r="I12">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Z PLURIANUAL "/>
      <sheetName val="PLAN INDICATIVO"/>
      <sheetName val="POAI 2012"/>
      <sheetName val="PRESUPUESTO"/>
      <sheetName val="PAC "/>
      <sheetName val="PLAN DE ACCION SOCIAL 2012"/>
      <sheetName val="PA VIVIENDA NUEVA 2012"/>
      <sheetName val="PA MEJORAMIENTO VIVIENDA 2012"/>
      <sheetName val="PA ATENCION Y PREVEN. 2012"/>
      <sheetName val="PA AGUA P Y SANEAMIENTO B 2012"/>
      <sheetName val="PA AGUAS RESIDUALES 2012"/>
      <sheetName val="PA ALCANTARILLADO "/>
      <sheetName val="PA RESIDUOS SOLIDOS 2012"/>
      <sheetName val="PA DIFERENTES ACUE ALCAN Y ASEO"/>
      <sheetName val="PA INFRAESTRUC CON FUTURO 2012"/>
      <sheetName val="PA EQUIPAMENTO MUNICIPAL 2012"/>
      <sheetName val="PA PROMOCION DEL DESARROLL 2012"/>
      <sheetName val="PA MAQUINARIA PESADA 2012"/>
      <sheetName val="PLAN DE ACCION MINERIA"/>
      <sheetName val="PLAN DE ACCION AMBIENTE "/>
      <sheetName val="PLAN DE ACCION GANADERIA PISC"/>
      <sheetName val="PLAN DE ACCION AGROPECUARIO"/>
      <sheetName val="PA SEGURIDAD 2012"/>
      <sheetName val="PA SEC. ESPECIAL DESPLAZOS 2012"/>
      <sheetName val="FUT FORMATO  G. INVERSION "/>
    </sheetNames>
    <sheetDataSet>
      <sheetData sheetId="1">
        <row r="8">
          <cell r="AB8">
            <v>544</v>
          </cell>
          <cell r="AX8">
            <v>70122</v>
          </cell>
          <cell r="BC8">
            <v>145878</v>
          </cell>
        </row>
        <row r="9">
          <cell r="AB9">
            <v>8</v>
          </cell>
          <cell r="AX9">
            <v>25000</v>
          </cell>
        </row>
        <row r="10">
          <cell r="AB10">
            <v>1001</v>
          </cell>
          <cell r="AX10">
            <v>19008</v>
          </cell>
          <cell r="BC10">
            <v>40992</v>
          </cell>
        </row>
        <row r="11">
          <cell r="AB11">
            <v>1</v>
          </cell>
          <cell r="BC11">
            <v>1000</v>
          </cell>
        </row>
        <row r="12">
          <cell r="AB12">
            <v>0</v>
          </cell>
        </row>
        <row r="13">
          <cell r="BC13">
            <v>82667</v>
          </cell>
        </row>
        <row r="14">
          <cell r="AB14">
            <v>617</v>
          </cell>
          <cell r="AX14">
            <v>35000</v>
          </cell>
        </row>
        <row r="15">
          <cell r="AB15">
            <v>1</v>
          </cell>
          <cell r="BC15">
            <v>2000</v>
          </cell>
        </row>
        <row r="18">
          <cell r="AB18">
            <v>1</v>
          </cell>
          <cell r="AW18">
            <v>6000</v>
          </cell>
        </row>
        <row r="19">
          <cell r="AB19">
            <v>128</v>
          </cell>
          <cell r="AX19">
            <v>5000</v>
          </cell>
          <cell r="BC19">
            <v>50000</v>
          </cell>
        </row>
        <row r="20">
          <cell r="AB20">
            <v>1</v>
          </cell>
          <cell r="BC20">
            <v>18166.666666666668</v>
          </cell>
        </row>
        <row r="21">
          <cell r="AB21">
            <v>1</v>
          </cell>
          <cell r="AX21">
            <v>771163</v>
          </cell>
          <cell r="BC21">
            <v>500697</v>
          </cell>
        </row>
        <row r="22">
          <cell r="AB22">
            <v>1</v>
          </cell>
          <cell r="BC22">
            <v>15000</v>
          </cell>
        </row>
        <row r="23">
          <cell r="AB23">
            <v>1</v>
          </cell>
        </row>
        <row r="24">
          <cell r="AB24">
            <v>1</v>
          </cell>
        </row>
        <row r="25">
          <cell r="AB25">
            <v>1</v>
          </cell>
        </row>
        <row r="26">
          <cell r="AB26">
            <v>4</v>
          </cell>
        </row>
        <row r="27">
          <cell r="AB27">
            <v>0</v>
          </cell>
        </row>
        <row r="28">
          <cell r="AB28">
            <v>1</v>
          </cell>
        </row>
        <row r="30">
          <cell r="AB30">
            <v>1</v>
          </cell>
        </row>
        <row r="32">
          <cell r="AB32">
            <v>1</v>
          </cell>
        </row>
        <row r="34">
          <cell r="AB34">
            <v>1</v>
          </cell>
        </row>
        <row r="36">
          <cell r="AB36">
            <v>1</v>
          </cell>
        </row>
        <row r="38">
          <cell r="AB38">
            <v>1</v>
          </cell>
        </row>
        <row r="39">
          <cell r="AB39">
            <v>1</v>
          </cell>
        </row>
        <row r="40">
          <cell r="AB40">
            <v>1</v>
          </cell>
        </row>
        <row r="41">
          <cell r="AB41">
            <v>1</v>
          </cell>
        </row>
        <row r="42">
          <cell r="AB42">
            <v>1</v>
          </cell>
        </row>
        <row r="43">
          <cell r="AB43">
            <v>1</v>
          </cell>
        </row>
        <row r="44">
          <cell r="AB44">
            <v>1</v>
          </cell>
        </row>
        <row r="46">
          <cell r="AB46">
            <v>2</v>
          </cell>
          <cell r="AU46">
            <v>7000</v>
          </cell>
        </row>
        <row r="47">
          <cell r="AB47">
            <v>2</v>
          </cell>
          <cell r="AX47">
            <v>8000</v>
          </cell>
        </row>
        <row r="48">
          <cell r="AB48">
            <v>1</v>
          </cell>
          <cell r="AX48">
            <v>15000</v>
          </cell>
        </row>
        <row r="49">
          <cell r="AB49">
            <v>1</v>
          </cell>
          <cell r="AX49">
            <v>5000</v>
          </cell>
        </row>
        <row r="50">
          <cell r="AX50">
            <v>1000</v>
          </cell>
        </row>
        <row r="51">
          <cell r="AB51">
            <v>1</v>
          </cell>
          <cell r="BC51">
            <v>320000</v>
          </cell>
        </row>
        <row r="53">
          <cell r="AX53">
            <v>3000</v>
          </cell>
        </row>
        <row r="54">
          <cell r="AB54">
            <v>1</v>
          </cell>
          <cell r="AX54">
            <v>20000</v>
          </cell>
        </row>
        <row r="55">
          <cell r="AB55">
            <v>62</v>
          </cell>
          <cell r="AX55">
            <v>72703</v>
          </cell>
          <cell r="BC55">
            <v>251297</v>
          </cell>
        </row>
        <row r="56">
          <cell r="AB56">
            <v>0.8</v>
          </cell>
          <cell r="AX56">
            <v>10000</v>
          </cell>
        </row>
        <row r="57">
          <cell r="AB57">
            <v>4</v>
          </cell>
          <cell r="BC57">
            <v>8000</v>
          </cell>
        </row>
        <row r="58">
          <cell r="AB58">
            <v>1</v>
          </cell>
          <cell r="BC58">
            <v>2000</v>
          </cell>
        </row>
        <row r="59">
          <cell r="AB59">
            <v>4</v>
          </cell>
          <cell r="AX59">
            <v>3362</v>
          </cell>
          <cell r="BC59">
            <v>113638</v>
          </cell>
        </row>
        <row r="60">
          <cell r="AB60">
            <v>0</v>
          </cell>
        </row>
        <row r="61">
          <cell r="AB61">
            <v>2</v>
          </cell>
          <cell r="AX61">
            <v>36987</v>
          </cell>
          <cell r="BC61">
            <v>15013</v>
          </cell>
        </row>
        <row r="62">
          <cell r="AB62">
            <v>0</v>
          </cell>
          <cell r="BC62">
            <v>26000</v>
          </cell>
        </row>
        <row r="63">
          <cell r="BC63">
            <v>1000</v>
          </cell>
        </row>
        <row r="64">
          <cell r="AB64">
            <v>1</v>
          </cell>
          <cell r="AX64">
            <v>3000</v>
          </cell>
          <cell r="BC64">
            <v>12000</v>
          </cell>
        </row>
        <row r="66">
          <cell r="AX66">
            <v>6000</v>
          </cell>
          <cell r="BC66">
            <v>75000</v>
          </cell>
        </row>
        <row r="67">
          <cell r="AB67">
            <v>280</v>
          </cell>
          <cell r="AX67">
            <v>3000</v>
          </cell>
          <cell r="BC67">
            <v>5000</v>
          </cell>
        </row>
        <row r="68">
          <cell r="AB68">
            <v>1</v>
          </cell>
          <cell r="AX68">
            <v>6000</v>
          </cell>
          <cell r="BC68">
            <v>6000</v>
          </cell>
        </row>
        <row r="69">
          <cell r="AB69">
            <v>1</v>
          </cell>
          <cell r="AX69">
            <v>6000</v>
          </cell>
          <cell r="BC69">
            <v>15000</v>
          </cell>
        </row>
        <row r="70">
          <cell r="AB70">
            <v>1</v>
          </cell>
          <cell r="AX70">
            <v>1000</v>
          </cell>
        </row>
        <row r="71">
          <cell r="AB71">
            <v>2</v>
          </cell>
          <cell r="AX71">
            <v>5262</v>
          </cell>
          <cell r="BC71">
            <v>2738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tabColor theme="3" tint="-0.4999699890613556"/>
  </sheetPr>
  <dimension ref="B1:AK36"/>
  <sheetViews>
    <sheetView zoomScale="112" zoomScaleNormal="112" zoomScalePageLayoutView="0" workbookViewId="0" topLeftCell="A9">
      <selection activeCell="G10" sqref="G10"/>
    </sheetView>
  </sheetViews>
  <sheetFormatPr defaultColWidth="11.421875" defaultRowHeight="15"/>
  <cols>
    <col min="1" max="1" width="4.57421875" style="1" customWidth="1"/>
    <col min="2" max="2" width="15.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5.7109375" style="93" customWidth="1"/>
    <col min="10" max="10" width="4.8515625" style="93"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thickBot="1">
      <c r="B3" s="147" t="s">
        <v>38</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9"/>
    </row>
    <row r="4" spans="2:36" ht="64.5" customHeight="1">
      <c r="B4" s="150" t="s">
        <v>46</v>
      </c>
      <c r="C4" s="151"/>
      <c r="D4" s="151"/>
      <c r="E4" s="151"/>
      <c r="F4" s="151"/>
      <c r="G4" s="151"/>
      <c r="H4" s="152"/>
      <c r="I4" s="153" t="s">
        <v>37</v>
      </c>
      <c r="J4" s="154"/>
      <c r="K4" s="154"/>
      <c r="L4" s="154"/>
      <c r="M4" s="154"/>
      <c r="N4" s="154"/>
      <c r="O4" s="154"/>
      <c r="P4" s="154"/>
      <c r="Q4" s="154"/>
      <c r="R4" s="154"/>
      <c r="S4" s="154"/>
      <c r="T4" s="155"/>
      <c r="U4" s="153" t="s">
        <v>42</v>
      </c>
      <c r="V4" s="156"/>
      <c r="W4" s="156"/>
      <c r="X4" s="156"/>
      <c r="Y4" s="156"/>
      <c r="Z4" s="156"/>
      <c r="AA4" s="156"/>
      <c r="AB4" s="156"/>
      <c r="AC4" s="156"/>
      <c r="AD4" s="156"/>
      <c r="AE4" s="156"/>
      <c r="AF4" s="156"/>
      <c r="AG4" s="156"/>
      <c r="AH4" s="156"/>
      <c r="AI4" s="156"/>
      <c r="AJ4" s="157"/>
    </row>
    <row r="5" spans="2:36" ht="39" customHeight="1" thickBot="1">
      <c r="B5" s="158" t="s">
        <v>36</v>
      </c>
      <c r="C5" s="159"/>
      <c r="D5" s="160"/>
      <c r="E5" s="5"/>
      <c r="F5" s="161" t="s">
        <v>45</v>
      </c>
      <c r="G5" s="161"/>
      <c r="H5" s="161"/>
      <c r="I5" s="161"/>
      <c r="J5" s="161"/>
      <c r="K5" s="161"/>
      <c r="L5" s="161"/>
      <c r="M5" s="161"/>
      <c r="N5" s="162"/>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2</v>
      </c>
      <c r="D6" s="215"/>
      <c r="E6" s="215"/>
      <c r="F6" s="215"/>
      <c r="G6" s="215"/>
      <c r="H6" s="215"/>
      <c r="I6" s="140" t="s">
        <v>3</v>
      </c>
      <c r="J6" s="142" t="s">
        <v>19</v>
      </c>
      <c r="K6" s="142" t="s">
        <v>4</v>
      </c>
      <c r="L6" s="144" t="s">
        <v>44</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37.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57" thickBot="1">
      <c r="B8" s="8" t="s">
        <v>40</v>
      </c>
      <c r="C8" s="218" t="s">
        <v>41</v>
      </c>
      <c r="D8" s="219"/>
      <c r="E8" s="219"/>
      <c r="F8" s="219"/>
      <c r="G8" s="219"/>
      <c r="H8" s="219"/>
      <c r="I8" s="105" t="s">
        <v>43</v>
      </c>
      <c r="J8" s="9">
        <v>550</v>
      </c>
      <c r="K8" s="10">
        <v>544</v>
      </c>
      <c r="L8" s="10">
        <f>K8/4</f>
        <v>136</v>
      </c>
      <c r="M8" s="11">
        <f>L8/2</f>
        <v>68</v>
      </c>
      <c r="N8" s="106">
        <v>68</v>
      </c>
      <c r="O8" s="12">
        <f aca="true" t="shared" si="0" ref="O8:AD8">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0</v>
      </c>
      <c r="AF8" s="14">
        <f>AF10+AF16+AF22</f>
        <v>0</v>
      </c>
      <c r="AG8" s="15">
        <f>AG10+AG16+AG22</f>
        <v>0</v>
      </c>
      <c r="AH8" s="16"/>
      <c r="AI8" s="16"/>
      <c r="AJ8" s="17"/>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105.75" customHeight="1" thickBot="1">
      <c r="B10" s="18" t="s">
        <v>13</v>
      </c>
      <c r="C10" s="19" t="s">
        <v>30</v>
      </c>
      <c r="D10" s="19" t="s">
        <v>14</v>
      </c>
      <c r="E10" s="19" t="s">
        <v>26</v>
      </c>
      <c r="F10" s="20" t="s">
        <v>27</v>
      </c>
      <c r="G10" s="20" t="s">
        <v>28</v>
      </c>
      <c r="H10" s="107" t="s">
        <v>15</v>
      </c>
      <c r="I10" s="109" t="s">
        <v>31</v>
      </c>
      <c r="J10" s="110"/>
      <c r="K10" s="110"/>
      <c r="L10" s="110"/>
      <c r="M10" s="110"/>
      <c r="N10" s="111"/>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2:36" ht="17.25" customHeight="1">
      <c r="B11" s="119" t="s">
        <v>47</v>
      </c>
      <c r="C11" s="100"/>
      <c r="D11" s="29" t="s">
        <v>50</v>
      </c>
      <c r="E11" s="29" t="s">
        <v>51</v>
      </c>
      <c r="F11" s="30">
        <v>544</v>
      </c>
      <c r="G11" s="31">
        <v>544</v>
      </c>
      <c r="H11" s="183" t="s">
        <v>52</v>
      </c>
      <c r="I11" s="186" t="s">
        <v>53</v>
      </c>
      <c r="J11" s="42"/>
      <c r="K11" s="188">
        <v>544</v>
      </c>
      <c r="L11" s="108"/>
      <c r="M11" s="190">
        <v>544</v>
      </c>
      <c r="N11" s="131">
        <v>544</v>
      </c>
      <c r="O11" s="33"/>
      <c r="P11" s="34"/>
      <c r="Q11" s="35"/>
      <c r="R11" s="36"/>
      <c r="S11" s="36"/>
      <c r="T11" s="36"/>
      <c r="U11" s="36"/>
      <c r="V11" s="36"/>
      <c r="W11" s="36"/>
      <c r="X11" s="36"/>
      <c r="Y11" s="36"/>
      <c r="Z11" s="36"/>
      <c r="AA11" s="36"/>
      <c r="AB11" s="36"/>
      <c r="AC11" s="37"/>
      <c r="AD11" s="37"/>
      <c r="AE11" s="133"/>
      <c r="AF11" s="133"/>
      <c r="AG11" s="39"/>
      <c r="AH11" s="196"/>
      <c r="AI11" s="196"/>
      <c r="AJ11" s="198"/>
    </row>
    <row r="12" spans="2:36" ht="17.25" customHeight="1">
      <c r="B12" s="120"/>
      <c r="C12" s="101"/>
      <c r="D12" s="40"/>
      <c r="E12" s="40"/>
      <c r="F12" s="41"/>
      <c r="G12" s="31"/>
      <c r="H12" s="184"/>
      <c r="I12" s="186"/>
      <c r="J12" s="42"/>
      <c r="K12" s="188"/>
      <c r="L12" s="32"/>
      <c r="M12" s="190"/>
      <c r="N12" s="131"/>
      <c r="O12" s="43"/>
      <c r="P12" s="34"/>
      <c r="Q12" s="44"/>
      <c r="R12" s="37"/>
      <c r="S12" s="37"/>
      <c r="T12" s="37"/>
      <c r="U12" s="37"/>
      <c r="V12" s="37"/>
      <c r="W12" s="37"/>
      <c r="X12" s="37"/>
      <c r="Y12" s="37"/>
      <c r="Z12" s="37"/>
      <c r="AA12" s="37"/>
      <c r="AB12" s="37"/>
      <c r="AC12" s="37"/>
      <c r="AD12" s="37"/>
      <c r="AE12" s="133"/>
      <c r="AF12" s="133"/>
      <c r="AG12" s="39"/>
      <c r="AH12" s="196"/>
      <c r="AI12" s="196"/>
      <c r="AJ12" s="198"/>
    </row>
    <row r="13" spans="2:36" ht="17.25" customHeight="1">
      <c r="B13" s="120"/>
      <c r="C13" s="101"/>
      <c r="D13" s="40"/>
      <c r="E13" s="40"/>
      <c r="F13" s="45"/>
      <c r="G13" s="31"/>
      <c r="H13" s="184"/>
      <c r="I13" s="186"/>
      <c r="J13" s="42"/>
      <c r="K13" s="188"/>
      <c r="L13" s="32"/>
      <c r="M13" s="190"/>
      <c r="N13" s="131"/>
      <c r="O13" s="33"/>
      <c r="P13" s="34"/>
      <c r="Q13" s="46"/>
      <c r="R13" s="37"/>
      <c r="S13" s="37"/>
      <c r="T13" s="37"/>
      <c r="U13" s="37"/>
      <c r="V13" s="37"/>
      <c r="W13" s="37"/>
      <c r="X13" s="37"/>
      <c r="Y13" s="37"/>
      <c r="Z13" s="37"/>
      <c r="AA13" s="37"/>
      <c r="AB13" s="37"/>
      <c r="AC13" s="37"/>
      <c r="AD13" s="37"/>
      <c r="AE13" s="133"/>
      <c r="AF13" s="133"/>
      <c r="AG13" s="47"/>
      <c r="AH13" s="196"/>
      <c r="AI13" s="196"/>
      <c r="AJ13" s="198"/>
    </row>
    <row r="14" spans="2:36" ht="17.25" customHeight="1" thickBot="1">
      <c r="B14" s="121"/>
      <c r="C14" s="102"/>
      <c r="D14" s="48"/>
      <c r="E14" s="48"/>
      <c r="F14" s="49"/>
      <c r="G14" s="50"/>
      <c r="H14" s="185"/>
      <c r="I14" s="187"/>
      <c r="J14" s="51"/>
      <c r="K14" s="189"/>
      <c r="L14" s="52"/>
      <c r="M14" s="191"/>
      <c r="N14" s="132"/>
      <c r="O14" s="53"/>
      <c r="P14" s="54"/>
      <c r="Q14" s="55"/>
      <c r="R14" s="56"/>
      <c r="S14" s="56"/>
      <c r="T14" s="56"/>
      <c r="U14" s="56"/>
      <c r="V14" s="56"/>
      <c r="W14" s="56"/>
      <c r="X14" s="56"/>
      <c r="Y14" s="56"/>
      <c r="Z14" s="56"/>
      <c r="AA14" s="56"/>
      <c r="AB14" s="56"/>
      <c r="AC14" s="56"/>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36"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28"/>
    </row>
    <row r="17" spans="2:36" ht="24.75">
      <c r="B17" s="203" t="s">
        <v>48</v>
      </c>
      <c r="C17" s="103"/>
      <c r="D17" s="62" t="s">
        <v>54</v>
      </c>
      <c r="E17" s="62" t="s">
        <v>51</v>
      </c>
      <c r="F17" s="63">
        <v>30</v>
      </c>
      <c r="G17" s="31">
        <v>30</v>
      </c>
      <c r="H17" s="205">
        <v>30</v>
      </c>
      <c r="I17" s="207" t="s">
        <v>56</v>
      </c>
      <c r="J17" s="64"/>
      <c r="K17" s="178">
        <v>30</v>
      </c>
      <c r="L17" s="65"/>
      <c r="M17" s="181">
        <v>30</v>
      </c>
      <c r="N17" s="212">
        <v>30</v>
      </c>
      <c r="O17" s="66"/>
      <c r="P17" s="38"/>
      <c r="Q17" s="38"/>
      <c r="R17" s="38"/>
      <c r="S17" s="38"/>
      <c r="T17" s="38"/>
      <c r="U17" s="38"/>
      <c r="V17" s="38"/>
      <c r="W17" s="38"/>
      <c r="X17" s="38"/>
      <c r="Y17" s="38"/>
      <c r="Z17" s="38"/>
      <c r="AA17" s="38"/>
      <c r="AB17" s="38"/>
      <c r="AC17" s="38"/>
      <c r="AD17" s="38"/>
      <c r="AE17" s="133"/>
      <c r="AF17" s="133"/>
      <c r="AG17" s="67"/>
      <c r="AH17" s="196"/>
      <c r="AI17" s="192"/>
      <c r="AJ17" s="194"/>
    </row>
    <row r="18" spans="2:36" ht="15">
      <c r="B18" s="203"/>
      <c r="C18" s="103"/>
      <c r="D18" s="62"/>
      <c r="E18" s="62"/>
      <c r="F18" s="63"/>
      <c r="G18" s="31"/>
      <c r="H18" s="205"/>
      <c r="I18" s="207"/>
      <c r="J18" s="64"/>
      <c r="K18" s="179"/>
      <c r="L18" s="65"/>
      <c r="M18" s="181"/>
      <c r="N18" s="212"/>
      <c r="O18" s="66"/>
      <c r="P18" s="38"/>
      <c r="Q18" s="38"/>
      <c r="R18" s="38"/>
      <c r="S18" s="38"/>
      <c r="T18" s="38"/>
      <c r="U18" s="38"/>
      <c r="V18" s="38"/>
      <c r="W18" s="38"/>
      <c r="X18" s="38"/>
      <c r="Y18" s="38"/>
      <c r="Z18" s="38"/>
      <c r="AA18" s="38"/>
      <c r="AB18" s="38"/>
      <c r="AC18" s="38"/>
      <c r="AD18" s="38"/>
      <c r="AE18" s="133"/>
      <c r="AF18" s="133"/>
      <c r="AG18" s="67"/>
      <c r="AH18" s="196"/>
      <c r="AI18" s="192"/>
      <c r="AJ18" s="194"/>
    </row>
    <row r="19" spans="2:36" ht="15">
      <c r="B19" s="203"/>
      <c r="C19" s="103"/>
      <c r="D19" s="62"/>
      <c r="E19" s="62"/>
      <c r="F19" s="68"/>
      <c r="G19" s="31"/>
      <c r="H19" s="205"/>
      <c r="I19" s="207"/>
      <c r="J19" s="64"/>
      <c r="K19" s="179"/>
      <c r="L19" s="65"/>
      <c r="M19" s="181"/>
      <c r="N19" s="212"/>
      <c r="O19" s="66"/>
      <c r="P19" s="38"/>
      <c r="Q19" s="38"/>
      <c r="R19" s="38"/>
      <c r="S19" s="38"/>
      <c r="T19" s="38"/>
      <c r="U19" s="38"/>
      <c r="V19" s="38"/>
      <c r="W19" s="38"/>
      <c r="X19" s="38"/>
      <c r="Y19" s="38"/>
      <c r="Z19" s="38"/>
      <c r="AA19" s="38"/>
      <c r="AB19" s="38"/>
      <c r="AC19" s="38"/>
      <c r="AD19" s="38"/>
      <c r="AE19" s="133"/>
      <c r="AF19" s="133"/>
      <c r="AG19" s="69"/>
      <c r="AH19" s="196"/>
      <c r="AI19" s="192"/>
      <c r="AJ19" s="194"/>
    </row>
    <row r="20" spans="2:37" ht="23.25" customHeight="1" thickBot="1">
      <c r="B20" s="204"/>
      <c r="C20" s="104"/>
      <c r="D20" s="70"/>
      <c r="E20" s="70"/>
      <c r="F20" s="71"/>
      <c r="G20" s="50"/>
      <c r="H20" s="206"/>
      <c r="I20" s="208"/>
      <c r="J20" s="72"/>
      <c r="K20" s="180"/>
      <c r="L20" s="73"/>
      <c r="M20" s="182"/>
      <c r="N20" s="213"/>
      <c r="O20" s="74"/>
      <c r="P20" s="57"/>
      <c r="Q20" s="57"/>
      <c r="R20" s="57"/>
      <c r="S20" s="57"/>
      <c r="T20" s="57"/>
      <c r="U20" s="57"/>
      <c r="V20" s="57"/>
      <c r="W20" s="57"/>
      <c r="X20" s="57"/>
      <c r="Y20" s="57"/>
      <c r="Z20" s="57"/>
      <c r="AA20" s="57"/>
      <c r="AB20" s="57"/>
      <c r="AC20" s="57"/>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SUM(O23:O25)</f>
        <v>0</v>
      </c>
      <c r="P22" s="23">
        <f>SUM(P23:P25)</f>
        <v>0</v>
      </c>
      <c r="Q22" s="24">
        <f>SUM(Q23:Q25)</f>
        <v>0</v>
      </c>
      <c r="R22" s="23">
        <f>SUM(R23:R25)</f>
        <v>0</v>
      </c>
      <c r="S22" s="24"/>
      <c r="T22" s="23"/>
      <c r="U22" s="24"/>
      <c r="V22" s="23"/>
      <c r="W22" s="24"/>
      <c r="X22" s="23"/>
      <c r="Y22" s="24"/>
      <c r="Z22" s="23"/>
      <c r="AA22" s="24"/>
      <c r="AB22" s="23"/>
      <c r="AC22" s="24"/>
      <c r="AD22" s="23"/>
      <c r="AE22" s="78">
        <f>AE23</f>
        <v>0</v>
      </c>
      <c r="AF22" s="23">
        <f>AF23</f>
        <v>0</v>
      </c>
      <c r="AG22" s="26">
        <f>SUM(AG23:AG25)</f>
        <v>0</v>
      </c>
      <c r="AH22" s="27"/>
      <c r="AI22" s="27"/>
      <c r="AJ22" s="28"/>
      <c r="AK22" s="76"/>
    </row>
    <row r="23" spans="2:37" ht="30" customHeight="1">
      <c r="B23" s="119" t="s">
        <v>49</v>
      </c>
      <c r="C23" s="100"/>
      <c r="D23" s="29" t="s">
        <v>55</v>
      </c>
      <c r="E23" s="29" t="s">
        <v>51</v>
      </c>
      <c r="F23" s="79">
        <v>1001</v>
      </c>
      <c r="G23" s="80">
        <v>1001</v>
      </c>
      <c r="H23" s="220">
        <v>1001</v>
      </c>
      <c r="I23" s="221" t="s">
        <v>57</v>
      </c>
      <c r="J23" s="81"/>
      <c r="K23" s="224">
        <v>1001</v>
      </c>
      <c r="L23" s="82"/>
      <c r="M23" s="224">
        <v>1001</v>
      </c>
      <c r="N23" s="209">
        <v>1001</v>
      </c>
      <c r="O23" s="83"/>
      <c r="P23" s="84"/>
      <c r="Q23" s="85"/>
      <c r="R23" s="84"/>
      <c r="S23" s="84"/>
      <c r="T23" s="84"/>
      <c r="U23" s="84"/>
      <c r="V23" s="84"/>
      <c r="W23" s="84"/>
      <c r="X23" s="84"/>
      <c r="Y23" s="84"/>
      <c r="Z23" s="84"/>
      <c r="AA23" s="84"/>
      <c r="AB23" s="84"/>
      <c r="AC23" s="38"/>
      <c r="AD23" s="38"/>
      <c r="AE23" s="133"/>
      <c r="AF23" s="133"/>
      <c r="AG23" s="67"/>
      <c r="AH23" s="192"/>
      <c r="AI23" s="192"/>
      <c r="AJ23" s="194"/>
      <c r="AK23" s="76"/>
    </row>
    <row r="24" spans="2:37" ht="21" customHeight="1">
      <c r="B24" s="120"/>
      <c r="C24" s="101"/>
      <c r="D24" s="40"/>
      <c r="E24" s="40"/>
      <c r="F24" s="86"/>
      <c r="G24" s="31"/>
      <c r="H24" s="184"/>
      <c r="I24" s="222"/>
      <c r="J24" s="42"/>
      <c r="K24" s="225"/>
      <c r="L24" s="65"/>
      <c r="M24" s="225"/>
      <c r="N24" s="210"/>
      <c r="O24" s="87"/>
      <c r="P24" s="88"/>
      <c r="Q24" s="89"/>
      <c r="R24" s="88"/>
      <c r="S24" s="88"/>
      <c r="T24" s="88"/>
      <c r="U24" s="88"/>
      <c r="V24" s="88"/>
      <c r="W24" s="88"/>
      <c r="X24" s="88"/>
      <c r="Y24" s="88"/>
      <c r="Z24" s="88"/>
      <c r="AA24" s="88"/>
      <c r="AB24" s="88"/>
      <c r="AC24" s="38"/>
      <c r="AD24" s="38"/>
      <c r="AE24" s="179"/>
      <c r="AF24" s="179"/>
      <c r="AG24" s="67"/>
      <c r="AH24" s="192"/>
      <c r="AI24" s="192"/>
      <c r="AJ24" s="194"/>
      <c r="AK24" s="76"/>
    </row>
    <row r="25" spans="2:36" ht="28.5" customHeight="1" thickBot="1">
      <c r="B25" s="121"/>
      <c r="C25" s="102"/>
      <c r="D25" s="48"/>
      <c r="E25" s="48"/>
      <c r="F25" s="90"/>
      <c r="G25" s="50"/>
      <c r="H25" s="185"/>
      <c r="I25" s="223"/>
      <c r="J25" s="51"/>
      <c r="K25" s="226"/>
      <c r="L25" s="73"/>
      <c r="M25" s="226"/>
      <c r="N25" s="211"/>
      <c r="O25" s="74"/>
      <c r="P25" s="57"/>
      <c r="Q25" s="54"/>
      <c r="R25" s="57"/>
      <c r="S25" s="57"/>
      <c r="T25" s="57"/>
      <c r="U25" s="57"/>
      <c r="V25" s="57"/>
      <c r="W25" s="57"/>
      <c r="X25" s="57"/>
      <c r="Y25" s="57"/>
      <c r="Z25" s="57"/>
      <c r="AA25" s="57"/>
      <c r="AB25" s="57"/>
      <c r="AC25" s="57"/>
      <c r="AD25" s="57"/>
      <c r="AE25" s="180"/>
      <c r="AF25" s="180"/>
      <c r="AG25" s="91"/>
      <c r="AH25" s="193"/>
      <c r="AI25" s="193"/>
      <c r="AJ25" s="195"/>
    </row>
    <row r="27" spans="4:5" ht="15">
      <c r="D27" s="95"/>
      <c r="E27" s="95"/>
    </row>
    <row r="28" spans="4:5" ht="15">
      <c r="D28" s="95"/>
      <c r="E28" s="95"/>
    </row>
    <row r="29" spans="9:10" ht="15">
      <c r="I29" s="96"/>
      <c r="J29" s="96"/>
    </row>
    <row r="30" spans="9:10" ht="15">
      <c r="I30" s="96"/>
      <c r="J30" s="96"/>
    </row>
    <row r="36" spans="9:10" ht="15">
      <c r="I36" s="97"/>
      <c r="J36" s="97"/>
    </row>
  </sheetData>
  <sheetProtection/>
  <mergeCells count="67">
    <mergeCell ref="C6:H7"/>
    <mergeCell ref="C8:H8"/>
    <mergeCell ref="AI23:AI25"/>
    <mergeCell ref="AJ23:AJ25"/>
    <mergeCell ref="B21:AJ21"/>
    <mergeCell ref="B23:B25"/>
    <mergeCell ref="H23:H25"/>
    <mergeCell ref="I23:I25"/>
    <mergeCell ref="K23:K25"/>
    <mergeCell ref="M23:M25"/>
    <mergeCell ref="N23:N25"/>
    <mergeCell ref="AE23:AE25"/>
    <mergeCell ref="AF23:AF25"/>
    <mergeCell ref="AH23:AH25"/>
    <mergeCell ref="N17:N20"/>
    <mergeCell ref="AE17:AE20"/>
    <mergeCell ref="AF17:AF20"/>
    <mergeCell ref="AH17:AH20"/>
    <mergeCell ref="AI17:AI20"/>
    <mergeCell ref="AJ17:AJ20"/>
    <mergeCell ref="AF11:AF14"/>
    <mergeCell ref="AH11:AH14"/>
    <mergeCell ref="AI11:AI14"/>
    <mergeCell ref="AJ11:AJ14"/>
    <mergeCell ref="B15:AJ15"/>
    <mergeCell ref="B17:B20"/>
    <mergeCell ref="H17:H20"/>
    <mergeCell ref="I17:I20"/>
    <mergeCell ref="K17:K20"/>
    <mergeCell ref="M17:M20"/>
    <mergeCell ref="H11:H14"/>
    <mergeCell ref="I11:I14"/>
    <mergeCell ref="K11:K14"/>
    <mergeCell ref="M11:M14"/>
    <mergeCell ref="AE6:AF6"/>
    <mergeCell ref="AH6:AH7"/>
    <mergeCell ref="AI6:AI7"/>
    <mergeCell ref="AJ6:AJ7"/>
    <mergeCell ref="U6:V6"/>
    <mergeCell ref="AC6:AD6"/>
    <mergeCell ref="AG6:AG7"/>
    <mergeCell ref="I4:T4"/>
    <mergeCell ref="U4:AJ4"/>
    <mergeCell ref="B5:D5"/>
    <mergeCell ref="F5:N5"/>
    <mergeCell ref="O5:AF5"/>
    <mergeCell ref="AG5:AJ5"/>
    <mergeCell ref="B2:AJ2"/>
    <mergeCell ref="B6:B7"/>
    <mergeCell ref="I6:I7"/>
    <mergeCell ref="J6:J7"/>
    <mergeCell ref="K6:K7"/>
    <mergeCell ref="L6:L7"/>
    <mergeCell ref="O6:P6"/>
    <mergeCell ref="Q6:R6"/>
    <mergeCell ref="B3:AJ3"/>
    <mergeCell ref="B4:H4"/>
    <mergeCell ref="B11:B14"/>
    <mergeCell ref="M6:M7"/>
    <mergeCell ref="N6:N7"/>
    <mergeCell ref="W6:X6"/>
    <mergeCell ref="Y6:Z6"/>
    <mergeCell ref="AA6:AB6"/>
    <mergeCell ref="S6:T6"/>
    <mergeCell ref="B9:AJ9"/>
    <mergeCell ref="N11:N14"/>
    <mergeCell ref="AE11:AE14"/>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B1:AK51"/>
  <sheetViews>
    <sheetView zoomScale="89" zoomScaleNormal="89" zoomScalePageLayoutView="0" workbookViewId="0" topLeftCell="B1">
      <pane ySplit="8" topLeftCell="A9" activePane="bottomLeft" state="frozen"/>
      <selection pane="topLeft" activeCell="A1" sqref="A1"/>
      <selection pane="bottomLeft" activeCell="F5" sqref="F5:N5"/>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4.8515625" style="93" customWidth="1"/>
    <col min="11" max="12" width="5.7109375" style="1" customWidth="1"/>
    <col min="13" max="13" width="6.57421875" style="1" customWidth="1"/>
    <col min="14" max="14" width="6.140625" style="1" customWidth="1"/>
    <col min="15" max="15" width="7.00390625" style="1" customWidth="1"/>
    <col min="16" max="28" width="5.00390625" style="1" customWidth="1"/>
    <col min="29" max="29" width="6.57421875" style="1" bestFit="1" customWidth="1"/>
    <col min="30"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thickBot="1">
      <c r="B3" s="266" t="s">
        <v>94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c r="B4" s="269" t="s">
        <v>68</v>
      </c>
      <c r="C4" s="270"/>
      <c r="D4" s="270"/>
      <c r="E4" s="270"/>
      <c r="F4" s="270"/>
      <c r="G4" s="270"/>
      <c r="H4" s="271"/>
      <c r="I4" s="272" t="s">
        <v>69</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thickBot="1">
      <c r="B5" s="158" t="s">
        <v>70</v>
      </c>
      <c r="C5" s="159"/>
      <c r="D5" s="160"/>
      <c r="E5" s="114"/>
      <c r="F5" s="277" t="s">
        <v>71</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93</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9</v>
      </c>
      <c r="M8" s="11">
        <v>0</v>
      </c>
      <c r="N8" s="106">
        <v>1</v>
      </c>
      <c r="O8" s="13" t="e">
        <f>O10+O16+O22+O27+O32+O36+O40+O44+O48</f>
        <v>#VALUE!</v>
      </c>
      <c r="P8" s="13">
        <f>P10+P16+P22+P27+P32+P36+P40+P44+P48</f>
        <v>0</v>
      </c>
      <c r="Q8" s="13">
        <f>Q10+Q16+Q22+Q27+Q32+Q36+Q40+Q44+Q48</f>
        <v>6000</v>
      </c>
      <c r="R8" s="13">
        <f>R10+R16+R22+R27+R32+R36+R40+R44+R48</f>
        <v>0</v>
      </c>
      <c r="S8" s="13">
        <f>S10+S16+S22+S27+S32+S36+S40+S44+S48</f>
        <v>154130</v>
      </c>
      <c r="T8" s="13">
        <f aca="true" t="shared" si="0" ref="T8:AF8">T10+T16+T22+T27+T32+T36+T40+T44+T48</f>
        <v>0</v>
      </c>
      <c r="U8" s="13">
        <f t="shared" si="0"/>
        <v>0</v>
      </c>
      <c r="V8" s="13">
        <f t="shared" si="0"/>
        <v>0</v>
      </c>
      <c r="W8" s="13">
        <f t="shared" si="0"/>
        <v>0</v>
      </c>
      <c r="X8" s="13">
        <f t="shared" si="0"/>
        <v>0</v>
      </c>
      <c r="Y8" s="13">
        <f t="shared" si="0"/>
        <v>0</v>
      </c>
      <c r="Z8" s="13">
        <f t="shared" si="0"/>
        <v>0</v>
      </c>
      <c r="AA8" s="13">
        <f t="shared" si="0"/>
        <v>0</v>
      </c>
      <c r="AB8" s="13">
        <f t="shared" si="0"/>
        <v>0</v>
      </c>
      <c r="AC8" s="13">
        <f t="shared" si="0"/>
        <v>322537</v>
      </c>
      <c r="AD8" s="13">
        <f t="shared" si="0"/>
        <v>0</v>
      </c>
      <c r="AE8" s="13">
        <f t="shared" si="0"/>
        <v>482667</v>
      </c>
      <c r="AF8" s="13">
        <f t="shared" si="0"/>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3">
        <f>SUM(P11:P14)</f>
        <v>0</v>
      </c>
      <c r="Q10" s="24">
        <f>SUM(Q11:Q14)</f>
        <v>0</v>
      </c>
      <c r="R10" s="23">
        <f>SUM(R11:R14)</f>
        <v>0</v>
      </c>
      <c r="S10" s="23">
        <f aca="true" t="shared" si="1" ref="S10:AF10">SUM(S11:S14)</f>
        <v>70122</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145878</v>
      </c>
      <c r="AD10" s="23">
        <f t="shared" si="1"/>
        <v>0</v>
      </c>
      <c r="AE10" s="23">
        <f t="shared" si="1"/>
        <v>216000</v>
      </c>
      <c r="AF10" s="23">
        <f t="shared" si="1"/>
        <v>0</v>
      </c>
      <c r="AG10" s="113" t="s">
        <v>64</v>
      </c>
      <c r="AH10" s="112" t="s">
        <v>61</v>
      </c>
      <c r="AI10" s="112" t="s">
        <v>62</v>
      </c>
      <c r="AJ10" s="17" t="s">
        <v>63</v>
      </c>
    </row>
    <row r="11" spans="2:36" ht="11.25" customHeight="1">
      <c r="B11" s="119" t="s">
        <v>74</v>
      </c>
      <c r="C11" s="100"/>
      <c r="D11" s="230" t="str">
        <f>'[1]EDUC CALIDAD Y PROSPERIDAD'!$C$8</f>
        <v>Aumentar el número de niños y jóvenes en condiciones de vulnerabilidad que ingresan al sistema educativo y  Mantener a los estudiantes en el sistema educativo</v>
      </c>
      <c r="E11" s="230" t="s">
        <v>51</v>
      </c>
      <c r="F11" s="263"/>
      <c r="G11" s="252"/>
      <c r="H11" s="183"/>
      <c r="I11" s="186" t="str">
        <f>'[1]EDUC CALIDAD Y PROSPERIDAD'!$I$8</f>
        <v>Numero niñas y niños  que reciben el servicio.</v>
      </c>
      <c r="J11" s="227">
        <f>'[1]EDUC CALIDAD Y PROSPERIDAD'!$E$8</f>
        <v>550</v>
      </c>
      <c r="K11" s="188">
        <f>'[1]EDUC CALIDAD Y PROSPERIDAD'!$J$8</f>
        <v>544</v>
      </c>
      <c r="L11" s="262">
        <f>'[2]PLAN INDICATIVO'!$AB$8</f>
        <v>544</v>
      </c>
      <c r="M11" s="190"/>
      <c r="N11" s="131"/>
      <c r="O11" s="255"/>
      <c r="P11" s="34"/>
      <c r="Q11" s="35"/>
      <c r="R11" s="36"/>
      <c r="S11" s="261">
        <f>'[2]PLAN INDICATIVO'!$AX$8</f>
        <v>70122</v>
      </c>
      <c r="T11" s="36"/>
      <c r="U11" s="36"/>
      <c r="V11" s="36"/>
      <c r="W11" s="36"/>
      <c r="X11" s="36"/>
      <c r="Y11" s="36"/>
      <c r="Z11" s="36"/>
      <c r="AA11" s="36"/>
      <c r="AB11" s="36"/>
      <c r="AC11" s="258">
        <f>'[2]PLAN INDICATIVO'!$BC$8</f>
        <v>145878</v>
      </c>
      <c r="AD11" s="37"/>
      <c r="AE11" s="133">
        <f>SUM(AC11+S11)</f>
        <v>216000</v>
      </c>
      <c r="AF11" s="133"/>
      <c r="AG11" s="39"/>
      <c r="AH11" s="196"/>
      <c r="AI11" s="196"/>
      <c r="AJ11" s="198"/>
    </row>
    <row r="12" spans="2:36" ht="15" customHeight="1">
      <c r="B12" s="120"/>
      <c r="C12" s="101"/>
      <c r="D12" s="231"/>
      <c r="E12" s="231"/>
      <c r="F12" s="264"/>
      <c r="G12" s="231"/>
      <c r="H12" s="184"/>
      <c r="I12" s="186"/>
      <c r="J12" s="186"/>
      <c r="K12" s="188"/>
      <c r="L12" s="190"/>
      <c r="M12" s="190"/>
      <c r="N12" s="131"/>
      <c r="O12" s="256"/>
      <c r="P12" s="34"/>
      <c r="Q12" s="44"/>
      <c r="R12" s="37"/>
      <c r="S12" s="242"/>
      <c r="T12" s="37"/>
      <c r="U12" s="37"/>
      <c r="V12" s="37"/>
      <c r="W12" s="37"/>
      <c r="X12" s="37"/>
      <c r="Y12" s="37"/>
      <c r="Z12" s="37"/>
      <c r="AA12" s="37"/>
      <c r="AB12" s="37"/>
      <c r="AC12" s="259"/>
      <c r="AD12" s="37"/>
      <c r="AE12" s="133"/>
      <c r="AF12" s="133"/>
      <c r="AG12" s="39"/>
      <c r="AH12" s="196"/>
      <c r="AI12" s="196"/>
      <c r="AJ12" s="198"/>
    </row>
    <row r="13" spans="2:36" ht="10.5" customHeight="1">
      <c r="B13" s="120"/>
      <c r="C13" s="101"/>
      <c r="D13" s="231"/>
      <c r="E13" s="231"/>
      <c r="F13" s="264"/>
      <c r="G13" s="231"/>
      <c r="H13" s="184"/>
      <c r="I13" s="186"/>
      <c r="J13" s="186"/>
      <c r="K13" s="188"/>
      <c r="L13" s="190"/>
      <c r="M13" s="190"/>
      <c r="N13" s="131"/>
      <c r="O13" s="256"/>
      <c r="P13" s="34"/>
      <c r="Q13" s="46"/>
      <c r="R13" s="37"/>
      <c r="S13" s="242"/>
      <c r="T13" s="37"/>
      <c r="U13" s="37"/>
      <c r="V13" s="37"/>
      <c r="W13" s="37"/>
      <c r="X13" s="37"/>
      <c r="Y13" s="37"/>
      <c r="Z13" s="37"/>
      <c r="AA13" s="37"/>
      <c r="AB13" s="37"/>
      <c r="AC13" s="259"/>
      <c r="AD13" s="37"/>
      <c r="AE13" s="133"/>
      <c r="AF13" s="133"/>
      <c r="AG13" s="47"/>
      <c r="AH13" s="196"/>
      <c r="AI13" s="196"/>
      <c r="AJ13" s="198"/>
    </row>
    <row r="14" spans="2:36" ht="13.5" customHeight="1" thickBot="1">
      <c r="B14" s="121"/>
      <c r="C14" s="102"/>
      <c r="D14" s="232"/>
      <c r="E14" s="232"/>
      <c r="F14" s="265"/>
      <c r="G14" s="232"/>
      <c r="H14" s="185"/>
      <c r="I14" s="187"/>
      <c r="J14" s="187"/>
      <c r="K14" s="189"/>
      <c r="L14" s="191"/>
      <c r="M14" s="191"/>
      <c r="N14" s="132"/>
      <c r="O14" s="257"/>
      <c r="P14" s="54"/>
      <c r="Q14" s="55"/>
      <c r="R14" s="56"/>
      <c r="S14" s="243"/>
      <c r="T14" s="56"/>
      <c r="U14" s="56"/>
      <c r="V14" s="56"/>
      <c r="W14" s="56"/>
      <c r="X14" s="56"/>
      <c r="Y14" s="56"/>
      <c r="Z14" s="56"/>
      <c r="AA14" s="56"/>
      <c r="AB14" s="56"/>
      <c r="AC14" s="260"/>
      <c r="AD14" s="56"/>
      <c r="AE14" s="134"/>
      <c r="AF14" s="134"/>
      <c r="AG14" s="58"/>
      <c r="AH14" s="197"/>
      <c r="AI14" s="197"/>
      <c r="AJ14" s="199"/>
    </row>
    <row r="15" spans="2:36" ht="9"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 aca="true" t="shared" si="2" ref="O16:AF16">SUM(O17:O20)</f>
        <v>0</v>
      </c>
      <c r="P16" s="23">
        <f t="shared" si="2"/>
        <v>0</v>
      </c>
      <c r="Q16" s="24">
        <f t="shared" si="2"/>
        <v>0</v>
      </c>
      <c r="R16" s="23">
        <f t="shared" si="2"/>
        <v>0</v>
      </c>
      <c r="S16" s="23">
        <f t="shared" si="2"/>
        <v>25000</v>
      </c>
      <c r="T16" s="23">
        <f t="shared" si="2"/>
        <v>0</v>
      </c>
      <c r="U16" s="23">
        <f t="shared" si="2"/>
        <v>0</v>
      </c>
      <c r="V16" s="23">
        <f t="shared" si="2"/>
        <v>0</v>
      </c>
      <c r="W16" s="23">
        <f t="shared" si="2"/>
        <v>0</v>
      </c>
      <c r="X16" s="23">
        <f t="shared" si="2"/>
        <v>0</v>
      </c>
      <c r="Y16" s="23">
        <f t="shared" si="2"/>
        <v>0</v>
      </c>
      <c r="Z16" s="23">
        <f t="shared" si="2"/>
        <v>0</v>
      </c>
      <c r="AA16" s="23">
        <f t="shared" si="2"/>
        <v>0</v>
      </c>
      <c r="AB16" s="23">
        <f t="shared" si="2"/>
        <v>0</v>
      </c>
      <c r="AC16" s="23">
        <f t="shared" si="2"/>
        <v>0</v>
      </c>
      <c r="AD16" s="23">
        <f t="shared" si="2"/>
        <v>0</v>
      </c>
      <c r="AE16" s="23">
        <f t="shared" si="2"/>
        <v>25000</v>
      </c>
      <c r="AF16" s="23">
        <f t="shared" si="2"/>
        <v>0</v>
      </c>
      <c r="AG16" s="113" t="s">
        <v>64</v>
      </c>
      <c r="AH16" s="112" t="s">
        <v>61</v>
      </c>
      <c r="AI16" s="112" t="s">
        <v>62</v>
      </c>
      <c r="AJ16" s="17" t="s">
        <v>63</v>
      </c>
    </row>
    <row r="17" spans="2:36" ht="24.75" customHeight="1">
      <c r="B17" s="203" t="s">
        <v>75</v>
      </c>
      <c r="C17" s="249"/>
      <c r="D17" s="252" t="str">
        <f>'[1]EDUC CALIDAD Y PROSPERIDAD'!$C$9</f>
        <v>Aumentar el número de niños y jóvenes en condiciones de vulnerabilidad que ingresan al sistema educativo</v>
      </c>
      <c r="E17" s="252" t="s">
        <v>51</v>
      </c>
      <c r="F17" s="253"/>
      <c r="G17" s="252"/>
      <c r="H17" s="205"/>
      <c r="I17" s="207" t="str">
        <f>'[1]EDUC CALIDAD Y PROSPERIDAD'!$I$9</f>
        <v> Numero de  instituciones mejoradas </v>
      </c>
      <c r="J17" s="254">
        <f>'[1]EDUC CALIDAD Y PROSPERIDAD'!$E$9</f>
        <v>32</v>
      </c>
      <c r="K17" s="178">
        <f>'[1]EDUC CALIDAD Y PROSPERIDAD'!$J$9</f>
        <v>30</v>
      </c>
      <c r="L17" s="247">
        <f>'[2]PLAN INDICATIVO'!$AB$9</f>
        <v>8</v>
      </c>
      <c r="M17" s="181"/>
      <c r="N17" s="212"/>
      <c r="O17" s="66"/>
      <c r="P17" s="38"/>
      <c r="Q17" s="38"/>
      <c r="R17" s="38"/>
      <c r="S17" s="241">
        <f>'[2]PLAN INDICATIVO'!$AX$9</f>
        <v>25000</v>
      </c>
      <c r="T17" s="38"/>
      <c r="U17" s="38"/>
      <c r="V17" s="38"/>
      <c r="W17" s="38"/>
      <c r="X17" s="38"/>
      <c r="Y17" s="38"/>
      <c r="Z17" s="38"/>
      <c r="AA17" s="38"/>
      <c r="AB17" s="38"/>
      <c r="AC17" s="38"/>
      <c r="AD17" s="38"/>
      <c r="AE17" s="133">
        <f>S17</f>
        <v>25000</v>
      </c>
      <c r="AF17" s="133"/>
      <c r="AG17" s="67"/>
      <c r="AH17" s="196"/>
      <c r="AI17" s="192"/>
      <c r="AJ17" s="194"/>
    </row>
    <row r="18" spans="2:36" ht="15">
      <c r="B18" s="203"/>
      <c r="C18" s="250"/>
      <c r="D18" s="231"/>
      <c r="E18" s="231"/>
      <c r="F18" s="234"/>
      <c r="G18" s="231"/>
      <c r="H18" s="205"/>
      <c r="I18" s="207"/>
      <c r="J18" s="186"/>
      <c r="K18" s="179"/>
      <c r="L18" s="228"/>
      <c r="M18" s="181"/>
      <c r="N18" s="212"/>
      <c r="O18" s="66"/>
      <c r="P18" s="38"/>
      <c r="Q18" s="38"/>
      <c r="R18" s="38"/>
      <c r="S18" s="242"/>
      <c r="T18" s="38"/>
      <c r="U18" s="38"/>
      <c r="V18" s="38"/>
      <c r="W18" s="38"/>
      <c r="X18" s="38"/>
      <c r="Y18" s="38"/>
      <c r="Z18" s="38"/>
      <c r="AA18" s="38"/>
      <c r="AB18" s="38"/>
      <c r="AC18" s="38"/>
      <c r="AD18" s="38"/>
      <c r="AE18" s="133"/>
      <c r="AF18" s="133"/>
      <c r="AG18" s="67"/>
      <c r="AH18" s="196"/>
      <c r="AI18" s="192"/>
      <c r="AJ18" s="194"/>
    </row>
    <row r="19" spans="2:36" ht="15">
      <c r="B19" s="203"/>
      <c r="C19" s="250"/>
      <c r="D19" s="231"/>
      <c r="E19" s="231"/>
      <c r="F19" s="234"/>
      <c r="G19" s="231"/>
      <c r="H19" s="205"/>
      <c r="I19" s="207"/>
      <c r="J19" s="186"/>
      <c r="K19" s="179"/>
      <c r="L19" s="228"/>
      <c r="M19" s="181"/>
      <c r="N19" s="212"/>
      <c r="O19" s="66"/>
      <c r="P19" s="38"/>
      <c r="Q19" s="38"/>
      <c r="R19" s="38"/>
      <c r="S19" s="248"/>
      <c r="T19" s="38"/>
      <c r="U19" s="38"/>
      <c r="V19" s="38"/>
      <c r="W19" s="38"/>
      <c r="X19" s="38"/>
      <c r="Y19" s="38"/>
      <c r="Z19" s="38"/>
      <c r="AA19" s="38"/>
      <c r="AB19" s="38"/>
      <c r="AC19" s="38"/>
      <c r="AD19" s="38"/>
      <c r="AE19" s="133"/>
      <c r="AF19" s="133"/>
      <c r="AG19" s="69"/>
      <c r="AH19" s="196"/>
      <c r="AI19" s="192"/>
      <c r="AJ19" s="194"/>
    </row>
    <row r="20" spans="2:37" ht="9.75" customHeight="1" thickBot="1">
      <c r="B20" s="204"/>
      <c r="C20" s="251"/>
      <c r="D20" s="232"/>
      <c r="E20" s="232"/>
      <c r="F20" s="235"/>
      <c r="G20" s="232"/>
      <c r="H20" s="206"/>
      <c r="I20" s="208"/>
      <c r="J20" s="187"/>
      <c r="K20" s="180"/>
      <c r="L20" s="229"/>
      <c r="M20" s="182"/>
      <c r="N20" s="213"/>
      <c r="O20" s="74"/>
      <c r="P20" s="57"/>
      <c r="Q20" s="57"/>
      <c r="R20" s="57"/>
      <c r="S20" s="57"/>
      <c r="T20" s="57"/>
      <c r="U20" s="57"/>
      <c r="V20" s="57"/>
      <c r="W20" s="57"/>
      <c r="X20" s="57"/>
      <c r="Y20" s="57"/>
      <c r="Z20" s="57"/>
      <c r="AA20" s="57"/>
      <c r="AB20" s="57"/>
      <c r="AC20" s="57"/>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SUM(I22:O23+C17)</f>
        <v>0</v>
      </c>
      <c r="P22" s="23">
        <f aca="true" t="shared" si="3" ref="P22:AF22">SUM(P23:P25)</f>
        <v>0</v>
      </c>
      <c r="Q22" s="24">
        <f t="shared" si="3"/>
        <v>0</v>
      </c>
      <c r="R22" s="23">
        <f t="shared" si="3"/>
        <v>0</v>
      </c>
      <c r="S22" s="23">
        <f t="shared" si="3"/>
        <v>19008</v>
      </c>
      <c r="T22" s="23">
        <f t="shared" si="3"/>
        <v>0</v>
      </c>
      <c r="U22" s="23">
        <f t="shared" si="3"/>
        <v>0</v>
      </c>
      <c r="V22" s="23">
        <f t="shared" si="3"/>
        <v>0</v>
      </c>
      <c r="W22" s="23">
        <f t="shared" si="3"/>
        <v>0</v>
      </c>
      <c r="X22" s="23">
        <f t="shared" si="3"/>
        <v>0</v>
      </c>
      <c r="Y22" s="23">
        <f t="shared" si="3"/>
        <v>0</v>
      </c>
      <c r="Z22" s="23">
        <f t="shared" si="3"/>
        <v>0</v>
      </c>
      <c r="AA22" s="23">
        <f t="shared" si="3"/>
        <v>0</v>
      </c>
      <c r="AB22" s="23">
        <f t="shared" si="3"/>
        <v>0</v>
      </c>
      <c r="AC22" s="23">
        <f t="shared" si="3"/>
        <v>40992</v>
      </c>
      <c r="AD22" s="23">
        <f t="shared" si="3"/>
        <v>0</v>
      </c>
      <c r="AE22" s="23">
        <f t="shared" si="3"/>
        <v>60000</v>
      </c>
      <c r="AF22" s="23">
        <f t="shared" si="3"/>
        <v>0</v>
      </c>
      <c r="AG22" s="113" t="s">
        <v>64</v>
      </c>
      <c r="AH22" s="112" t="s">
        <v>61</v>
      </c>
      <c r="AI22" s="112" t="s">
        <v>62</v>
      </c>
      <c r="AJ22" s="17" t="s">
        <v>63</v>
      </c>
      <c r="AK22" s="76"/>
    </row>
    <row r="23" spans="2:37" ht="30" customHeight="1">
      <c r="B23" s="119" t="str">
        <f>'[1]EDUC CALIDAD Y PROSPERIDAD'!$F$10</f>
        <v>PRESTACIÓN DESERVICIO DE RESTAURANTE ESCOLAR A LOS ESTUDIANTES EN ASOCIO CON EL ICBF.</v>
      </c>
      <c r="C23" s="100"/>
      <c r="D23" s="230" t="str">
        <f>'[1]EDUC CALIDAD Y PROSPERIDAD'!$C$10</f>
        <v>Aumentar el número de niños y jóvenes en condiciones de vulnerabilidad que ingresan al sistema educativo y  Mantener a los estudiantes en el sistema educativo</v>
      </c>
      <c r="E23" s="230" t="s">
        <v>51</v>
      </c>
      <c r="F23" s="233"/>
      <c r="G23" s="230"/>
      <c r="H23" s="220"/>
      <c r="I23" s="221" t="str">
        <f>'[1]EDUC CALIDAD Y PROSPERIDAD'!$I$10</f>
        <v> Número de   niños  que reciben el servicio.</v>
      </c>
      <c r="J23" s="244">
        <f>'[1]EDUC CALIDAD Y PROSPERIDAD'!$E$10</f>
        <v>1113</v>
      </c>
      <c r="K23" s="224">
        <f>'[1]EDUC CALIDAD Y PROSPERIDAD'!$J$10</f>
        <v>1001</v>
      </c>
      <c r="L23" s="224">
        <f>'[2]PLAN INDICATIVO'!$AB$10</f>
        <v>1001</v>
      </c>
      <c r="M23" s="224"/>
      <c r="N23" s="209"/>
      <c r="O23" s="83"/>
      <c r="P23" s="84"/>
      <c r="Q23" s="85"/>
      <c r="R23" s="84"/>
      <c r="S23" s="261">
        <f>'[2]PLAN INDICATIVO'!$AX$10</f>
        <v>19008</v>
      </c>
      <c r="T23" s="84"/>
      <c r="U23" s="84"/>
      <c r="V23" s="84"/>
      <c r="W23" s="84"/>
      <c r="X23" s="84"/>
      <c r="Y23" s="84"/>
      <c r="Z23" s="84"/>
      <c r="AA23" s="84"/>
      <c r="AB23" s="84"/>
      <c r="AC23" s="241">
        <f>'[2]PLAN INDICATIVO'!$BC$10</f>
        <v>40992</v>
      </c>
      <c r="AD23" s="38"/>
      <c r="AE23" s="133">
        <f>AC23+S23</f>
        <v>60000</v>
      </c>
      <c r="AF23" s="133"/>
      <c r="AG23" s="67"/>
      <c r="AH23" s="192"/>
      <c r="AI23" s="192"/>
      <c r="AJ23" s="194"/>
      <c r="AK23" s="76"/>
    </row>
    <row r="24" spans="2:37" ht="21" customHeight="1">
      <c r="B24" s="120"/>
      <c r="C24" s="101"/>
      <c r="D24" s="236"/>
      <c r="E24" s="231"/>
      <c r="F24" s="234"/>
      <c r="G24" s="231"/>
      <c r="H24" s="184"/>
      <c r="I24" s="222"/>
      <c r="J24" s="245"/>
      <c r="K24" s="225"/>
      <c r="L24" s="228"/>
      <c r="M24" s="225"/>
      <c r="N24" s="210"/>
      <c r="O24" s="87"/>
      <c r="P24" s="88"/>
      <c r="Q24" s="89"/>
      <c r="R24" s="88"/>
      <c r="S24" s="242"/>
      <c r="T24" s="88"/>
      <c r="U24" s="88"/>
      <c r="V24" s="88"/>
      <c r="W24" s="88"/>
      <c r="X24" s="88"/>
      <c r="Y24" s="88"/>
      <c r="Z24" s="88"/>
      <c r="AA24" s="88"/>
      <c r="AB24" s="88"/>
      <c r="AC24" s="242"/>
      <c r="AD24" s="38"/>
      <c r="AE24" s="179"/>
      <c r="AF24" s="179"/>
      <c r="AG24" s="67"/>
      <c r="AH24" s="192"/>
      <c r="AI24" s="192"/>
      <c r="AJ24" s="194"/>
      <c r="AK24" s="76"/>
    </row>
    <row r="25" spans="2:36" ht="28.5" customHeight="1" thickBot="1">
      <c r="B25" s="121"/>
      <c r="C25" s="102"/>
      <c r="D25" s="237"/>
      <c r="E25" s="232"/>
      <c r="F25" s="235"/>
      <c r="G25" s="232"/>
      <c r="H25" s="185"/>
      <c r="I25" s="223"/>
      <c r="J25" s="246"/>
      <c r="K25" s="226"/>
      <c r="L25" s="229"/>
      <c r="M25" s="226"/>
      <c r="N25" s="211"/>
      <c r="O25" s="74"/>
      <c r="P25" s="57"/>
      <c r="Q25" s="54"/>
      <c r="R25" s="57"/>
      <c r="S25" s="243"/>
      <c r="T25" s="57"/>
      <c r="U25" s="57"/>
      <c r="V25" s="57"/>
      <c r="W25" s="57"/>
      <c r="X25" s="57"/>
      <c r="Y25" s="57"/>
      <c r="Z25" s="57"/>
      <c r="AA25" s="57"/>
      <c r="AB25" s="57"/>
      <c r="AC25" s="243"/>
      <c r="AD25" s="57"/>
      <c r="AE25" s="180"/>
      <c r="AF25" s="180"/>
      <c r="AG25" s="91"/>
      <c r="AH25" s="193"/>
      <c r="AI25" s="193"/>
      <c r="AJ25" s="195"/>
    </row>
    <row r="26" ht="6" customHeight="1" thickBot="1"/>
    <row r="27" spans="2:37" ht="84" customHeight="1" thickBot="1">
      <c r="B27" s="18" t="s">
        <v>13</v>
      </c>
      <c r="C27" s="19" t="s">
        <v>30</v>
      </c>
      <c r="D27" s="19" t="s">
        <v>14</v>
      </c>
      <c r="E27" s="19" t="s">
        <v>29</v>
      </c>
      <c r="F27" s="20" t="s">
        <v>27</v>
      </c>
      <c r="G27" s="20" t="s">
        <v>28</v>
      </c>
      <c r="H27" s="107" t="s">
        <v>59</v>
      </c>
      <c r="I27" s="109" t="s">
        <v>31</v>
      </c>
      <c r="J27" s="21"/>
      <c r="K27" s="77"/>
      <c r="L27" s="59"/>
      <c r="M27" s="60"/>
      <c r="N27" s="61"/>
      <c r="O27" s="22" t="e">
        <f>SUM(I27:O28+C22)</f>
        <v>#VALUE!</v>
      </c>
      <c r="P27" s="23">
        <f aca="true" t="shared" si="4" ref="P27:AF27">SUM(P28:P30)</f>
        <v>0</v>
      </c>
      <c r="Q27" s="24">
        <f t="shared" si="4"/>
        <v>0</v>
      </c>
      <c r="R27" s="23">
        <f t="shared" si="4"/>
        <v>0</v>
      </c>
      <c r="S27" s="23">
        <f t="shared" si="4"/>
        <v>0</v>
      </c>
      <c r="T27" s="23">
        <f t="shared" si="4"/>
        <v>0</v>
      </c>
      <c r="U27" s="23">
        <f t="shared" si="4"/>
        <v>0</v>
      </c>
      <c r="V27" s="23">
        <f t="shared" si="4"/>
        <v>0</v>
      </c>
      <c r="W27" s="23">
        <f t="shared" si="4"/>
        <v>0</v>
      </c>
      <c r="X27" s="23">
        <f t="shared" si="4"/>
        <v>0</v>
      </c>
      <c r="Y27" s="23">
        <f t="shared" si="4"/>
        <v>0</v>
      </c>
      <c r="Z27" s="23">
        <f t="shared" si="4"/>
        <v>0</v>
      </c>
      <c r="AA27" s="23">
        <f t="shared" si="4"/>
        <v>0</v>
      </c>
      <c r="AB27" s="23">
        <f t="shared" si="4"/>
        <v>0</v>
      </c>
      <c r="AC27" s="23">
        <f t="shared" si="4"/>
        <v>1000</v>
      </c>
      <c r="AD27" s="23">
        <f t="shared" si="4"/>
        <v>0</v>
      </c>
      <c r="AE27" s="23">
        <f t="shared" si="4"/>
        <v>1000</v>
      </c>
      <c r="AF27" s="23">
        <f t="shared" si="4"/>
        <v>0</v>
      </c>
      <c r="AG27" s="113" t="s">
        <v>64</v>
      </c>
      <c r="AH27" s="112" t="s">
        <v>61</v>
      </c>
      <c r="AI27" s="112" t="s">
        <v>62</v>
      </c>
      <c r="AJ27" s="17" t="s">
        <v>63</v>
      </c>
      <c r="AK27" s="76"/>
    </row>
    <row r="28" spans="2:37" ht="30" customHeight="1">
      <c r="B28" s="119" t="str">
        <f>'[1]EDUC CALIDAD Y PROSPERIDAD'!$F$11</f>
        <v>IMPLEMENTAR UN PROGRAMA DE SEGURIDAD VIAL.</v>
      </c>
      <c r="C28" s="100"/>
      <c r="D28" s="230" t="str">
        <f>'[1]EDUC CALIDAD Y PROSPERIDAD'!$C$11</f>
        <v>Educar, capacitar, asesorar e informar a la comunidad sobre las competencias de la movilidad, a través de las distintas estrategias pedagógicas con miras a disminuir los índices de accidentalidad en materia de tránsito, y contribuir a la  consolidación de una cultura ciudadana</v>
      </c>
      <c r="E28" s="230" t="s">
        <v>51</v>
      </c>
      <c r="F28" s="233"/>
      <c r="G28" s="230"/>
      <c r="H28" s="220"/>
      <c r="I28" s="221" t="str">
        <f>'[1]EDUC CALIDAD Y PROSPERIDAD'!$I$11</f>
        <v>Numero de  programas implementados.</v>
      </c>
      <c r="J28" s="227">
        <f>'[1]EDUC CALIDAD Y PROSPERIDAD'!$E$11</f>
        <v>1</v>
      </c>
      <c r="K28" s="224">
        <f>'[1]EDUC CALIDAD Y PROSPERIDAD'!$J$11</f>
        <v>1</v>
      </c>
      <c r="L28" s="224">
        <f>'[2]PLAN INDICATIVO'!$AB$11</f>
        <v>1</v>
      </c>
      <c r="M28" s="224"/>
      <c r="N28" s="209"/>
      <c r="O28" s="238"/>
      <c r="P28" s="84"/>
      <c r="Q28" s="85"/>
      <c r="R28" s="84"/>
      <c r="S28" s="84"/>
      <c r="T28" s="84"/>
      <c r="U28" s="84"/>
      <c r="V28" s="84"/>
      <c r="W28" s="84"/>
      <c r="X28" s="84"/>
      <c r="Y28" s="84"/>
      <c r="Z28" s="84"/>
      <c r="AA28" s="84"/>
      <c r="AB28" s="84"/>
      <c r="AC28" s="241">
        <f>'[2]PLAN INDICATIVO'!$BC$11</f>
        <v>1000</v>
      </c>
      <c r="AD28" s="38"/>
      <c r="AE28" s="133">
        <f>AC28</f>
        <v>1000</v>
      </c>
      <c r="AF28" s="133"/>
      <c r="AG28" s="67"/>
      <c r="AH28" s="192"/>
      <c r="AI28" s="192"/>
      <c r="AJ28" s="194"/>
      <c r="AK28" s="76"/>
    </row>
    <row r="29" spans="2:37" ht="12.75" customHeight="1">
      <c r="B29" s="120"/>
      <c r="C29" s="101"/>
      <c r="D29" s="236"/>
      <c r="E29" s="231"/>
      <c r="F29" s="234"/>
      <c r="G29" s="231"/>
      <c r="H29" s="184"/>
      <c r="I29" s="222"/>
      <c r="J29" s="186"/>
      <c r="K29" s="225"/>
      <c r="L29" s="228"/>
      <c r="M29" s="225"/>
      <c r="N29" s="210"/>
      <c r="O29" s="239"/>
      <c r="P29" s="88"/>
      <c r="Q29" s="89"/>
      <c r="R29" s="88"/>
      <c r="S29" s="88"/>
      <c r="T29" s="88"/>
      <c r="U29" s="88"/>
      <c r="V29" s="88"/>
      <c r="W29" s="88"/>
      <c r="X29" s="88"/>
      <c r="Y29" s="88"/>
      <c r="Z29" s="88"/>
      <c r="AA29" s="88"/>
      <c r="AB29" s="88"/>
      <c r="AC29" s="242"/>
      <c r="AD29" s="38"/>
      <c r="AE29" s="179"/>
      <c r="AF29" s="179"/>
      <c r="AG29" s="67"/>
      <c r="AH29" s="192"/>
      <c r="AI29" s="192"/>
      <c r="AJ29" s="194"/>
      <c r="AK29" s="76"/>
    </row>
    <row r="30" spans="2:36" ht="13.5" customHeight="1" thickBot="1">
      <c r="B30" s="121"/>
      <c r="C30" s="102"/>
      <c r="D30" s="237"/>
      <c r="E30" s="232"/>
      <c r="F30" s="235"/>
      <c r="G30" s="232"/>
      <c r="H30" s="185"/>
      <c r="I30" s="223"/>
      <c r="J30" s="187"/>
      <c r="K30" s="226"/>
      <c r="L30" s="229"/>
      <c r="M30" s="226"/>
      <c r="N30" s="211"/>
      <c r="O30" s="240"/>
      <c r="P30" s="57"/>
      <c r="Q30" s="54"/>
      <c r="R30" s="57"/>
      <c r="S30" s="57"/>
      <c r="T30" s="57"/>
      <c r="U30" s="57"/>
      <c r="V30" s="57"/>
      <c r="W30" s="57"/>
      <c r="X30" s="57"/>
      <c r="Y30" s="57"/>
      <c r="Z30" s="57"/>
      <c r="AA30" s="57"/>
      <c r="AB30" s="57"/>
      <c r="AC30" s="243"/>
      <c r="AD30" s="57"/>
      <c r="AE30" s="180"/>
      <c r="AF30" s="180"/>
      <c r="AG30" s="91"/>
      <c r="AH30" s="193"/>
      <c r="AI30" s="193"/>
      <c r="AJ30" s="195"/>
    </row>
    <row r="31" ht="5.25" customHeight="1" thickBot="1"/>
    <row r="32" spans="2:37" ht="82.5" customHeight="1" thickBot="1">
      <c r="B32" s="18" t="s">
        <v>13</v>
      </c>
      <c r="C32" s="19" t="s">
        <v>30</v>
      </c>
      <c r="D32" s="19" t="s">
        <v>14</v>
      </c>
      <c r="E32" s="19" t="s">
        <v>29</v>
      </c>
      <c r="F32" s="20" t="s">
        <v>27</v>
      </c>
      <c r="G32" s="20" t="s">
        <v>28</v>
      </c>
      <c r="H32" s="107" t="s">
        <v>65</v>
      </c>
      <c r="I32" s="109" t="s">
        <v>31</v>
      </c>
      <c r="J32" s="21"/>
      <c r="K32" s="77"/>
      <c r="L32" s="59"/>
      <c r="M32" s="60"/>
      <c r="N32" s="61"/>
      <c r="O32" s="22" t="e">
        <f>SUM(I32:O33+C27)</f>
        <v>#VALUE!</v>
      </c>
      <c r="P32" s="23">
        <f aca="true" t="shared" si="5" ref="P32:AF32">SUM(P33:P35)</f>
        <v>0</v>
      </c>
      <c r="Q32" s="24">
        <f t="shared" si="5"/>
        <v>0</v>
      </c>
      <c r="R32" s="23">
        <f t="shared" si="5"/>
        <v>0</v>
      </c>
      <c r="S32" s="23">
        <f t="shared" si="5"/>
        <v>0</v>
      </c>
      <c r="T32" s="23">
        <f t="shared" si="5"/>
        <v>0</v>
      </c>
      <c r="U32" s="23">
        <f t="shared" si="5"/>
        <v>0</v>
      </c>
      <c r="V32" s="23">
        <f t="shared" si="5"/>
        <v>0</v>
      </c>
      <c r="W32" s="23">
        <f t="shared" si="5"/>
        <v>0</v>
      </c>
      <c r="X32" s="23">
        <f t="shared" si="5"/>
        <v>0</v>
      </c>
      <c r="Y32" s="23">
        <f t="shared" si="5"/>
        <v>0</v>
      </c>
      <c r="Z32" s="23">
        <f t="shared" si="5"/>
        <v>0</v>
      </c>
      <c r="AA32" s="23">
        <f t="shared" si="5"/>
        <v>0</v>
      </c>
      <c r="AB32" s="23">
        <f t="shared" si="5"/>
        <v>0</v>
      </c>
      <c r="AC32" s="23">
        <f t="shared" si="5"/>
        <v>82667</v>
      </c>
      <c r="AD32" s="23">
        <f t="shared" si="5"/>
        <v>0</v>
      </c>
      <c r="AE32" s="23">
        <f t="shared" si="5"/>
        <v>82667</v>
      </c>
      <c r="AF32" s="23">
        <f t="shared" si="5"/>
        <v>0</v>
      </c>
      <c r="AG32" s="113" t="s">
        <v>64</v>
      </c>
      <c r="AH32" s="112" t="s">
        <v>61</v>
      </c>
      <c r="AI32" s="112" t="s">
        <v>62</v>
      </c>
      <c r="AJ32" s="17" t="s">
        <v>63</v>
      </c>
      <c r="AK32" s="76"/>
    </row>
    <row r="33" spans="2:37" ht="46.5" customHeight="1">
      <c r="B33" s="119" t="str">
        <f>'[1]EDUC CALIDAD Y PROSPERIDAD'!$F$12</f>
        <v>IMPLEMENTACIÓN DE LA EDUCACIÓN NO FORMAL SUSCRIPCIÓN DE CONVENIOS CON ENTIDADES RECONOCIDAS QUE MEJOREN LAS CONDICIONES DE EDUCACIÓN BÁSICA Y TECNOLÓGICA  TALES COMO SAT, NOCTURNA ADULTOS, SENA, ESAP, ETC.  </v>
      </c>
      <c r="C33" s="100"/>
      <c r="D33" s="230" t="str">
        <f>'[1]EDUC CALIDAD Y PROSPERIDAD'!$C$12</f>
        <v>Aumentar el número de programas de educación para adultos en la entidad territorial.</v>
      </c>
      <c r="E33" s="230" t="s">
        <v>51</v>
      </c>
      <c r="F33" s="233"/>
      <c r="G33" s="230"/>
      <c r="H33" s="220"/>
      <c r="I33" s="221" t="str">
        <f>'[1]EDUC CALIDAD Y PROSPERIDAD'!$I$12</f>
        <v>Numero de  programas implementados</v>
      </c>
      <c r="J33" s="227">
        <f>'[1]EDUC CALIDAD Y PROSPERIDAD'!$E$12</f>
        <v>6</v>
      </c>
      <c r="K33" s="224">
        <f>'[1]EDUC CALIDAD Y PROSPERIDAD'!$J$12</f>
        <v>5</v>
      </c>
      <c r="L33" s="224">
        <f>'[2]PLAN INDICATIVO'!$AB$12</f>
        <v>0</v>
      </c>
      <c r="M33" s="224"/>
      <c r="N33" s="209"/>
      <c r="O33" s="83"/>
      <c r="P33" s="84"/>
      <c r="Q33" s="85"/>
      <c r="R33" s="84"/>
      <c r="S33" s="84"/>
      <c r="T33" s="84"/>
      <c r="U33" s="84"/>
      <c r="V33" s="84"/>
      <c r="W33" s="84"/>
      <c r="X33" s="84"/>
      <c r="Y33" s="84"/>
      <c r="Z33" s="84"/>
      <c r="AA33" s="84"/>
      <c r="AB33" s="84"/>
      <c r="AC33" s="241">
        <f>'[2]PLAN INDICATIVO'!$BC$13</f>
        <v>82667</v>
      </c>
      <c r="AD33" s="38"/>
      <c r="AE33" s="133">
        <f>AC33</f>
        <v>82667</v>
      </c>
      <c r="AF33" s="133"/>
      <c r="AG33" s="67"/>
      <c r="AH33" s="192"/>
      <c r="AI33" s="192"/>
      <c r="AJ33" s="194"/>
      <c r="AK33" s="76"/>
    </row>
    <row r="34" spans="2:37" ht="29.25" customHeight="1">
      <c r="B34" s="120"/>
      <c r="C34" s="101"/>
      <c r="D34" s="236"/>
      <c r="E34" s="231"/>
      <c r="F34" s="234"/>
      <c r="G34" s="231"/>
      <c r="H34" s="184"/>
      <c r="I34" s="222"/>
      <c r="J34" s="186"/>
      <c r="K34" s="225"/>
      <c r="L34" s="228"/>
      <c r="M34" s="225"/>
      <c r="N34" s="210"/>
      <c r="O34" s="87"/>
      <c r="P34" s="88"/>
      <c r="Q34" s="89"/>
      <c r="R34" s="88"/>
      <c r="S34" s="88"/>
      <c r="T34" s="88"/>
      <c r="U34" s="88"/>
      <c r="V34" s="88"/>
      <c r="W34" s="88"/>
      <c r="X34" s="88"/>
      <c r="Y34" s="88"/>
      <c r="Z34" s="88"/>
      <c r="AA34" s="88"/>
      <c r="AB34" s="88"/>
      <c r="AC34" s="242"/>
      <c r="AD34" s="38"/>
      <c r="AE34" s="179"/>
      <c r="AF34" s="179"/>
      <c r="AG34" s="67"/>
      <c r="AH34" s="192"/>
      <c r="AI34" s="192"/>
      <c r="AJ34" s="194"/>
      <c r="AK34" s="76"/>
    </row>
    <row r="35" spans="2:36" ht="37.5" customHeight="1" thickBot="1">
      <c r="B35" s="121"/>
      <c r="C35" s="102"/>
      <c r="D35" s="237"/>
      <c r="E35" s="232"/>
      <c r="F35" s="235"/>
      <c r="G35" s="232"/>
      <c r="H35" s="185"/>
      <c r="I35" s="223"/>
      <c r="J35" s="187"/>
      <c r="K35" s="226"/>
      <c r="L35" s="229"/>
      <c r="M35" s="226"/>
      <c r="N35" s="211"/>
      <c r="O35" s="74"/>
      <c r="P35" s="57"/>
      <c r="Q35" s="54"/>
      <c r="R35" s="57"/>
      <c r="S35" s="57"/>
      <c r="T35" s="57"/>
      <c r="U35" s="57"/>
      <c r="V35" s="57"/>
      <c r="W35" s="57"/>
      <c r="X35" s="57"/>
      <c r="Y35" s="57"/>
      <c r="Z35" s="57"/>
      <c r="AA35" s="57"/>
      <c r="AB35" s="57"/>
      <c r="AC35" s="243"/>
      <c r="AD35" s="57"/>
      <c r="AE35" s="180"/>
      <c r="AF35" s="180"/>
      <c r="AG35" s="91"/>
      <c r="AH35" s="193"/>
      <c r="AI35" s="193"/>
      <c r="AJ35" s="195"/>
    </row>
    <row r="36" spans="2:37" ht="84" customHeight="1" thickBot="1">
      <c r="B36" s="18" t="s">
        <v>13</v>
      </c>
      <c r="C36" s="19" t="s">
        <v>30</v>
      </c>
      <c r="D36" s="19" t="s">
        <v>14</v>
      </c>
      <c r="E36" s="19" t="s">
        <v>29</v>
      </c>
      <c r="F36" s="20" t="s">
        <v>27</v>
      </c>
      <c r="G36" s="20" t="s">
        <v>28</v>
      </c>
      <c r="H36" s="107" t="s">
        <v>66</v>
      </c>
      <c r="I36" s="109" t="s">
        <v>31</v>
      </c>
      <c r="J36" s="21"/>
      <c r="K36" s="77"/>
      <c r="L36" s="59"/>
      <c r="M36" s="60"/>
      <c r="N36" s="61"/>
      <c r="O36" s="22" t="e">
        <f>SUM(I36:O37+C32)</f>
        <v>#VALUE!</v>
      </c>
      <c r="P36" s="23">
        <f aca="true" t="shared" si="6" ref="P36:AF36">SUM(P37:P39)</f>
        <v>0</v>
      </c>
      <c r="Q36" s="24">
        <f t="shared" si="6"/>
        <v>0</v>
      </c>
      <c r="R36" s="23">
        <f t="shared" si="6"/>
        <v>0</v>
      </c>
      <c r="S36" s="23">
        <f t="shared" si="6"/>
        <v>35000</v>
      </c>
      <c r="T36" s="23">
        <f t="shared" si="6"/>
        <v>0</v>
      </c>
      <c r="U36" s="23">
        <f t="shared" si="6"/>
        <v>0</v>
      </c>
      <c r="V36" s="23">
        <f t="shared" si="6"/>
        <v>0</v>
      </c>
      <c r="W36" s="23">
        <f t="shared" si="6"/>
        <v>0</v>
      </c>
      <c r="X36" s="23">
        <f t="shared" si="6"/>
        <v>0</v>
      </c>
      <c r="Y36" s="23">
        <f t="shared" si="6"/>
        <v>0</v>
      </c>
      <c r="Z36" s="23">
        <f t="shared" si="6"/>
        <v>0</v>
      </c>
      <c r="AA36" s="23">
        <f t="shared" si="6"/>
        <v>0</v>
      </c>
      <c r="AB36" s="23">
        <f t="shared" si="6"/>
        <v>0</v>
      </c>
      <c r="AC36" s="23">
        <f t="shared" si="6"/>
        <v>0</v>
      </c>
      <c r="AD36" s="23">
        <f t="shared" si="6"/>
        <v>0</v>
      </c>
      <c r="AE36" s="23">
        <f t="shared" si="6"/>
        <v>35000</v>
      </c>
      <c r="AF36" s="23">
        <f t="shared" si="6"/>
        <v>0</v>
      </c>
      <c r="AG36" s="113" t="s">
        <v>64</v>
      </c>
      <c r="AH36" s="112" t="s">
        <v>61</v>
      </c>
      <c r="AI36" s="112" t="s">
        <v>62</v>
      </c>
      <c r="AJ36" s="17" t="s">
        <v>63</v>
      </c>
      <c r="AK36" s="76"/>
    </row>
    <row r="37" spans="2:37" ht="30" customHeight="1">
      <c r="B37" s="119" t="str">
        <f>'[1]EDUC CALIDAD Y PROSPERIDAD'!$F$13</f>
        <v> CALIDAD Y GRATUIDAD EDUCATIVA QUE GARANTICE EL ACCESO DE LA POBLACIÓN EN EDAD ESCOLAR Y SUBSIDIO DE ELEMENTOS QUE MEJOREN SU CALIDAD EDUCATIVA Y APOYO ACELEBRACIONES</v>
      </c>
      <c r="C37" s="100"/>
      <c r="D37" s="230" t="str">
        <f>'[1]EDUC CALIDAD Y PROSPERIDAD'!$C$13</f>
        <v>Garantizar el derecho a la educación de los niños y niñas </v>
      </c>
      <c r="E37" s="230"/>
      <c r="F37" s="233"/>
      <c r="G37" s="230"/>
      <c r="H37" s="220"/>
      <c r="I37" s="221" t="str">
        <f>'[1]EDUC CALIDAD Y PROSPERIDAD'!$I$13</f>
        <v>Número  de  niños y niñas  que reciben el servicio.</v>
      </c>
      <c r="J37" s="227">
        <f>'[1]EDUC CALIDAD Y PROSPERIDAD'!$E$13</f>
        <v>950</v>
      </c>
      <c r="K37" s="224">
        <f>'[1]EDUC CALIDAD Y PROSPERIDAD'!$J$13</f>
        <v>617</v>
      </c>
      <c r="L37" s="224">
        <f>'[2]PLAN INDICATIVO'!$AB$14</f>
        <v>617</v>
      </c>
      <c r="M37" s="224"/>
      <c r="N37" s="209"/>
      <c r="O37" s="83"/>
      <c r="P37" s="84"/>
      <c r="Q37" s="85"/>
      <c r="R37" s="84"/>
      <c r="S37" s="261">
        <f>'[2]PLAN INDICATIVO'!$AX$14</f>
        <v>35000</v>
      </c>
      <c r="T37" s="84"/>
      <c r="U37" s="84"/>
      <c r="V37" s="84"/>
      <c r="W37" s="84"/>
      <c r="X37" s="84"/>
      <c r="Y37" s="84"/>
      <c r="Z37" s="84"/>
      <c r="AA37" s="84"/>
      <c r="AB37" s="84"/>
      <c r="AC37" s="38"/>
      <c r="AD37" s="38"/>
      <c r="AE37" s="133">
        <f>S37</f>
        <v>35000</v>
      </c>
      <c r="AF37" s="133"/>
      <c r="AG37" s="67"/>
      <c r="AH37" s="192"/>
      <c r="AI37" s="192"/>
      <c r="AJ37" s="194"/>
      <c r="AK37" s="76"/>
    </row>
    <row r="38" spans="2:37" ht="16.5" customHeight="1">
      <c r="B38" s="120"/>
      <c r="C38" s="101"/>
      <c r="D38" s="231"/>
      <c r="E38" s="231"/>
      <c r="F38" s="234"/>
      <c r="G38" s="231"/>
      <c r="H38" s="184"/>
      <c r="I38" s="222"/>
      <c r="J38" s="186"/>
      <c r="K38" s="225"/>
      <c r="L38" s="228"/>
      <c r="M38" s="225"/>
      <c r="N38" s="210"/>
      <c r="O38" s="87"/>
      <c r="P38" s="88"/>
      <c r="Q38" s="89"/>
      <c r="R38" s="88"/>
      <c r="S38" s="242"/>
      <c r="T38" s="88"/>
      <c r="U38" s="88"/>
      <c r="V38" s="88"/>
      <c r="W38" s="88"/>
      <c r="X38" s="88"/>
      <c r="Y38" s="88"/>
      <c r="Z38" s="88"/>
      <c r="AA38" s="88"/>
      <c r="AB38" s="88"/>
      <c r="AC38" s="38"/>
      <c r="AD38" s="38"/>
      <c r="AE38" s="179"/>
      <c r="AF38" s="179"/>
      <c r="AG38" s="67"/>
      <c r="AH38" s="192"/>
      <c r="AI38" s="192"/>
      <c r="AJ38" s="194"/>
      <c r="AK38" s="76"/>
    </row>
    <row r="39" spans="2:36" ht="15" customHeight="1" thickBot="1">
      <c r="B39" s="121"/>
      <c r="C39" s="102"/>
      <c r="D39" s="232"/>
      <c r="E39" s="232"/>
      <c r="F39" s="235"/>
      <c r="G39" s="232"/>
      <c r="H39" s="185"/>
      <c r="I39" s="223"/>
      <c r="J39" s="187"/>
      <c r="K39" s="226"/>
      <c r="L39" s="229"/>
      <c r="M39" s="226"/>
      <c r="N39" s="211"/>
      <c r="O39" s="74"/>
      <c r="P39" s="57"/>
      <c r="Q39" s="54"/>
      <c r="R39" s="57"/>
      <c r="S39" s="243"/>
      <c r="T39" s="57"/>
      <c r="U39" s="57"/>
      <c r="V39" s="57"/>
      <c r="W39" s="57"/>
      <c r="X39" s="57"/>
      <c r="Y39" s="57"/>
      <c r="Z39" s="57"/>
      <c r="AA39" s="57"/>
      <c r="AB39" s="57"/>
      <c r="AC39" s="57"/>
      <c r="AD39" s="57"/>
      <c r="AE39" s="180"/>
      <c r="AF39" s="180"/>
      <c r="AG39" s="91"/>
      <c r="AH39" s="193"/>
      <c r="AI39" s="193"/>
      <c r="AJ39" s="195"/>
    </row>
    <row r="40" spans="2:37" ht="84" customHeight="1" thickBot="1">
      <c r="B40" s="18" t="s">
        <v>13</v>
      </c>
      <c r="C40" s="19" t="s">
        <v>30</v>
      </c>
      <c r="D40" s="19" t="s">
        <v>14</v>
      </c>
      <c r="E40" s="19" t="s">
        <v>29</v>
      </c>
      <c r="F40" s="20" t="s">
        <v>27</v>
      </c>
      <c r="G40" s="20" t="s">
        <v>28</v>
      </c>
      <c r="H40" s="107" t="s">
        <v>67</v>
      </c>
      <c r="I40" s="109" t="s">
        <v>31</v>
      </c>
      <c r="J40" s="21"/>
      <c r="K40" s="77"/>
      <c r="L40" s="59"/>
      <c r="M40" s="60"/>
      <c r="N40" s="61"/>
      <c r="O40" s="22" t="e">
        <f>SUM(I40:O41+#REF!)</f>
        <v>#VALUE!</v>
      </c>
      <c r="P40" s="23">
        <f aca="true" t="shared" si="7" ref="P40:AE40">SUM(P41:P43)</f>
        <v>0</v>
      </c>
      <c r="Q40" s="24">
        <f t="shared" si="7"/>
        <v>0</v>
      </c>
      <c r="R40" s="23">
        <f t="shared" si="7"/>
        <v>0</v>
      </c>
      <c r="S40" s="23">
        <f t="shared" si="7"/>
        <v>0</v>
      </c>
      <c r="T40" s="23">
        <f t="shared" si="7"/>
        <v>0</v>
      </c>
      <c r="U40" s="23">
        <f t="shared" si="7"/>
        <v>0</v>
      </c>
      <c r="V40" s="23">
        <f t="shared" si="7"/>
        <v>0</v>
      </c>
      <c r="W40" s="23">
        <f t="shared" si="7"/>
        <v>0</v>
      </c>
      <c r="X40" s="23">
        <f t="shared" si="7"/>
        <v>0</v>
      </c>
      <c r="Y40" s="23">
        <f t="shared" si="7"/>
        <v>0</v>
      </c>
      <c r="Z40" s="23">
        <f t="shared" si="7"/>
        <v>0</v>
      </c>
      <c r="AA40" s="23">
        <f t="shared" si="7"/>
        <v>0</v>
      </c>
      <c r="AB40" s="23">
        <f t="shared" si="7"/>
        <v>0</v>
      </c>
      <c r="AC40" s="23">
        <f t="shared" si="7"/>
        <v>2000</v>
      </c>
      <c r="AD40" s="23">
        <f t="shared" si="7"/>
        <v>0</v>
      </c>
      <c r="AE40" s="23">
        <f t="shared" si="7"/>
        <v>2000</v>
      </c>
      <c r="AF40" s="23">
        <f>AF41</f>
        <v>0</v>
      </c>
      <c r="AG40" s="113" t="s">
        <v>64</v>
      </c>
      <c r="AH40" s="112" t="s">
        <v>61</v>
      </c>
      <c r="AI40" s="112" t="s">
        <v>62</v>
      </c>
      <c r="AJ40" s="17" t="s">
        <v>63</v>
      </c>
      <c r="AK40" s="76"/>
    </row>
    <row r="41" spans="2:37" ht="30" customHeight="1">
      <c r="B41" s="119" t="str">
        <f>'[1]EDUC CALIDAD Y PROSPERIDAD'!$F$14</f>
        <v>IMPLEMENTACIÓN DE PROGRAMAS ENCAMINADOS A LA EDUCACIÓN AMBIENTAL. (PRAE)</v>
      </c>
      <c r="C41" s="100"/>
      <c r="D41" s="230" t="str">
        <f>'[1]EDUC CALIDAD Y PROSPERIDAD'!$C$14</f>
        <v>Garantizar el derecho a la educación ambiental  de los niños y niñas </v>
      </c>
      <c r="E41" s="230" t="str">
        <f>'[1]EDUC CALIDAD Y PROSPERIDAD'!$I$8</f>
        <v>Numero niñas y niños  que reciben el servicio.</v>
      </c>
      <c r="F41" s="233"/>
      <c r="G41" s="230"/>
      <c r="H41" s="220"/>
      <c r="I41" s="221" t="str">
        <f>'[1]EDUC CALIDAD Y PROSPERIDAD'!$I$14</f>
        <v>Numero  de implementación de programa</v>
      </c>
      <c r="J41" s="227">
        <f>'[1]EDUC CALIDAD Y PROSPERIDAD'!$E$14</f>
        <v>1</v>
      </c>
      <c r="K41" s="224">
        <f>'[1]EDUC CALIDAD Y PROSPERIDAD'!$J$14</f>
        <v>1</v>
      </c>
      <c r="L41" s="224">
        <f>'[2]PLAN INDICATIVO'!$AB$15</f>
        <v>1</v>
      </c>
      <c r="M41" s="224"/>
      <c r="N41" s="209"/>
      <c r="O41" s="83"/>
      <c r="P41" s="84"/>
      <c r="Q41" s="85"/>
      <c r="R41" s="84"/>
      <c r="S41" s="261"/>
      <c r="T41" s="84"/>
      <c r="U41" s="84"/>
      <c r="V41" s="84"/>
      <c r="W41" s="84"/>
      <c r="X41" s="84"/>
      <c r="Y41" s="84"/>
      <c r="Z41" s="84"/>
      <c r="AA41" s="84"/>
      <c r="AB41" s="84"/>
      <c r="AC41" s="241">
        <f>'[2]PLAN INDICATIVO'!$BC$15</f>
        <v>2000</v>
      </c>
      <c r="AD41" s="38"/>
      <c r="AE41" s="133">
        <f>AC41</f>
        <v>2000</v>
      </c>
      <c r="AF41" s="133"/>
      <c r="AG41" s="67"/>
      <c r="AH41" s="192"/>
      <c r="AI41" s="192"/>
      <c r="AJ41" s="194"/>
      <c r="AK41" s="76"/>
    </row>
    <row r="42" spans="2:37" ht="16.5" customHeight="1">
      <c r="B42" s="120"/>
      <c r="C42" s="101"/>
      <c r="D42" s="231"/>
      <c r="E42" s="231"/>
      <c r="F42" s="234"/>
      <c r="G42" s="231"/>
      <c r="H42" s="184"/>
      <c r="I42" s="222"/>
      <c r="J42" s="186"/>
      <c r="K42" s="225"/>
      <c r="L42" s="228"/>
      <c r="M42" s="225"/>
      <c r="N42" s="210"/>
      <c r="O42" s="87"/>
      <c r="P42" s="88"/>
      <c r="Q42" s="89"/>
      <c r="R42" s="88"/>
      <c r="S42" s="242"/>
      <c r="T42" s="88"/>
      <c r="U42" s="88"/>
      <c r="V42" s="88"/>
      <c r="W42" s="88"/>
      <c r="X42" s="88"/>
      <c r="Y42" s="88"/>
      <c r="Z42" s="88"/>
      <c r="AA42" s="88"/>
      <c r="AB42" s="88"/>
      <c r="AC42" s="242"/>
      <c r="AD42" s="38"/>
      <c r="AE42" s="179"/>
      <c r="AF42" s="179"/>
      <c r="AG42" s="67"/>
      <c r="AH42" s="192"/>
      <c r="AI42" s="192"/>
      <c r="AJ42" s="194"/>
      <c r="AK42" s="76"/>
    </row>
    <row r="43" spans="2:36" ht="15" customHeight="1" thickBot="1">
      <c r="B43" s="121"/>
      <c r="C43" s="102"/>
      <c r="D43" s="232"/>
      <c r="E43" s="232"/>
      <c r="F43" s="235"/>
      <c r="G43" s="232"/>
      <c r="H43" s="185"/>
      <c r="I43" s="223"/>
      <c r="J43" s="187"/>
      <c r="K43" s="226"/>
      <c r="L43" s="229"/>
      <c r="M43" s="226"/>
      <c r="N43" s="211"/>
      <c r="O43" s="74"/>
      <c r="P43" s="57"/>
      <c r="Q43" s="54"/>
      <c r="R43" s="57"/>
      <c r="S43" s="243"/>
      <c r="T43" s="57"/>
      <c r="U43" s="57"/>
      <c r="V43" s="57"/>
      <c r="W43" s="57"/>
      <c r="X43" s="57"/>
      <c r="Y43" s="57"/>
      <c r="Z43" s="57"/>
      <c r="AA43" s="57"/>
      <c r="AB43" s="57"/>
      <c r="AC43" s="243"/>
      <c r="AD43" s="57"/>
      <c r="AE43" s="180"/>
      <c r="AF43" s="180"/>
      <c r="AG43" s="91"/>
      <c r="AH43" s="193"/>
      <c r="AI43" s="193"/>
      <c r="AJ43" s="195"/>
    </row>
    <row r="44" spans="2:37" ht="84" customHeight="1" thickBot="1">
      <c r="B44" s="18" t="s">
        <v>13</v>
      </c>
      <c r="C44" s="19" t="s">
        <v>30</v>
      </c>
      <c r="D44" s="19" t="s">
        <v>14</v>
      </c>
      <c r="E44" s="19" t="s">
        <v>29</v>
      </c>
      <c r="F44" s="20" t="s">
        <v>27</v>
      </c>
      <c r="G44" s="20" t="s">
        <v>28</v>
      </c>
      <c r="H44" s="107" t="s">
        <v>76</v>
      </c>
      <c r="I44" s="109" t="s">
        <v>31</v>
      </c>
      <c r="J44" s="21"/>
      <c r="K44" s="77"/>
      <c r="L44" s="59"/>
      <c r="M44" s="60"/>
      <c r="N44" s="61"/>
      <c r="O44" s="22" t="e">
        <f>SUM(I44:O45+#REF!)</f>
        <v>#VALUE!</v>
      </c>
      <c r="P44" s="23">
        <f aca="true" t="shared" si="8" ref="P44:AF44">SUM(P45:P47)</f>
        <v>0</v>
      </c>
      <c r="Q44" s="24">
        <f t="shared" si="8"/>
        <v>6000</v>
      </c>
      <c r="R44" s="23">
        <f t="shared" si="8"/>
        <v>0</v>
      </c>
      <c r="S44" s="23">
        <f t="shared" si="8"/>
        <v>0</v>
      </c>
      <c r="T44" s="23">
        <f t="shared" si="8"/>
        <v>0</v>
      </c>
      <c r="U44" s="23">
        <f t="shared" si="8"/>
        <v>0</v>
      </c>
      <c r="V44" s="23">
        <f t="shared" si="8"/>
        <v>0</v>
      </c>
      <c r="W44" s="23">
        <f t="shared" si="8"/>
        <v>0</v>
      </c>
      <c r="X44" s="23">
        <f t="shared" si="8"/>
        <v>0</v>
      </c>
      <c r="Y44" s="23">
        <f t="shared" si="8"/>
        <v>0</v>
      </c>
      <c r="Z44" s="23">
        <f t="shared" si="8"/>
        <v>0</v>
      </c>
      <c r="AA44" s="23">
        <f t="shared" si="8"/>
        <v>0</v>
      </c>
      <c r="AB44" s="23">
        <f t="shared" si="8"/>
        <v>0</v>
      </c>
      <c r="AC44" s="23">
        <f t="shared" si="8"/>
        <v>0</v>
      </c>
      <c r="AD44" s="23">
        <f t="shared" si="8"/>
        <v>0</v>
      </c>
      <c r="AE44" s="23">
        <f t="shared" si="8"/>
        <v>6000</v>
      </c>
      <c r="AF44" s="23">
        <f t="shared" si="8"/>
        <v>0</v>
      </c>
      <c r="AG44" s="113" t="s">
        <v>64</v>
      </c>
      <c r="AH44" s="112" t="s">
        <v>61</v>
      </c>
      <c r="AI44" s="112" t="s">
        <v>62</v>
      </c>
      <c r="AJ44" s="17" t="s">
        <v>63</v>
      </c>
      <c r="AK44" s="76"/>
    </row>
    <row r="45" spans="2:37" ht="30" customHeight="1">
      <c r="B45" s="119" t="str">
        <f>'[1]EDUC CALIDAD Y PROSPERIDAD'!$F$15</f>
        <v>CONECTIVIDAD,  ADQUISICIÓN DE EQUIPO DE COMPUTO Y ACCESO A LAS TECNOLOGÍAS E INTERNET PARA ESTABLECIMIENTOS EDUCATIVOS DEL MUNICIPIO.</v>
      </c>
      <c r="C45" s="100"/>
      <c r="D45" s="230" t="str">
        <f>'[1]EDUC CALIDAD Y PROSPERIDAD'!$C$15</f>
        <v>Proporcionar los implementos básicos para permitir el acceso a TIC</v>
      </c>
      <c r="E45" s="230" t="s">
        <v>51</v>
      </c>
      <c r="F45" s="233"/>
      <c r="G45" s="230"/>
      <c r="H45" s="220"/>
      <c r="I45" s="221" t="str">
        <f>'[1]EDUC CALIDAD Y PROSPERIDAD'!$I$15</f>
        <v>Numero de implementación de programa</v>
      </c>
      <c r="J45" s="227">
        <f>'[1]EDUC CALIDAD Y PROSPERIDAD'!$E$15</f>
        <v>2</v>
      </c>
      <c r="K45" s="224">
        <f>'[1]EDUC CALIDAD Y PROSPERIDAD'!$J$15</f>
        <v>1</v>
      </c>
      <c r="L45" s="224">
        <f>'[2]PLAN INDICATIVO'!$AB$18</f>
        <v>1</v>
      </c>
      <c r="M45" s="224"/>
      <c r="N45" s="209"/>
      <c r="O45" s="83"/>
      <c r="P45" s="84"/>
      <c r="Q45" s="279">
        <f>'[2]PLAN INDICATIVO'!$AW$18</f>
        <v>6000</v>
      </c>
      <c r="R45" s="84"/>
      <c r="S45" s="84"/>
      <c r="T45" s="84"/>
      <c r="U45" s="84"/>
      <c r="V45" s="84"/>
      <c r="W45" s="84"/>
      <c r="X45" s="84"/>
      <c r="Y45" s="84"/>
      <c r="Z45" s="84"/>
      <c r="AA45" s="84"/>
      <c r="AB45" s="84"/>
      <c r="AC45" s="38"/>
      <c r="AD45" s="38"/>
      <c r="AE45" s="133">
        <f>Q45</f>
        <v>6000</v>
      </c>
      <c r="AF45" s="133"/>
      <c r="AG45" s="67"/>
      <c r="AH45" s="192"/>
      <c r="AI45" s="192"/>
      <c r="AJ45" s="194"/>
      <c r="AK45" s="76"/>
    </row>
    <row r="46" spans="2:37" ht="16.5" customHeight="1">
      <c r="B46" s="120"/>
      <c r="C46" s="101"/>
      <c r="D46" s="231"/>
      <c r="E46" s="231"/>
      <c r="F46" s="234"/>
      <c r="G46" s="231"/>
      <c r="H46" s="184"/>
      <c r="I46" s="222"/>
      <c r="J46" s="186"/>
      <c r="K46" s="225"/>
      <c r="L46" s="228"/>
      <c r="M46" s="225"/>
      <c r="N46" s="210"/>
      <c r="O46" s="87"/>
      <c r="P46" s="88"/>
      <c r="Q46" s="280"/>
      <c r="R46" s="88"/>
      <c r="S46" s="88"/>
      <c r="T46" s="88"/>
      <c r="U46" s="88"/>
      <c r="V46" s="88"/>
      <c r="W46" s="88"/>
      <c r="X46" s="88"/>
      <c r="Y46" s="88"/>
      <c r="Z46" s="88"/>
      <c r="AA46" s="88"/>
      <c r="AB46" s="88"/>
      <c r="AC46" s="38"/>
      <c r="AD46" s="38"/>
      <c r="AE46" s="179"/>
      <c r="AF46" s="179"/>
      <c r="AG46" s="67"/>
      <c r="AH46" s="192"/>
      <c r="AI46" s="192"/>
      <c r="AJ46" s="194"/>
      <c r="AK46" s="76"/>
    </row>
    <row r="47" spans="2:36" ht="33" customHeight="1" thickBot="1">
      <c r="B47" s="121"/>
      <c r="C47" s="102"/>
      <c r="D47" s="232"/>
      <c r="E47" s="232"/>
      <c r="F47" s="235"/>
      <c r="G47" s="232"/>
      <c r="H47" s="185"/>
      <c r="I47" s="223"/>
      <c r="J47" s="187"/>
      <c r="K47" s="226"/>
      <c r="L47" s="229"/>
      <c r="M47" s="226"/>
      <c r="N47" s="211"/>
      <c r="O47" s="74"/>
      <c r="P47" s="57"/>
      <c r="Q47" s="281"/>
      <c r="R47" s="57"/>
      <c r="S47" s="57"/>
      <c r="T47" s="57"/>
      <c r="U47" s="57"/>
      <c r="V47" s="57"/>
      <c r="W47" s="57"/>
      <c r="X47" s="57"/>
      <c r="Y47" s="57"/>
      <c r="Z47" s="57"/>
      <c r="AA47" s="57"/>
      <c r="AB47" s="57"/>
      <c r="AC47" s="57"/>
      <c r="AD47" s="57"/>
      <c r="AE47" s="180"/>
      <c r="AF47" s="180"/>
      <c r="AG47" s="91"/>
      <c r="AH47" s="193"/>
      <c r="AI47" s="193"/>
      <c r="AJ47" s="195"/>
    </row>
    <row r="48" spans="2:37" ht="84" customHeight="1" thickBot="1">
      <c r="B48" s="18" t="s">
        <v>13</v>
      </c>
      <c r="C48" s="19" t="s">
        <v>30</v>
      </c>
      <c r="D48" s="19" t="s">
        <v>14</v>
      </c>
      <c r="E48" s="19" t="s">
        <v>29</v>
      </c>
      <c r="F48" s="20" t="s">
        <v>27</v>
      </c>
      <c r="G48" s="20" t="s">
        <v>28</v>
      </c>
      <c r="H48" s="107" t="s">
        <v>77</v>
      </c>
      <c r="I48" s="109" t="s">
        <v>31</v>
      </c>
      <c r="J48" s="21"/>
      <c r="K48" s="77"/>
      <c r="L48" s="59"/>
      <c r="M48" s="60"/>
      <c r="N48" s="61"/>
      <c r="O48" s="22" t="e">
        <f>SUM(I48:O49+C38)</f>
        <v>#VALUE!</v>
      </c>
      <c r="P48" s="23">
        <f>SUM(P49:P51)</f>
        <v>0</v>
      </c>
      <c r="Q48" s="24">
        <f>SUM(Q49:Q51)</f>
        <v>0</v>
      </c>
      <c r="R48" s="23">
        <f>SUM(R49:R51)</f>
        <v>0</v>
      </c>
      <c r="S48" s="23">
        <f aca="true" t="shared" si="9" ref="S48:AD48">SUM(S49:S51)</f>
        <v>5000</v>
      </c>
      <c r="T48" s="23">
        <f t="shared" si="9"/>
        <v>0</v>
      </c>
      <c r="U48" s="23">
        <f t="shared" si="9"/>
        <v>0</v>
      </c>
      <c r="V48" s="23">
        <f t="shared" si="9"/>
        <v>0</v>
      </c>
      <c r="W48" s="23">
        <f t="shared" si="9"/>
        <v>0</v>
      </c>
      <c r="X48" s="23">
        <f t="shared" si="9"/>
        <v>0</v>
      </c>
      <c r="Y48" s="23">
        <f t="shared" si="9"/>
        <v>0</v>
      </c>
      <c r="Z48" s="23">
        <f t="shared" si="9"/>
        <v>0</v>
      </c>
      <c r="AA48" s="23">
        <f t="shared" si="9"/>
        <v>0</v>
      </c>
      <c r="AB48" s="23">
        <f t="shared" si="9"/>
        <v>0</v>
      </c>
      <c r="AC48" s="23">
        <f t="shared" si="9"/>
        <v>50000</v>
      </c>
      <c r="AD48" s="23">
        <f t="shared" si="9"/>
        <v>0</v>
      </c>
      <c r="AE48" s="78">
        <f>AE49</f>
        <v>55000</v>
      </c>
      <c r="AF48" s="23">
        <f>AF49</f>
        <v>0</v>
      </c>
      <c r="AG48" s="113" t="s">
        <v>64</v>
      </c>
      <c r="AH48" s="112" t="s">
        <v>61</v>
      </c>
      <c r="AI48" s="112" t="s">
        <v>62</v>
      </c>
      <c r="AJ48" s="17" t="s">
        <v>63</v>
      </c>
      <c r="AK48" s="76"/>
    </row>
    <row r="49" spans="2:37" ht="43.5" customHeight="1">
      <c r="B49" s="119" t="str">
        <f>'[1]EDUC CALIDAD Y PROSPERIDAD'!$F$16</f>
        <v> SUSCRIBIR Y MANTENER EL ACCEDER A ESTUDIOS DE EDUCACIÓN SUPERIOR, MEDIANTE CONVENIOS Y SUBSIDIOS EDUCATIVOS PARA LOS GACHALUNOS  A TRAVÉS DEL ICETEX, CERES  Y CENTROS .UNIVERSITARIOS</v>
      </c>
      <c r="C49" s="100"/>
      <c r="D49" s="230" t="str">
        <f>'[1]EDUC CALIDAD Y PROSPERIDAD'!$C$16</f>
        <v>Mejorar la educación media y articulación con la educación superior y/o educación para el trabajo y desarrollo humano</v>
      </c>
      <c r="E49" s="230" t="s">
        <v>51</v>
      </c>
      <c r="F49" s="233"/>
      <c r="G49" s="230"/>
      <c r="H49" s="220"/>
      <c r="I49" s="221" t="str">
        <f>'[1]EDUC CALIDAD Y PROSPERIDAD'!$I$16</f>
        <v>Número  de estudiantes con cobertura en educación superior</v>
      </c>
      <c r="J49" s="227">
        <f>'[1]EDUC CALIDAD Y PROSPERIDAD'!$E$16</f>
        <v>280</v>
      </c>
      <c r="K49" s="224">
        <f>'[1]EDUC CALIDAD Y PROSPERIDAD'!$J$16</f>
        <v>128</v>
      </c>
      <c r="L49" s="224">
        <f>'[2]PLAN INDICATIVO'!$AB$19</f>
        <v>128</v>
      </c>
      <c r="M49" s="224"/>
      <c r="N49" s="209"/>
      <c r="O49" s="83"/>
      <c r="P49" s="84"/>
      <c r="Q49" s="85"/>
      <c r="R49" s="84"/>
      <c r="S49" s="261">
        <f>'[2]PLAN INDICATIVO'!$AX$19</f>
        <v>5000</v>
      </c>
      <c r="T49" s="84"/>
      <c r="U49" s="84"/>
      <c r="V49" s="84"/>
      <c r="W49" s="84"/>
      <c r="X49" s="84"/>
      <c r="Y49" s="84"/>
      <c r="Z49" s="84"/>
      <c r="AA49" s="84"/>
      <c r="AB49" s="84"/>
      <c r="AC49" s="241">
        <f>'[2]PLAN INDICATIVO'!$BC$19</f>
        <v>50000</v>
      </c>
      <c r="AD49" s="38"/>
      <c r="AE49" s="133">
        <f>AC49+S49</f>
        <v>55000</v>
      </c>
      <c r="AF49" s="133"/>
      <c r="AG49" s="67"/>
      <c r="AH49" s="192"/>
      <c r="AI49" s="192"/>
      <c r="AJ49" s="194"/>
      <c r="AK49" s="76"/>
    </row>
    <row r="50" spans="2:37" ht="16.5" customHeight="1">
      <c r="B50" s="120"/>
      <c r="C50" s="101"/>
      <c r="D50" s="231"/>
      <c r="E50" s="231"/>
      <c r="F50" s="234"/>
      <c r="G50" s="231"/>
      <c r="H50" s="184"/>
      <c r="I50" s="222"/>
      <c r="J50" s="186"/>
      <c r="K50" s="225"/>
      <c r="L50" s="228"/>
      <c r="M50" s="225"/>
      <c r="N50" s="210"/>
      <c r="O50" s="87"/>
      <c r="P50" s="88"/>
      <c r="Q50" s="89"/>
      <c r="R50" s="88"/>
      <c r="S50" s="242"/>
      <c r="T50" s="88"/>
      <c r="U50" s="88"/>
      <c r="V50" s="88"/>
      <c r="W50" s="88"/>
      <c r="X50" s="88"/>
      <c r="Y50" s="88"/>
      <c r="Z50" s="88"/>
      <c r="AA50" s="88"/>
      <c r="AB50" s="88"/>
      <c r="AC50" s="242"/>
      <c r="AD50" s="38"/>
      <c r="AE50" s="179"/>
      <c r="AF50" s="179"/>
      <c r="AG50" s="67"/>
      <c r="AH50" s="192"/>
      <c r="AI50" s="192"/>
      <c r="AJ50" s="194"/>
      <c r="AK50" s="76"/>
    </row>
    <row r="51" spans="2:36" ht="15.75" thickBot="1">
      <c r="B51" s="121"/>
      <c r="C51" s="102"/>
      <c r="D51" s="232"/>
      <c r="E51" s="232"/>
      <c r="F51" s="235"/>
      <c r="G51" s="232"/>
      <c r="H51" s="185"/>
      <c r="I51" s="223"/>
      <c r="J51" s="187"/>
      <c r="K51" s="226"/>
      <c r="L51" s="229"/>
      <c r="M51" s="226"/>
      <c r="N51" s="211"/>
      <c r="O51" s="74"/>
      <c r="P51" s="57"/>
      <c r="Q51" s="54"/>
      <c r="R51" s="57"/>
      <c r="S51" s="243"/>
      <c r="T51" s="57"/>
      <c r="U51" s="57"/>
      <c r="V51" s="57"/>
      <c r="W51" s="57"/>
      <c r="X51" s="57"/>
      <c r="Y51" s="57"/>
      <c r="Z51" s="57"/>
      <c r="AA51" s="57"/>
      <c r="AB51" s="57"/>
      <c r="AC51" s="243"/>
      <c r="AD51" s="57"/>
      <c r="AE51" s="180"/>
      <c r="AF51" s="180"/>
      <c r="AG51" s="91"/>
      <c r="AH51" s="193"/>
      <c r="AI51" s="193"/>
      <c r="AJ51" s="195"/>
    </row>
  </sheetData>
  <sheetProtection/>
  <mergeCells count="203">
    <mergeCell ref="S41:S43"/>
    <mergeCell ref="AC41:AC43"/>
    <mergeCell ref="Q45:Q47"/>
    <mergeCell ref="AC49:AC51"/>
    <mergeCell ref="S49:S51"/>
    <mergeCell ref="AC23:AC25"/>
    <mergeCell ref="S23:S25"/>
    <mergeCell ref="AC33:AC35"/>
    <mergeCell ref="S37:S39"/>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O11:O14"/>
    <mergeCell ref="AC11:AC14"/>
    <mergeCell ref="S11:S14"/>
    <mergeCell ref="B15:AJ15"/>
    <mergeCell ref="B17:B20"/>
    <mergeCell ref="C17:C20"/>
    <mergeCell ref="D17:D20"/>
    <mergeCell ref="E17:E20"/>
    <mergeCell ref="F17:F20"/>
    <mergeCell ref="G17:G20"/>
    <mergeCell ref="H17:H20"/>
    <mergeCell ref="I17:I20"/>
    <mergeCell ref="J17:J20"/>
    <mergeCell ref="K17:K20"/>
    <mergeCell ref="L17:L20"/>
    <mergeCell ref="M17:M20"/>
    <mergeCell ref="N17:N20"/>
    <mergeCell ref="AE17:AE20"/>
    <mergeCell ref="AF17:AF20"/>
    <mergeCell ref="S17:S19"/>
    <mergeCell ref="AH17:AH20"/>
    <mergeCell ref="AI17:AI20"/>
    <mergeCell ref="AJ17:AJ20"/>
    <mergeCell ref="B21:AJ21"/>
    <mergeCell ref="B23:B25"/>
    <mergeCell ref="D23:D25"/>
    <mergeCell ref="E23:E25"/>
    <mergeCell ref="F23:F25"/>
    <mergeCell ref="G23:G25"/>
    <mergeCell ref="H23:H25"/>
    <mergeCell ref="I23:I25"/>
    <mergeCell ref="J23:J25"/>
    <mergeCell ref="K23:K25"/>
    <mergeCell ref="L23:L25"/>
    <mergeCell ref="M23:M25"/>
    <mergeCell ref="N23:N25"/>
    <mergeCell ref="AE23:AE25"/>
    <mergeCell ref="AF23:AF25"/>
    <mergeCell ref="AH23:AH25"/>
    <mergeCell ref="AI23:AI25"/>
    <mergeCell ref="AJ23:AJ25"/>
    <mergeCell ref="B28:B30"/>
    <mergeCell ref="D28:D30"/>
    <mergeCell ref="E28:E30"/>
    <mergeCell ref="F28:F30"/>
    <mergeCell ref="G28:G30"/>
    <mergeCell ref="H28:H30"/>
    <mergeCell ref="I28:I30"/>
    <mergeCell ref="J28:J30"/>
    <mergeCell ref="K28:K30"/>
    <mergeCell ref="L28:L30"/>
    <mergeCell ref="M28:M30"/>
    <mergeCell ref="N28:N30"/>
    <mergeCell ref="AE28:AE30"/>
    <mergeCell ref="AF28:AF30"/>
    <mergeCell ref="AH28:AH30"/>
    <mergeCell ref="AI28:AI30"/>
    <mergeCell ref="AJ28:AJ30"/>
    <mergeCell ref="O28:O30"/>
    <mergeCell ref="AC28:AC30"/>
    <mergeCell ref="B33:B35"/>
    <mergeCell ref="D33:D35"/>
    <mergeCell ref="E33:E35"/>
    <mergeCell ref="F33:F35"/>
    <mergeCell ref="G33:G35"/>
    <mergeCell ref="H33:H35"/>
    <mergeCell ref="I33:I35"/>
    <mergeCell ref="J33:J35"/>
    <mergeCell ref="K33:K35"/>
    <mergeCell ref="L33:L35"/>
    <mergeCell ref="M33:M35"/>
    <mergeCell ref="N33:N35"/>
    <mergeCell ref="AE33:AE35"/>
    <mergeCell ref="AF33:AF35"/>
    <mergeCell ref="AH33:AH35"/>
    <mergeCell ref="AI33:AI35"/>
    <mergeCell ref="AJ33:AJ35"/>
    <mergeCell ref="B37:B39"/>
    <mergeCell ref="D37:D39"/>
    <mergeCell ref="E37:E39"/>
    <mergeCell ref="F37:F39"/>
    <mergeCell ref="G37:G39"/>
    <mergeCell ref="H37:H39"/>
    <mergeCell ref="I37:I39"/>
    <mergeCell ref="J37:J39"/>
    <mergeCell ref="K37:K39"/>
    <mergeCell ref="L37:L39"/>
    <mergeCell ref="M37:M39"/>
    <mergeCell ref="N37:N39"/>
    <mergeCell ref="AE37:AE39"/>
    <mergeCell ref="AF37:AF39"/>
    <mergeCell ref="AH37:AH39"/>
    <mergeCell ref="AI37:AI39"/>
    <mergeCell ref="AJ37:AJ39"/>
    <mergeCell ref="B41:B43"/>
    <mergeCell ref="D41:D43"/>
    <mergeCell ref="E41:E43"/>
    <mergeCell ref="F41:F43"/>
    <mergeCell ref="G41:G43"/>
    <mergeCell ref="H41:H43"/>
    <mergeCell ref="I41:I43"/>
    <mergeCell ref="J41:J43"/>
    <mergeCell ref="K41:K43"/>
    <mergeCell ref="L41:L43"/>
    <mergeCell ref="M41:M43"/>
    <mergeCell ref="N41:N43"/>
    <mergeCell ref="AE41:AE43"/>
    <mergeCell ref="AF41:AF43"/>
    <mergeCell ref="AH41:AH43"/>
    <mergeCell ref="AI41:AI43"/>
    <mergeCell ref="AJ41:AJ43"/>
    <mergeCell ref="B45:B47"/>
    <mergeCell ref="D45:D47"/>
    <mergeCell ref="E45:E47"/>
    <mergeCell ref="F45:F47"/>
    <mergeCell ref="G45:G47"/>
    <mergeCell ref="H45:H47"/>
    <mergeCell ref="I45:I47"/>
    <mergeCell ref="J45:J47"/>
    <mergeCell ref="K45:K47"/>
    <mergeCell ref="L45:L47"/>
    <mergeCell ref="M45:M47"/>
    <mergeCell ref="N45:N47"/>
    <mergeCell ref="AE45:AE47"/>
    <mergeCell ref="AF45:AF47"/>
    <mergeCell ref="AH45:AH47"/>
    <mergeCell ref="AI45:AI47"/>
    <mergeCell ref="AJ45:AJ47"/>
    <mergeCell ref="N49:N51"/>
    <mergeCell ref="B49:B51"/>
    <mergeCell ref="D49:D51"/>
    <mergeCell ref="E49:E51"/>
    <mergeCell ref="F49:F51"/>
    <mergeCell ref="G49:G51"/>
    <mergeCell ref="H49:H51"/>
    <mergeCell ref="AE49:AE51"/>
    <mergeCell ref="AF49:AF51"/>
    <mergeCell ref="AH49:AH51"/>
    <mergeCell ref="AI49:AI51"/>
    <mergeCell ref="AJ49:AJ51"/>
    <mergeCell ref="I49:I51"/>
    <mergeCell ref="J49:J51"/>
    <mergeCell ref="K49:K51"/>
    <mergeCell ref="L49:L51"/>
    <mergeCell ref="M49:M5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rgb="FF7030A0"/>
  </sheetPr>
  <dimension ref="B1:AK43"/>
  <sheetViews>
    <sheetView zoomScale="98" zoomScaleNormal="98" zoomScalePageLayoutView="0" workbookViewId="0" topLeftCell="A1">
      <pane ySplit="8" topLeftCell="A9" activePane="bottomLeft" state="frozen"/>
      <selection pane="topLeft" activeCell="A1" sqref="A1"/>
      <selection pane="bottomLeft" activeCell="L26" sqref="L26"/>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9.28125" style="93" bestFit="1"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hidden="1"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hidden="1">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hidden="1" thickBot="1">
      <c r="B3" s="266" t="s">
        <v>38</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hidden="1">
      <c r="B4" s="269" t="s">
        <v>68</v>
      </c>
      <c r="C4" s="270"/>
      <c r="D4" s="270"/>
      <c r="E4" s="270"/>
      <c r="F4" s="270"/>
      <c r="G4" s="270"/>
      <c r="H4" s="271"/>
      <c r="I4" s="272" t="s">
        <v>82</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hidden="1" thickBot="1">
      <c r="B5" s="158" t="s">
        <v>79</v>
      </c>
      <c r="C5" s="159"/>
      <c r="D5" s="160"/>
      <c r="E5" s="114"/>
      <c r="F5" s="277" t="s">
        <v>80</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93</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0</v>
      </c>
      <c r="M8" s="11">
        <v>0</v>
      </c>
      <c r="N8" s="106">
        <v>0</v>
      </c>
      <c r="O8" s="12">
        <f>O10+O16+O22+O27+O32+O36+O40+O44+O48</f>
        <v>0</v>
      </c>
      <c r="P8" s="13">
        <f>P10+P16+P22+P27+P32+P36+P40+P44+P48</f>
        <v>0</v>
      </c>
      <c r="Q8" s="13">
        <f>Q10+Q16+Q22+Q27+Q32+Q36+Q40+Q44+Q48</f>
        <v>0</v>
      </c>
      <c r="R8" s="13">
        <f>R10+R16+R22+R27+R32+R36+R40+R44+R48</f>
        <v>0</v>
      </c>
      <c r="S8" s="13">
        <f>S10+S16+S22+S27+S32+S36+S40+S44+S48</f>
        <v>111703</v>
      </c>
      <c r="T8" s="13">
        <f aca="true" t="shared" si="0" ref="T8:AF8">T10+T16+T22+T27+T32+T36+T40+T44+T48</f>
        <v>0</v>
      </c>
      <c r="U8" s="13">
        <f t="shared" si="0"/>
        <v>0</v>
      </c>
      <c r="V8" s="13">
        <f t="shared" si="0"/>
        <v>0</v>
      </c>
      <c r="W8" s="13">
        <f t="shared" si="0"/>
        <v>0</v>
      </c>
      <c r="X8" s="13">
        <f t="shared" si="0"/>
        <v>0</v>
      </c>
      <c r="Y8" s="13">
        <f t="shared" si="0"/>
        <v>0</v>
      </c>
      <c r="Z8" s="13">
        <f t="shared" si="0"/>
        <v>0</v>
      </c>
      <c r="AA8" s="13">
        <f t="shared" si="0"/>
        <v>0</v>
      </c>
      <c r="AB8" s="13">
        <f t="shared" si="0"/>
        <v>0</v>
      </c>
      <c r="AC8" s="13">
        <f t="shared" si="0"/>
        <v>571297</v>
      </c>
      <c r="AD8" s="13">
        <f t="shared" si="0"/>
        <v>0</v>
      </c>
      <c r="AE8" s="13">
        <f>AE10+AE16+AE22+AE27+AE32+AE36+AE40+AE44+AE48</f>
        <v>683000</v>
      </c>
      <c r="AF8" s="14">
        <f t="shared" si="0"/>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3">
        <f>SUM(P11:P14)</f>
        <v>0</v>
      </c>
      <c r="Q10" s="24">
        <f>SUM(Q11:Q14)</f>
        <v>0</v>
      </c>
      <c r="R10" s="23">
        <f>SUM(R11:R14)</f>
        <v>0</v>
      </c>
      <c r="S10" s="23">
        <f aca="true" t="shared" si="1" ref="S10:AF10">SUM(S11:S14)</f>
        <v>5000</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0</v>
      </c>
      <c r="AD10" s="23">
        <f t="shared" si="1"/>
        <v>0</v>
      </c>
      <c r="AE10" s="23">
        <f t="shared" si="1"/>
        <v>5000</v>
      </c>
      <c r="AF10" s="23">
        <f t="shared" si="1"/>
        <v>0</v>
      </c>
      <c r="AG10" s="113" t="s">
        <v>64</v>
      </c>
      <c r="AH10" s="112" t="s">
        <v>61</v>
      </c>
      <c r="AI10" s="112" t="s">
        <v>62</v>
      </c>
      <c r="AJ10" s="17" t="s">
        <v>63</v>
      </c>
    </row>
    <row r="11" spans="2:36" ht="11.25" customHeight="1">
      <c r="B11" s="119" t="str">
        <f>'[1]PROMOVIENDO ESPACION Y EVENTOS '!$G$7</f>
        <v>PROGRAMAS DE  EQUIDAD DE GÉNERO: LA MUJER COMO EJE DE LA FAMILIA Y LA SOCIEDAD.</v>
      </c>
      <c r="C11" s="100"/>
      <c r="D11" s="230" t="str">
        <f>'[1]PROMOVIENDO ESPACION Y EVENTOS '!$C$7</f>
        <v>Crear espacios de participación y desarrollo con equidad entre mujeres y hombres</v>
      </c>
      <c r="E11" s="230" t="s">
        <v>51</v>
      </c>
      <c r="F11" s="263"/>
      <c r="G11" s="252"/>
      <c r="H11" s="183"/>
      <c r="I11" s="186" t="str">
        <f>'[1]PROMOVIENDO ESPACION Y EVENTOS '!$M$7</f>
        <v>Numero  espacios  implementados</v>
      </c>
      <c r="J11" s="227">
        <f>'[1]PROMOVIENDO ESPACION Y EVENTOS '!$F$7</f>
        <v>5</v>
      </c>
      <c r="K11" s="188">
        <f>'[1]PROMOVIENDO ESPACION Y EVENTOS '!$P$7</f>
        <v>4</v>
      </c>
      <c r="L11" s="262">
        <f>'[2]PLAN INDICATIVO'!$AB$49</f>
        <v>1</v>
      </c>
      <c r="M11" s="190"/>
      <c r="N11" s="131"/>
      <c r="O11" s="33"/>
      <c r="P11" s="34"/>
      <c r="Q11" s="35"/>
      <c r="R11" s="36"/>
      <c r="S11" s="36">
        <f>'[2]PLAN INDICATIVO'!$AX$49</f>
        <v>5000</v>
      </c>
      <c r="T11" s="36"/>
      <c r="U11" s="36"/>
      <c r="V11" s="36"/>
      <c r="W11" s="36"/>
      <c r="X11" s="36"/>
      <c r="Y11" s="36"/>
      <c r="Z11" s="36"/>
      <c r="AA11" s="36"/>
      <c r="AB11" s="36"/>
      <c r="AC11" s="37"/>
      <c r="AD11" s="37"/>
      <c r="AE11" s="133">
        <f>SUM(S11+U11+W11+Y11+AA11+AC11)</f>
        <v>5000</v>
      </c>
      <c r="AF11" s="133"/>
      <c r="AG11" s="39"/>
      <c r="AH11" s="196"/>
      <c r="AI11" s="196"/>
      <c r="AJ11" s="198"/>
    </row>
    <row r="12" spans="2:36" ht="15" customHeight="1">
      <c r="B12" s="120"/>
      <c r="C12" s="101"/>
      <c r="D12" s="231"/>
      <c r="E12" s="231"/>
      <c r="F12" s="264"/>
      <c r="G12" s="231"/>
      <c r="H12" s="184"/>
      <c r="I12" s="186"/>
      <c r="J12" s="186"/>
      <c r="K12" s="188"/>
      <c r="L12" s="190"/>
      <c r="M12" s="190"/>
      <c r="N12" s="131"/>
      <c r="O12" s="43"/>
      <c r="P12" s="34"/>
      <c r="Q12" s="44"/>
      <c r="R12" s="37"/>
      <c r="S12" s="37"/>
      <c r="T12" s="37"/>
      <c r="U12" s="37"/>
      <c r="V12" s="37"/>
      <c r="W12" s="37"/>
      <c r="X12" s="37"/>
      <c r="Y12" s="37"/>
      <c r="Z12" s="37"/>
      <c r="AA12" s="37"/>
      <c r="AB12" s="37"/>
      <c r="AC12" s="37"/>
      <c r="AD12" s="37"/>
      <c r="AE12" s="133"/>
      <c r="AF12" s="133"/>
      <c r="AG12" s="39"/>
      <c r="AH12" s="196"/>
      <c r="AI12" s="196"/>
      <c r="AJ12" s="198"/>
    </row>
    <row r="13" spans="2:36" ht="10.5" customHeight="1">
      <c r="B13" s="120"/>
      <c r="C13" s="101"/>
      <c r="D13" s="231"/>
      <c r="E13" s="231"/>
      <c r="F13" s="264"/>
      <c r="G13" s="231"/>
      <c r="H13" s="184"/>
      <c r="I13" s="186"/>
      <c r="J13" s="186"/>
      <c r="K13" s="188"/>
      <c r="L13" s="190"/>
      <c r="M13" s="190"/>
      <c r="N13" s="131"/>
      <c r="O13" s="33"/>
      <c r="P13" s="34"/>
      <c r="Q13" s="46"/>
      <c r="R13" s="37"/>
      <c r="S13" s="37"/>
      <c r="T13" s="37"/>
      <c r="U13" s="37"/>
      <c r="V13" s="37"/>
      <c r="W13" s="37"/>
      <c r="X13" s="37"/>
      <c r="Y13" s="37"/>
      <c r="Z13" s="37"/>
      <c r="AA13" s="37"/>
      <c r="AB13" s="37"/>
      <c r="AC13" s="37"/>
      <c r="AD13" s="37"/>
      <c r="AE13" s="133"/>
      <c r="AF13" s="133"/>
      <c r="AG13" s="47"/>
      <c r="AH13" s="196"/>
      <c r="AI13" s="196"/>
      <c r="AJ13" s="198"/>
    </row>
    <row r="14" spans="2:36" ht="30.75" customHeight="1" thickBot="1">
      <c r="B14" s="121"/>
      <c r="C14" s="102"/>
      <c r="D14" s="232"/>
      <c r="E14" s="232"/>
      <c r="F14" s="265"/>
      <c r="G14" s="232"/>
      <c r="H14" s="185"/>
      <c r="I14" s="187"/>
      <c r="J14" s="187"/>
      <c r="K14" s="189"/>
      <c r="L14" s="191"/>
      <c r="M14" s="191"/>
      <c r="N14" s="132"/>
      <c r="O14" s="53"/>
      <c r="P14" s="54"/>
      <c r="Q14" s="55"/>
      <c r="R14" s="56"/>
      <c r="S14" s="56"/>
      <c r="T14" s="56"/>
      <c r="U14" s="56"/>
      <c r="V14" s="56"/>
      <c r="W14" s="56"/>
      <c r="X14" s="56"/>
      <c r="Y14" s="56"/>
      <c r="Z14" s="56"/>
      <c r="AA14" s="56"/>
      <c r="AB14" s="56"/>
      <c r="AC14" s="56"/>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3">
        <f>SUM(P17:P20)</f>
        <v>0</v>
      </c>
      <c r="Q16" s="24">
        <f>SUM(Q17:Q20)</f>
        <v>0</v>
      </c>
      <c r="R16" s="23">
        <f>SUM(R17:R20)</f>
        <v>0</v>
      </c>
      <c r="S16" s="23">
        <f aca="true" t="shared" si="2" ref="S16:AF16">SUM(S17:S20)</f>
        <v>1000</v>
      </c>
      <c r="T16" s="23">
        <f t="shared" si="2"/>
        <v>0</v>
      </c>
      <c r="U16" s="23">
        <f t="shared" si="2"/>
        <v>0</v>
      </c>
      <c r="V16" s="23">
        <f t="shared" si="2"/>
        <v>0</v>
      </c>
      <c r="W16" s="23">
        <f t="shared" si="2"/>
        <v>0</v>
      </c>
      <c r="X16" s="23">
        <f t="shared" si="2"/>
        <v>0</v>
      </c>
      <c r="Y16" s="23">
        <f t="shared" si="2"/>
        <v>0</v>
      </c>
      <c r="Z16" s="23">
        <f t="shared" si="2"/>
        <v>0</v>
      </c>
      <c r="AA16" s="23">
        <f t="shared" si="2"/>
        <v>0</v>
      </c>
      <c r="AB16" s="23">
        <f t="shared" si="2"/>
        <v>0</v>
      </c>
      <c r="AC16" s="23">
        <f t="shared" si="2"/>
        <v>0</v>
      </c>
      <c r="AD16" s="23">
        <f t="shared" si="2"/>
        <v>0</v>
      </c>
      <c r="AE16" s="24">
        <f t="shared" si="2"/>
        <v>1000</v>
      </c>
      <c r="AF16" s="23">
        <f t="shared" si="2"/>
        <v>0</v>
      </c>
      <c r="AG16" s="113" t="s">
        <v>64</v>
      </c>
      <c r="AH16" s="112" t="s">
        <v>61</v>
      </c>
      <c r="AI16" s="112" t="s">
        <v>62</v>
      </c>
      <c r="AJ16" s="17" t="s">
        <v>63</v>
      </c>
    </row>
    <row r="17" spans="2:36" ht="24.75" customHeight="1">
      <c r="B17" s="203" t="str">
        <f>'[1]PROMOVIENDO ESPACION Y EVENTOS '!$G$8</f>
        <v>FORTALECER LOS CONSEJOS MUNICIPALES DE POLÍTICA SOCIAL.</v>
      </c>
      <c r="C17" s="249"/>
      <c r="D17" s="252" t="str">
        <f>'[1]PROMOVIENDO ESPACION Y EVENTOS '!$C$8</f>
        <v>Articular las disposiciones del plan de desarrollo con los desarrollos del consejo de política social</v>
      </c>
      <c r="E17" s="252" t="s">
        <v>51</v>
      </c>
      <c r="F17" s="253"/>
      <c r="G17" s="252"/>
      <c r="H17" s="205"/>
      <c r="I17" s="186" t="str">
        <f>'[1]PROMOVIENDO ESPACION Y EVENTOS '!$M$8</f>
        <v>Numero programas implementados</v>
      </c>
      <c r="J17" s="254">
        <f>'[1]PROMOVIENDO ESPACION Y EVENTOS '!$F$8</f>
        <v>1</v>
      </c>
      <c r="K17" s="188">
        <f>'[1]PROMOVIENDO ESPACION Y EVENTOS '!$P$8</f>
        <v>1</v>
      </c>
      <c r="L17" s="247">
        <f>'[2]PLAN INDICATIVO'!$AB$51</f>
        <v>1</v>
      </c>
      <c r="M17" s="181"/>
      <c r="N17" s="212"/>
      <c r="O17" s="66"/>
      <c r="P17" s="38"/>
      <c r="Q17" s="38"/>
      <c r="R17" s="38"/>
      <c r="S17" s="38">
        <f>'[2]PLAN INDICATIVO'!$AX$50</f>
        <v>1000</v>
      </c>
      <c r="T17" s="38"/>
      <c r="U17" s="38"/>
      <c r="V17" s="38"/>
      <c r="W17" s="38"/>
      <c r="X17" s="38"/>
      <c r="Y17" s="38"/>
      <c r="Z17" s="38"/>
      <c r="AA17" s="38"/>
      <c r="AB17" s="38"/>
      <c r="AC17" s="38"/>
      <c r="AD17" s="38"/>
      <c r="AE17" s="133">
        <f>SUM(S17+U17+W17+Y17+AA17+AC17)</f>
        <v>1000</v>
      </c>
      <c r="AF17" s="133"/>
      <c r="AG17" s="67"/>
      <c r="AH17" s="196"/>
      <c r="AI17" s="192"/>
      <c r="AJ17" s="194"/>
    </row>
    <row r="18" spans="2:36" ht="15">
      <c r="B18" s="203"/>
      <c r="C18" s="250"/>
      <c r="D18" s="231"/>
      <c r="E18" s="231"/>
      <c r="F18" s="234"/>
      <c r="G18" s="231"/>
      <c r="H18" s="205"/>
      <c r="I18" s="186"/>
      <c r="J18" s="186"/>
      <c r="K18" s="188"/>
      <c r="L18" s="228"/>
      <c r="M18" s="181"/>
      <c r="N18" s="212"/>
      <c r="O18" s="66"/>
      <c r="P18" s="38"/>
      <c r="Q18" s="38"/>
      <c r="R18" s="38"/>
      <c r="S18" s="38"/>
      <c r="T18" s="38"/>
      <c r="U18" s="38"/>
      <c r="V18" s="38"/>
      <c r="W18" s="38"/>
      <c r="X18" s="38"/>
      <c r="Y18" s="38"/>
      <c r="Z18" s="38"/>
      <c r="AA18" s="38"/>
      <c r="AB18" s="38"/>
      <c r="AC18" s="38"/>
      <c r="AD18" s="38"/>
      <c r="AE18" s="133"/>
      <c r="AF18" s="133"/>
      <c r="AG18" s="67"/>
      <c r="AH18" s="196"/>
      <c r="AI18" s="192"/>
      <c r="AJ18" s="194"/>
    </row>
    <row r="19" spans="2:36" ht="15">
      <c r="B19" s="203"/>
      <c r="C19" s="250"/>
      <c r="D19" s="231"/>
      <c r="E19" s="231"/>
      <c r="F19" s="234"/>
      <c r="G19" s="231"/>
      <c r="H19" s="205"/>
      <c r="I19" s="186"/>
      <c r="J19" s="186"/>
      <c r="K19" s="188"/>
      <c r="L19" s="228"/>
      <c r="M19" s="181"/>
      <c r="N19" s="212"/>
      <c r="O19" s="66"/>
      <c r="P19" s="38"/>
      <c r="Q19" s="38"/>
      <c r="R19" s="38"/>
      <c r="S19" s="38"/>
      <c r="T19" s="38"/>
      <c r="U19" s="38"/>
      <c r="V19" s="38"/>
      <c r="W19" s="38"/>
      <c r="X19" s="38"/>
      <c r="Y19" s="38"/>
      <c r="Z19" s="38"/>
      <c r="AA19" s="38"/>
      <c r="AB19" s="38"/>
      <c r="AC19" s="38"/>
      <c r="AD19" s="38"/>
      <c r="AE19" s="133"/>
      <c r="AF19" s="133"/>
      <c r="AG19" s="69"/>
      <c r="AH19" s="196"/>
      <c r="AI19" s="192"/>
      <c r="AJ19" s="194"/>
    </row>
    <row r="20" spans="2:37" ht="9.75" customHeight="1" thickBot="1">
      <c r="B20" s="204"/>
      <c r="C20" s="251"/>
      <c r="D20" s="232"/>
      <c r="E20" s="232"/>
      <c r="F20" s="235"/>
      <c r="G20" s="232"/>
      <c r="H20" s="206"/>
      <c r="I20" s="187"/>
      <c r="J20" s="187"/>
      <c r="K20" s="189"/>
      <c r="L20" s="229"/>
      <c r="M20" s="182"/>
      <c r="N20" s="213"/>
      <c r="O20" s="74"/>
      <c r="P20" s="57"/>
      <c r="Q20" s="57"/>
      <c r="R20" s="57"/>
      <c r="S20" s="57"/>
      <c r="T20" s="57"/>
      <c r="U20" s="57"/>
      <c r="V20" s="57"/>
      <c r="W20" s="57"/>
      <c r="X20" s="57"/>
      <c r="Y20" s="57"/>
      <c r="Z20" s="57"/>
      <c r="AA20" s="57"/>
      <c r="AB20" s="57"/>
      <c r="AC20" s="57"/>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SUM(O23:O26)</f>
        <v>0</v>
      </c>
      <c r="P22" s="23">
        <f>SUM(P23:P26)</f>
        <v>0</v>
      </c>
      <c r="Q22" s="24">
        <f>SUM(Q23:Q26)</f>
        <v>0</v>
      </c>
      <c r="R22" s="23">
        <f>SUM(R23:R26)</f>
        <v>0</v>
      </c>
      <c r="S22" s="23">
        <f aca="true" t="shared" si="3" ref="S22:AF22">SUM(S23:S26)</f>
        <v>0</v>
      </c>
      <c r="T22" s="23">
        <f t="shared" si="3"/>
        <v>0</v>
      </c>
      <c r="U22" s="23">
        <f t="shared" si="3"/>
        <v>0</v>
      </c>
      <c r="V22" s="23">
        <f t="shared" si="3"/>
        <v>0</v>
      </c>
      <c r="W22" s="23">
        <f t="shared" si="3"/>
        <v>0</v>
      </c>
      <c r="X22" s="23">
        <f t="shared" si="3"/>
        <v>0</v>
      </c>
      <c r="Y22" s="23">
        <f t="shared" si="3"/>
        <v>0</v>
      </c>
      <c r="Z22" s="23">
        <f t="shared" si="3"/>
        <v>0</v>
      </c>
      <c r="AA22" s="23">
        <f t="shared" si="3"/>
        <v>0</v>
      </c>
      <c r="AB22" s="23">
        <f t="shared" si="3"/>
        <v>0</v>
      </c>
      <c r="AC22" s="23">
        <f t="shared" si="3"/>
        <v>320000</v>
      </c>
      <c r="AD22" s="23">
        <f t="shared" si="3"/>
        <v>0</v>
      </c>
      <c r="AE22" s="78">
        <f t="shared" si="3"/>
        <v>320000</v>
      </c>
      <c r="AF22" s="23">
        <f t="shared" si="3"/>
        <v>0</v>
      </c>
      <c r="AG22" s="113" t="s">
        <v>64</v>
      </c>
      <c r="AH22" s="112" t="s">
        <v>61</v>
      </c>
      <c r="AI22" s="112" t="s">
        <v>62</v>
      </c>
      <c r="AJ22" s="17" t="s">
        <v>63</v>
      </c>
      <c r="AK22" s="76"/>
    </row>
    <row r="23" spans="2:37" ht="30" customHeight="1">
      <c r="B23" s="119" t="str">
        <f>'[1]PROMOVIENDO ESPACION Y EVENTOS '!$G$9</f>
        <v> PROGRAMAS ORIENTADOS A LA POBLACIÓN CON  NBI. </v>
      </c>
      <c r="C23" s="100"/>
      <c r="D23" s="230" t="str">
        <f>'[1]PROMOVIENDO ESPACION Y EVENTOS '!$C9</f>
        <v>Promover la igualdad de oportunidades y el desarrollo social y económico equitativo  y alimentario de los grupos  vulnerable.</v>
      </c>
      <c r="E23" s="230" t="s">
        <v>51</v>
      </c>
      <c r="F23" s="233"/>
      <c r="G23" s="230"/>
      <c r="H23" s="220"/>
      <c r="I23" s="221" t="str">
        <f>'[1]PROMOVIENDO ESPACION Y EVENTOS '!$M$9</f>
        <v>Numero programas implementados</v>
      </c>
      <c r="J23" s="227">
        <f>'[1]PROMOVIENDO ESPACION Y EVENTOS '!$F$9</f>
        <v>3</v>
      </c>
      <c r="K23" s="224">
        <f>'[1]PROMOVIENDO ESPACION Y EVENTOS '!$P$9</f>
        <v>2</v>
      </c>
      <c r="L23" s="224">
        <f>'[2]PLAN INDICATIVO'!$AB$51</f>
        <v>1</v>
      </c>
      <c r="M23" s="224"/>
      <c r="N23" s="209"/>
      <c r="O23" s="83"/>
      <c r="P23" s="84"/>
      <c r="Q23" s="85"/>
      <c r="R23" s="84"/>
      <c r="S23" s="84"/>
      <c r="T23" s="84"/>
      <c r="U23" s="84"/>
      <c r="V23" s="84"/>
      <c r="W23" s="84"/>
      <c r="X23" s="84"/>
      <c r="Y23" s="84"/>
      <c r="Z23" s="84"/>
      <c r="AA23" s="84"/>
      <c r="AB23" s="84"/>
      <c r="AC23" s="241">
        <f>'[2]PLAN INDICATIVO'!$BC$51</f>
        <v>320000</v>
      </c>
      <c r="AD23" s="38"/>
      <c r="AE23" s="133">
        <f>SUM(S23+U23+W23+Y23+AA23+AC23)</f>
        <v>320000</v>
      </c>
      <c r="AF23" s="133"/>
      <c r="AG23" s="67"/>
      <c r="AH23" s="192"/>
      <c r="AI23" s="192"/>
      <c r="AJ23" s="194"/>
      <c r="AK23" s="76"/>
    </row>
    <row r="24" spans="2:37" ht="21" customHeight="1">
      <c r="B24" s="120"/>
      <c r="C24" s="101"/>
      <c r="D24" s="236"/>
      <c r="E24" s="231"/>
      <c r="F24" s="234"/>
      <c r="G24" s="231"/>
      <c r="H24" s="184"/>
      <c r="I24" s="222"/>
      <c r="J24" s="186"/>
      <c r="K24" s="225"/>
      <c r="L24" s="228"/>
      <c r="M24" s="225"/>
      <c r="N24" s="210"/>
      <c r="O24" s="87"/>
      <c r="P24" s="88"/>
      <c r="Q24" s="89"/>
      <c r="R24" s="88"/>
      <c r="S24" s="88"/>
      <c r="T24" s="88"/>
      <c r="U24" s="88"/>
      <c r="V24" s="88"/>
      <c r="W24" s="88"/>
      <c r="X24" s="88"/>
      <c r="Y24" s="88"/>
      <c r="Z24" s="88"/>
      <c r="AA24" s="88"/>
      <c r="AB24" s="88"/>
      <c r="AC24" s="242"/>
      <c r="AD24" s="38"/>
      <c r="AE24" s="179"/>
      <c r="AF24" s="179"/>
      <c r="AG24" s="67"/>
      <c r="AH24" s="192"/>
      <c r="AI24" s="192"/>
      <c r="AJ24" s="194"/>
      <c r="AK24" s="76"/>
    </row>
    <row r="25" spans="2:36" ht="28.5" customHeight="1" thickBot="1">
      <c r="B25" s="121"/>
      <c r="C25" s="102"/>
      <c r="D25" s="237"/>
      <c r="E25" s="232"/>
      <c r="F25" s="235"/>
      <c r="G25" s="232"/>
      <c r="H25" s="185"/>
      <c r="I25" s="223"/>
      <c r="J25" s="187"/>
      <c r="K25" s="226"/>
      <c r="L25" s="229"/>
      <c r="M25" s="226"/>
      <c r="N25" s="211"/>
      <c r="O25" s="74"/>
      <c r="P25" s="57"/>
      <c r="Q25" s="54"/>
      <c r="R25" s="57"/>
      <c r="S25" s="57"/>
      <c r="T25" s="57"/>
      <c r="U25" s="57"/>
      <c r="V25" s="57"/>
      <c r="W25" s="57"/>
      <c r="X25" s="57"/>
      <c r="Y25" s="57"/>
      <c r="Z25" s="57"/>
      <c r="AA25" s="57"/>
      <c r="AB25" s="57"/>
      <c r="AC25" s="243"/>
      <c r="AD25" s="57"/>
      <c r="AE25" s="180"/>
      <c r="AF25" s="180"/>
      <c r="AG25" s="91"/>
      <c r="AH25" s="193"/>
      <c r="AI25" s="193"/>
      <c r="AJ25" s="195"/>
    </row>
    <row r="26" ht="6" customHeight="1" thickBot="1"/>
    <row r="27" spans="2:37" ht="84" customHeight="1" thickBot="1">
      <c r="B27" s="18" t="s">
        <v>13</v>
      </c>
      <c r="C27" s="19" t="s">
        <v>30</v>
      </c>
      <c r="D27" s="19" t="s">
        <v>14</v>
      </c>
      <c r="E27" s="19" t="s">
        <v>29</v>
      </c>
      <c r="F27" s="20" t="s">
        <v>27</v>
      </c>
      <c r="G27" s="20" t="s">
        <v>28</v>
      </c>
      <c r="H27" s="107" t="s">
        <v>59</v>
      </c>
      <c r="I27" s="109" t="s">
        <v>31</v>
      </c>
      <c r="J27" s="21"/>
      <c r="K27" s="77"/>
      <c r="L27" s="59"/>
      <c r="M27" s="60"/>
      <c r="N27" s="61"/>
      <c r="O27" s="22">
        <f>SUM(O28:O31)</f>
        <v>0</v>
      </c>
      <c r="P27" s="23">
        <f>SUM(P28:P31)</f>
        <v>0</v>
      </c>
      <c r="Q27" s="24">
        <f>SUM(Q28:Q31)</f>
        <v>0</v>
      </c>
      <c r="R27" s="23">
        <f>SUM(R28:R31)</f>
        <v>0</v>
      </c>
      <c r="S27" s="23">
        <f aca="true" t="shared" si="4" ref="S27:AF27">SUM(S28:S31)</f>
        <v>3000</v>
      </c>
      <c r="T27" s="23">
        <f t="shared" si="4"/>
        <v>0</v>
      </c>
      <c r="U27" s="23">
        <f t="shared" si="4"/>
        <v>0</v>
      </c>
      <c r="V27" s="23">
        <f t="shared" si="4"/>
        <v>0</v>
      </c>
      <c r="W27" s="23">
        <f t="shared" si="4"/>
        <v>0</v>
      </c>
      <c r="X27" s="23">
        <f t="shared" si="4"/>
        <v>0</v>
      </c>
      <c r="Y27" s="23">
        <f t="shared" si="4"/>
        <v>0</v>
      </c>
      <c r="Z27" s="23">
        <f t="shared" si="4"/>
        <v>0</v>
      </c>
      <c r="AA27" s="23">
        <f t="shared" si="4"/>
        <v>0</v>
      </c>
      <c r="AB27" s="23">
        <f t="shared" si="4"/>
        <v>0</v>
      </c>
      <c r="AC27" s="23">
        <f t="shared" si="4"/>
        <v>0</v>
      </c>
      <c r="AD27" s="23">
        <f t="shared" si="4"/>
        <v>0</v>
      </c>
      <c r="AE27" s="78">
        <f t="shared" si="4"/>
        <v>3000</v>
      </c>
      <c r="AF27" s="23">
        <f t="shared" si="4"/>
        <v>0</v>
      </c>
      <c r="AG27" s="113" t="s">
        <v>64</v>
      </c>
      <c r="AH27" s="112" t="s">
        <v>61</v>
      </c>
      <c r="AI27" s="112" t="s">
        <v>62</v>
      </c>
      <c r="AJ27" s="17" t="s">
        <v>63</v>
      </c>
      <c r="AK27" s="76"/>
    </row>
    <row r="28" spans="2:37" ht="30" customHeight="1">
      <c r="B28" s="119" t="str">
        <f>'[1]PROMOVIENDO ESPACION Y EVENTOS '!$G$10</f>
        <v>CREAR  PROGRAMAS ORIENTADOS A MEJORAR LAS CONDICIONES DE VIDA DE LA POBLACIÓN LGTB, AFROAMERICANOS Y ENFERMOS MENTALES.</v>
      </c>
      <c r="C28" s="100"/>
      <c r="D28" s="230" t="str">
        <f>'[1]PROMOVIENDO ESPACION Y EVENTOS '!$C$10</f>
        <v>Promover la igualdad de oportunidades y el desarrollo social y económico equitativo  y alimentario de los grupos  vulnerable.</v>
      </c>
      <c r="E28" s="230" t="s">
        <v>51</v>
      </c>
      <c r="F28" s="233"/>
      <c r="G28" s="230"/>
      <c r="H28" s="220"/>
      <c r="I28" s="221" t="str">
        <f>'[1]PROMOVIENDO ESPACION Y EVENTOS '!$M$10</f>
        <v>Numero programas implementados</v>
      </c>
      <c r="J28" s="227">
        <f>'[1]PROMOVIENDO ESPACION Y EVENTOS '!$F$10</f>
        <v>3</v>
      </c>
      <c r="K28" s="224">
        <f>'[1]PROMOVIENDO ESPACION Y EVENTOS '!$P$10</f>
        <v>2</v>
      </c>
      <c r="L28" s="224">
        <f>'[2]PLAN INDICATIVO'!$AB$54</f>
        <v>1</v>
      </c>
      <c r="M28" s="224"/>
      <c r="N28" s="209"/>
      <c r="O28" s="83"/>
      <c r="P28" s="84"/>
      <c r="Q28" s="85"/>
      <c r="R28" s="84"/>
      <c r="S28" s="261">
        <f>'[2]PLAN INDICATIVO'!$AX$53</f>
        <v>3000</v>
      </c>
      <c r="T28" s="84"/>
      <c r="U28" s="84"/>
      <c r="V28" s="84"/>
      <c r="W28" s="84"/>
      <c r="X28" s="84"/>
      <c r="Y28" s="84"/>
      <c r="Z28" s="84"/>
      <c r="AA28" s="84"/>
      <c r="AB28" s="84"/>
      <c r="AC28" s="38"/>
      <c r="AD28" s="38"/>
      <c r="AE28" s="133">
        <f>SUM(S28+U28+W28+Y28+AA28+AC28)</f>
        <v>3000</v>
      </c>
      <c r="AF28" s="133"/>
      <c r="AG28" s="67"/>
      <c r="AH28" s="192"/>
      <c r="AI28" s="192"/>
      <c r="AJ28" s="194"/>
      <c r="AK28" s="76"/>
    </row>
    <row r="29" spans="2:37" ht="12.75" customHeight="1">
      <c r="B29" s="120"/>
      <c r="C29" s="101"/>
      <c r="D29" s="236"/>
      <c r="E29" s="231"/>
      <c r="F29" s="234"/>
      <c r="G29" s="231"/>
      <c r="H29" s="184"/>
      <c r="I29" s="222"/>
      <c r="J29" s="186"/>
      <c r="K29" s="225"/>
      <c r="L29" s="228"/>
      <c r="M29" s="225"/>
      <c r="N29" s="210"/>
      <c r="O29" s="87"/>
      <c r="P29" s="88"/>
      <c r="Q29" s="89"/>
      <c r="R29" s="88"/>
      <c r="S29" s="242"/>
      <c r="T29" s="88"/>
      <c r="U29" s="88"/>
      <c r="V29" s="88"/>
      <c r="W29" s="88"/>
      <c r="X29" s="88"/>
      <c r="Y29" s="88"/>
      <c r="Z29" s="88"/>
      <c r="AA29" s="88"/>
      <c r="AB29" s="88"/>
      <c r="AC29" s="38"/>
      <c r="AD29" s="38"/>
      <c r="AE29" s="179"/>
      <c r="AF29" s="179"/>
      <c r="AG29" s="67"/>
      <c r="AH29" s="192"/>
      <c r="AI29" s="192"/>
      <c r="AJ29" s="194"/>
      <c r="AK29" s="76"/>
    </row>
    <row r="30" spans="2:36" ht="13.5" customHeight="1" thickBot="1">
      <c r="B30" s="121"/>
      <c r="C30" s="102"/>
      <c r="D30" s="237"/>
      <c r="E30" s="232"/>
      <c r="F30" s="235"/>
      <c r="G30" s="232"/>
      <c r="H30" s="185"/>
      <c r="I30" s="223"/>
      <c r="J30" s="187"/>
      <c r="K30" s="226"/>
      <c r="L30" s="229"/>
      <c r="M30" s="226"/>
      <c r="N30" s="211"/>
      <c r="O30" s="74"/>
      <c r="P30" s="57"/>
      <c r="Q30" s="54"/>
      <c r="R30" s="57"/>
      <c r="S30" s="243"/>
      <c r="T30" s="57"/>
      <c r="U30" s="57"/>
      <c r="V30" s="57"/>
      <c r="W30" s="57"/>
      <c r="X30" s="57"/>
      <c r="Y30" s="57"/>
      <c r="Z30" s="57"/>
      <c r="AA30" s="57"/>
      <c r="AB30" s="57"/>
      <c r="AC30" s="57"/>
      <c r="AD30" s="57"/>
      <c r="AE30" s="180"/>
      <c r="AF30" s="180"/>
      <c r="AG30" s="91"/>
      <c r="AH30" s="193"/>
      <c r="AI30" s="193"/>
      <c r="AJ30" s="195"/>
    </row>
    <row r="31" ht="5.25" customHeight="1" thickBot="1"/>
    <row r="32" spans="2:37" ht="82.5" customHeight="1" thickBot="1">
      <c r="B32" s="18" t="s">
        <v>13</v>
      </c>
      <c r="C32" s="19" t="s">
        <v>30</v>
      </c>
      <c r="D32" s="19" t="s">
        <v>14</v>
      </c>
      <c r="E32" s="19" t="s">
        <v>29</v>
      </c>
      <c r="F32" s="20" t="s">
        <v>27</v>
      </c>
      <c r="G32" s="20" t="s">
        <v>28</v>
      </c>
      <c r="H32" s="107" t="s">
        <v>65</v>
      </c>
      <c r="I32" s="109" t="s">
        <v>31</v>
      </c>
      <c r="J32" s="21"/>
      <c r="K32" s="77"/>
      <c r="L32" s="59"/>
      <c r="M32" s="60"/>
      <c r="N32" s="61"/>
      <c r="O32" s="22">
        <f>SUM(O33:O36)</f>
        <v>0</v>
      </c>
      <c r="P32" s="23">
        <f>SUM(P33:P36)</f>
        <v>0</v>
      </c>
      <c r="Q32" s="24">
        <f>SUM(Q33:Q36)</f>
        <v>0</v>
      </c>
      <c r="R32" s="23">
        <f>SUM(R33:R36)</f>
        <v>0</v>
      </c>
      <c r="S32" s="78">
        <f aca="true" t="shared" si="5" ref="S32:AD32">SUM(S33:S35)</f>
        <v>20000</v>
      </c>
      <c r="T32" s="78">
        <f t="shared" si="5"/>
        <v>0</v>
      </c>
      <c r="U32" s="78">
        <f t="shared" si="5"/>
        <v>0</v>
      </c>
      <c r="V32" s="78">
        <f t="shared" si="5"/>
        <v>0</v>
      </c>
      <c r="W32" s="78">
        <f t="shared" si="5"/>
        <v>0</v>
      </c>
      <c r="X32" s="78">
        <f t="shared" si="5"/>
        <v>0</v>
      </c>
      <c r="Y32" s="78">
        <f t="shared" si="5"/>
        <v>0</v>
      </c>
      <c r="Z32" s="78">
        <f t="shared" si="5"/>
        <v>0</v>
      </c>
      <c r="AA32" s="78">
        <f t="shared" si="5"/>
        <v>0</v>
      </c>
      <c r="AB32" s="78">
        <f t="shared" si="5"/>
        <v>0</v>
      </c>
      <c r="AC32" s="78">
        <f t="shared" si="5"/>
        <v>0</v>
      </c>
      <c r="AD32" s="78">
        <f t="shared" si="5"/>
        <v>0</v>
      </c>
      <c r="AE32" s="78">
        <f>SUM(AE33:AE35)</f>
        <v>20000</v>
      </c>
      <c r="AF32" s="23">
        <f>SUM(AF33:AF36)</f>
        <v>0</v>
      </c>
      <c r="AG32" s="113" t="s">
        <v>64</v>
      </c>
      <c r="AH32" s="112" t="s">
        <v>61</v>
      </c>
      <c r="AI32" s="112" t="s">
        <v>62</v>
      </c>
      <c r="AJ32" s="17" t="s">
        <v>63</v>
      </c>
      <c r="AK32" s="76"/>
    </row>
    <row r="33" spans="2:37" ht="46.5" customHeight="1">
      <c r="B33" s="119" t="str">
        <f>'[1]PROMOVIENDO ESPACION Y EVENTOS '!$G$11</f>
        <v>APOYAR  A POBLACIÓN CON DISCAPACIDAD: </v>
      </c>
      <c r="C33" s="100"/>
      <c r="D33" s="230" t="str">
        <f>'[1]PROMOVIENDO ESPACION Y EVENTOS '!$C$11</f>
        <v>Promover la igualdad de oportunidades y el desarrollo social y económico equitativo  y alimentario de los grupos  vulnerable.</v>
      </c>
      <c r="E33" s="230" t="s">
        <v>51</v>
      </c>
      <c r="F33" s="233"/>
      <c r="G33" s="230"/>
      <c r="H33" s="220"/>
      <c r="I33" s="221" t="str">
        <f>'[1]PROMOVIENDO ESPACION Y EVENTOS '!$M$11</f>
        <v>Numero proyectos implementados</v>
      </c>
      <c r="J33" s="227">
        <f>'[1]PROMOVIENDO ESPACION Y EVENTOS '!$F$11</f>
        <v>2</v>
      </c>
      <c r="K33" s="224">
        <f>'[1]PROMOVIENDO ESPACION Y EVENTOS '!$P$11</f>
        <v>1</v>
      </c>
      <c r="L33" s="224">
        <f>'[2]PLAN INDICATIVO'!$AB$54</f>
        <v>1</v>
      </c>
      <c r="M33" s="224"/>
      <c r="N33" s="209"/>
      <c r="O33" s="83"/>
      <c r="P33" s="84"/>
      <c r="Q33" s="85"/>
      <c r="R33" s="84"/>
      <c r="S33" s="261">
        <f>'[2]PLAN INDICATIVO'!$AX$54</f>
        <v>20000</v>
      </c>
      <c r="T33" s="84"/>
      <c r="U33" s="84"/>
      <c r="V33" s="84"/>
      <c r="W33" s="84"/>
      <c r="X33" s="84"/>
      <c r="Y33" s="84"/>
      <c r="Z33" s="84"/>
      <c r="AA33" s="84"/>
      <c r="AB33" s="84"/>
      <c r="AC33" s="38"/>
      <c r="AD33" s="38"/>
      <c r="AE33" s="133">
        <f>SUM(S33+U33+W33+Y33+AA33+AC33)</f>
        <v>20000</v>
      </c>
      <c r="AF33" s="133"/>
      <c r="AG33" s="67"/>
      <c r="AH33" s="192"/>
      <c r="AI33" s="192"/>
      <c r="AJ33" s="194"/>
      <c r="AK33" s="76"/>
    </row>
    <row r="34" spans="2:37" ht="29.25" customHeight="1">
      <c r="B34" s="120"/>
      <c r="C34" s="101"/>
      <c r="D34" s="236"/>
      <c r="E34" s="231"/>
      <c r="F34" s="234"/>
      <c r="G34" s="231"/>
      <c r="H34" s="184"/>
      <c r="I34" s="222"/>
      <c r="J34" s="186"/>
      <c r="K34" s="225"/>
      <c r="L34" s="228"/>
      <c r="M34" s="225"/>
      <c r="N34" s="210"/>
      <c r="O34" s="87"/>
      <c r="P34" s="88"/>
      <c r="Q34" s="89"/>
      <c r="R34" s="88"/>
      <c r="S34" s="242"/>
      <c r="T34" s="88"/>
      <c r="U34" s="88"/>
      <c r="V34" s="88"/>
      <c r="W34" s="88"/>
      <c r="X34" s="88"/>
      <c r="Y34" s="88"/>
      <c r="Z34" s="88"/>
      <c r="AA34" s="88"/>
      <c r="AB34" s="88"/>
      <c r="AC34" s="38"/>
      <c r="AD34" s="38"/>
      <c r="AE34" s="179"/>
      <c r="AF34" s="179"/>
      <c r="AG34" s="67"/>
      <c r="AH34" s="192"/>
      <c r="AI34" s="192"/>
      <c r="AJ34" s="194"/>
      <c r="AK34" s="76"/>
    </row>
    <row r="35" spans="2:36" ht="37.5" customHeight="1" thickBot="1">
      <c r="B35" s="121"/>
      <c r="C35" s="102"/>
      <c r="D35" s="237"/>
      <c r="E35" s="232"/>
      <c r="F35" s="235"/>
      <c r="G35" s="232"/>
      <c r="H35" s="185"/>
      <c r="I35" s="223"/>
      <c r="J35" s="187"/>
      <c r="K35" s="226"/>
      <c r="L35" s="229"/>
      <c r="M35" s="226"/>
      <c r="N35" s="211"/>
      <c r="O35" s="74"/>
      <c r="P35" s="57"/>
      <c r="Q35" s="54"/>
      <c r="R35" s="57"/>
      <c r="S35" s="243"/>
      <c r="T35" s="57"/>
      <c r="U35" s="57"/>
      <c r="V35" s="57"/>
      <c r="W35" s="57"/>
      <c r="X35" s="57"/>
      <c r="Y35" s="57"/>
      <c r="Z35" s="57"/>
      <c r="AA35" s="57"/>
      <c r="AB35" s="57"/>
      <c r="AC35" s="57"/>
      <c r="AD35" s="57"/>
      <c r="AE35" s="180"/>
      <c r="AF35" s="180"/>
      <c r="AG35" s="91"/>
      <c r="AH35" s="193"/>
      <c r="AI35" s="193"/>
      <c r="AJ35" s="195"/>
    </row>
    <row r="36" spans="2:37" ht="84" customHeight="1" thickBot="1">
      <c r="B36" s="18" t="s">
        <v>13</v>
      </c>
      <c r="C36" s="19" t="s">
        <v>30</v>
      </c>
      <c r="D36" s="19" t="s">
        <v>14</v>
      </c>
      <c r="E36" s="19" t="s">
        <v>29</v>
      </c>
      <c r="F36" s="20" t="s">
        <v>27</v>
      </c>
      <c r="G36" s="20" t="s">
        <v>28</v>
      </c>
      <c r="H36" s="107" t="s">
        <v>66</v>
      </c>
      <c r="I36" s="109" t="s">
        <v>31</v>
      </c>
      <c r="J36" s="21"/>
      <c r="K36" s="77"/>
      <c r="L36" s="59"/>
      <c r="M36" s="60"/>
      <c r="N36" s="61"/>
      <c r="O36" s="22">
        <f>SUM(O37:O40)</f>
        <v>0</v>
      </c>
      <c r="P36" s="23">
        <f>SUM(P37:P40)</f>
        <v>0</v>
      </c>
      <c r="Q36" s="24">
        <f>SUM(Q37:Q40)</f>
        <v>0</v>
      </c>
      <c r="R36" s="23">
        <f>SUM(R37:R40)</f>
        <v>0</v>
      </c>
      <c r="S36" s="23">
        <f>SUM(S37:S39)</f>
        <v>72703</v>
      </c>
      <c r="T36" s="23">
        <f aca="true" t="shared" si="6" ref="T36:AE36">SUM(T37:T39)</f>
        <v>0</v>
      </c>
      <c r="U36" s="23">
        <f t="shared" si="6"/>
        <v>0</v>
      </c>
      <c r="V36" s="23">
        <f t="shared" si="6"/>
        <v>0</v>
      </c>
      <c r="W36" s="23">
        <f t="shared" si="6"/>
        <v>0</v>
      </c>
      <c r="X36" s="23">
        <f t="shared" si="6"/>
        <v>0</v>
      </c>
      <c r="Y36" s="23">
        <f t="shared" si="6"/>
        <v>0</v>
      </c>
      <c r="Z36" s="23">
        <f t="shared" si="6"/>
        <v>0</v>
      </c>
      <c r="AA36" s="23">
        <f t="shared" si="6"/>
        <v>0</v>
      </c>
      <c r="AB36" s="23">
        <f t="shared" si="6"/>
        <v>0</v>
      </c>
      <c r="AC36" s="23">
        <f t="shared" si="6"/>
        <v>251297</v>
      </c>
      <c r="AD36" s="23">
        <f t="shared" si="6"/>
        <v>0</v>
      </c>
      <c r="AE36" s="23">
        <f t="shared" si="6"/>
        <v>324000</v>
      </c>
      <c r="AF36" s="23">
        <f>SUM(AF37:AF40)</f>
        <v>0</v>
      </c>
      <c r="AG36" s="23">
        <f>SUM(AG37:AG40)</f>
        <v>0</v>
      </c>
      <c r="AH36" s="112" t="s">
        <v>61</v>
      </c>
      <c r="AI36" s="112" t="s">
        <v>62</v>
      </c>
      <c r="AJ36" s="17" t="s">
        <v>63</v>
      </c>
      <c r="AK36" s="76"/>
    </row>
    <row r="37" spans="2:37" ht="30" customHeight="1">
      <c r="B37" s="119" t="str">
        <f>'[1]PROMOVIENDO ESPACION Y EVENTOS '!$G$12</f>
        <v>APOYO AL ADULTO MAYOR:</v>
      </c>
      <c r="C37" s="100"/>
      <c r="D37" s="230" t="str">
        <f>'[1]PROMOVIENDO ESPACION Y EVENTOS '!$C$12</f>
        <v> Garantizar la prestación del servicio en el hogar geriátrico a los adultos mayores que allí pernotan, suministrar un sustento alimentario a los externos, en condiciones de vulnerabilidad</v>
      </c>
      <c r="E37" s="230" t="s">
        <v>51</v>
      </c>
      <c r="F37" s="233"/>
      <c r="G37" s="230"/>
      <c r="H37" s="220"/>
      <c r="I37" s="221" t="str">
        <f>'[1]PROMOVIENDO ESPACION Y EVENTOS '!$M$12</f>
        <v>Numero Número de programas de conservación y mantenimiento de bienes de interés cultural</v>
      </c>
      <c r="J37" s="227">
        <f>'[1]PROMOVIENDO ESPACION Y EVENTOS '!$F$12</f>
        <v>62</v>
      </c>
      <c r="K37" s="224">
        <f>'[1]PROMOVIENDO ESPACION Y EVENTOS '!$P$12</f>
        <v>62</v>
      </c>
      <c r="L37" s="224">
        <f>'[2]PLAN INDICATIVO'!$AB$55</f>
        <v>62</v>
      </c>
      <c r="M37" s="224"/>
      <c r="N37" s="209"/>
      <c r="O37" s="83"/>
      <c r="P37" s="84"/>
      <c r="Q37" s="85"/>
      <c r="R37" s="84"/>
      <c r="S37" s="261">
        <f>'[2]PLAN INDICATIVO'!$AX$55</f>
        <v>72703</v>
      </c>
      <c r="T37" s="84"/>
      <c r="U37" s="84"/>
      <c r="V37" s="84"/>
      <c r="W37" s="84"/>
      <c r="X37" s="84"/>
      <c r="Y37" s="84"/>
      <c r="Z37" s="84"/>
      <c r="AA37" s="84"/>
      <c r="AB37" s="84"/>
      <c r="AC37" s="241">
        <f>'[2]PLAN INDICATIVO'!$BC$55</f>
        <v>251297</v>
      </c>
      <c r="AD37" s="38"/>
      <c r="AE37" s="133">
        <f>SUM(S37+U37+W37+Y37+AA37+AC37)</f>
        <v>324000</v>
      </c>
      <c r="AF37" s="133"/>
      <c r="AG37" s="67"/>
      <c r="AH37" s="192"/>
      <c r="AI37" s="192"/>
      <c r="AJ37" s="194"/>
      <c r="AK37" s="76"/>
    </row>
    <row r="38" spans="2:37" ht="16.5" customHeight="1">
      <c r="B38" s="120"/>
      <c r="C38" s="101"/>
      <c r="D38" s="231"/>
      <c r="E38" s="231"/>
      <c r="F38" s="234"/>
      <c r="G38" s="231"/>
      <c r="H38" s="184"/>
      <c r="I38" s="222"/>
      <c r="J38" s="186"/>
      <c r="K38" s="225"/>
      <c r="L38" s="228"/>
      <c r="M38" s="225"/>
      <c r="N38" s="210"/>
      <c r="O38" s="87"/>
      <c r="P38" s="88"/>
      <c r="Q38" s="89"/>
      <c r="R38" s="88"/>
      <c r="S38" s="242"/>
      <c r="T38" s="88"/>
      <c r="U38" s="88"/>
      <c r="V38" s="88"/>
      <c r="W38" s="88"/>
      <c r="X38" s="88"/>
      <c r="Y38" s="88"/>
      <c r="Z38" s="88"/>
      <c r="AA38" s="88"/>
      <c r="AB38" s="88"/>
      <c r="AC38" s="242"/>
      <c r="AD38" s="38"/>
      <c r="AE38" s="179"/>
      <c r="AF38" s="179"/>
      <c r="AG38" s="67"/>
      <c r="AH38" s="192"/>
      <c r="AI38" s="192"/>
      <c r="AJ38" s="194"/>
      <c r="AK38" s="76"/>
    </row>
    <row r="39" spans="2:36" ht="15" customHeight="1" thickBot="1">
      <c r="B39" s="121"/>
      <c r="C39" s="102"/>
      <c r="D39" s="232"/>
      <c r="E39" s="232"/>
      <c r="F39" s="235"/>
      <c r="G39" s="232"/>
      <c r="H39" s="185"/>
      <c r="I39" s="223"/>
      <c r="J39" s="187"/>
      <c r="K39" s="226"/>
      <c r="L39" s="229"/>
      <c r="M39" s="226"/>
      <c r="N39" s="211"/>
      <c r="O39" s="74"/>
      <c r="P39" s="57"/>
      <c r="Q39" s="54"/>
      <c r="R39" s="57"/>
      <c r="S39" s="243"/>
      <c r="T39" s="57"/>
      <c r="U39" s="57"/>
      <c r="V39" s="57"/>
      <c r="W39" s="57"/>
      <c r="X39" s="57"/>
      <c r="Y39" s="57"/>
      <c r="Z39" s="57"/>
      <c r="AA39" s="57"/>
      <c r="AB39" s="57"/>
      <c r="AC39" s="243"/>
      <c r="AD39" s="57"/>
      <c r="AE39" s="180"/>
      <c r="AF39" s="180"/>
      <c r="AG39" s="91"/>
      <c r="AH39" s="193"/>
      <c r="AI39" s="193"/>
      <c r="AJ39" s="195"/>
    </row>
    <row r="40" spans="2:37" ht="84" customHeight="1" thickBot="1">
      <c r="B40" s="18" t="s">
        <v>13</v>
      </c>
      <c r="C40" s="19" t="s">
        <v>30</v>
      </c>
      <c r="D40" s="19" t="s">
        <v>14</v>
      </c>
      <c r="E40" s="19" t="s">
        <v>29</v>
      </c>
      <c r="F40" s="20" t="s">
        <v>27</v>
      </c>
      <c r="G40" s="20" t="s">
        <v>28</v>
      </c>
      <c r="H40" s="107" t="s">
        <v>67</v>
      </c>
      <c r="I40" s="109" t="s">
        <v>31</v>
      </c>
      <c r="J40" s="21"/>
      <c r="K40" s="77"/>
      <c r="L40" s="59"/>
      <c r="M40" s="60"/>
      <c r="N40" s="61"/>
      <c r="O40" s="22">
        <f aca="true" t="shared" si="7" ref="O40:AF40">SUM(O41:O44)</f>
        <v>0</v>
      </c>
      <c r="P40" s="23">
        <f t="shared" si="7"/>
        <v>0</v>
      </c>
      <c r="Q40" s="24">
        <f t="shared" si="7"/>
        <v>0</v>
      </c>
      <c r="R40" s="23">
        <f t="shared" si="7"/>
        <v>0</v>
      </c>
      <c r="S40" s="23">
        <f t="shared" si="7"/>
        <v>10000</v>
      </c>
      <c r="T40" s="23">
        <f t="shared" si="7"/>
        <v>0</v>
      </c>
      <c r="U40" s="23">
        <f t="shared" si="7"/>
        <v>0</v>
      </c>
      <c r="V40" s="23">
        <f t="shared" si="7"/>
        <v>0</v>
      </c>
      <c r="W40" s="23">
        <f t="shared" si="7"/>
        <v>0</v>
      </c>
      <c r="X40" s="23">
        <f t="shared" si="7"/>
        <v>0</v>
      </c>
      <c r="Y40" s="23">
        <f t="shared" si="7"/>
        <v>0</v>
      </c>
      <c r="Z40" s="23">
        <f t="shared" si="7"/>
        <v>0</v>
      </c>
      <c r="AA40" s="23">
        <f t="shared" si="7"/>
        <v>0</v>
      </c>
      <c r="AB40" s="23">
        <f t="shared" si="7"/>
        <v>0</v>
      </c>
      <c r="AC40" s="23">
        <f t="shared" si="7"/>
        <v>0</v>
      </c>
      <c r="AD40" s="23">
        <f t="shared" si="7"/>
        <v>0</v>
      </c>
      <c r="AE40" s="23">
        <f t="shared" si="7"/>
        <v>10000</v>
      </c>
      <c r="AF40" s="23">
        <f t="shared" si="7"/>
        <v>0</v>
      </c>
      <c r="AG40" s="113" t="s">
        <v>64</v>
      </c>
      <c r="AH40" s="112" t="s">
        <v>61</v>
      </c>
      <c r="AI40" s="112" t="s">
        <v>62</v>
      </c>
      <c r="AJ40" s="17" t="s">
        <v>63</v>
      </c>
      <c r="AK40" s="76"/>
    </row>
    <row r="41" spans="2:37" ht="30" customHeight="1">
      <c r="B41" s="119" t="str">
        <f>'[1]PROMOVIENDO ESPACION Y EVENTOS '!$G$14</f>
        <v>MANTENER LA INFRAESTRUCTURA LOCATIVA EN EL HOGAR GERIÁTRICO “AÑOS DORADOS” </v>
      </c>
      <c r="C41" s="100"/>
      <c r="D41" s="230" t="str">
        <f>'[1]PROMOVIENDO ESPACION Y EVENTOS '!$C$14</f>
        <v>Ampliar y/o mantener la infraestructura de física de las dependencia,  bienes de uso público de propiedad del municipio</v>
      </c>
      <c r="E41" s="230" t="s">
        <v>81</v>
      </c>
      <c r="F41" s="233"/>
      <c r="G41" s="230"/>
      <c r="H41" s="220"/>
      <c r="I41" s="221" t="str">
        <f>'[1]PROMOVIENDO ESPACION Y EVENTOS '!$M$14</f>
        <v>% de infraestructura reparado</v>
      </c>
      <c r="J41" s="282">
        <f>'[1]PROMOVIENDO ESPACION Y EVENTOS '!$F$14</f>
        <v>0.7</v>
      </c>
      <c r="K41" s="224">
        <f>'[1]PROMOVIENDO ESPACION Y EVENTOS '!$P$14</f>
        <v>0.8</v>
      </c>
      <c r="L41" s="224">
        <f>'[2]PLAN INDICATIVO'!$AB$56</f>
        <v>0.8</v>
      </c>
      <c r="M41" s="224"/>
      <c r="N41" s="209"/>
      <c r="O41" s="83"/>
      <c r="P41" s="84"/>
      <c r="Q41" s="85"/>
      <c r="R41" s="84"/>
      <c r="S41" s="261">
        <f>'[2]PLAN INDICATIVO'!$AX$56</f>
        <v>10000</v>
      </c>
      <c r="T41" s="84"/>
      <c r="U41" s="84"/>
      <c r="V41" s="84"/>
      <c r="W41" s="84"/>
      <c r="X41" s="84"/>
      <c r="Y41" s="84"/>
      <c r="Z41" s="84"/>
      <c r="AA41" s="84"/>
      <c r="AB41" s="84"/>
      <c r="AC41" s="38"/>
      <c r="AD41" s="38"/>
      <c r="AE41" s="133">
        <f>SUM(S41+U41+W41+Y41+AA41+AC41)</f>
        <v>10000</v>
      </c>
      <c r="AF41" s="133"/>
      <c r="AG41" s="67"/>
      <c r="AH41" s="192"/>
      <c r="AI41" s="192"/>
      <c r="AJ41" s="194"/>
      <c r="AK41" s="76"/>
    </row>
    <row r="42" spans="2:37" ht="16.5" customHeight="1">
      <c r="B42" s="120"/>
      <c r="C42" s="101"/>
      <c r="D42" s="231"/>
      <c r="E42" s="231"/>
      <c r="F42" s="234"/>
      <c r="G42" s="231"/>
      <c r="H42" s="184"/>
      <c r="I42" s="222"/>
      <c r="J42" s="186"/>
      <c r="K42" s="225"/>
      <c r="L42" s="228"/>
      <c r="M42" s="225"/>
      <c r="N42" s="210"/>
      <c r="O42" s="87"/>
      <c r="P42" s="88"/>
      <c r="Q42" s="89"/>
      <c r="R42" s="88"/>
      <c r="S42" s="242"/>
      <c r="T42" s="88"/>
      <c r="U42" s="88"/>
      <c r="V42" s="88"/>
      <c r="W42" s="88"/>
      <c r="X42" s="88"/>
      <c r="Y42" s="88"/>
      <c r="Z42" s="88"/>
      <c r="AA42" s="88"/>
      <c r="AB42" s="88"/>
      <c r="AC42" s="38"/>
      <c r="AD42" s="38"/>
      <c r="AE42" s="179"/>
      <c r="AF42" s="179"/>
      <c r="AG42" s="67"/>
      <c r="AH42" s="192"/>
      <c r="AI42" s="192"/>
      <c r="AJ42" s="194"/>
      <c r="AK42" s="76"/>
    </row>
    <row r="43" spans="2:36" ht="15" customHeight="1" thickBot="1">
      <c r="B43" s="121"/>
      <c r="C43" s="102"/>
      <c r="D43" s="232"/>
      <c r="E43" s="232"/>
      <c r="F43" s="235"/>
      <c r="G43" s="232"/>
      <c r="H43" s="185"/>
      <c r="I43" s="223"/>
      <c r="J43" s="187"/>
      <c r="K43" s="226"/>
      <c r="L43" s="229"/>
      <c r="M43" s="226"/>
      <c r="N43" s="211"/>
      <c r="O43" s="74"/>
      <c r="P43" s="57"/>
      <c r="Q43" s="54"/>
      <c r="R43" s="57"/>
      <c r="S43" s="243"/>
      <c r="T43" s="57"/>
      <c r="U43" s="57"/>
      <c r="V43" s="57"/>
      <c r="W43" s="57"/>
      <c r="X43" s="57"/>
      <c r="Y43" s="57"/>
      <c r="Z43" s="57"/>
      <c r="AA43" s="57"/>
      <c r="AB43" s="57"/>
      <c r="AC43" s="57"/>
      <c r="AD43" s="57"/>
      <c r="AE43" s="180"/>
      <c r="AF43" s="180"/>
      <c r="AG43" s="91"/>
      <c r="AH43" s="193"/>
      <c r="AI43" s="193"/>
      <c r="AJ43" s="195"/>
    </row>
  </sheetData>
  <sheetProtection/>
  <mergeCells count="160">
    <mergeCell ref="AC23:AC25"/>
    <mergeCell ref="S28:S30"/>
    <mergeCell ref="S33:S35"/>
    <mergeCell ref="S37:S39"/>
    <mergeCell ref="S41:S43"/>
    <mergeCell ref="AC37:AC39"/>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20"/>
    <mergeCell ref="C17:C20"/>
    <mergeCell ref="D17:D20"/>
    <mergeCell ref="E17:E20"/>
    <mergeCell ref="F17:F20"/>
    <mergeCell ref="G17:G20"/>
    <mergeCell ref="H17:H20"/>
    <mergeCell ref="I17:I20"/>
    <mergeCell ref="J17:J20"/>
    <mergeCell ref="K17:K20"/>
    <mergeCell ref="L17:L20"/>
    <mergeCell ref="M17:M20"/>
    <mergeCell ref="N17:N20"/>
    <mergeCell ref="AE17:AE20"/>
    <mergeCell ref="AF17:AF20"/>
    <mergeCell ref="AH17:AH20"/>
    <mergeCell ref="AI17:AI20"/>
    <mergeCell ref="AJ17:AJ20"/>
    <mergeCell ref="B21:AJ21"/>
    <mergeCell ref="B23:B25"/>
    <mergeCell ref="D23:D25"/>
    <mergeCell ref="E23:E25"/>
    <mergeCell ref="F23:F25"/>
    <mergeCell ref="G23:G25"/>
    <mergeCell ref="H23:H25"/>
    <mergeCell ref="I23:I25"/>
    <mergeCell ref="J23:J25"/>
    <mergeCell ref="K23:K25"/>
    <mergeCell ref="L23:L25"/>
    <mergeCell ref="M23:M25"/>
    <mergeCell ref="N23:N25"/>
    <mergeCell ref="AE23:AE25"/>
    <mergeCell ref="AF23:AF25"/>
    <mergeCell ref="AH23:AH25"/>
    <mergeCell ref="AI23:AI25"/>
    <mergeCell ref="AJ23:AJ25"/>
    <mergeCell ref="B28:B30"/>
    <mergeCell ref="D28:D30"/>
    <mergeCell ref="E28:E30"/>
    <mergeCell ref="F28:F30"/>
    <mergeCell ref="G28:G30"/>
    <mergeCell ref="H28:H30"/>
    <mergeCell ref="I28:I30"/>
    <mergeCell ref="J28:J30"/>
    <mergeCell ref="K28:K30"/>
    <mergeCell ref="L28:L30"/>
    <mergeCell ref="M28:M30"/>
    <mergeCell ref="N28:N30"/>
    <mergeCell ref="AE28:AE30"/>
    <mergeCell ref="AF28:AF30"/>
    <mergeCell ref="AH28:AH30"/>
    <mergeCell ref="AI28:AI30"/>
    <mergeCell ref="AJ28:AJ30"/>
    <mergeCell ref="B33:B35"/>
    <mergeCell ref="D33:D35"/>
    <mergeCell ref="E33:E35"/>
    <mergeCell ref="F33:F35"/>
    <mergeCell ref="G33:G35"/>
    <mergeCell ref="H33:H35"/>
    <mergeCell ref="I33:I35"/>
    <mergeCell ref="J33:J35"/>
    <mergeCell ref="K33:K35"/>
    <mergeCell ref="L33:L35"/>
    <mergeCell ref="M33:M35"/>
    <mergeCell ref="N33:N35"/>
    <mergeCell ref="AE33:AE35"/>
    <mergeCell ref="AF33:AF35"/>
    <mergeCell ref="AH33:AH35"/>
    <mergeCell ref="AI33:AI35"/>
    <mergeCell ref="AJ33:AJ35"/>
    <mergeCell ref="B37:B39"/>
    <mergeCell ref="D37:D39"/>
    <mergeCell ref="E37:E39"/>
    <mergeCell ref="F37:F39"/>
    <mergeCell ref="G37:G39"/>
    <mergeCell ref="H37:H39"/>
    <mergeCell ref="I37:I39"/>
    <mergeCell ref="J37:J39"/>
    <mergeCell ref="K37:K39"/>
    <mergeCell ref="L37:L39"/>
    <mergeCell ref="M37:M39"/>
    <mergeCell ref="N37:N39"/>
    <mergeCell ref="AE37:AE39"/>
    <mergeCell ref="AF37:AF39"/>
    <mergeCell ref="AH37:AH39"/>
    <mergeCell ref="AI37:AI39"/>
    <mergeCell ref="AJ37:AJ39"/>
    <mergeCell ref="N41:N43"/>
    <mergeCell ref="B41:B43"/>
    <mergeCell ref="D41:D43"/>
    <mergeCell ref="E41:E43"/>
    <mergeCell ref="F41:F43"/>
    <mergeCell ref="G41:G43"/>
    <mergeCell ref="H41:H43"/>
    <mergeCell ref="AE41:AE43"/>
    <mergeCell ref="AF41:AF43"/>
    <mergeCell ref="AH41:AH43"/>
    <mergeCell ref="AI41:AI43"/>
    <mergeCell ref="AJ41:AJ43"/>
    <mergeCell ref="I41:I43"/>
    <mergeCell ref="J41:J43"/>
    <mergeCell ref="K41:K43"/>
    <mergeCell ref="L41:L43"/>
    <mergeCell ref="M41:M4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7030A0"/>
  </sheetPr>
  <dimension ref="B1:AK43"/>
  <sheetViews>
    <sheetView zoomScale="96" zoomScaleNormal="96" zoomScalePageLayoutView="0" workbookViewId="0" topLeftCell="A6">
      <pane ySplit="3" topLeftCell="A9" activePane="bottomLeft" state="frozen"/>
      <selection pane="topLeft" activeCell="A6" sqref="A6"/>
      <selection pane="bottomLeft" activeCell="B15" sqref="B15:AJ15"/>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9.28125" style="93" bestFit="1"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hidden="1"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hidden="1">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hidden="1" thickBot="1">
      <c r="B3" s="266" t="s">
        <v>38</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hidden="1">
      <c r="B4" s="269" t="s">
        <v>68</v>
      </c>
      <c r="C4" s="270"/>
      <c r="D4" s="270"/>
      <c r="E4" s="270"/>
      <c r="F4" s="270"/>
      <c r="G4" s="270"/>
      <c r="H4" s="271"/>
      <c r="I4" s="272" t="s">
        <v>78</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hidden="1" thickBot="1">
      <c r="B5" s="158" t="s">
        <v>79</v>
      </c>
      <c r="C5" s="159"/>
      <c r="D5" s="160"/>
      <c r="E5" s="114"/>
      <c r="F5" s="277" t="s">
        <v>83</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93</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0</v>
      </c>
      <c r="M8" s="11">
        <v>0</v>
      </c>
      <c r="N8" s="106">
        <v>0</v>
      </c>
      <c r="O8" s="13" t="e">
        <f aca="true" t="shared" si="0" ref="O8:AD8">+O10+O16+O22+O27+O32+O36+O40</f>
        <v>#VALUE!</v>
      </c>
      <c r="P8" s="13">
        <f t="shared" si="0"/>
        <v>0</v>
      </c>
      <c r="Q8" s="13">
        <f t="shared" si="0"/>
        <v>0</v>
      </c>
      <c r="R8" s="13">
        <f t="shared" si="0"/>
        <v>0</v>
      </c>
      <c r="S8" s="13">
        <f t="shared" si="0"/>
        <v>30262</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115738</v>
      </c>
      <c r="AD8" s="13">
        <f t="shared" si="0"/>
        <v>0</v>
      </c>
      <c r="AE8" s="13">
        <f>+AE10+AE16+AE22+AE27+AE32+AE36+AE40</f>
        <v>146000</v>
      </c>
      <c r="AF8" s="14">
        <f>AF10+AF16+AF22</f>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3">
        <f>SUM(P11:P14)</f>
        <v>0</v>
      </c>
      <c r="Q10" s="24">
        <f>SUM(Q11:Q14)</f>
        <v>0</v>
      </c>
      <c r="R10" s="23">
        <f>SUM(R11:R14)</f>
        <v>0</v>
      </c>
      <c r="S10" s="23">
        <f aca="true" t="shared" si="1" ref="S10:AC10">SUM(S11:S14)</f>
        <v>3000</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12000</v>
      </c>
      <c r="AD10" s="23">
        <f>SUM(AD11:AD14)</f>
        <v>0</v>
      </c>
      <c r="AE10" s="23">
        <f>SUM(AE11:AE14)</f>
        <v>15000</v>
      </c>
      <c r="AF10" s="23">
        <f>AF11</f>
        <v>0</v>
      </c>
      <c r="AG10" s="113" t="s">
        <v>64</v>
      </c>
      <c r="AH10" s="112" t="s">
        <v>61</v>
      </c>
      <c r="AI10" s="112" t="s">
        <v>62</v>
      </c>
      <c r="AJ10" s="17" t="s">
        <v>63</v>
      </c>
    </row>
    <row r="11" spans="2:36" ht="11.25" customHeight="1">
      <c r="B11" s="119" t="str">
        <f>'[1]CULTURA'!$E$6</f>
        <v> ESCUELAS DE DANZA Y ARTES  DEL MUNICIPIO.</v>
      </c>
      <c r="C11" s="100"/>
      <c r="D11" s="230" t="str">
        <f>'[1]CULTURA'!$B$6</f>
        <v>Fortalecer escuelas municipales de artes y danzas  a través de: Intensificación horaria,  Dotación, Formalización, Entrega de materiales pedagógicos y Circulación y acceso a contenidos culturales</v>
      </c>
      <c r="E11" s="230" t="s">
        <v>51</v>
      </c>
      <c r="F11" s="263"/>
      <c r="G11" s="252"/>
      <c r="H11" s="183"/>
      <c r="I11" s="186" t="str">
        <f>'[1]CULTURA'!$H$6</f>
        <v>Numero programas implementados</v>
      </c>
      <c r="J11" s="227">
        <f>'[1]CULTURA'!$D$6</f>
        <v>3</v>
      </c>
      <c r="K11" s="188">
        <f>'[1]CULTURA'!$I$6</f>
        <v>2</v>
      </c>
      <c r="L11" s="262">
        <f>'[2]PLAN INDICATIVO'!$AB$64</f>
        <v>1</v>
      </c>
      <c r="M11" s="190"/>
      <c r="N11" s="131"/>
      <c r="O11" s="33"/>
      <c r="P11" s="34"/>
      <c r="Q11" s="35"/>
      <c r="R11" s="36"/>
      <c r="S11" s="286">
        <f>'[2]PLAN INDICATIVO'!$AX$64</f>
        <v>3000</v>
      </c>
      <c r="T11" s="36"/>
      <c r="U11" s="36"/>
      <c r="V11" s="36"/>
      <c r="W11" s="36"/>
      <c r="X11" s="36"/>
      <c r="Y11" s="36"/>
      <c r="Z11" s="36"/>
      <c r="AA11" s="36"/>
      <c r="AB11" s="36"/>
      <c r="AC11" s="241">
        <f>'[2]PLAN INDICATIVO'!$BC$64</f>
        <v>12000</v>
      </c>
      <c r="AD11" s="37"/>
      <c r="AE11" s="133">
        <f>AC11+S11</f>
        <v>15000</v>
      </c>
      <c r="AF11" s="133"/>
      <c r="AG11" s="39"/>
      <c r="AH11" s="196"/>
      <c r="AI11" s="196"/>
      <c r="AJ11" s="198"/>
    </row>
    <row r="12" spans="2:36" ht="18.75" customHeight="1">
      <c r="B12" s="120"/>
      <c r="C12" s="101"/>
      <c r="D12" s="231"/>
      <c r="E12" s="231"/>
      <c r="F12" s="264"/>
      <c r="G12" s="231"/>
      <c r="H12" s="184"/>
      <c r="I12" s="186"/>
      <c r="J12" s="186"/>
      <c r="K12" s="188"/>
      <c r="L12" s="190"/>
      <c r="M12" s="190"/>
      <c r="N12" s="131"/>
      <c r="O12" s="43"/>
      <c r="P12" s="34"/>
      <c r="Q12" s="44"/>
      <c r="R12" s="37"/>
      <c r="S12" s="259"/>
      <c r="T12" s="37"/>
      <c r="U12" s="37"/>
      <c r="V12" s="37"/>
      <c r="W12" s="37"/>
      <c r="X12" s="37"/>
      <c r="Y12" s="37"/>
      <c r="Z12" s="37"/>
      <c r="AA12" s="37"/>
      <c r="AB12" s="37"/>
      <c r="AC12" s="242"/>
      <c r="AD12" s="37"/>
      <c r="AE12" s="133"/>
      <c r="AF12" s="133"/>
      <c r="AG12" s="39"/>
      <c r="AH12" s="196"/>
      <c r="AI12" s="196"/>
      <c r="AJ12" s="198"/>
    </row>
    <row r="13" spans="2:36" ht="16.5" customHeight="1">
      <c r="B13" s="120"/>
      <c r="C13" s="101"/>
      <c r="D13" s="231"/>
      <c r="E13" s="231"/>
      <c r="F13" s="264"/>
      <c r="G13" s="231"/>
      <c r="H13" s="184"/>
      <c r="I13" s="186"/>
      <c r="J13" s="186"/>
      <c r="K13" s="188"/>
      <c r="L13" s="190"/>
      <c r="M13" s="190"/>
      <c r="N13" s="131"/>
      <c r="O13" s="33"/>
      <c r="P13" s="34"/>
      <c r="Q13" s="46"/>
      <c r="R13" s="37"/>
      <c r="S13" s="259"/>
      <c r="T13" s="37"/>
      <c r="U13" s="37"/>
      <c r="V13" s="37"/>
      <c r="W13" s="37"/>
      <c r="X13" s="37"/>
      <c r="Y13" s="37"/>
      <c r="Z13" s="37"/>
      <c r="AA13" s="37"/>
      <c r="AB13" s="37"/>
      <c r="AC13" s="242"/>
      <c r="AD13" s="37"/>
      <c r="AE13" s="133"/>
      <c r="AF13" s="133"/>
      <c r="AG13" s="47"/>
      <c r="AH13" s="196"/>
      <c r="AI13" s="196"/>
      <c r="AJ13" s="198"/>
    </row>
    <row r="14" spans="2:36" ht="37.5" customHeight="1" thickBot="1">
      <c r="B14" s="121"/>
      <c r="C14" s="102"/>
      <c r="D14" s="232"/>
      <c r="E14" s="232"/>
      <c r="F14" s="265"/>
      <c r="G14" s="232"/>
      <c r="H14" s="185"/>
      <c r="I14" s="187"/>
      <c r="J14" s="187"/>
      <c r="K14" s="189"/>
      <c r="L14" s="191"/>
      <c r="M14" s="191"/>
      <c r="N14" s="132"/>
      <c r="O14" s="53"/>
      <c r="P14" s="54"/>
      <c r="Q14" s="55"/>
      <c r="R14" s="56"/>
      <c r="S14" s="260"/>
      <c r="T14" s="56"/>
      <c r="U14" s="56"/>
      <c r="V14" s="56"/>
      <c r="W14" s="56"/>
      <c r="X14" s="56"/>
      <c r="Y14" s="56"/>
      <c r="Z14" s="56"/>
      <c r="AA14" s="56"/>
      <c r="AB14" s="56"/>
      <c r="AC14" s="243"/>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3">
        <f>SUM(P17:P20)</f>
        <v>0</v>
      </c>
      <c r="Q16" s="24">
        <f>SUM(Q17:Q20)</f>
        <v>0</v>
      </c>
      <c r="R16" s="23">
        <f>SUM(R17:R20)</f>
        <v>0</v>
      </c>
      <c r="S16" s="23">
        <f aca="true" t="shared" si="2" ref="S16:AE16">SUM(S17:S20)</f>
        <v>6000</v>
      </c>
      <c r="T16" s="23">
        <f t="shared" si="2"/>
        <v>0</v>
      </c>
      <c r="U16" s="23">
        <f t="shared" si="2"/>
        <v>0</v>
      </c>
      <c r="V16" s="23">
        <f t="shared" si="2"/>
        <v>0</v>
      </c>
      <c r="W16" s="23">
        <f t="shared" si="2"/>
        <v>0</v>
      </c>
      <c r="X16" s="23">
        <f t="shared" si="2"/>
        <v>0</v>
      </c>
      <c r="Y16" s="23">
        <f t="shared" si="2"/>
        <v>0</v>
      </c>
      <c r="Z16" s="23">
        <f t="shared" si="2"/>
        <v>0</v>
      </c>
      <c r="AA16" s="23">
        <f t="shared" si="2"/>
        <v>0</v>
      </c>
      <c r="AB16" s="23">
        <f t="shared" si="2"/>
        <v>0</v>
      </c>
      <c r="AC16" s="23">
        <f t="shared" si="2"/>
        <v>75000</v>
      </c>
      <c r="AD16" s="23">
        <f t="shared" si="2"/>
        <v>0</v>
      </c>
      <c r="AE16" s="23">
        <f t="shared" si="2"/>
        <v>81000</v>
      </c>
      <c r="AF16" s="23">
        <f>AF17</f>
        <v>0</v>
      </c>
      <c r="AG16" s="113" t="s">
        <v>64</v>
      </c>
      <c r="AH16" s="112" t="s">
        <v>61</v>
      </c>
      <c r="AI16" s="112" t="s">
        <v>62</v>
      </c>
      <c r="AJ16" s="17" t="s">
        <v>63</v>
      </c>
    </row>
    <row r="17" spans="2:36" ht="24.75" customHeight="1">
      <c r="B17" s="203" t="str">
        <f>'[1]CULTURA'!$E$7</f>
        <v>APOYO A LAS EXPRESIONES ARTÍSTICAS y CULTURALES. </v>
      </c>
      <c r="C17" s="249"/>
      <c r="D17" s="252" t="str">
        <f>'[1]CULTURA'!$B$7</f>
        <v>Generar espacios de participación y procesos de desarrollo institucional que faciliten el acceso a las manifestaciones, bienes y servicios culturales y artísticos</v>
      </c>
      <c r="E17" s="252" t="s">
        <v>51</v>
      </c>
      <c r="F17" s="253"/>
      <c r="G17" s="252"/>
      <c r="H17" s="205"/>
      <c r="I17" s="186" t="str">
        <f>'[1]CULTURA'!$H$7</f>
        <v>Numero programas implementados</v>
      </c>
      <c r="J17" s="254">
        <f>'[1]CULTURA'!$D$7</f>
        <v>6</v>
      </c>
      <c r="K17" s="188">
        <f>'[1]CULTURA'!$I$7</f>
        <v>5</v>
      </c>
      <c r="L17" s="247">
        <f>'[2]PLAN INDICATIVO'!$AB$64</f>
        <v>1</v>
      </c>
      <c r="M17" s="181"/>
      <c r="N17" s="212"/>
      <c r="O17" s="66"/>
      <c r="P17" s="38"/>
      <c r="Q17" s="38"/>
      <c r="R17" s="38"/>
      <c r="S17" s="241">
        <f>'[2]PLAN INDICATIVO'!$AX$66</f>
        <v>6000</v>
      </c>
      <c r="T17" s="38"/>
      <c r="U17" s="38"/>
      <c r="V17" s="38"/>
      <c r="W17" s="38"/>
      <c r="X17" s="38"/>
      <c r="Y17" s="38"/>
      <c r="Z17" s="38"/>
      <c r="AA17" s="38"/>
      <c r="AB17" s="38"/>
      <c r="AC17" s="241">
        <f>'[2]PLAN INDICATIVO'!$BC$66</f>
        <v>75000</v>
      </c>
      <c r="AD17" s="38"/>
      <c r="AE17" s="133">
        <f>AC17+S17+AA17+Y17+W17+U17+Q17+O17</f>
        <v>81000</v>
      </c>
      <c r="AF17" s="133"/>
      <c r="AG17" s="67"/>
      <c r="AH17" s="196"/>
      <c r="AI17" s="192"/>
      <c r="AJ17" s="194"/>
    </row>
    <row r="18" spans="2:36" ht="15">
      <c r="B18" s="203"/>
      <c r="C18" s="250"/>
      <c r="D18" s="231"/>
      <c r="E18" s="231"/>
      <c r="F18" s="234"/>
      <c r="G18" s="231"/>
      <c r="H18" s="205"/>
      <c r="I18" s="186"/>
      <c r="J18" s="186"/>
      <c r="K18" s="188"/>
      <c r="L18" s="228"/>
      <c r="M18" s="181"/>
      <c r="N18" s="212"/>
      <c r="O18" s="66"/>
      <c r="P18" s="38"/>
      <c r="Q18" s="38"/>
      <c r="R18" s="38"/>
      <c r="S18" s="242"/>
      <c r="T18" s="38"/>
      <c r="U18" s="38"/>
      <c r="V18" s="38"/>
      <c r="W18" s="38"/>
      <c r="X18" s="38"/>
      <c r="Y18" s="38"/>
      <c r="Z18" s="38"/>
      <c r="AA18" s="38"/>
      <c r="AB18" s="38"/>
      <c r="AC18" s="242"/>
      <c r="AD18" s="38"/>
      <c r="AE18" s="133"/>
      <c r="AF18" s="133"/>
      <c r="AG18" s="67"/>
      <c r="AH18" s="196"/>
      <c r="AI18" s="192"/>
      <c r="AJ18" s="194"/>
    </row>
    <row r="19" spans="2:36" ht="15">
      <c r="B19" s="203"/>
      <c r="C19" s="250"/>
      <c r="D19" s="231"/>
      <c r="E19" s="231"/>
      <c r="F19" s="234"/>
      <c r="G19" s="231"/>
      <c r="H19" s="205"/>
      <c r="I19" s="186"/>
      <c r="J19" s="186"/>
      <c r="K19" s="188"/>
      <c r="L19" s="228"/>
      <c r="M19" s="181"/>
      <c r="N19" s="212"/>
      <c r="O19" s="66"/>
      <c r="P19" s="38"/>
      <c r="Q19" s="38"/>
      <c r="R19" s="38"/>
      <c r="S19" s="242"/>
      <c r="T19" s="38"/>
      <c r="U19" s="38"/>
      <c r="V19" s="38"/>
      <c r="W19" s="38"/>
      <c r="X19" s="38"/>
      <c r="Y19" s="38"/>
      <c r="Z19" s="38"/>
      <c r="AA19" s="38"/>
      <c r="AB19" s="38"/>
      <c r="AC19" s="242"/>
      <c r="AD19" s="38"/>
      <c r="AE19" s="133"/>
      <c r="AF19" s="133"/>
      <c r="AG19" s="69"/>
      <c r="AH19" s="196"/>
      <c r="AI19" s="192"/>
      <c r="AJ19" s="194"/>
    </row>
    <row r="20" spans="2:37" ht="9.75" customHeight="1" thickBot="1">
      <c r="B20" s="204"/>
      <c r="C20" s="251"/>
      <c r="D20" s="232"/>
      <c r="E20" s="232"/>
      <c r="F20" s="235"/>
      <c r="G20" s="232"/>
      <c r="H20" s="206"/>
      <c r="I20" s="187"/>
      <c r="J20" s="187"/>
      <c r="K20" s="189"/>
      <c r="L20" s="229"/>
      <c r="M20" s="182"/>
      <c r="N20" s="213"/>
      <c r="O20" s="74"/>
      <c r="P20" s="57"/>
      <c r="Q20" s="57"/>
      <c r="R20" s="57"/>
      <c r="S20" s="243"/>
      <c r="T20" s="57"/>
      <c r="U20" s="57"/>
      <c r="V20" s="57"/>
      <c r="W20" s="57"/>
      <c r="X20" s="57"/>
      <c r="Y20" s="57"/>
      <c r="Z20" s="57"/>
      <c r="AA20" s="57"/>
      <c r="AB20" s="57"/>
      <c r="AC20" s="243"/>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SUM(I22:O23+C17)</f>
        <v>0</v>
      </c>
      <c r="P22" s="23">
        <f>SUM(P23:P25)</f>
        <v>0</v>
      </c>
      <c r="Q22" s="24">
        <f>SUM(Q23:Q25)</f>
        <v>0</v>
      </c>
      <c r="R22" s="23">
        <f>SUM(R23:R25)</f>
        <v>0</v>
      </c>
      <c r="S22" s="23">
        <f aca="true" t="shared" si="3" ref="S22:AD22">SUM(S23:S25)</f>
        <v>3000</v>
      </c>
      <c r="T22" s="23">
        <f t="shared" si="3"/>
        <v>0</v>
      </c>
      <c r="U22" s="23">
        <f t="shared" si="3"/>
        <v>0</v>
      </c>
      <c r="V22" s="23">
        <f t="shared" si="3"/>
        <v>0</v>
      </c>
      <c r="W22" s="23">
        <f t="shared" si="3"/>
        <v>0</v>
      </c>
      <c r="X22" s="23">
        <f t="shared" si="3"/>
        <v>0</v>
      </c>
      <c r="Y22" s="23">
        <f t="shared" si="3"/>
        <v>0</v>
      </c>
      <c r="Z22" s="23">
        <f t="shared" si="3"/>
        <v>0</v>
      </c>
      <c r="AA22" s="23">
        <f t="shared" si="3"/>
        <v>0</v>
      </c>
      <c r="AB22" s="23">
        <f t="shared" si="3"/>
        <v>0</v>
      </c>
      <c r="AC22" s="23">
        <f t="shared" si="3"/>
        <v>5000</v>
      </c>
      <c r="AD22" s="23">
        <f t="shared" si="3"/>
        <v>0</v>
      </c>
      <c r="AE22" s="78">
        <f>AE23</f>
        <v>8000</v>
      </c>
      <c r="AF22" s="23">
        <f>AF23</f>
        <v>0</v>
      </c>
      <c r="AG22" s="113" t="s">
        <v>64</v>
      </c>
      <c r="AH22" s="112" t="s">
        <v>61</v>
      </c>
      <c r="AI22" s="112" t="s">
        <v>62</v>
      </c>
      <c r="AJ22" s="17" t="s">
        <v>63</v>
      </c>
      <c r="AK22" s="76"/>
    </row>
    <row r="23" spans="2:37" ht="30" customHeight="1">
      <c r="B23" s="119" t="str">
        <f>'[1]CULTURA'!$E$8</f>
        <v>FOMENTAR LA PRÁCTICA DE LA CULTURA EN LAS DIFERENTES INSTITUCIONES EDUCATIVAS</v>
      </c>
      <c r="C23" s="100"/>
      <c r="D23" s="230" t="str">
        <f>'[1]CULTURA'!$B8</f>
        <v>Generar espacios de participación y procesos de desarrollo institucional que faciliten el acceso a las manifestaciones, bienes y servicios culturales</v>
      </c>
      <c r="E23" s="230" t="s">
        <v>51</v>
      </c>
      <c r="F23" s="233"/>
      <c r="G23" s="230"/>
      <c r="H23" s="220"/>
      <c r="I23" s="221" t="str">
        <f>'[1]CULTURA'!$H$8</f>
        <v>% de niños y niñas vinculados </v>
      </c>
      <c r="J23" s="227">
        <f>'[1]CULTURA'!$D$8</f>
        <v>1113</v>
      </c>
      <c r="K23" s="224">
        <f>'[1]CULTURA'!$I$8</f>
        <v>1101</v>
      </c>
      <c r="L23" s="224">
        <f>'[2]PLAN INDICATIVO'!$AB$67</f>
        <v>280</v>
      </c>
      <c r="M23" s="224"/>
      <c r="N23" s="209"/>
      <c r="O23" s="83"/>
      <c r="P23" s="84"/>
      <c r="Q23" s="85"/>
      <c r="R23" s="84"/>
      <c r="S23" s="261">
        <f>'[2]PLAN INDICATIVO'!$AX$67</f>
        <v>3000</v>
      </c>
      <c r="T23" s="84"/>
      <c r="U23" s="84"/>
      <c r="V23" s="84"/>
      <c r="W23" s="84"/>
      <c r="X23" s="84"/>
      <c r="Y23" s="84"/>
      <c r="Z23" s="84"/>
      <c r="AA23" s="84"/>
      <c r="AB23" s="84"/>
      <c r="AC23" s="241">
        <f>'[2]PLAN INDICATIVO'!$BC$67</f>
        <v>5000</v>
      </c>
      <c r="AD23" s="38"/>
      <c r="AE23" s="133">
        <f>AC23+S23+Q23+O23+U23</f>
        <v>8000</v>
      </c>
      <c r="AF23" s="133"/>
      <c r="AG23" s="67"/>
      <c r="AH23" s="192"/>
      <c r="AI23" s="192"/>
      <c r="AJ23" s="194"/>
      <c r="AK23" s="76"/>
    </row>
    <row r="24" spans="2:37" ht="21" customHeight="1">
      <c r="B24" s="120"/>
      <c r="C24" s="101"/>
      <c r="D24" s="236"/>
      <c r="E24" s="231"/>
      <c r="F24" s="234"/>
      <c r="G24" s="231"/>
      <c r="H24" s="184"/>
      <c r="I24" s="222"/>
      <c r="J24" s="186"/>
      <c r="K24" s="225"/>
      <c r="L24" s="228"/>
      <c r="M24" s="225"/>
      <c r="N24" s="210"/>
      <c r="O24" s="87"/>
      <c r="P24" s="88"/>
      <c r="Q24" s="89"/>
      <c r="R24" s="88"/>
      <c r="S24" s="242"/>
      <c r="T24" s="88"/>
      <c r="U24" s="88"/>
      <c r="V24" s="88"/>
      <c r="W24" s="88"/>
      <c r="X24" s="88"/>
      <c r="Y24" s="88"/>
      <c r="Z24" s="88"/>
      <c r="AA24" s="88"/>
      <c r="AB24" s="88"/>
      <c r="AC24" s="242"/>
      <c r="AD24" s="38"/>
      <c r="AE24" s="179"/>
      <c r="AF24" s="179"/>
      <c r="AG24" s="67"/>
      <c r="AH24" s="192"/>
      <c r="AI24" s="192"/>
      <c r="AJ24" s="194"/>
      <c r="AK24" s="76"/>
    </row>
    <row r="25" spans="2:36" ht="28.5" customHeight="1" thickBot="1">
      <c r="B25" s="121"/>
      <c r="C25" s="102"/>
      <c r="D25" s="237"/>
      <c r="E25" s="232"/>
      <c r="F25" s="235"/>
      <c r="G25" s="232"/>
      <c r="H25" s="185"/>
      <c r="I25" s="223"/>
      <c r="J25" s="187"/>
      <c r="K25" s="226"/>
      <c r="L25" s="229"/>
      <c r="M25" s="226"/>
      <c r="N25" s="211"/>
      <c r="O25" s="74"/>
      <c r="P25" s="57"/>
      <c r="Q25" s="54"/>
      <c r="R25" s="57"/>
      <c r="S25" s="243"/>
      <c r="T25" s="57"/>
      <c r="U25" s="57"/>
      <c r="V25" s="57"/>
      <c r="W25" s="57"/>
      <c r="X25" s="57"/>
      <c r="Y25" s="57"/>
      <c r="Z25" s="57"/>
      <c r="AA25" s="57"/>
      <c r="AB25" s="57"/>
      <c r="AC25" s="243"/>
      <c r="AD25" s="57"/>
      <c r="AE25" s="180"/>
      <c r="AF25" s="180"/>
      <c r="AG25" s="91"/>
      <c r="AH25" s="193"/>
      <c r="AI25" s="193"/>
      <c r="AJ25" s="195"/>
    </row>
    <row r="26" ht="6" customHeight="1" thickBot="1"/>
    <row r="27" spans="2:37" ht="84" customHeight="1" thickBot="1">
      <c r="B27" s="18" t="s">
        <v>13</v>
      </c>
      <c r="C27" s="19" t="s">
        <v>30</v>
      </c>
      <c r="D27" s="19" t="s">
        <v>14</v>
      </c>
      <c r="E27" s="19" t="s">
        <v>29</v>
      </c>
      <c r="F27" s="20" t="s">
        <v>27</v>
      </c>
      <c r="G27" s="20" t="s">
        <v>28</v>
      </c>
      <c r="H27" s="107" t="s">
        <v>59</v>
      </c>
      <c r="I27" s="109" t="s">
        <v>31</v>
      </c>
      <c r="J27" s="21"/>
      <c r="K27" s="77"/>
      <c r="L27" s="59"/>
      <c r="M27" s="60"/>
      <c r="N27" s="61"/>
      <c r="O27" s="22" t="e">
        <f>SUM(I27:O28+C22)</f>
        <v>#VALUE!</v>
      </c>
      <c r="P27" s="23">
        <f>SUM(P28:P30)</f>
        <v>0</v>
      </c>
      <c r="Q27" s="24">
        <f>SUM(Q28:Q30)</f>
        <v>0</v>
      </c>
      <c r="R27" s="23">
        <f>SUM(R28:R30)</f>
        <v>0</v>
      </c>
      <c r="S27" s="23">
        <f aca="true" t="shared" si="4" ref="S27:AF27">SUM(S28:S30)</f>
        <v>6000</v>
      </c>
      <c r="T27" s="23">
        <f t="shared" si="4"/>
        <v>0</v>
      </c>
      <c r="U27" s="23">
        <f t="shared" si="4"/>
        <v>0</v>
      </c>
      <c r="V27" s="23">
        <f t="shared" si="4"/>
        <v>0</v>
      </c>
      <c r="W27" s="23">
        <f t="shared" si="4"/>
        <v>0</v>
      </c>
      <c r="X27" s="23">
        <f t="shared" si="4"/>
        <v>0</v>
      </c>
      <c r="Y27" s="23">
        <f t="shared" si="4"/>
        <v>0</v>
      </c>
      <c r="Z27" s="23">
        <f t="shared" si="4"/>
        <v>0</v>
      </c>
      <c r="AA27" s="23">
        <f t="shared" si="4"/>
        <v>0</v>
      </c>
      <c r="AB27" s="23">
        <f t="shared" si="4"/>
        <v>0</v>
      </c>
      <c r="AC27" s="23">
        <f t="shared" si="4"/>
        <v>6000</v>
      </c>
      <c r="AD27" s="23">
        <f t="shared" si="4"/>
        <v>0</v>
      </c>
      <c r="AE27" s="23">
        <f t="shared" si="4"/>
        <v>12000</v>
      </c>
      <c r="AF27" s="23">
        <f t="shared" si="4"/>
        <v>0</v>
      </c>
      <c r="AG27" s="113" t="s">
        <v>64</v>
      </c>
      <c r="AH27" s="112" t="s">
        <v>61</v>
      </c>
      <c r="AI27" s="112" t="s">
        <v>62</v>
      </c>
      <c r="AJ27" s="17" t="s">
        <v>63</v>
      </c>
      <c r="AK27" s="76"/>
    </row>
    <row r="28" spans="2:37" ht="30" customHeight="1">
      <c r="B28" s="119" t="str">
        <f>'[1]CULTURA'!$E$9</f>
        <v> BIBLIOTECA y MUSEO  MUNICIPAL.     </v>
      </c>
      <c r="C28" s="100"/>
      <c r="D28" s="230" t="str">
        <f>'[1]CULTURA'!$B$9</f>
        <v>Fortalecer los museos, archivos, bibliotecas patrimoniales y/o centros de memoria a nivel local</v>
      </c>
      <c r="E28" s="230" t="s">
        <v>51</v>
      </c>
      <c r="F28" s="233"/>
      <c r="G28" s="230"/>
      <c r="H28" s="220"/>
      <c r="I28" s="221" t="str">
        <f>'[1]CULTURA'!$H$10</f>
        <v>Numero programas implementados</v>
      </c>
      <c r="J28" s="227">
        <f>'[1]CULTURA'!$D$9</f>
        <v>2</v>
      </c>
      <c r="K28" s="224">
        <f>'[1]CULTURA'!$I$9</f>
        <v>1</v>
      </c>
      <c r="L28" s="224">
        <f>'[2]PLAN INDICATIVO'!$AB$68</f>
        <v>1</v>
      </c>
      <c r="M28" s="224"/>
      <c r="N28" s="209"/>
      <c r="O28" s="83"/>
      <c r="P28" s="84"/>
      <c r="Q28" s="85"/>
      <c r="R28" s="84"/>
      <c r="S28" s="261">
        <f>'[2]PLAN INDICATIVO'!$AX$68</f>
        <v>6000</v>
      </c>
      <c r="T28" s="84"/>
      <c r="U28" s="84"/>
      <c r="V28" s="84"/>
      <c r="W28" s="84"/>
      <c r="X28" s="84"/>
      <c r="Y28" s="84"/>
      <c r="Z28" s="84"/>
      <c r="AA28" s="84"/>
      <c r="AB28" s="84"/>
      <c r="AC28" s="241">
        <f>'[2]PLAN INDICATIVO'!$BC$68</f>
        <v>6000</v>
      </c>
      <c r="AD28" s="38"/>
      <c r="AE28" s="133">
        <f>AC28+S28</f>
        <v>12000</v>
      </c>
      <c r="AF28" s="133"/>
      <c r="AG28" s="67"/>
      <c r="AH28" s="192"/>
      <c r="AI28" s="192"/>
      <c r="AJ28" s="194"/>
      <c r="AK28" s="76"/>
    </row>
    <row r="29" spans="2:37" ht="12.75" customHeight="1">
      <c r="B29" s="120"/>
      <c r="C29" s="101"/>
      <c r="D29" s="236"/>
      <c r="E29" s="231"/>
      <c r="F29" s="234"/>
      <c r="G29" s="231"/>
      <c r="H29" s="184"/>
      <c r="I29" s="222"/>
      <c r="J29" s="186"/>
      <c r="K29" s="225"/>
      <c r="L29" s="228"/>
      <c r="M29" s="225"/>
      <c r="N29" s="210"/>
      <c r="O29" s="87"/>
      <c r="P29" s="88"/>
      <c r="Q29" s="89"/>
      <c r="R29" s="88"/>
      <c r="S29" s="242"/>
      <c r="T29" s="88"/>
      <c r="U29" s="88"/>
      <c r="V29" s="88"/>
      <c r="W29" s="88"/>
      <c r="X29" s="88"/>
      <c r="Y29" s="88"/>
      <c r="Z29" s="88"/>
      <c r="AA29" s="88"/>
      <c r="AB29" s="88"/>
      <c r="AC29" s="242"/>
      <c r="AD29" s="38"/>
      <c r="AE29" s="179"/>
      <c r="AF29" s="179"/>
      <c r="AG29" s="67"/>
      <c r="AH29" s="192"/>
      <c r="AI29" s="192"/>
      <c r="AJ29" s="194"/>
      <c r="AK29" s="76"/>
    </row>
    <row r="30" spans="2:36" ht="13.5" customHeight="1" thickBot="1">
      <c r="B30" s="121"/>
      <c r="C30" s="102"/>
      <c r="D30" s="237"/>
      <c r="E30" s="232"/>
      <c r="F30" s="235"/>
      <c r="G30" s="232"/>
      <c r="H30" s="185"/>
      <c r="I30" s="223"/>
      <c r="J30" s="187"/>
      <c r="K30" s="226"/>
      <c r="L30" s="229"/>
      <c r="M30" s="226"/>
      <c r="N30" s="211"/>
      <c r="O30" s="74"/>
      <c r="P30" s="57"/>
      <c r="Q30" s="54"/>
      <c r="R30" s="57"/>
      <c r="S30" s="243"/>
      <c r="T30" s="57"/>
      <c r="U30" s="57"/>
      <c r="V30" s="57"/>
      <c r="W30" s="57"/>
      <c r="X30" s="57"/>
      <c r="Y30" s="57"/>
      <c r="Z30" s="57"/>
      <c r="AA30" s="57"/>
      <c r="AB30" s="57"/>
      <c r="AC30" s="243"/>
      <c r="AD30" s="57"/>
      <c r="AE30" s="180"/>
      <c r="AF30" s="180"/>
      <c r="AG30" s="91"/>
      <c r="AH30" s="193"/>
      <c r="AI30" s="193"/>
      <c r="AJ30" s="195"/>
    </row>
    <row r="31" ht="5.25" customHeight="1" thickBot="1"/>
    <row r="32" spans="2:37" ht="82.5" customHeight="1" thickBot="1">
      <c r="B32" s="18" t="s">
        <v>13</v>
      </c>
      <c r="C32" s="19" t="s">
        <v>30</v>
      </c>
      <c r="D32" s="19" t="s">
        <v>14</v>
      </c>
      <c r="E32" s="19" t="s">
        <v>29</v>
      </c>
      <c r="F32" s="20" t="s">
        <v>27</v>
      </c>
      <c r="G32" s="20" t="s">
        <v>28</v>
      </c>
      <c r="H32" s="107" t="s">
        <v>65</v>
      </c>
      <c r="I32" s="109" t="s">
        <v>31</v>
      </c>
      <c r="J32" s="21"/>
      <c r="K32" s="77"/>
      <c r="L32" s="59"/>
      <c r="M32" s="60"/>
      <c r="N32" s="61"/>
      <c r="O32" s="22" t="e">
        <f>SUM(I32:O33+C27)</f>
        <v>#VALUE!</v>
      </c>
      <c r="P32" s="23">
        <f>SUM(P33:P35)</f>
        <v>0</v>
      </c>
      <c r="Q32" s="24">
        <f>SUM(Q33:Q35)</f>
        <v>0</v>
      </c>
      <c r="R32" s="23">
        <f>SUM(R33:R35)</f>
        <v>0</v>
      </c>
      <c r="S32" s="23">
        <f aca="true" t="shared" si="5" ref="S32:AF32">SUM(S33:S35)</f>
        <v>6000</v>
      </c>
      <c r="T32" s="23">
        <f t="shared" si="5"/>
        <v>0</v>
      </c>
      <c r="U32" s="23">
        <f t="shared" si="5"/>
        <v>0</v>
      </c>
      <c r="V32" s="23">
        <f t="shared" si="5"/>
        <v>0</v>
      </c>
      <c r="W32" s="23">
        <f t="shared" si="5"/>
        <v>0</v>
      </c>
      <c r="X32" s="23">
        <f t="shared" si="5"/>
        <v>0</v>
      </c>
      <c r="Y32" s="23">
        <f t="shared" si="5"/>
        <v>0</v>
      </c>
      <c r="Z32" s="23">
        <f t="shared" si="5"/>
        <v>0</v>
      </c>
      <c r="AA32" s="23">
        <f t="shared" si="5"/>
        <v>0</v>
      </c>
      <c r="AB32" s="23">
        <f t="shared" si="5"/>
        <v>0</v>
      </c>
      <c r="AC32" s="23">
        <f t="shared" si="5"/>
        <v>15000</v>
      </c>
      <c r="AD32" s="23">
        <f t="shared" si="5"/>
        <v>0</v>
      </c>
      <c r="AE32" s="23">
        <f t="shared" si="5"/>
        <v>21000</v>
      </c>
      <c r="AF32" s="23">
        <f t="shared" si="5"/>
        <v>0</v>
      </c>
      <c r="AG32" s="113" t="s">
        <v>64</v>
      </c>
      <c r="AH32" s="112" t="s">
        <v>61</v>
      </c>
      <c r="AI32" s="112" t="s">
        <v>62</v>
      </c>
      <c r="AJ32" s="17" t="s">
        <v>63</v>
      </c>
      <c r="AK32" s="76"/>
    </row>
    <row r="33" spans="2:37" ht="46.5" customHeight="1">
      <c r="B33" s="119" t="str">
        <f>'[1]CULTURA'!$E$10</f>
        <v>LUDOTECA MUNICIPAL</v>
      </c>
      <c r="C33" s="100"/>
      <c r="D33" s="230" t="str">
        <f>'[1]CULTURA'!$B$10</f>
        <v>Circulación y acceso al material  lúdico para todos los ciudadanos</v>
      </c>
      <c r="E33" s="230" t="s">
        <v>51</v>
      </c>
      <c r="F33" s="233"/>
      <c r="G33" s="230"/>
      <c r="H33" s="220"/>
      <c r="I33" s="221" t="str">
        <f>'[1]CULTURA'!$H11</f>
        <v>Número de bienes protegidos</v>
      </c>
      <c r="J33" s="227">
        <f>'[1]CULTURA'!$D$10</f>
        <v>2</v>
      </c>
      <c r="K33" s="224">
        <f>'[1]CULTURA'!$I$10</f>
        <v>2</v>
      </c>
      <c r="L33" s="224">
        <f>'[2]PLAN INDICATIVO'!$AB$69</f>
        <v>1</v>
      </c>
      <c r="M33" s="224"/>
      <c r="N33" s="209"/>
      <c r="O33" s="83"/>
      <c r="P33" s="84"/>
      <c r="Q33" s="85"/>
      <c r="R33" s="84"/>
      <c r="S33" s="261">
        <f>'[2]PLAN INDICATIVO'!$AX$69</f>
        <v>6000</v>
      </c>
      <c r="T33" s="84"/>
      <c r="U33" s="84"/>
      <c r="V33" s="84"/>
      <c r="W33" s="84"/>
      <c r="X33" s="84"/>
      <c r="Y33" s="84"/>
      <c r="Z33" s="84"/>
      <c r="AA33" s="84"/>
      <c r="AB33" s="84"/>
      <c r="AC33" s="241">
        <f>'[2]PLAN INDICATIVO'!$BC$69</f>
        <v>15000</v>
      </c>
      <c r="AD33" s="38"/>
      <c r="AE33" s="133">
        <f>AC33+S33</f>
        <v>21000</v>
      </c>
      <c r="AF33" s="133"/>
      <c r="AG33" s="67"/>
      <c r="AH33" s="192"/>
      <c r="AI33" s="192"/>
      <c r="AJ33" s="194"/>
      <c r="AK33" s="76"/>
    </row>
    <row r="34" spans="2:37" ht="29.25" customHeight="1">
      <c r="B34" s="120"/>
      <c r="C34" s="101"/>
      <c r="D34" s="236"/>
      <c r="E34" s="231"/>
      <c r="F34" s="234"/>
      <c r="G34" s="231"/>
      <c r="H34" s="184"/>
      <c r="I34" s="222"/>
      <c r="J34" s="186"/>
      <c r="K34" s="225"/>
      <c r="L34" s="228"/>
      <c r="M34" s="225"/>
      <c r="N34" s="210"/>
      <c r="O34" s="87"/>
      <c r="P34" s="88"/>
      <c r="Q34" s="89"/>
      <c r="R34" s="88"/>
      <c r="S34" s="242"/>
      <c r="T34" s="88"/>
      <c r="U34" s="88"/>
      <c r="V34" s="88"/>
      <c r="W34" s="88"/>
      <c r="X34" s="88"/>
      <c r="Y34" s="88"/>
      <c r="Z34" s="88"/>
      <c r="AA34" s="88"/>
      <c r="AB34" s="88"/>
      <c r="AC34" s="242"/>
      <c r="AD34" s="38"/>
      <c r="AE34" s="179"/>
      <c r="AF34" s="179"/>
      <c r="AG34" s="67"/>
      <c r="AH34" s="192"/>
      <c r="AI34" s="192"/>
      <c r="AJ34" s="194"/>
      <c r="AK34" s="76"/>
    </row>
    <row r="35" spans="2:36" ht="37.5" customHeight="1" thickBot="1">
      <c r="B35" s="121"/>
      <c r="C35" s="102"/>
      <c r="D35" s="237"/>
      <c r="E35" s="232"/>
      <c r="F35" s="235"/>
      <c r="G35" s="232"/>
      <c r="H35" s="185"/>
      <c r="I35" s="223"/>
      <c r="J35" s="187"/>
      <c r="K35" s="226"/>
      <c r="L35" s="229"/>
      <c r="M35" s="226"/>
      <c r="N35" s="211"/>
      <c r="O35" s="74"/>
      <c r="P35" s="57"/>
      <c r="Q35" s="54"/>
      <c r="R35" s="57"/>
      <c r="S35" s="243"/>
      <c r="T35" s="57"/>
      <c r="U35" s="57"/>
      <c r="V35" s="57"/>
      <c r="W35" s="57"/>
      <c r="X35" s="57"/>
      <c r="Y35" s="57"/>
      <c r="Z35" s="57"/>
      <c r="AA35" s="57"/>
      <c r="AB35" s="57"/>
      <c r="AC35" s="243"/>
      <c r="AD35" s="57"/>
      <c r="AE35" s="180"/>
      <c r="AF35" s="180"/>
      <c r="AG35" s="91"/>
      <c r="AH35" s="193"/>
      <c r="AI35" s="193"/>
      <c r="AJ35" s="195"/>
    </row>
    <row r="36" spans="2:37" ht="84" customHeight="1" thickBot="1">
      <c r="B36" s="18" t="s">
        <v>13</v>
      </c>
      <c r="C36" s="19" t="s">
        <v>30</v>
      </c>
      <c r="D36" s="19" t="s">
        <v>14</v>
      </c>
      <c r="E36" s="19" t="s">
        <v>29</v>
      </c>
      <c r="F36" s="20" t="s">
        <v>27</v>
      </c>
      <c r="G36" s="20" t="s">
        <v>28</v>
      </c>
      <c r="H36" s="107" t="s">
        <v>66</v>
      </c>
      <c r="I36" s="109"/>
      <c r="J36" s="21"/>
      <c r="K36" s="77"/>
      <c r="L36" s="59"/>
      <c r="M36" s="60"/>
      <c r="N36" s="61"/>
      <c r="O36" s="22" t="e">
        <f>SUM(I36:O37+C32)</f>
        <v>#VALUE!</v>
      </c>
      <c r="P36" s="23">
        <f aca="true" t="shared" si="6" ref="P36:AF36">SUM(P37:P39)</f>
        <v>0</v>
      </c>
      <c r="Q36" s="24">
        <f t="shared" si="6"/>
        <v>0</v>
      </c>
      <c r="R36" s="23">
        <f t="shared" si="6"/>
        <v>0</v>
      </c>
      <c r="S36" s="23">
        <f t="shared" si="6"/>
        <v>1000</v>
      </c>
      <c r="T36" s="23">
        <f t="shared" si="6"/>
        <v>0</v>
      </c>
      <c r="U36" s="23">
        <f t="shared" si="6"/>
        <v>0</v>
      </c>
      <c r="V36" s="23">
        <f t="shared" si="6"/>
        <v>0</v>
      </c>
      <c r="W36" s="23">
        <f t="shared" si="6"/>
        <v>0</v>
      </c>
      <c r="X36" s="23">
        <f t="shared" si="6"/>
        <v>0</v>
      </c>
      <c r="Y36" s="23">
        <f t="shared" si="6"/>
        <v>0</v>
      </c>
      <c r="Z36" s="23">
        <f t="shared" si="6"/>
        <v>0</v>
      </c>
      <c r="AA36" s="23">
        <f t="shared" si="6"/>
        <v>0</v>
      </c>
      <c r="AB36" s="23">
        <f t="shared" si="6"/>
        <v>0</v>
      </c>
      <c r="AC36" s="23">
        <f t="shared" si="6"/>
        <v>0</v>
      </c>
      <c r="AD36" s="23">
        <f t="shared" si="6"/>
        <v>0</v>
      </c>
      <c r="AE36" s="23">
        <f t="shared" si="6"/>
        <v>1000</v>
      </c>
      <c r="AF36" s="23">
        <f t="shared" si="6"/>
        <v>0</v>
      </c>
      <c r="AG36" s="113" t="s">
        <v>64</v>
      </c>
      <c r="AH36" s="112" t="s">
        <v>61</v>
      </c>
      <c r="AI36" s="112" t="s">
        <v>62</v>
      </c>
      <c r="AJ36" s="17" t="s">
        <v>63</v>
      </c>
      <c r="AK36" s="76"/>
    </row>
    <row r="37" spans="2:37" ht="30" customHeight="1">
      <c r="B37" s="119" t="str">
        <f>'[1]CULTURA'!$E$11</f>
        <v>PROTECCIÓN DEL PATRIMONIO CULTURAL DE GACHALÁ</v>
      </c>
      <c r="C37" s="100"/>
      <c r="D37" s="230" t="str">
        <f>'[1]CULTURA'!$B$11</f>
        <v>Desarrollar actividades de conservación, mantenimiento periódico e intervención de bienes de interés cultural</v>
      </c>
      <c r="E37" s="230" t="s">
        <v>51</v>
      </c>
      <c r="F37" s="233"/>
      <c r="G37" s="230"/>
      <c r="H37" s="220"/>
      <c r="I37" s="221" t="str">
        <f>'[1]CULTURA'!$H$12</f>
        <v>Número de bienes restaurados y  mantenimiento </v>
      </c>
      <c r="J37" s="227">
        <f>'[1]CULTURA'!$D$11</f>
        <v>4</v>
      </c>
      <c r="K37" s="224">
        <f>'[1]CULTURA'!$I$11</f>
        <v>3</v>
      </c>
      <c r="L37" s="224">
        <f>'[2]PLAN INDICATIVO'!$AB$70</f>
        <v>1</v>
      </c>
      <c r="M37" s="224"/>
      <c r="N37" s="209"/>
      <c r="O37" s="83"/>
      <c r="P37" s="84"/>
      <c r="Q37" s="85"/>
      <c r="R37" s="84"/>
      <c r="S37" s="261">
        <f>'[2]PLAN INDICATIVO'!$AX$70</f>
        <v>1000</v>
      </c>
      <c r="T37" s="84"/>
      <c r="U37" s="84"/>
      <c r="V37" s="84"/>
      <c r="W37" s="84"/>
      <c r="X37" s="84"/>
      <c r="Y37" s="84"/>
      <c r="Z37" s="84"/>
      <c r="AA37" s="84"/>
      <c r="AB37" s="84"/>
      <c r="AC37" s="241">
        <f>'[2]PLAN INDICATIVO'!$BC$70</f>
        <v>0</v>
      </c>
      <c r="AD37" s="38"/>
      <c r="AE37" s="133">
        <f>S37</f>
        <v>1000</v>
      </c>
      <c r="AF37" s="133"/>
      <c r="AG37" s="67"/>
      <c r="AH37" s="192"/>
      <c r="AI37" s="192"/>
      <c r="AJ37" s="194"/>
      <c r="AK37" s="76"/>
    </row>
    <row r="38" spans="2:37" ht="16.5" customHeight="1">
      <c r="B38" s="120"/>
      <c r="C38" s="101"/>
      <c r="D38" s="231"/>
      <c r="E38" s="231"/>
      <c r="F38" s="234"/>
      <c r="G38" s="231"/>
      <c r="H38" s="184"/>
      <c r="I38" s="222"/>
      <c r="J38" s="186"/>
      <c r="K38" s="225"/>
      <c r="L38" s="228"/>
      <c r="M38" s="225"/>
      <c r="N38" s="210"/>
      <c r="O38" s="87"/>
      <c r="P38" s="88"/>
      <c r="Q38" s="89"/>
      <c r="R38" s="88"/>
      <c r="S38" s="242"/>
      <c r="T38" s="88"/>
      <c r="U38" s="88"/>
      <c r="V38" s="88"/>
      <c r="W38" s="88"/>
      <c r="X38" s="88"/>
      <c r="Y38" s="88"/>
      <c r="Z38" s="88"/>
      <c r="AA38" s="88"/>
      <c r="AB38" s="88"/>
      <c r="AC38" s="242"/>
      <c r="AD38" s="38"/>
      <c r="AE38" s="179"/>
      <c r="AF38" s="179"/>
      <c r="AG38" s="67"/>
      <c r="AH38" s="192"/>
      <c r="AI38" s="192"/>
      <c r="AJ38" s="194"/>
      <c r="AK38" s="76"/>
    </row>
    <row r="39" spans="2:36" ht="15" customHeight="1" thickBot="1">
      <c r="B39" s="121"/>
      <c r="C39" s="102"/>
      <c r="D39" s="232"/>
      <c r="E39" s="232"/>
      <c r="F39" s="235"/>
      <c r="G39" s="232"/>
      <c r="H39" s="185"/>
      <c r="I39" s="223"/>
      <c r="J39" s="187"/>
      <c r="K39" s="226"/>
      <c r="L39" s="229"/>
      <c r="M39" s="226"/>
      <c r="N39" s="211"/>
      <c r="O39" s="74"/>
      <c r="P39" s="57"/>
      <c r="Q39" s="54"/>
      <c r="R39" s="57"/>
      <c r="S39" s="243"/>
      <c r="T39" s="57"/>
      <c r="U39" s="57"/>
      <c r="V39" s="57"/>
      <c r="W39" s="57"/>
      <c r="X39" s="57"/>
      <c r="Y39" s="57"/>
      <c r="Z39" s="57"/>
      <c r="AA39" s="57"/>
      <c r="AB39" s="57"/>
      <c r="AC39" s="243"/>
      <c r="AD39" s="57"/>
      <c r="AE39" s="180"/>
      <c r="AF39" s="180"/>
      <c r="AG39" s="91"/>
      <c r="AH39" s="193"/>
      <c r="AI39" s="193"/>
      <c r="AJ39" s="195"/>
    </row>
    <row r="40" spans="2:37" ht="84" customHeight="1" thickBot="1">
      <c r="B40" s="18" t="s">
        <v>13</v>
      </c>
      <c r="C40" s="19" t="s">
        <v>30</v>
      </c>
      <c r="D40" s="19" t="s">
        <v>14</v>
      </c>
      <c r="E40" s="19" t="s">
        <v>29</v>
      </c>
      <c r="F40" s="20" t="s">
        <v>27</v>
      </c>
      <c r="G40" s="20" t="s">
        <v>28</v>
      </c>
      <c r="H40" s="107" t="s">
        <v>67</v>
      </c>
      <c r="I40" s="109"/>
      <c r="J40" s="21"/>
      <c r="K40" s="77"/>
      <c r="L40" s="59"/>
      <c r="M40" s="60"/>
      <c r="N40" s="61"/>
      <c r="O40" s="22" t="e">
        <f>SUM(I40:O41+#REF!)</f>
        <v>#VALUE!</v>
      </c>
      <c r="P40" s="23">
        <f>SUM(P41:P43)</f>
        <v>0</v>
      </c>
      <c r="Q40" s="24">
        <f>SUM(Q41:Q43)</f>
        <v>0</v>
      </c>
      <c r="R40" s="23">
        <f>SUM(R41:R43)</f>
        <v>0</v>
      </c>
      <c r="S40" s="23">
        <f>SUM(S41:S43)</f>
        <v>5262</v>
      </c>
      <c r="T40" s="23">
        <f aca="true" t="shared" si="7" ref="T40:AC40">SUM(T41:T43)</f>
        <v>0</v>
      </c>
      <c r="U40" s="23">
        <f t="shared" si="7"/>
        <v>0</v>
      </c>
      <c r="V40" s="23">
        <f t="shared" si="7"/>
        <v>0</v>
      </c>
      <c r="W40" s="23">
        <f t="shared" si="7"/>
        <v>0</v>
      </c>
      <c r="X40" s="23">
        <f t="shared" si="7"/>
        <v>0</v>
      </c>
      <c r="Y40" s="23">
        <f t="shared" si="7"/>
        <v>0</v>
      </c>
      <c r="Z40" s="23">
        <f t="shared" si="7"/>
        <v>0</v>
      </c>
      <c r="AA40" s="23">
        <f t="shared" si="7"/>
        <v>0</v>
      </c>
      <c r="AB40" s="23">
        <f t="shared" si="7"/>
        <v>0</v>
      </c>
      <c r="AC40" s="23">
        <f t="shared" si="7"/>
        <v>2738</v>
      </c>
      <c r="AD40" s="23"/>
      <c r="AE40" s="78">
        <f>AE41</f>
        <v>8000</v>
      </c>
      <c r="AF40" s="23">
        <f>AF41</f>
        <v>0</v>
      </c>
      <c r="AG40" s="113" t="s">
        <v>64</v>
      </c>
      <c r="AH40" s="112" t="s">
        <v>61</v>
      </c>
      <c r="AI40" s="112" t="s">
        <v>62</v>
      </c>
      <c r="AJ40" s="17" t="s">
        <v>63</v>
      </c>
      <c r="AK40" s="76"/>
    </row>
    <row r="41" spans="2:37" ht="30" customHeight="1">
      <c r="B41" s="119" t="str">
        <f>'[1]CULTURA'!$E$12</f>
        <v>MANTENIMIENTO, CONSTRUCCIÓN Y DOTACIÓN DE LA INFRAESTRUCTURA ARTÍSTICA Y CULTURAL.</v>
      </c>
      <c r="C41" s="100"/>
      <c r="D41" s="230" t="str">
        <f>'[1]CULTURA'!$B$12</f>
        <v>Desarrollar actividades de conservación, mantenimiento periódico e intervención de bienes de interés cultural y adquisición de software y hardware</v>
      </c>
      <c r="E41" s="230" t="s">
        <v>51</v>
      </c>
      <c r="F41" s="233"/>
      <c r="G41" s="230"/>
      <c r="H41" s="220"/>
      <c r="I41" s="221" t="str">
        <f>'[1]CULTURA'!$H$12</f>
        <v>Número de bienes restaurados y  mantenimiento </v>
      </c>
      <c r="J41" s="283">
        <f>'[1]CULTURA'!$D$12</f>
        <v>5</v>
      </c>
      <c r="K41" s="224">
        <f>'[1]CULTURA'!$I$12</f>
        <v>4</v>
      </c>
      <c r="L41" s="224">
        <f>'[2]PLAN INDICATIVO'!$AB$71</f>
        <v>2</v>
      </c>
      <c r="M41" s="224"/>
      <c r="N41" s="209"/>
      <c r="O41" s="83"/>
      <c r="P41" s="84"/>
      <c r="Q41" s="85"/>
      <c r="R41" s="84"/>
      <c r="S41" s="261">
        <f>'[2]PLAN INDICATIVO'!$AX$71</f>
        <v>5262</v>
      </c>
      <c r="T41" s="84"/>
      <c r="U41" s="84"/>
      <c r="V41" s="84"/>
      <c r="W41" s="84"/>
      <c r="X41" s="84"/>
      <c r="Y41" s="84"/>
      <c r="Z41" s="84"/>
      <c r="AA41" s="84"/>
      <c r="AB41" s="84"/>
      <c r="AC41" s="241">
        <f>'[2]PLAN INDICATIVO'!$BC$71</f>
        <v>2738</v>
      </c>
      <c r="AD41" s="38"/>
      <c r="AE41" s="133">
        <f>AC41+S41</f>
        <v>8000</v>
      </c>
      <c r="AF41" s="133"/>
      <c r="AG41" s="67"/>
      <c r="AH41" s="192"/>
      <c r="AI41" s="192"/>
      <c r="AJ41" s="194"/>
      <c r="AK41" s="76"/>
    </row>
    <row r="42" spans="2:37" ht="16.5" customHeight="1">
      <c r="B42" s="120"/>
      <c r="C42" s="101"/>
      <c r="D42" s="231"/>
      <c r="E42" s="231"/>
      <c r="F42" s="234"/>
      <c r="G42" s="231"/>
      <c r="H42" s="184"/>
      <c r="I42" s="222"/>
      <c r="J42" s="284"/>
      <c r="K42" s="225"/>
      <c r="L42" s="228"/>
      <c r="M42" s="225"/>
      <c r="N42" s="210"/>
      <c r="O42" s="87"/>
      <c r="P42" s="88"/>
      <c r="Q42" s="89"/>
      <c r="R42" s="88"/>
      <c r="S42" s="242"/>
      <c r="T42" s="88"/>
      <c r="U42" s="88"/>
      <c r="V42" s="88"/>
      <c r="W42" s="88"/>
      <c r="X42" s="88"/>
      <c r="Y42" s="88"/>
      <c r="Z42" s="88"/>
      <c r="AA42" s="88"/>
      <c r="AB42" s="88"/>
      <c r="AC42" s="242"/>
      <c r="AD42" s="38"/>
      <c r="AE42" s="179"/>
      <c r="AF42" s="179"/>
      <c r="AG42" s="67"/>
      <c r="AH42" s="192"/>
      <c r="AI42" s="192"/>
      <c r="AJ42" s="194"/>
      <c r="AK42" s="76"/>
    </row>
    <row r="43" spans="2:36" ht="38.25" customHeight="1" thickBot="1">
      <c r="B43" s="121"/>
      <c r="C43" s="102"/>
      <c r="D43" s="232"/>
      <c r="E43" s="232"/>
      <c r="F43" s="235"/>
      <c r="G43" s="232"/>
      <c r="H43" s="185"/>
      <c r="I43" s="223"/>
      <c r="J43" s="285"/>
      <c r="K43" s="226"/>
      <c r="L43" s="229"/>
      <c r="M43" s="226"/>
      <c r="N43" s="211"/>
      <c r="O43" s="74"/>
      <c r="P43" s="57"/>
      <c r="Q43" s="54"/>
      <c r="R43" s="57"/>
      <c r="S43" s="243"/>
      <c r="T43" s="57"/>
      <c r="U43" s="57"/>
      <c r="V43" s="57"/>
      <c r="W43" s="57"/>
      <c r="X43" s="57"/>
      <c r="Y43" s="57"/>
      <c r="Z43" s="57"/>
      <c r="AA43" s="57"/>
      <c r="AB43" s="57"/>
      <c r="AC43" s="243"/>
      <c r="AD43" s="57"/>
      <c r="AE43" s="180"/>
      <c r="AF43" s="180"/>
      <c r="AG43" s="91"/>
      <c r="AH43" s="193"/>
      <c r="AI43" s="193"/>
      <c r="AJ43" s="195"/>
    </row>
  </sheetData>
  <sheetProtection/>
  <mergeCells count="168">
    <mergeCell ref="S41:S43"/>
    <mergeCell ref="AC41:AC43"/>
    <mergeCell ref="S23:S25"/>
    <mergeCell ref="AC23:AC25"/>
    <mergeCell ref="S28:S30"/>
    <mergeCell ref="AC28:AC30"/>
    <mergeCell ref="S33:S35"/>
    <mergeCell ref="AC33:AC35"/>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AC11:AC14"/>
    <mergeCell ref="S11:S14"/>
    <mergeCell ref="B15:AJ15"/>
    <mergeCell ref="B17:B20"/>
    <mergeCell ref="C17:C20"/>
    <mergeCell ref="D17:D20"/>
    <mergeCell ref="E17:E20"/>
    <mergeCell ref="F17:F20"/>
    <mergeCell ref="G17:G20"/>
    <mergeCell ref="H17:H20"/>
    <mergeCell ref="I17:I20"/>
    <mergeCell ref="J17:J20"/>
    <mergeCell ref="K17:K20"/>
    <mergeCell ref="L17:L20"/>
    <mergeCell ref="M17:M20"/>
    <mergeCell ref="N17:N20"/>
    <mergeCell ref="AE17:AE20"/>
    <mergeCell ref="AF17:AF20"/>
    <mergeCell ref="S17:S20"/>
    <mergeCell ref="AC17:AC20"/>
    <mergeCell ref="AH17:AH20"/>
    <mergeCell ref="AI17:AI20"/>
    <mergeCell ref="AJ17:AJ20"/>
    <mergeCell ref="B21:AJ21"/>
    <mergeCell ref="B23:B25"/>
    <mergeCell ref="D23:D25"/>
    <mergeCell ref="E23:E25"/>
    <mergeCell ref="F23:F25"/>
    <mergeCell ref="G23:G25"/>
    <mergeCell ref="H23:H25"/>
    <mergeCell ref="I23:I25"/>
    <mergeCell ref="J23:J25"/>
    <mergeCell ref="K23:K25"/>
    <mergeCell ref="L23:L25"/>
    <mergeCell ref="M23:M25"/>
    <mergeCell ref="N23:N25"/>
    <mergeCell ref="AE23:AE25"/>
    <mergeCell ref="AF23:AF25"/>
    <mergeCell ref="AH23:AH25"/>
    <mergeCell ref="AI23:AI25"/>
    <mergeCell ref="AJ23:AJ25"/>
    <mergeCell ref="B28:B30"/>
    <mergeCell ref="D28:D30"/>
    <mergeCell ref="E28:E30"/>
    <mergeCell ref="F28:F30"/>
    <mergeCell ref="G28:G30"/>
    <mergeCell ref="H28:H30"/>
    <mergeCell ref="I28:I30"/>
    <mergeCell ref="J28:J30"/>
    <mergeCell ref="K28:K30"/>
    <mergeCell ref="L28:L30"/>
    <mergeCell ref="M28:M30"/>
    <mergeCell ref="N28:N30"/>
    <mergeCell ref="AE28:AE30"/>
    <mergeCell ref="AF28:AF30"/>
    <mergeCell ref="AH28:AH30"/>
    <mergeCell ref="AI28:AI30"/>
    <mergeCell ref="AJ28:AJ30"/>
    <mergeCell ref="B33:B35"/>
    <mergeCell ref="D33:D35"/>
    <mergeCell ref="E33:E35"/>
    <mergeCell ref="F33:F35"/>
    <mergeCell ref="G33:G35"/>
    <mergeCell ref="H33:H35"/>
    <mergeCell ref="I33:I35"/>
    <mergeCell ref="J33:J35"/>
    <mergeCell ref="K33:K35"/>
    <mergeCell ref="L33:L35"/>
    <mergeCell ref="M33:M35"/>
    <mergeCell ref="N33:N35"/>
    <mergeCell ref="AE33:AE35"/>
    <mergeCell ref="AF33:AF35"/>
    <mergeCell ref="AH33:AH35"/>
    <mergeCell ref="AI33:AI35"/>
    <mergeCell ref="AJ33:AJ35"/>
    <mergeCell ref="B37:B39"/>
    <mergeCell ref="D37:D39"/>
    <mergeCell ref="E37:E39"/>
    <mergeCell ref="F37:F39"/>
    <mergeCell ref="G37:G39"/>
    <mergeCell ref="H37:H39"/>
    <mergeCell ref="I37:I39"/>
    <mergeCell ref="J37:J39"/>
    <mergeCell ref="K37:K39"/>
    <mergeCell ref="L37:L39"/>
    <mergeCell ref="M37:M39"/>
    <mergeCell ref="N37:N39"/>
    <mergeCell ref="AE37:AE39"/>
    <mergeCell ref="AF37:AF39"/>
    <mergeCell ref="AH37:AH39"/>
    <mergeCell ref="AI37:AI39"/>
    <mergeCell ref="AJ37:AJ39"/>
    <mergeCell ref="S37:S39"/>
    <mergeCell ref="AC37:AC39"/>
    <mergeCell ref="N41:N43"/>
    <mergeCell ref="B41:B43"/>
    <mergeCell ref="D41:D43"/>
    <mergeCell ref="E41:E43"/>
    <mergeCell ref="F41:F43"/>
    <mergeCell ref="G41:G43"/>
    <mergeCell ref="H41:H43"/>
    <mergeCell ref="AE41:AE43"/>
    <mergeCell ref="AF41:AF43"/>
    <mergeCell ref="AH41:AH43"/>
    <mergeCell ref="AI41:AI43"/>
    <mergeCell ref="AJ41:AJ43"/>
    <mergeCell ref="I41:I43"/>
    <mergeCell ref="J41:J43"/>
    <mergeCell ref="K41:K43"/>
    <mergeCell ref="L41:L43"/>
    <mergeCell ref="M41:M43"/>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7030A0"/>
  </sheetPr>
  <dimension ref="B1:AK25"/>
  <sheetViews>
    <sheetView zoomScalePageLayoutView="0" workbookViewId="0" topLeftCell="F1">
      <selection activeCell="AL7" sqref="AL7"/>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9.28125" style="93" bestFit="1"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thickBot="1">
      <c r="B3" s="266" t="s">
        <v>94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c r="B4" s="269" t="s">
        <v>68</v>
      </c>
      <c r="C4" s="270"/>
      <c r="D4" s="270"/>
      <c r="E4" s="270"/>
      <c r="F4" s="270"/>
      <c r="G4" s="270"/>
      <c r="H4" s="271"/>
      <c r="I4" s="272" t="s">
        <v>90</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thickBot="1">
      <c r="B5" s="158" t="s">
        <v>84</v>
      </c>
      <c r="C5" s="159"/>
      <c r="D5" s="160"/>
      <c r="E5" s="114"/>
      <c r="F5" s="277" t="s">
        <v>85</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93</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0</v>
      </c>
      <c r="M8" s="11">
        <v>0</v>
      </c>
      <c r="N8" s="106">
        <v>0</v>
      </c>
      <c r="O8" s="12">
        <f>O10+O16+O22</f>
        <v>0</v>
      </c>
      <c r="P8" s="12">
        <f aca="true" t="shared" si="0" ref="P8:AE8">P10+P16+P22</f>
        <v>0</v>
      </c>
      <c r="Q8" s="12">
        <f t="shared" si="0"/>
        <v>0</v>
      </c>
      <c r="R8" s="12">
        <f t="shared" si="0"/>
        <v>0</v>
      </c>
      <c r="S8" s="12">
        <f t="shared" si="0"/>
        <v>30000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30000</v>
      </c>
      <c r="AF8" s="12">
        <f>AF10+AF16+AF22</f>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2">
        <f aca="true" t="shared" si="1" ref="P10:AF10">SUM(P11:P14)</f>
        <v>0</v>
      </c>
      <c r="Q10" s="22">
        <f t="shared" si="1"/>
        <v>0</v>
      </c>
      <c r="R10" s="22">
        <f t="shared" si="1"/>
        <v>0</v>
      </c>
      <c r="S10" s="22">
        <f t="shared" si="1"/>
        <v>7000</v>
      </c>
      <c r="T10" s="22">
        <f t="shared" si="1"/>
        <v>0</v>
      </c>
      <c r="U10" s="22">
        <f t="shared" si="1"/>
        <v>0</v>
      </c>
      <c r="V10" s="22">
        <f t="shared" si="1"/>
        <v>0</v>
      </c>
      <c r="W10" s="22">
        <f t="shared" si="1"/>
        <v>0</v>
      </c>
      <c r="X10" s="22">
        <f t="shared" si="1"/>
        <v>0</v>
      </c>
      <c r="Y10" s="22">
        <f t="shared" si="1"/>
        <v>0</v>
      </c>
      <c r="Z10" s="22">
        <f t="shared" si="1"/>
        <v>0</v>
      </c>
      <c r="AA10" s="22">
        <f t="shared" si="1"/>
        <v>0</v>
      </c>
      <c r="AB10" s="22">
        <f t="shared" si="1"/>
        <v>0</v>
      </c>
      <c r="AC10" s="22">
        <f t="shared" si="1"/>
        <v>0</v>
      </c>
      <c r="AD10" s="22">
        <f t="shared" si="1"/>
        <v>0</v>
      </c>
      <c r="AE10" s="22">
        <f t="shared" si="1"/>
        <v>7000</v>
      </c>
      <c r="AF10" s="22">
        <f t="shared" si="1"/>
        <v>0</v>
      </c>
      <c r="AG10" s="113" t="s">
        <v>64</v>
      </c>
      <c r="AH10" s="112" t="s">
        <v>61</v>
      </c>
      <c r="AI10" s="112" t="s">
        <v>62</v>
      </c>
      <c r="AJ10" s="17" t="s">
        <v>63</v>
      </c>
    </row>
    <row r="11" spans="2:36" ht="11.25" customHeight="1">
      <c r="B11" s="119" t="str">
        <f>'[1]GACHALA CON GARANTIA DE DERECHO'!$F$7</f>
        <v>PROTECCIÓN INTEGRAL DE DE CERO A SIEMPRE</v>
      </c>
      <c r="C11" s="100"/>
      <c r="D11" s="230" t="str">
        <f>'[1]GACHALA CON GARANTIA DE DERECHO'!$C$7</f>
        <v>Fortalecer los derechos de niños El cumplimiento de estos derechos en Colombia se rige por el principio de Protección Integral (Convención de los Derechos del Niño 1989 y Código de la Infancia y la Adolescencia, Ley 1098 de 2006) se desarrollaran  programas encaminados a mejorar las condiciones vulnerables de la infancia Gachaluna.</v>
      </c>
      <c r="E11" s="230" t="s">
        <v>51</v>
      </c>
      <c r="F11" s="263"/>
      <c r="G11" s="252"/>
      <c r="H11" s="183"/>
      <c r="I11" s="186" t="str">
        <f>'[1]GACHALA CON GARANTIA DE DERECHO'!$I$7</f>
        <v>Numero de programas realizado</v>
      </c>
      <c r="J11" s="227">
        <f>'[1]GACHALA CON GARANTIA DE DERECHO'!$E$7</f>
        <v>7</v>
      </c>
      <c r="K11" s="188">
        <f>'[1]GACHALA CON GARANTIA DE DERECHO'!$J$7</f>
        <v>7</v>
      </c>
      <c r="L11" s="262">
        <f>'[2]PLAN INDICATIVO'!$AB$46</f>
        <v>2</v>
      </c>
      <c r="M11" s="190"/>
      <c r="N11" s="131"/>
      <c r="O11" s="33"/>
      <c r="P11" s="34"/>
      <c r="Q11" s="35"/>
      <c r="R11" s="36"/>
      <c r="S11" s="286">
        <f>'[2]PLAN INDICATIVO'!$AU$46</f>
        <v>7000</v>
      </c>
      <c r="T11" s="36"/>
      <c r="U11" s="36"/>
      <c r="V11" s="36"/>
      <c r="W11" s="36"/>
      <c r="X11" s="36"/>
      <c r="Y11" s="36"/>
      <c r="Z11" s="36"/>
      <c r="AA11" s="36"/>
      <c r="AB11" s="36"/>
      <c r="AC11" s="37"/>
      <c r="AD11" s="37"/>
      <c r="AE11" s="133">
        <f>AC11+AA11+Y11+W11+U11+S11</f>
        <v>7000</v>
      </c>
      <c r="AF11" s="133"/>
      <c r="AG11" s="39"/>
      <c r="AH11" s="196"/>
      <c r="AI11" s="196"/>
      <c r="AJ11" s="198"/>
    </row>
    <row r="12" spans="2:36" ht="15" customHeight="1">
      <c r="B12" s="120"/>
      <c r="C12" s="101"/>
      <c r="D12" s="231"/>
      <c r="E12" s="231"/>
      <c r="F12" s="264"/>
      <c r="G12" s="231"/>
      <c r="H12" s="184"/>
      <c r="I12" s="186"/>
      <c r="J12" s="186"/>
      <c r="K12" s="188"/>
      <c r="L12" s="190"/>
      <c r="M12" s="190"/>
      <c r="N12" s="131"/>
      <c r="O12" s="43"/>
      <c r="P12" s="34"/>
      <c r="Q12" s="44"/>
      <c r="R12" s="37"/>
      <c r="S12" s="259"/>
      <c r="T12" s="37"/>
      <c r="U12" s="37"/>
      <c r="V12" s="37"/>
      <c r="W12" s="37"/>
      <c r="X12" s="37"/>
      <c r="Y12" s="37"/>
      <c r="Z12" s="37"/>
      <c r="AA12" s="37"/>
      <c r="AB12" s="37"/>
      <c r="AC12" s="37"/>
      <c r="AD12" s="37"/>
      <c r="AE12" s="133"/>
      <c r="AF12" s="133"/>
      <c r="AG12" s="39"/>
      <c r="AH12" s="196"/>
      <c r="AI12" s="196"/>
      <c r="AJ12" s="198"/>
    </row>
    <row r="13" spans="2:36" ht="10.5" customHeight="1">
      <c r="B13" s="120"/>
      <c r="C13" s="101"/>
      <c r="D13" s="231"/>
      <c r="E13" s="231"/>
      <c r="F13" s="264"/>
      <c r="G13" s="231"/>
      <c r="H13" s="184"/>
      <c r="I13" s="186"/>
      <c r="J13" s="186"/>
      <c r="K13" s="188"/>
      <c r="L13" s="190"/>
      <c r="M13" s="190"/>
      <c r="N13" s="131"/>
      <c r="O13" s="33"/>
      <c r="P13" s="34"/>
      <c r="Q13" s="46"/>
      <c r="R13" s="37"/>
      <c r="S13" s="259"/>
      <c r="T13" s="37"/>
      <c r="U13" s="37"/>
      <c r="V13" s="37"/>
      <c r="W13" s="37"/>
      <c r="X13" s="37"/>
      <c r="Y13" s="37"/>
      <c r="Z13" s="37"/>
      <c r="AA13" s="37"/>
      <c r="AB13" s="37"/>
      <c r="AC13" s="37"/>
      <c r="AD13" s="37"/>
      <c r="AE13" s="133"/>
      <c r="AF13" s="133"/>
      <c r="AG13" s="47"/>
      <c r="AH13" s="196"/>
      <c r="AI13" s="196"/>
      <c r="AJ13" s="198"/>
    </row>
    <row r="14" spans="2:36" ht="30.75" customHeight="1" thickBot="1">
      <c r="B14" s="121"/>
      <c r="C14" s="102"/>
      <c r="D14" s="232"/>
      <c r="E14" s="232"/>
      <c r="F14" s="265"/>
      <c r="G14" s="232"/>
      <c r="H14" s="185"/>
      <c r="I14" s="187"/>
      <c r="J14" s="187"/>
      <c r="K14" s="189"/>
      <c r="L14" s="191"/>
      <c r="M14" s="191"/>
      <c r="N14" s="132"/>
      <c r="O14" s="53"/>
      <c r="P14" s="54"/>
      <c r="Q14" s="55"/>
      <c r="R14" s="56"/>
      <c r="S14" s="260"/>
      <c r="T14" s="56"/>
      <c r="U14" s="56"/>
      <c r="V14" s="56"/>
      <c r="W14" s="56"/>
      <c r="X14" s="56"/>
      <c r="Y14" s="56"/>
      <c r="Z14" s="56"/>
      <c r="AA14" s="56"/>
      <c r="AB14" s="56"/>
      <c r="AC14" s="56"/>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2">
        <f aca="true" t="shared" si="2" ref="P16:AF16">SUM(P17:P20)</f>
        <v>0</v>
      </c>
      <c r="Q16" s="22">
        <f t="shared" si="2"/>
        <v>0</v>
      </c>
      <c r="R16" s="22">
        <f t="shared" si="2"/>
        <v>0</v>
      </c>
      <c r="S16" s="22">
        <f t="shared" si="2"/>
        <v>8000</v>
      </c>
      <c r="T16" s="22">
        <f t="shared" si="2"/>
        <v>0</v>
      </c>
      <c r="U16" s="22">
        <f t="shared" si="2"/>
        <v>0</v>
      </c>
      <c r="V16" s="22">
        <f t="shared" si="2"/>
        <v>0</v>
      </c>
      <c r="W16" s="22">
        <f t="shared" si="2"/>
        <v>0</v>
      </c>
      <c r="X16" s="22">
        <f t="shared" si="2"/>
        <v>0</v>
      </c>
      <c r="Y16" s="22">
        <f t="shared" si="2"/>
        <v>0</v>
      </c>
      <c r="Z16" s="22">
        <f t="shared" si="2"/>
        <v>0</v>
      </c>
      <c r="AA16" s="22">
        <f t="shared" si="2"/>
        <v>0</v>
      </c>
      <c r="AB16" s="22">
        <f t="shared" si="2"/>
        <v>0</v>
      </c>
      <c r="AC16" s="22">
        <f t="shared" si="2"/>
        <v>0</v>
      </c>
      <c r="AD16" s="22">
        <f t="shared" si="2"/>
        <v>0</v>
      </c>
      <c r="AE16" s="22">
        <f t="shared" si="2"/>
        <v>8000</v>
      </c>
      <c r="AF16" s="22">
        <f t="shared" si="2"/>
        <v>0</v>
      </c>
      <c r="AG16" s="113" t="s">
        <v>64</v>
      </c>
      <c r="AH16" s="112" t="s">
        <v>61</v>
      </c>
      <c r="AI16" s="112" t="s">
        <v>62</v>
      </c>
      <c r="AJ16" s="17" t="s">
        <v>63</v>
      </c>
    </row>
    <row r="17" spans="2:36" ht="24.75" customHeight="1">
      <c r="B17" s="203" t="str">
        <f>'[1]GACHALA CON GARANTIA DE DERECHO'!$F$8</f>
        <v>GACHALÁ MI SEGUNDO HOGAR</v>
      </c>
      <c r="C17" s="249"/>
      <c r="D17" s="252" t="str">
        <f>'[1]GACHALA CON GARANTIA DE DERECHO'!$C$8</f>
        <v>Garantizar el goce efectivo de derechos de la población víctima del desplazamiento forzado por la violencia</v>
      </c>
      <c r="E17" s="252" t="s">
        <v>51</v>
      </c>
      <c r="F17" s="253"/>
      <c r="G17" s="252"/>
      <c r="H17" s="205"/>
      <c r="I17" s="186" t="str">
        <f>'[1]GACHALA CON GARANTIA DE DERECHO'!$I$8</f>
        <v>Numero de programas realizado</v>
      </c>
      <c r="J17" s="254">
        <f>'[1]GACHALA CON GARANTIA DE DERECHO'!$E$8</f>
        <v>8</v>
      </c>
      <c r="K17" s="188">
        <f>'[1]GACHALA CON GARANTIA DE DERECHO'!$J$8</f>
        <v>8</v>
      </c>
      <c r="L17" s="247">
        <f>'[2]PLAN INDICATIVO'!$AB$47</f>
        <v>2</v>
      </c>
      <c r="M17" s="181"/>
      <c r="N17" s="212"/>
      <c r="O17" s="66"/>
      <c r="P17" s="38"/>
      <c r="Q17" s="38"/>
      <c r="R17" s="38"/>
      <c r="S17" s="241">
        <f>'[2]PLAN INDICATIVO'!$AX$47</f>
        <v>8000</v>
      </c>
      <c r="T17" s="38"/>
      <c r="U17" s="38"/>
      <c r="V17" s="38"/>
      <c r="W17" s="38"/>
      <c r="X17" s="38"/>
      <c r="Y17" s="38"/>
      <c r="Z17" s="38"/>
      <c r="AA17" s="38"/>
      <c r="AB17" s="38"/>
      <c r="AC17" s="38"/>
      <c r="AD17" s="38"/>
      <c r="AE17" s="133">
        <f>AC17+AA17+Y17+W17+U17+S17</f>
        <v>8000</v>
      </c>
      <c r="AF17" s="133"/>
      <c r="AG17" s="67"/>
      <c r="AH17" s="196"/>
      <c r="AI17" s="192"/>
      <c r="AJ17" s="194"/>
    </row>
    <row r="18" spans="2:36" ht="15">
      <c r="B18" s="203"/>
      <c r="C18" s="250"/>
      <c r="D18" s="231"/>
      <c r="E18" s="231"/>
      <c r="F18" s="234"/>
      <c r="G18" s="231"/>
      <c r="H18" s="205"/>
      <c r="I18" s="186"/>
      <c r="J18" s="186"/>
      <c r="K18" s="188"/>
      <c r="L18" s="228"/>
      <c r="M18" s="181"/>
      <c r="N18" s="212"/>
      <c r="O18" s="66"/>
      <c r="P18" s="38"/>
      <c r="Q18" s="38"/>
      <c r="R18" s="38"/>
      <c r="S18" s="242"/>
      <c r="T18" s="38"/>
      <c r="U18" s="38"/>
      <c r="V18" s="38"/>
      <c r="W18" s="38"/>
      <c r="X18" s="38"/>
      <c r="Y18" s="38"/>
      <c r="Z18" s="38"/>
      <c r="AA18" s="38"/>
      <c r="AB18" s="38"/>
      <c r="AC18" s="38"/>
      <c r="AD18" s="38"/>
      <c r="AE18" s="133"/>
      <c r="AF18" s="133"/>
      <c r="AG18" s="67"/>
      <c r="AH18" s="196"/>
      <c r="AI18" s="192"/>
      <c r="AJ18" s="194"/>
    </row>
    <row r="19" spans="2:36" ht="15">
      <c r="B19" s="203"/>
      <c r="C19" s="250"/>
      <c r="D19" s="231"/>
      <c r="E19" s="231"/>
      <c r="F19" s="234"/>
      <c r="G19" s="231"/>
      <c r="H19" s="205"/>
      <c r="I19" s="186"/>
      <c r="J19" s="186"/>
      <c r="K19" s="188"/>
      <c r="L19" s="228"/>
      <c r="M19" s="181"/>
      <c r="N19" s="212"/>
      <c r="O19" s="66"/>
      <c r="P19" s="38"/>
      <c r="Q19" s="38"/>
      <c r="R19" s="38"/>
      <c r="S19" s="242"/>
      <c r="T19" s="38"/>
      <c r="U19" s="38"/>
      <c r="V19" s="38"/>
      <c r="W19" s="38"/>
      <c r="X19" s="38"/>
      <c r="Y19" s="38"/>
      <c r="Z19" s="38"/>
      <c r="AA19" s="38"/>
      <c r="AB19" s="38"/>
      <c r="AC19" s="38"/>
      <c r="AD19" s="38"/>
      <c r="AE19" s="133"/>
      <c r="AF19" s="133"/>
      <c r="AG19" s="69"/>
      <c r="AH19" s="196"/>
      <c r="AI19" s="192"/>
      <c r="AJ19" s="194"/>
    </row>
    <row r="20" spans="2:37" ht="9.75" customHeight="1" thickBot="1">
      <c r="B20" s="204"/>
      <c r="C20" s="251"/>
      <c r="D20" s="232"/>
      <c r="E20" s="232"/>
      <c r="F20" s="235"/>
      <c r="G20" s="232"/>
      <c r="H20" s="206"/>
      <c r="I20" s="187"/>
      <c r="J20" s="187"/>
      <c r="K20" s="189"/>
      <c r="L20" s="229"/>
      <c r="M20" s="182"/>
      <c r="N20" s="213"/>
      <c r="O20" s="74"/>
      <c r="P20" s="57"/>
      <c r="Q20" s="57"/>
      <c r="R20" s="57"/>
      <c r="S20" s="243"/>
      <c r="T20" s="57"/>
      <c r="U20" s="57"/>
      <c r="V20" s="57"/>
      <c r="W20" s="57"/>
      <c r="X20" s="57"/>
      <c r="Y20" s="57"/>
      <c r="Z20" s="57"/>
      <c r="AA20" s="57"/>
      <c r="AB20" s="57"/>
      <c r="AC20" s="57"/>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O23</f>
        <v>0</v>
      </c>
      <c r="P22" s="22">
        <f aca="true" t="shared" si="3" ref="P22:AF22">P23</f>
        <v>0</v>
      </c>
      <c r="Q22" s="22">
        <f t="shared" si="3"/>
        <v>0</v>
      </c>
      <c r="R22" s="22">
        <f t="shared" si="3"/>
        <v>0</v>
      </c>
      <c r="S22" s="22">
        <f t="shared" si="3"/>
        <v>15000</v>
      </c>
      <c r="T22" s="22">
        <f t="shared" si="3"/>
        <v>0</v>
      </c>
      <c r="U22" s="22">
        <f t="shared" si="3"/>
        <v>0</v>
      </c>
      <c r="V22" s="22">
        <f t="shared" si="3"/>
        <v>0</v>
      </c>
      <c r="W22" s="22">
        <f t="shared" si="3"/>
        <v>0</v>
      </c>
      <c r="X22" s="22">
        <f t="shared" si="3"/>
        <v>0</v>
      </c>
      <c r="Y22" s="22">
        <f t="shared" si="3"/>
        <v>0</v>
      </c>
      <c r="Z22" s="22">
        <f t="shared" si="3"/>
        <v>0</v>
      </c>
      <c r="AA22" s="22">
        <f t="shared" si="3"/>
        <v>0</v>
      </c>
      <c r="AB22" s="22">
        <f t="shared" si="3"/>
        <v>0</v>
      </c>
      <c r="AC22" s="22">
        <f t="shared" si="3"/>
        <v>0</v>
      </c>
      <c r="AD22" s="22">
        <f t="shared" si="3"/>
        <v>0</v>
      </c>
      <c r="AE22" s="22">
        <f t="shared" si="3"/>
        <v>15000</v>
      </c>
      <c r="AF22" s="22">
        <f t="shared" si="3"/>
        <v>0</v>
      </c>
      <c r="AG22" s="113" t="s">
        <v>64</v>
      </c>
      <c r="AH22" s="112" t="s">
        <v>61</v>
      </c>
      <c r="AI22" s="112" t="s">
        <v>62</v>
      </c>
      <c r="AJ22" s="17" t="s">
        <v>63</v>
      </c>
      <c r="AK22" s="76"/>
    </row>
    <row r="23" spans="2:37" ht="30" customHeight="1">
      <c r="B23" s="119" t="str">
        <f>'[1]GACHALA CON GARANTIA DE DERECHO'!$F$9</f>
        <v>JÓVENES CON FUTURO</v>
      </c>
      <c r="C23" s="100"/>
      <c r="D23" s="230" t="str">
        <f>'[1]GACHALA CON GARANTIA DE DERECHO'!$C9</f>
        <v>Gestionar y crear programas encaminados al fortalecimiento de los derechos de los jóvenes del municipio. En concordancia con los sectores del plan ( deportes, cultura, educación, social y institucional) </v>
      </c>
      <c r="E23" s="230" t="s">
        <v>51</v>
      </c>
      <c r="F23" s="233"/>
      <c r="G23" s="230"/>
      <c r="H23" s="220"/>
      <c r="I23" s="221" t="str">
        <f>'[1]GACHALA CON GARANTIA DE DERECHO'!$I$9</f>
        <v>Numero de programas realizado</v>
      </c>
      <c r="J23" s="227">
        <f>'[1]GACHALA CON GARANTIA DE DERECHO'!$E$9</f>
        <v>4</v>
      </c>
      <c r="K23" s="224">
        <f>'[1]GACHALA CON GARANTIA DE DERECHO'!$J$9</f>
        <v>4</v>
      </c>
      <c r="L23" s="224">
        <f>'[2]PLAN INDICATIVO'!$AB$48</f>
        <v>1</v>
      </c>
      <c r="M23" s="224"/>
      <c r="N23" s="209"/>
      <c r="O23" s="238"/>
      <c r="P23" s="84"/>
      <c r="Q23" s="85"/>
      <c r="R23" s="84"/>
      <c r="S23" s="261">
        <f>'[2]PLAN INDICATIVO'!$AX$48</f>
        <v>15000</v>
      </c>
      <c r="T23" s="84"/>
      <c r="U23" s="84"/>
      <c r="V23" s="84"/>
      <c r="W23" s="84"/>
      <c r="X23" s="84"/>
      <c r="Y23" s="84"/>
      <c r="Z23" s="84"/>
      <c r="AA23" s="84"/>
      <c r="AB23" s="84"/>
      <c r="AC23" s="38"/>
      <c r="AD23" s="38"/>
      <c r="AE23" s="133">
        <f>AC23+AA23+Y23+W23+U23+S23</f>
        <v>15000</v>
      </c>
      <c r="AF23" s="133"/>
      <c r="AG23" s="67"/>
      <c r="AH23" s="192"/>
      <c r="AI23" s="192"/>
      <c r="AJ23" s="194"/>
      <c r="AK23" s="76"/>
    </row>
    <row r="24" spans="2:37" ht="21" customHeight="1">
      <c r="B24" s="120"/>
      <c r="C24" s="101"/>
      <c r="D24" s="236"/>
      <c r="E24" s="231"/>
      <c r="F24" s="234"/>
      <c r="G24" s="231"/>
      <c r="H24" s="184"/>
      <c r="I24" s="222"/>
      <c r="J24" s="186"/>
      <c r="K24" s="225"/>
      <c r="L24" s="228"/>
      <c r="M24" s="225"/>
      <c r="N24" s="210"/>
      <c r="O24" s="239"/>
      <c r="P24" s="88"/>
      <c r="Q24" s="89"/>
      <c r="R24" s="88"/>
      <c r="S24" s="242"/>
      <c r="T24" s="88"/>
      <c r="U24" s="88"/>
      <c r="V24" s="88"/>
      <c r="W24" s="88"/>
      <c r="X24" s="88"/>
      <c r="Y24" s="88"/>
      <c r="Z24" s="88"/>
      <c r="AA24" s="88"/>
      <c r="AB24" s="88"/>
      <c r="AC24" s="38"/>
      <c r="AD24" s="38"/>
      <c r="AE24" s="179"/>
      <c r="AF24" s="179"/>
      <c r="AG24" s="67"/>
      <c r="AH24" s="192"/>
      <c r="AI24" s="192"/>
      <c r="AJ24" s="194"/>
      <c r="AK24" s="76"/>
    </row>
    <row r="25" spans="2:36" ht="28.5" customHeight="1" thickBot="1">
      <c r="B25" s="121"/>
      <c r="C25" s="102"/>
      <c r="D25" s="237"/>
      <c r="E25" s="232"/>
      <c r="F25" s="235"/>
      <c r="G25" s="232"/>
      <c r="H25" s="185"/>
      <c r="I25" s="223"/>
      <c r="J25" s="187"/>
      <c r="K25" s="226"/>
      <c r="L25" s="229"/>
      <c r="M25" s="226"/>
      <c r="N25" s="211"/>
      <c r="O25" s="240"/>
      <c r="P25" s="57"/>
      <c r="Q25" s="54"/>
      <c r="R25" s="57"/>
      <c r="S25" s="243"/>
      <c r="T25" s="57"/>
      <c r="U25" s="57"/>
      <c r="V25" s="57"/>
      <c r="W25" s="57"/>
      <c r="X25" s="57"/>
      <c r="Y25" s="57"/>
      <c r="Z25" s="57"/>
      <c r="AA25" s="57"/>
      <c r="AB25" s="57"/>
      <c r="AC25" s="57"/>
      <c r="AD25" s="57"/>
      <c r="AE25" s="180"/>
      <c r="AF25" s="180"/>
      <c r="AG25" s="91"/>
      <c r="AH25" s="193"/>
      <c r="AI25" s="193"/>
      <c r="AJ25" s="195"/>
    </row>
    <row r="26" ht="6" customHeight="1"/>
  </sheetData>
  <sheetProtection/>
  <mergeCells count="9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S11:S14"/>
    <mergeCell ref="AF17:AF20"/>
    <mergeCell ref="B15:AJ15"/>
    <mergeCell ref="B17:B20"/>
    <mergeCell ref="C17:C20"/>
    <mergeCell ref="D17:D20"/>
    <mergeCell ref="E17:E20"/>
    <mergeCell ref="F17:F20"/>
    <mergeCell ref="G17:G20"/>
    <mergeCell ref="H17:H20"/>
    <mergeCell ref="I17:I20"/>
    <mergeCell ref="H23:H25"/>
    <mergeCell ref="K17:K20"/>
    <mergeCell ref="L17:L20"/>
    <mergeCell ref="M17:M20"/>
    <mergeCell ref="N17:N20"/>
    <mergeCell ref="AE17:AE20"/>
    <mergeCell ref="J17:J20"/>
    <mergeCell ref="O23:O25"/>
    <mergeCell ref="S17:S20"/>
    <mergeCell ref="S23:S25"/>
    <mergeCell ref="N23:N25"/>
    <mergeCell ref="AH17:AH20"/>
    <mergeCell ref="AI17:AI20"/>
    <mergeCell ref="AJ17:AJ20"/>
    <mergeCell ref="B21:AJ21"/>
    <mergeCell ref="B23:B25"/>
    <mergeCell ref="D23:D25"/>
    <mergeCell ref="E23:E25"/>
    <mergeCell ref="F23:F25"/>
    <mergeCell ref="G23:G25"/>
    <mergeCell ref="AE23:AE25"/>
    <mergeCell ref="AF23:AF25"/>
    <mergeCell ref="AH23:AH25"/>
    <mergeCell ref="AI23:AI25"/>
    <mergeCell ref="AJ23:AJ25"/>
    <mergeCell ref="I23:I25"/>
    <mergeCell ref="J23:J25"/>
    <mergeCell ref="K23:K25"/>
    <mergeCell ref="L23:L25"/>
    <mergeCell ref="M23:M2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7030A0"/>
  </sheetPr>
  <dimension ref="B1:AK41"/>
  <sheetViews>
    <sheetView zoomScalePageLayoutView="0" workbookViewId="0" topLeftCell="A6">
      <pane ySplit="3" topLeftCell="A9" activePane="bottomLeft" state="frozen"/>
      <selection pane="topLeft" activeCell="A6" sqref="A6"/>
      <selection pane="bottomLeft" activeCell="AC23" sqref="AC23:AC25"/>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9.28125" style="93" bestFit="1"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hidden="1"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hidden="1">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hidden="1" thickBot="1">
      <c r="B3" s="266" t="s">
        <v>94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hidden="1">
      <c r="B4" s="269">
        <v>3</v>
      </c>
      <c r="C4" s="270"/>
      <c r="D4" s="270"/>
      <c r="E4" s="270"/>
      <c r="F4" s="270"/>
      <c r="G4" s="270"/>
      <c r="H4" s="271"/>
      <c r="I4" s="272" t="s">
        <v>89</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hidden="1" thickBot="1">
      <c r="B5" s="158" t="s">
        <v>86</v>
      </c>
      <c r="C5" s="159"/>
      <c r="D5" s="160"/>
      <c r="E5" s="114"/>
      <c r="F5" s="277" t="s">
        <v>87</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44</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0</v>
      </c>
      <c r="M8" s="11">
        <v>0</v>
      </c>
      <c r="N8" s="106">
        <v>0</v>
      </c>
      <c r="O8" s="12">
        <f>O10+O16+O22</f>
        <v>0</v>
      </c>
      <c r="P8" s="13">
        <f>P10+P16+P22</f>
        <v>0</v>
      </c>
      <c r="Q8" s="13">
        <f>Q10+Q16+Q22</f>
        <v>0</v>
      </c>
      <c r="R8" s="13">
        <f>R10+R16+R22</f>
        <v>0</v>
      </c>
      <c r="S8" s="13">
        <f>S10+S16+S22+S26+S30+S34</f>
        <v>40349</v>
      </c>
      <c r="T8" s="13">
        <f aca="true" t="shared" si="0" ref="T8:AD8">T10+T16+T22+T26+T30+T34</f>
        <v>0</v>
      </c>
      <c r="U8" s="13">
        <f t="shared" si="0"/>
        <v>0</v>
      </c>
      <c r="V8" s="13">
        <f t="shared" si="0"/>
        <v>0</v>
      </c>
      <c r="W8" s="13">
        <f t="shared" si="0"/>
        <v>0</v>
      </c>
      <c r="X8" s="13">
        <f t="shared" si="0"/>
        <v>0</v>
      </c>
      <c r="Y8" s="13">
        <f t="shared" si="0"/>
        <v>0</v>
      </c>
      <c r="Z8" s="13">
        <f t="shared" si="0"/>
        <v>0</v>
      </c>
      <c r="AA8" s="13">
        <f t="shared" si="0"/>
        <v>0</v>
      </c>
      <c r="AB8" s="13">
        <f t="shared" si="0"/>
        <v>0</v>
      </c>
      <c r="AC8" s="13">
        <f>AC10+AC16+AC22+AC26+AC30+AC34+AC38</f>
        <v>165651</v>
      </c>
      <c r="AD8" s="13">
        <f t="shared" si="0"/>
        <v>0</v>
      </c>
      <c r="AE8" s="13">
        <f>AE10+AE16+AE22+AE26+AE30+AE34+AE38+AE40</f>
        <v>206000</v>
      </c>
      <c r="AF8" s="14">
        <f>AF10+AF16+AF22</f>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3">
        <f>SUM(P11:P14)</f>
        <v>0</v>
      </c>
      <c r="Q10" s="24">
        <f>SUM(Q11:Q14)</f>
        <v>0</v>
      </c>
      <c r="R10" s="23">
        <f>SUM(R11:R14)</f>
        <v>0</v>
      </c>
      <c r="S10" s="23">
        <f aca="true" t="shared" si="1" ref="S10:AF10">SUM(S11:S14)</f>
        <v>0</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8000</v>
      </c>
      <c r="AD10" s="23">
        <f t="shared" si="1"/>
        <v>0</v>
      </c>
      <c r="AE10" s="23">
        <f t="shared" si="1"/>
        <v>8000</v>
      </c>
      <c r="AF10" s="23">
        <f t="shared" si="1"/>
        <v>0</v>
      </c>
      <c r="AG10" s="113" t="s">
        <v>64</v>
      </c>
      <c r="AH10" s="112" t="s">
        <v>61</v>
      </c>
      <c r="AI10" s="112" t="s">
        <v>62</v>
      </c>
      <c r="AJ10" s="17" t="s">
        <v>63</v>
      </c>
    </row>
    <row r="11" spans="2:36" ht="11.25" customHeight="1">
      <c r="B11" s="119" t="str">
        <f>'[1]DEPORTES'!$F$7</f>
        <v>CONSTRUCCIÓN, MANTENIMIENTO Y ADECUACIÓN DE LA INFRAESTRUCTURA DEPORTIVA: </v>
      </c>
      <c r="C11" s="100"/>
      <c r="D11" s="230" t="str">
        <f>'[1]DEPORTES'!$C$7</f>
        <v>Adecuar escenarios deportivos o recreativos de la entidad territorial</v>
      </c>
      <c r="E11" s="230" t="s">
        <v>51</v>
      </c>
      <c r="F11" s="263"/>
      <c r="G11" s="252"/>
      <c r="H11" s="183"/>
      <c r="I11" s="186" t="str">
        <f>'[1]DEPORTES'!$I$7</f>
        <v>% de  nuevos personas  que reciben el servicio.</v>
      </c>
      <c r="J11" s="227">
        <f>'[1]DEPORTES'!$E$7</f>
        <v>20</v>
      </c>
      <c r="K11" s="188">
        <f>'[1]DEPORTES'!$J$7</f>
        <v>18</v>
      </c>
      <c r="L11" s="262">
        <f>'[2]PLAN INDICATIVO'!$AB$57</f>
        <v>4</v>
      </c>
      <c r="M11" s="190"/>
      <c r="N11" s="131"/>
      <c r="O11" s="33"/>
      <c r="P11" s="34"/>
      <c r="Q11" s="35"/>
      <c r="R11" s="36"/>
      <c r="S11" s="36"/>
      <c r="T11" s="36"/>
      <c r="U11" s="36"/>
      <c r="V11" s="36"/>
      <c r="W11" s="36"/>
      <c r="X11" s="36"/>
      <c r="Y11" s="36"/>
      <c r="Z11" s="36"/>
      <c r="AA11" s="36"/>
      <c r="AB11" s="36"/>
      <c r="AC11" s="258">
        <f>'[2]PLAN INDICATIVO'!$BC$57</f>
        <v>8000</v>
      </c>
      <c r="AD11" s="37"/>
      <c r="AE11" s="133">
        <f>AC11</f>
        <v>8000</v>
      </c>
      <c r="AF11" s="133"/>
      <c r="AG11" s="39"/>
      <c r="AH11" s="196"/>
      <c r="AI11" s="196"/>
      <c r="AJ11" s="198"/>
    </row>
    <row r="12" spans="2:36" ht="15" customHeight="1">
      <c r="B12" s="120"/>
      <c r="C12" s="101"/>
      <c r="D12" s="231"/>
      <c r="E12" s="231"/>
      <c r="F12" s="264"/>
      <c r="G12" s="231"/>
      <c r="H12" s="184"/>
      <c r="I12" s="186"/>
      <c r="J12" s="186"/>
      <c r="K12" s="188"/>
      <c r="L12" s="190"/>
      <c r="M12" s="190"/>
      <c r="N12" s="131"/>
      <c r="O12" s="43"/>
      <c r="P12" s="34"/>
      <c r="Q12" s="44"/>
      <c r="R12" s="37"/>
      <c r="S12" s="37"/>
      <c r="T12" s="37"/>
      <c r="U12" s="37"/>
      <c r="V12" s="37"/>
      <c r="W12" s="37"/>
      <c r="X12" s="37"/>
      <c r="Y12" s="37"/>
      <c r="Z12" s="37"/>
      <c r="AA12" s="37"/>
      <c r="AB12" s="37"/>
      <c r="AC12" s="259"/>
      <c r="AD12" s="37"/>
      <c r="AE12" s="133"/>
      <c r="AF12" s="133"/>
      <c r="AG12" s="39"/>
      <c r="AH12" s="196"/>
      <c r="AI12" s="196"/>
      <c r="AJ12" s="198"/>
    </row>
    <row r="13" spans="2:36" ht="10.5" customHeight="1">
      <c r="B13" s="120"/>
      <c r="C13" s="101"/>
      <c r="D13" s="231"/>
      <c r="E13" s="231"/>
      <c r="F13" s="264"/>
      <c r="G13" s="231"/>
      <c r="H13" s="184"/>
      <c r="I13" s="186"/>
      <c r="J13" s="186"/>
      <c r="K13" s="188"/>
      <c r="L13" s="190"/>
      <c r="M13" s="190"/>
      <c r="N13" s="131"/>
      <c r="O13" s="33"/>
      <c r="P13" s="34"/>
      <c r="Q13" s="46"/>
      <c r="R13" s="37"/>
      <c r="S13" s="37"/>
      <c r="T13" s="37"/>
      <c r="U13" s="37"/>
      <c r="V13" s="37"/>
      <c r="W13" s="37"/>
      <c r="X13" s="37"/>
      <c r="Y13" s="37"/>
      <c r="Z13" s="37"/>
      <c r="AA13" s="37"/>
      <c r="AB13" s="37"/>
      <c r="AC13" s="259"/>
      <c r="AD13" s="37"/>
      <c r="AE13" s="133"/>
      <c r="AF13" s="133"/>
      <c r="AG13" s="47"/>
      <c r="AH13" s="196"/>
      <c r="AI13" s="196"/>
      <c r="AJ13" s="198"/>
    </row>
    <row r="14" spans="2:36" ht="30.75" customHeight="1" thickBot="1">
      <c r="B14" s="121"/>
      <c r="C14" s="102"/>
      <c r="D14" s="232"/>
      <c r="E14" s="232"/>
      <c r="F14" s="265"/>
      <c r="G14" s="232"/>
      <c r="H14" s="185"/>
      <c r="I14" s="187"/>
      <c r="J14" s="187"/>
      <c r="K14" s="189"/>
      <c r="L14" s="191"/>
      <c r="M14" s="191"/>
      <c r="N14" s="132"/>
      <c r="O14" s="53"/>
      <c r="P14" s="54"/>
      <c r="Q14" s="55"/>
      <c r="R14" s="56"/>
      <c r="S14" s="56"/>
      <c r="T14" s="56"/>
      <c r="U14" s="56"/>
      <c r="V14" s="56"/>
      <c r="W14" s="56"/>
      <c r="X14" s="56"/>
      <c r="Y14" s="56"/>
      <c r="Z14" s="56"/>
      <c r="AA14" s="56"/>
      <c r="AB14" s="56"/>
      <c r="AC14" s="260"/>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3">
        <f>SUM(P17:P20)</f>
        <v>0</v>
      </c>
      <c r="Q16" s="24">
        <f>SUM(Q17:Q20)</f>
        <v>0</v>
      </c>
      <c r="R16" s="23">
        <f>SUM(R17:R20)</f>
        <v>0</v>
      </c>
      <c r="S16" s="23">
        <f aca="true" t="shared" si="2" ref="S16:AF16">SUM(S17:S20)</f>
        <v>0</v>
      </c>
      <c r="T16" s="23">
        <f t="shared" si="2"/>
        <v>0</v>
      </c>
      <c r="U16" s="23">
        <f t="shared" si="2"/>
        <v>0</v>
      </c>
      <c r="V16" s="23">
        <f t="shared" si="2"/>
        <v>0</v>
      </c>
      <c r="W16" s="23">
        <f t="shared" si="2"/>
        <v>0</v>
      </c>
      <c r="X16" s="23">
        <f t="shared" si="2"/>
        <v>0</v>
      </c>
      <c r="Y16" s="23">
        <f t="shared" si="2"/>
        <v>0</v>
      </c>
      <c r="Z16" s="23">
        <f t="shared" si="2"/>
        <v>0</v>
      </c>
      <c r="AA16" s="23">
        <f t="shared" si="2"/>
        <v>0</v>
      </c>
      <c r="AB16" s="23">
        <f t="shared" si="2"/>
        <v>0</v>
      </c>
      <c r="AC16" s="23">
        <f t="shared" si="2"/>
        <v>2000</v>
      </c>
      <c r="AD16" s="23">
        <f t="shared" si="2"/>
        <v>0</v>
      </c>
      <c r="AE16" s="23">
        <f t="shared" si="2"/>
        <v>2000</v>
      </c>
      <c r="AF16" s="23">
        <f t="shared" si="2"/>
        <v>0</v>
      </c>
      <c r="AG16" s="113" t="s">
        <v>64</v>
      </c>
      <c r="AH16" s="112" t="s">
        <v>61</v>
      </c>
      <c r="AI16" s="112" t="s">
        <v>62</v>
      </c>
      <c r="AJ16" s="17" t="s">
        <v>63</v>
      </c>
    </row>
    <row r="17" spans="2:36" ht="24.75" customHeight="1">
      <c r="B17" s="203" t="str">
        <f>'[1]DEPORTES'!$F$8</f>
        <v>DEPORTE Y PASATIEMPO. (ADULTO MAYOR, DISCAPACITADOS, POBLACIÓN INACTIVA).</v>
      </c>
      <c r="C17" s="249"/>
      <c r="D17" s="252" t="str">
        <f>'[1]DEPORTES'!$C$8</f>
        <v>Diseñar e implementar programas de actividad física para disminuir los niveles de sedentarismo</v>
      </c>
      <c r="E17" s="252" t="s">
        <v>51</v>
      </c>
      <c r="F17" s="253"/>
      <c r="G17" s="252"/>
      <c r="H17" s="205"/>
      <c r="I17" s="186" t="str">
        <f>'[1]DEPORTES'!$I$8</f>
        <v>%programas implementados</v>
      </c>
      <c r="J17" s="254">
        <f>'[1]DEPORTES'!$E$8</f>
        <v>6</v>
      </c>
      <c r="K17" s="188">
        <f>'[1]DEPORTES'!$J$8</f>
        <v>5</v>
      </c>
      <c r="L17" s="247">
        <f>'[2]PLAN INDICATIVO'!$AB$58</f>
        <v>1</v>
      </c>
      <c r="M17" s="181"/>
      <c r="N17" s="212"/>
      <c r="O17" s="66"/>
      <c r="P17" s="38"/>
      <c r="Q17" s="38"/>
      <c r="R17" s="38"/>
      <c r="S17" s="38"/>
      <c r="T17" s="38"/>
      <c r="U17" s="38"/>
      <c r="V17" s="38"/>
      <c r="W17" s="38"/>
      <c r="X17" s="38"/>
      <c r="Y17" s="38"/>
      <c r="Z17" s="38"/>
      <c r="AA17" s="38"/>
      <c r="AB17" s="38"/>
      <c r="AC17" s="241">
        <f>'[2]PLAN INDICATIVO'!$BC$58</f>
        <v>2000</v>
      </c>
      <c r="AD17" s="38"/>
      <c r="AE17" s="133">
        <f>AC17</f>
        <v>2000</v>
      </c>
      <c r="AF17" s="133"/>
      <c r="AG17" s="67"/>
      <c r="AH17" s="196"/>
      <c r="AI17" s="192"/>
      <c r="AJ17" s="194"/>
    </row>
    <row r="18" spans="2:36" ht="15">
      <c r="B18" s="203"/>
      <c r="C18" s="250"/>
      <c r="D18" s="231"/>
      <c r="E18" s="231"/>
      <c r="F18" s="234"/>
      <c r="G18" s="231"/>
      <c r="H18" s="205"/>
      <c r="I18" s="186"/>
      <c r="J18" s="186"/>
      <c r="K18" s="188"/>
      <c r="L18" s="228"/>
      <c r="M18" s="181"/>
      <c r="N18" s="212"/>
      <c r="O18" s="66"/>
      <c r="P18" s="38"/>
      <c r="Q18" s="38"/>
      <c r="R18" s="38"/>
      <c r="S18" s="38"/>
      <c r="T18" s="38"/>
      <c r="U18" s="38"/>
      <c r="V18" s="38"/>
      <c r="W18" s="38"/>
      <c r="X18" s="38"/>
      <c r="Y18" s="38"/>
      <c r="Z18" s="38"/>
      <c r="AA18" s="38"/>
      <c r="AB18" s="38"/>
      <c r="AC18" s="242"/>
      <c r="AD18" s="38"/>
      <c r="AE18" s="133"/>
      <c r="AF18" s="133"/>
      <c r="AG18" s="67"/>
      <c r="AH18" s="196"/>
      <c r="AI18" s="192"/>
      <c r="AJ18" s="194"/>
    </row>
    <row r="19" spans="2:36" ht="15">
      <c r="B19" s="203"/>
      <c r="C19" s="250"/>
      <c r="D19" s="231"/>
      <c r="E19" s="231"/>
      <c r="F19" s="234"/>
      <c r="G19" s="231"/>
      <c r="H19" s="205"/>
      <c r="I19" s="186"/>
      <c r="J19" s="186"/>
      <c r="K19" s="188"/>
      <c r="L19" s="228"/>
      <c r="M19" s="181"/>
      <c r="N19" s="212"/>
      <c r="O19" s="66"/>
      <c r="P19" s="38"/>
      <c r="Q19" s="38"/>
      <c r="R19" s="38"/>
      <c r="S19" s="38"/>
      <c r="T19" s="38"/>
      <c r="U19" s="38"/>
      <c r="V19" s="38"/>
      <c r="W19" s="38"/>
      <c r="X19" s="38"/>
      <c r="Y19" s="38"/>
      <c r="Z19" s="38"/>
      <c r="AA19" s="38"/>
      <c r="AB19" s="38"/>
      <c r="AC19" s="242"/>
      <c r="AD19" s="38"/>
      <c r="AE19" s="133"/>
      <c r="AF19" s="133"/>
      <c r="AG19" s="69"/>
      <c r="AH19" s="196"/>
      <c r="AI19" s="192"/>
      <c r="AJ19" s="194"/>
    </row>
    <row r="20" spans="2:37" ht="9.75" customHeight="1" thickBot="1">
      <c r="B20" s="204"/>
      <c r="C20" s="251"/>
      <c r="D20" s="232"/>
      <c r="E20" s="232"/>
      <c r="F20" s="235"/>
      <c r="G20" s="232"/>
      <c r="H20" s="206"/>
      <c r="I20" s="187"/>
      <c r="J20" s="187"/>
      <c r="K20" s="189"/>
      <c r="L20" s="229"/>
      <c r="M20" s="182"/>
      <c r="N20" s="213"/>
      <c r="O20" s="74"/>
      <c r="P20" s="57"/>
      <c r="Q20" s="57"/>
      <c r="R20" s="57"/>
      <c r="S20" s="57"/>
      <c r="T20" s="57"/>
      <c r="U20" s="57"/>
      <c r="V20" s="57"/>
      <c r="W20" s="57"/>
      <c r="X20" s="57"/>
      <c r="Y20" s="57"/>
      <c r="Z20" s="57"/>
      <c r="AA20" s="57"/>
      <c r="AB20" s="57"/>
      <c r="AC20" s="243"/>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SUM(I22:O23+C17)</f>
        <v>0</v>
      </c>
      <c r="P22" s="23">
        <f>SUM(P23:P25)</f>
        <v>0</v>
      </c>
      <c r="Q22" s="24">
        <f>SUM(Q23:Q25)</f>
        <v>0</v>
      </c>
      <c r="R22" s="23">
        <f>SUM(R23:R25)</f>
        <v>0</v>
      </c>
      <c r="S22" s="23">
        <f aca="true" t="shared" si="3" ref="S22:AF22">SUM(S23:S25)</f>
        <v>3362</v>
      </c>
      <c r="T22" s="23">
        <f t="shared" si="3"/>
        <v>0</v>
      </c>
      <c r="U22" s="23">
        <f t="shared" si="3"/>
        <v>0</v>
      </c>
      <c r="V22" s="23">
        <f t="shared" si="3"/>
        <v>0</v>
      </c>
      <c r="W22" s="23">
        <f t="shared" si="3"/>
        <v>0</v>
      </c>
      <c r="X22" s="23">
        <f t="shared" si="3"/>
        <v>0</v>
      </c>
      <c r="Y22" s="23">
        <f t="shared" si="3"/>
        <v>0</v>
      </c>
      <c r="Z22" s="23">
        <f t="shared" si="3"/>
        <v>0</v>
      </c>
      <c r="AA22" s="23">
        <f t="shared" si="3"/>
        <v>0</v>
      </c>
      <c r="AB22" s="23">
        <f t="shared" si="3"/>
        <v>0</v>
      </c>
      <c r="AC22" s="23">
        <f t="shared" si="3"/>
        <v>113638</v>
      </c>
      <c r="AD22" s="23">
        <f t="shared" si="3"/>
        <v>0</v>
      </c>
      <c r="AE22" s="23">
        <f t="shared" si="3"/>
        <v>117000</v>
      </c>
      <c r="AF22" s="23">
        <f t="shared" si="3"/>
        <v>0</v>
      </c>
      <c r="AG22" s="113" t="s">
        <v>64</v>
      </c>
      <c r="AH22" s="112" t="s">
        <v>61</v>
      </c>
      <c r="AI22" s="112" t="s">
        <v>62</v>
      </c>
      <c r="AJ22" s="17" t="s">
        <v>63</v>
      </c>
      <c r="AK22" s="76"/>
    </row>
    <row r="23" spans="2:37" ht="30" customHeight="1">
      <c r="B23" s="119" t="str">
        <f>'[1]DEPORTES'!$F$9</f>
        <v>APOYO Y REALIZACIÓN DE EVENTOS DEPORTIVOS EN EL MUNICIPIO.</v>
      </c>
      <c r="C23" s="100"/>
      <c r="D23" s="230" t="str">
        <f>'[1]DEPORTES'!$C$9</f>
        <v>Diseñar e implementar programas de actividad física para disminuir los niveles de sedentarismo</v>
      </c>
      <c r="E23" s="230" t="s">
        <v>51</v>
      </c>
      <c r="F23" s="233"/>
      <c r="G23" s="230"/>
      <c r="H23" s="220"/>
      <c r="I23" s="221" t="str">
        <f>'[1]DEPORTES'!$I$9</f>
        <v>%programas implementados</v>
      </c>
      <c r="J23" s="227">
        <f>'[1]DEPORTES'!$E$9</f>
        <v>14</v>
      </c>
      <c r="K23" s="224">
        <f>'[1]DEPORTES'!$J$9</f>
        <v>13</v>
      </c>
      <c r="L23" s="224">
        <f>'[2]PLAN INDICATIVO'!$AB$59</f>
        <v>4</v>
      </c>
      <c r="M23" s="224"/>
      <c r="N23" s="209"/>
      <c r="O23" s="83"/>
      <c r="P23" s="84"/>
      <c r="Q23" s="85"/>
      <c r="R23" s="84"/>
      <c r="S23" s="261">
        <f>'[2]PLAN INDICATIVO'!$AX$59</f>
        <v>3362</v>
      </c>
      <c r="T23" s="84"/>
      <c r="U23" s="84"/>
      <c r="V23" s="84"/>
      <c r="W23" s="84"/>
      <c r="X23" s="84"/>
      <c r="Y23" s="84"/>
      <c r="Z23" s="84"/>
      <c r="AA23" s="84"/>
      <c r="AB23" s="84"/>
      <c r="AC23" s="241">
        <f>'[2]PLAN INDICATIVO'!$BC$59</f>
        <v>113638</v>
      </c>
      <c r="AD23" s="38"/>
      <c r="AE23" s="133">
        <f>AC23+S23</f>
        <v>117000</v>
      </c>
      <c r="AF23" s="133"/>
      <c r="AG23" s="67"/>
      <c r="AH23" s="192"/>
      <c r="AI23" s="192"/>
      <c r="AJ23" s="194"/>
      <c r="AK23" s="76"/>
    </row>
    <row r="24" spans="2:37" ht="21" customHeight="1">
      <c r="B24" s="120"/>
      <c r="C24" s="101"/>
      <c r="D24" s="236"/>
      <c r="E24" s="231"/>
      <c r="F24" s="234"/>
      <c r="G24" s="231"/>
      <c r="H24" s="184"/>
      <c r="I24" s="222"/>
      <c r="J24" s="186"/>
      <c r="K24" s="225"/>
      <c r="L24" s="228"/>
      <c r="M24" s="225"/>
      <c r="N24" s="210"/>
      <c r="O24" s="87"/>
      <c r="P24" s="88"/>
      <c r="Q24" s="89"/>
      <c r="R24" s="88"/>
      <c r="S24" s="242"/>
      <c r="T24" s="88"/>
      <c r="U24" s="88"/>
      <c r="V24" s="88"/>
      <c r="W24" s="88"/>
      <c r="X24" s="88"/>
      <c r="Y24" s="88"/>
      <c r="Z24" s="88"/>
      <c r="AA24" s="88"/>
      <c r="AB24" s="88"/>
      <c r="AC24" s="242"/>
      <c r="AD24" s="38"/>
      <c r="AE24" s="179"/>
      <c r="AF24" s="179"/>
      <c r="AG24" s="67"/>
      <c r="AH24" s="192"/>
      <c r="AI24" s="192"/>
      <c r="AJ24" s="194"/>
      <c r="AK24" s="76"/>
    </row>
    <row r="25" spans="2:36" ht="28.5" customHeight="1" thickBot="1">
      <c r="B25" s="121"/>
      <c r="C25" s="102"/>
      <c r="D25" s="237"/>
      <c r="E25" s="232"/>
      <c r="F25" s="235"/>
      <c r="G25" s="232"/>
      <c r="H25" s="185"/>
      <c r="I25" s="223"/>
      <c r="J25" s="187"/>
      <c r="K25" s="226"/>
      <c r="L25" s="229"/>
      <c r="M25" s="226"/>
      <c r="N25" s="211"/>
      <c r="O25" s="74"/>
      <c r="P25" s="57"/>
      <c r="Q25" s="54"/>
      <c r="R25" s="57"/>
      <c r="S25" s="243"/>
      <c r="T25" s="57"/>
      <c r="U25" s="57"/>
      <c r="V25" s="57"/>
      <c r="W25" s="57"/>
      <c r="X25" s="57"/>
      <c r="Y25" s="57"/>
      <c r="Z25" s="57"/>
      <c r="AA25" s="57"/>
      <c r="AB25" s="57"/>
      <c r="AC25" s="243"/>
      <c r="AD25" s="57"/>
      <c r="AE25" s="180"/>
      <c r="AF25" s="180"/>
      <c r="AG25" s="91"/>
      <c r="AH25" s="193"/>
      <c r="AI25" s="193"/>
      <c r="AJ25" s="195"/>
    </row>
    <row r="26" spans="2:37" ht="74.25" customHeight="1" thickBot="1">
      <c r="B26" s="18" t="s">
        <v>13</v>
      </c>
      <c r="C26" s="19" t="s">
        <v>30</v>
      </c>
      <c r="D26" s="19"/>
      <c r="E26" s="19" t="s">
        <v>29</v>
      </c>
      <c r="F26" s="20" t="s">
        <v>27</v>
      </c>
      <c r="G26" s="20" t="s">
        <v>28</v>
      </c>
      <c r="H26" s="107" t="s">
        <v>17</v>
      </c>
      <c r="I26" s="109"/>
      <c r="J26" s="21"/>
      <c r="K26" s="77"/>
      <c r="L26" s="59"/>
      <c r="M26" s="60"/>
      <c r="N26" s="61"/>
      <c r="O26" s="22">
        <f>SUM(I26:O27+C21)</f>
        <v>0</v>
      </c>
      <c r="P26" s="23">
        <f>SUM(P27:P29)</f>
        <v>0</v>
      </c>
      <c r="Q26" s="24">
        <f>SUM(Q27:Q29)</f>
        <v>0</v>
      </c>
      <c r="R26" s="23">
        <f>SUM(R27:R29)</f>
        <v>0</v>
      </c>
      <c r="S26" s="23">
        <f aca="true" t="shared" si="4" ref="S26:AE26">SUM(S27:S29)</f>
        <v>0</v>
      </c>
      <c r="T26" s="23">
        <f t="shared" si="4"/>
        <v>0</v>
      </c>
      <c r="U26" s="23">
        <f t="shared" si="4"/>
        <v>0</v>
      </c>
      <c r="V26" s="23">
        <f t="shared" si="4"/>
        <v>0</v>
      </c>
      <c r="W26" s="23">
        <f t="shared" si="4"/>
        <v>0</v>
      </c>
      <c r="X26" s="23">
        <f t="shared" si="4"/>
        <v>0</v>
      </c>
      <c r="Y26" s="23">
        <f t="shared" si="4"/>
        <v>0</v>
      </c>
      <c r="Z26" s="23">
        <f t="shared" si="4"/>
        <v>0</v>
      </c>
      <c r="AA26" s="23">
        <f t="shared" si="4"/>
        <v>0</v>
      </c>
      <c r="AB26" s="23">
        <f t="shared" si="4"/>
        <v>0</v>
      </c>
      <c r="AC26" s="23">
        <f t="shared" si="4"/>
        <v>0</v>
      </c>
      <c r="AD26" s="23">
        <f t="shared" si="4"/>
        <v>0</v>
      </c>
      <c r="AE26" s="23">
        <f t="shared" si="4"/>
        <v>0</v>
      </c>
      <c r="AF26" s="23">
        <f>AF27</f>
        <v>0</v>
      </c>
      <c r="AG26" s="113" t="s">
        <v>64</v>
      </c>
      <c r="AH26" s="112" t="s">
        <v>61</v>
      </c>
      <c r="AI26" s="112" t="s">
        <v>62</v>
      </c>
      <c r="AJ26" s="17" t="s">
        <v>63</v>
      </c>
      <c r="AK26" s="76"/>
    </row>
    <row r="27" spans="2:37" ht="30" customHeight="1">
      <c r="B27" s="119" t="str">
        <f>'[1]DEPORTES'!$F$10</f>
        <v>DEPORTE SIN FRONTERAS: SUSCRIBIR CONVENIOS CON ENTIDADES PÚBLICAS A PRIVADAS, PARA PROMOCIONAR LA PRÁCTICA DEL DEPORTE EN EL MUNICIPIO.</v>
      </c>
      <c r="C27" s="100"/>
      <c r="D27" s="230" t="str">
        <f>'[1]DEPORTES'!$C$10</f>
        <v>Capacitar a jóvenes deportistas en habilidades y técnicas para el mejor desempeño deportivo</v>
      </c>
      <c r="E27" s="230" t="s">
        <v>51</v>
      </c>
      <c r="F27" s="233"/>
      <c r="G27" s="230"/>
      <c r="H27" s="220"/>
      <c r="I27" s="221" t="str">
        <f>'[1]DEPORTES'!$I$10</f>
        <v>%programas implementados</v>
      </c>
      <c r="J27" s="227">
        <f>'[1]DEPORTES'!$E$10</f>
        <v>3</v>
      </c>
      <c r="K27" s="224">
        <f>'[1]DEPORTES'!$J$10</f>
        <v>2</v>
      </c>
      <c r="L27" s="224">
        <f>'[2]PLAN INDICATIVO'!$AB$60</f>
        <v>0</v>
      </c>
      <c r="M27" s="224"/>
      <c r="N27" s="209"/>
      <c r="O27" s="83"/>
      <c r="P27" s="84"/>
      <c r="Q27" s="85"/>
      <c r="R27" s="84"/>
      <c r="S27" s="84"/>
      <c r="T27" s="84"/>
      <c r="U27" s="84"/>
      <c r="V27" s="84"/>
      <c r="W27" s="84"/>
      <c r="X27" s="84"/>
      <c r="Y27" s="84"/>
      <c r="Z27" s="84"/>
      <c r="AA27" s="84"/>
      <c r="AB27" s="84"/>
      <c r="AC27" s="38"/>
      <c r="AD27" s="38"/>
      <c r="AE27" s="133"/>
      <c r="AF27" s="133"/>
      <c r="AG27" s="67"/>
      <c r="AH27" s="192"/>
      <c r="AI27" s="192"/>
      <c r="AJ27" s="194"/>
      <c r="AK27" s="76"/>
    </row>
    <row r="28" spans="2:37" ht="21" customHeight="1">
      <c r="B28" s="120"/>
      <c r="C28" s="101"/>
      <c r="D28" s="236"/>
      <c r="E28" s="231"/>
      <c r="F28" s="234"/>
      <c r="G28" s="231"/>
      <c r="H28" s="184"/>
      <c r="I28" s="222"/>
      <c r="J28" s="186"/>
      <c r="K28" s="225"/>
      <c r="L28" s="228"/>
      <c r="M28" s="225"/>
      <c r="N28" s="210"/>
      <c r="O28" s="87"/>
      <c r="P28" s="88"/>
      <c r="Q28" s="89"/>
      <c r="R28" s="88"/>
      <c r="S28" s="88"/>
      <c r="T28" s="88"/>
      <c r="U28" s="88"/>
      <c r="V28" s="88"/>
      <c r="W28" s="88"/>
      <c r="X28" s="88"/>
      <c r="Y28" s="88"/>
      <c r="Z28" s="88"/>
      <c r="AA28" s="88"/>
      <c r="AB28" s="88"/>
      <c r="AC28" s="38"/>
      <c r="AD28" s="38"/>
      <c r="AE28" s="179"/>
      <c r="AF28" s="179"/>
      <c r="AG28" s="67"/>
      <c r="AH28" s="192"/>
      <c r="AI28" s="192"/>
      <c r="AJ28" s="194"/>
      <c r="AK28" s="76"/>
    </row>
    <row r="29" spans="2:36" ht="28.5" customHeight="1" thickBot="1">
      <c r="B29" s="121"/>
      <c r="C29" s="102"/>
      <c r="D29" s="237"/>
      <c r="E29" s="232"/>
      <c r="F29" s="235"/>
      <c r="G29" s="232"/>
      <c r="H29" s="185"/>
      <c r="I29" s="223"/>
      <c r="J29" s="187"/>
      <c r="K29" s="226"/>
      <c r="L29" s="229"/>
      <c r="M29" s="226"/>
      <c r="N29" s="211"/>
      <c r="O29" s="74"/>
      <c r="P29" s="57"/>
      <c r="Q29" s="54"/>
      <c r="R29" s="57"/>
      <c r="S29" s="57"/>
      <c r="T29" s="57"/>
      <c r="U29" s="57"/>
      <c r="V29" s="57"/>
      <c r="W29" s="57"/>
      <c r="X29" s="57"/>
      <c r="Y29" s="57"/>
      <c r="Z29" s="57"/>
      <c r="AA29" s="57"/>
      <c r="AB29" s="57"/>
      <c r="AC29" s="57"/>
      <c r="AD29" s="57"/>
      <c r="AE29" s="180"/>
      <c r="AF29" s="180"/>
      <c r="AG29" s="91"/>
      <c r="AH29" s="193"/>
      <c r="AI29" s="193"/>
      <c r="AJ29" s="195"/>
    </row>
    <row r="30" spans="2:37" ht="74.25" customHeight="1" thickBot="1">
      <c r="B30" s="18" t="s">
        <v>13</v>
      </c>
      <c r="C30" s="19" t="s">
        <v>30</v>
      </c>
      <c r="D30" s="19" t="s">
        <v>14</v>
      </c>
      <c r="E30" s="19" t="s">
        <v>29</v>
      </c>
      <c r="F30" s="20" t="s">
        <v>27</v>
      </c>
      <c r="G30" s="20" t="s">
        <v>28</v>
      </c>
      <c r="H30" s="107" t="s">
        <v>17</v>
      </c>
      <c r="I30" s="109"/>
      <c r="J30" s="21"/>
      <c r="K30" s="77"/>
      <c r="L30" s="59"/>
      <c r="M30" s="60"/>
      <c r="N30" s="61"/>
      <c r="O30" s="22">
        <f>SUM(I30:O31+C25)</f>
        <v>0</v>
      </c>
      <c r="P30" s="23">
        <f>SUM(P31:P33)</f>
        <v>0</v>
      </c>
      <c r="Q30" s="24">
        <f>SUM(Q31:Q33)</f>
        <v>0</v>
      </c>
      <c r="R30" s="23">
        <f>SUM(R31:R33)</f>
        <v>0</v>
      </c>
      <c r="S30" s="23">
        <f aca="true" t="shared" si="5" ref="S30:AE30">SUM(S31:S33)</f>
        <v>36987</v>
      </c>
      <c r="T30" s="23">
        <f t="shared" si="5"/>
        <v>0</v>
      </c>
      <c r="U30" s="23">
        <f t="shared" si="5"/>
        <v>0</v>
      </c>
      <c r="V30" s="23">
        <f t="shared" si="5"/>
        <v>0</v>
      </c>
      <c r="W30" s="23">
        <f t="shared" si="5"/>
        <v>0</v>
      </c>
      <c r="X30" s="23">
        <f t="shared" si="5"/>
        <v>0</v>
      </c>
      <c r="Y30" s="23">
        <f t="shared" si="5"/>
        <v>0</v>
      </c>
      <c r="Z30" s="23">
        <f t="shared" si="5"/>
        <v>0</v>
      </c>
      <c r="AA30" s="23">
        <f t="shared" si="5"/>
        <v>0</v>
      </c>
      <c r="AB30" s="23">
        <f t="shared" si="5"/>
        <v>0</v>
      </c>
      <c r="AC30" s="23">
        <f t="shared" si="5"/>
        <v>15013</v>
      </c>
      <c r="AD30" s="23">
        <f t="shared" si="5"/>
        <v>0</v>
      </c>
      <c r="AE30" s="23">
        <f t="shared" si="5"/>
        <v>52000</v>
      </c>
      <c r="AF30" s="23">
        <f>AF31</f>
        <v>0</v>
      </c>
      <c r="AG30" s="113" t="s">
        <v>64</v>
      </c>
      <c r="AH30" s="112" t="s">
        <v>61</v>
      </c>
      <c r="AI30" s="112" t="s">
        <v>62</v>
      </c>
      <c r="AJ30" s="17" t="s">
        <v>63</v>
      </c>
      <c r="AK30" s="76"/>
    </row>
    <row r="31" spans="2:37" ht="30" customHeight="1">
      <c r="B31" s="119" t="str">
        <f>'[1]DEPORTES'!$F$11</f>
        <v>FOMENTO ESCUELAS DE FORMACIÓN DEPORTIVA.</v>
      </c>
      <c r="C31" s="100"/>
      <c r="D31" s="230" t="str">
        <f>'[1]DEPORTES'!$C$11</f>
        <v>Capacitar a jóvenes deportistas en habilidades y técnicas para el mejor desempeño deportivo</v>
      </c>
      <c r="E31" s="230" t="s">
        <v>51</v>
      </c>
      <c r="F31" s="233"/>
      <c r="G31" s="230"/>
      <c r="H31" s="220"/>
      <c r="I31" s="221" t="str">
        <f>'[1]DEPORTES'!$I$11</f>
        <v>%programas implementados</v>
      </c>
      <c r="J31" s="227">
        <f>'[1]DEPORTES'!$E$11</f>
        <v>3</v>
      </c>
      <c r="K31" s="224">
        <f>'[1]DEPORTES'!$J$11</f>
        <v>2</v>
      </c>
      <c r="L31" s="224">
        <f>'[2]PLAN INDICATIVO'!$AB$61</f>
        <v>2</v>
      </c>
      <c r="M31" s="224"/>
      <c r="N31" s="209"/>
      <c r="O31" s="83"/>
      <c r="P31" s="84"/>
      <c r="Q31" s="85"/>
      <c r="R31" s="84"/>
      <c r="S31" s="261">
        <f>'[2]PLAN INDICATIVO'!$AX$61</f>
        <v>36987</v>
      </c>
      <c r="T31" s="84"/>
      <c r="U31" s="84"/>
      <c r="V31" s="84"/>
      <c r="W31" s="84"/>
      <c r="X31" s="84"/>
      <c r="Y31" s="84"/>
      <c r="Z31" s="84"/>
      <c r="AA31" s="84"/>
      <c r="AB31" s="84"/>
      <c r="AC31" s="241">
        <f>'[2]PLAN INDICATIVO'!$BC$61</f>
        <v>15013</v>
      </c>
      <c r="AD31" s="38"/>
      <c r="AE31" s="133">
        <f>AC31+S31</f>
        <v>52000</v>
      </c>
      <c r="AF31" s="133"/>
      <c r="AG31" s="67"/>
      <c r="AH31" s="192"/>
      <c r="AI31" s="192"/>
      <c r="AJ31" s="194"/>
      <c r="AK31" s="76"/>
    </row>
    <row r="32" spans="2:37" ht="21" customHeight="1">
      <c r="B32" s="120"/>
      <c r="C32" s="101"/>
      <c r="D32" s="236"/>
      <c r="E32" s="231"/>
      <c r="F32" s="234"/>
      <c r="G32" s="231"/>
      <c r="H32" s="184"/>
      <c r="I32" s="222"/>
      <c r="J32" s="186"/>
      <c r="K32" s="225"/>
      <c r="L32" s="228"/>
      <c r="M32" s="225"/>
      <c r="N32" s="210"/>
      <c r="O32" s="87"/>
      <c r="P32" s="88"/>
      <c r="Q32" s="89"/>
      <c r="R32" s="88"/>
      <c r="S32" s="242"/>
      <c r="T32" s="88"/>
      <c r="U32" s="88"/>
      <c r="V32" s="88"/>
      <c r="W32" s="88"/>
      <c r="X32" s="88"/>
      <c r="Y32" s="88"/>
      <c r="Z32" s="88"/>
      <c r="AA32" s="88"/>
      <c r="AB32" s="88"/>
      <c r="AC32" s="242"/>
      <c r="AD32" s="38"/>
      <c r="AE32" s="179"/>
      <c r="AF32" s="179"/>
      <c r="AG32" s="67"/>
      <c r="AH32" s="192"/>
      <c r="AI32" s="192"/>
      <c r="AJ32" s="194"/>
      <c r="AK32" s="76"/>
    </row>
    <row r="33" spans="2:36" ht="28.5" customHeight="1" thickBot="1">
      <c r="B33" s="121"/>
      <c r="C33" s="102"/>
      <c r="D33" s="237"/>
      <c r="E33" s="232"/>
      <c r="F33" s="235"/>
      <c r="G33" s="232"/>
      <c r="H33" s="185"/>
      <c r="I33" s="223"/>
      <c r="J33" s="187"/>
      <c r="K33" s="226"/>
      <c r="L33" s="229"/>
      <c r="M33" s="226"/>
      <c r="N33" s="211"/>
      <c r="O33" s="74"/>
      <c r="P33" s="57"/>
      <c r="Q33" s="54"/>
      <c r="R33" s="57"/>
      <c r="S33" s="243"/>
      <c r="T33" s="57"/>
      <c r="U33" s="57"/>
      <c r="V33" s="57"/>
      <c r="W33" s="57"/>
      <c r="X33" s="57"/>
      <c r="Y33" s="57"/>
      <c r="Z33" s="57"/>
      <c r="AA33" s="57"/>
      <c r="AB33" s="57"/>
      <c r="AC33" s="243"/>
      <c r="AD33" s="57"/>
      <c r="AE33" s="180"/>
      <c r="AF33" s="180"/>
      <c r="AG33" s="91"/>
      <c r="AH33" s="193"/>
      <c r="AI33" s="193"/>
      <c r="AJ33" s="195"/>
    </row>
    <row r="34" spans="2:37" ht="74.25" customHeight="1" thickBot="1">
      <c r="B34" s="18" t="s">
        <v>13</v>
      </c>
      <c r="C34" s="19" t="s">
        <v>30</v>
      </c>
      <c r="D34" s="19" t="s">
        <v>14</v>
      </c>
      <c r="E34" s="19" t="s">
        <v>29</v>
      </c>
      <c r="F34" s="20" t="s">
        <v>27</v>
      </c>
      <c r="G34" s="20" t="s">
        <v>28</v>
      </c>
      <c r="H34" s="107" t="s">
        <v>17</v>
      </c>
      <c r="I34" s="109"/>
      <c r="J34" s="21"/>
      <c r="K34" s="77"/>
      <c r="L34" s="59"/>
      <c r="M34" s="60"/>
      <c r="N34" s="61"/>
      <c r="O34" s="22">
        <f>SUM(I34:O35+C29)</f>
        <v>0</v>
      </c>
      <c r="P34" s="23">
        <f>SUM(P35:P37)</f>
        <v>0</v>
      </c>
      <c r="Q34" s="24">
        <f>SUM(Q35:Q37)</f>
        <v>0</v>
      </c>
      <c r="R34" s="23">
        <f>SUM(R35:R37)</f>
        <v>0</v>
      </c>
      <c r="S34" s="23">
        <f aca="true" t="shared" si="6" ref="S34:AD34">SUM(S35:S37)</f>
        <v>0</v>
      </c>
      <c r="T34" s="23">
        <f t="shared" si="6"/>
        <v>0</v>
      </c>
      <c r="U34" s="23">
        <f t="shared" si="6"/>
        <v>0</v>
      </c>
      <c r="V34" s="23">
        <f t="shared" si="6"/>
        <v>0</v>
      </c>
      <c r="W34" s="23">
        <f t="shared" si="6"/>
        <v>0</v>
      </c>
      <c r="X34" s="23">
        <f t="shared" si="6"/>
        <v>0</v>
      </c>
      <c r="Y34" s="23">
        <f t="shared" si="6"/>
        <v>0</v>
      </c>
      <c r="Z34" s="23">
        <f t="shared" si="6"/>
        <v>0</v>
      </c>
      <c r="AA34" s="23">
        <f t="shared" si="6"/>
        <v>0</v>
      </c>
      <c r="AB34" s="23">
        <f t="shared" si="6"/>
        <v>0</v>
      </c>
      <c r="AC34" s="23">
        <f t="shared" si="6"/>
        <v>26000</v>
      </c>
      <c r="AD34" s="23">
        <f t="shared" si="6"/>
        <v>0</v>
      </c>
      <c r="AE34" s="78">
        <f>AE35</f>
        <v>26000</v>
      </c>
      <c r="AF34" s="23">
        <f>AF35</f>
        <v>0</v>
      </c>
      <c r="AG34" s="113" t="s">
        <v>64</v>
      </c>
      <c r="AH34" s="112" t="s">
        <v>61</v>
      </c>
      <c r="AI34" s="112" t="s">
        <v>62</v>
      </c>
      <c r="AJ34" s="17" t="s">
        <v>63</v>
      </c>
      <c r="AK34" s="76"/>
    </row>
    <row r="35" spans="2:37" ht="30" customHeight="1">
      <c r="B35" s="119" t="str">
        <f>'[1]DEPORTES'!$F$12</f>
        <v>FOMENTAR LA PRÁCTICA DEL DEPORTE EN LAS DIFERENTES INSTITUCIONES EDUCATIVAS MUNICIPIO</v>
      </c>
      <c r="C35" s="100"/>
      <c r="D35" s="230" t="str">
        <f>'[1]DEPORTES'!$C$12</f>
        <v>Implementar proyectos para incrementar la participación deportiva en las instituciones educativas</v>
      </c>
      <c r="E35" s="230" t="s">
        <v>51</v>
      </c>
      <c r="F35" s="233"/>
      <c r="G35" s="230"/>
      <c r="H35" s="220"/>
      <c r="I35" s="221" t="str">
        <f>'[1]DEPORTES'!$I$12</f>
        <v>%proyectos implementados</v>
      </c>
      <c r="J35" s="227">
        <f>'[1]DEPORTES'!$E$12</f>
        <v>2</v>
      </c>
      <c r="K35" s="224">
        <f>'[1]DEPORTES'!$J$12</f>
        <v>2</v>
      </c>
      <c r="L35" s="224">
        <f>'[2]PLAN INDICATIVO'!$AB$62</f>
        <v>0</v>
      </c>
      <c r="M35" s="224"/>
      <c r="N35" s="209"/>
      <c r="O35" s="83"/>
      <c r="P35" s="84"/>
      <c r="Q35" s="85"/>
      <c r="R35" s="84"/>
      <c r="S35" s="261">
        <f>'[2]PLAN INDICATIVO'!$AX$62</f>
        <v>0</v>
      </c>
      <c r="T35" s="84"/>
      <c r="U35" s="84"/>
      <c r="V35" s="84"/>
      <c r="W35" s="84"/>
      <c r="X35" s="84"/>
      <c r="Y35" s="84"/>
      <c r="Z35" s="84"/>
      <c r="AA35" s="84"/>
      <c r="AB35" s="84"/>
      <c r="AC35" s="241">
        <f>'[2]PLAN INDICATIVO'!$BC$62</f>
        <v>26000</v>
      </c>
      <c r="AD35" s="38"/>
      <c r="AE35" s="133">
        <f>AC35+S35</f>
        <v>26000</v>
      </c>
      <c r="AF35" s="133"/>
      <c r="AG35" s="67"/>
      <c r="AH35" s="192"/>
      <c r="AI35" s="192"/>
      <c r="AJ35" s="194"/>
      <c r="AK35" s="76"/>
    </row>
    <row r="36" spans="2:37" ht="21" customHeight="1">
      <c r="B36" s="120"/>
      <c r="C36" s="101"/>
      <c r="D36" s="236"/>
      <c r="E36" s="231"/>
      <c r="F36" s="234"/>
      <c r="G36" s="231"/>
      <c r="H36" s="184"/>
      <c r="I36" s="222"/>
      <c r="J36" s="186"/>
      <c r="K36" s="225"/>
      <c r="L36" s="228"/>
      <c r="M36" s="225"/>
      <c r="N36" s="210"/>
      <c r="O36" s="87"/>
      <c r="P36" s="88"/>
      <c r="Q36" s="89"/>
      <c r="R36" s="88"/>
      <c r="S36" s="242"/>
      <c r="T36" s="88"/>
      <c r="U36" s="88"/>
      <c r="V36" s="88"/>
      <c r="W36" s="88"/>
      <c r="X36" s="88"/>
      <c r="Y36" s="88"/>
      <c r="Z36" s="88"/>
      <c r="AA36" s="88"/>
      <c r="AB36" s="88"/>
      <c r="AC36" s="242"/>
      <c r="AD36" s="38"/>
      <c r="AE36" s="179"/>
      <c r="AF36" s="179"/>
      <c r="AG36" s="67"/>
      <c r="AH36" s="192"/>
      <c r="AI36" s="192"/>
      <c r="AJ36" s="194"/>
      <c r="AK36" s="76"/>
    </row>
    <row r="37" spans="2:36" ht="28.5" customHeight="1" thickBot="1">
      <c r="B37" s="121"/>
      <c r="C37" s="102"/>
      <c r="D37" s="237"/>
      <c r="E37" s="232"/>
      <c r="F37" s="235"/>
      <c r="G37" s="232"/>
      <c r="H37" s="185"/>
      <c r="I37" s="223"/>
      <c r="J37" s="187"/>
      <c r="K37" s="226"/>
      <c r="L37" s="229"/>
      <c r="M37" s="226"/>
      <c r="N37" s="211"/>
      <c r="O37" s="74"/>
      <c r="P37" s="57"/>
      <c r="Q37" s="54"/>
      <c r="R37" s="57"/>
      <c r="S37" s="243"/>
      <c r="T37" s="57"/>
      <c r="U37" s="57"/>
      <c r="V37" s="57"/>
      <c r="W37" s="57"/>
      <c r="X37" s="57"/>
      <c r="Y37" s="57"/>
      <c r="Z37" s="57"/>
      <c r="AA37" s="57"/>
      <c r="AB37" s="57"/>
      <c r="AC37" s="243"/>
      <c r="AD37" s="57"/>
      <c r="AE37" s="180"/>
      <c r="AF37" s="180"/>
      <c r="AG37" s="91"/>
      <c r="AH37" s="193"/>
      <c r="AI37" s="193"/>
      <c r="AJ37" s="195"/>
    </row>
    <row r="38" spans="2:37" ht="74.25" customHeight="1" thickBot="1">
      <c r="B38" s="18" t="s">
        <v>13</v>
      </c>
      <c r="C38" s="19" t="s">
        <v>30</v>
      </c>
      <c r="D38" s="19" t="s">
        <v>14</v>
      </c>
      <c r="E38" s="19" t="s">
        <v>29</v>
      </c>
      <c r="F38" s="20" t="s">
        <v>27</v>
      </c>
      <c r="G38" s="20" t="s">
        <v>28</v>
      </c>
      <c r="H38" s="107" t="s">
        <v>17</v>
      </c>
      <c r="I38" s="109" t="s">
        <v>31</v>
      </c>
      <c r="J38" s="21"/>
      <c r="K38" s="77"/>
      <c r="L38" s="59"/>
      <c r="M38" s="60"/>
      <c r="N38" s="61"/>
      <c r="O38" s="22">
        <f>SUM(I38:O39+C33)</f>
        <v>0</v>
      </c>
      <c r="P38" s="23">
        <f>SUM(P39:P41)</f>
        <v>0</v>
      </c>
      <c r="Q38" s="24">
        <f>SUM(Q39:Q41)</f>
        <v>0</v>
      </c>
      <c r="R38" s="23">
        <f>SUM(R39:R41)</f>
        <v>0</v>
      </c>
      <c r="S38" s="23">
        <f aca="true" t="shared" si="7" ref="S38:AD38">SUM(S39:S41)</f>
        <v>0</v>
      </c>
      <c r="T38" s="23">
        <f t="shared" si="7"/>
        <v>0</v>
      </c>
      <c r="U38" s="23">
        <f t="shared" si="7"/>
        <v>0</v>
      </c>
      <c r="V38" s="23">
        <f t="shared" si="7"/>
        <v>0</v>
      </c>
      <c r="W38" s="23">
        <f t="shared" si="7"/>
        <v>0</v>
      </c>
      <c r="X38" s="23">
        <f t="shared" si="7"/>
        <v>0</v>
      </c>
      <c r="Y38" s="23">
        <f t="shared" si="7"/>
        <v>0</v>
      </c>
      <c r="Z38" s="23">
        <f t="shared" si="7"/>
        <v>0</v>
      </c>
      <c r="AA38" s="23">
        <f t="shared" si="7"/>
        <v>0</v>
      </c>
      <c r="AB38" s="23">
        <f t="shared" si="7"/>
        <v>0</v>
      </c>
      <c r="AC38" s="23">
        <f t="shared" si="7"/>
        <v>1000</v>
      </c>
      <c r="AD38" s="23">
        <f t="shared" si="7"/>
        <v>0</v>
      </c>
      <c r="AE38" s="78">
        <f>AE39</f>
        <v>1000</v>
      </c>
      <c r="AF38" s="23">
        <f>AF39</f>
        <v>0</v>
      </c>
      <c r="AG38" s="113" t="s">
        <v>64</v>
      </c>
      <c r="AH38" s="112" t="s">
        <v>61</v>
      </c>
      <c r="AI38" s="112" t="s">
        <v>62</v>
      </c>
      <c r="AJ38" s="17" t="s">
        <v>63</v>
      </c>
      <c r="AK38" s="76"/>
    </row>
    <row r="39" spans="2:37" ht="30" customHeight="1">
      <c r="B39" s="119" t="str">
        <f>'[1]DEPORTES'!$F$13</f>
        <v>GESTIONAR INCENTIVOS DEPORTIVOS PARA AQUELLOS DEPORTISTAS QUE REPRESENTEN AL MUNICIPIO Y QUE SOBRESALGAN A NIVEL DEPARTAMENTAL, NACIONAL EN INTERNACIONAL EN CONCORDANCIA. CON LA LEY</v>
      </c>
      <c r="C39" s="100"/>
      <c r="D39" s="230" t="str">
        <f>'[1]DEPORTES'!$C$13</f>
        <v>Capacitar a jóvenes deportistas en habilidades y técnicas para el mejor desempeño deportivo</v>
      </c>
      <c r="E39" s="230" t="s">
        <v>51</v>
      </c>
      <c r="F39" s="233"/>
      <c r="G39" s="230"/>
      <c r="H39" s="220"/>
      <c r="I39" s="221" t="str">
        <f>'[1]DEPORTES'!$I$13</f>
        <v>% de  personas  que reciben subsidios.</v>
      </c>
      <c r="J39" s="227">
        <f>'[1]DEPORTES'!$E$13</f>
        <v>12</v>
      </c>
      <c r="K39" s="224">
        <f>'[1]DEPORTES'!$J$13</f>
        <v>10</v>
      </c>
      <c r="L39" s="224">
        <v>0</v>
      </c>
      <c r="M39" s="224"/>
      <c r="N39" s="209"/>
      <c r="O39" s="83"/>
      <c r="P39" s="84"/>
      <c r="Q39" s="85"/>
      <c r="R39" s="84"/>
      <c r="S39" s="261"/>
      <c r="T39" s="84"/>
      <c r="U39" s="84"/>
      <c r="V39" s="84"/>
      <c r="W39" s="84"/>
      <c r="X39" s="84"/>
      <c r="Y39" s="84"/>
      <c r="Z39" s="84"/>
      <c r="AA39" s="84"/>
      <c r="AB39" s="84"/>
      <c r="AC39" s="241">
        <f>'[2]PLAN INDICATIVO'!$BC$63</f>
        <v>1000</v>
      </c>
      <c r="AD39" s="38"/>
      <c r="AE39" s="133">
        <f>AC39+S39</f>
        <v>1000</v>
      </c>
      <c r="AF39" s="133"/>
      <c r="AG39" s="67"/>
      <c r="AH39" s="192"/>
      <c r="AI39" s="192"/>
      <c r="AJ39" s="194"/>
      <c r="AK39" s="76"/>
    </row>
    <row r="40" spans="2:37" ht="21" customHeight="1">
      <c r="B40" s="120"/>
      <c r="C40" s="101"/>
      <c r="D40" s="236"/>
      <c r="E40" s="231"/>
      <c r="F40" s="234"/>
      <c r="G40" s="231"/>
      <c r="H40" s="184"/>
      <c r="I40" s="222"/>
      <c r="J40" s="186"/>
      <c r="K40" s="225"/>
      <c r="L40" s="228"/>
      <c r="M40" s="225"/>
      <c r="N40" s="210"/>
      <c r="O40" s="87"/>
      <c r="P40" s="88"/>
      <c r="Q40" s="89"/>
      <c r="R40" s="88"/>
      <c r="S40" s="242"/>
      <c r="T40" s="88"/>
      <c r="U40" s="88"/>
      <c r="V40" s="88"/>
      <c r="W40" s="88"/>
      <c r="X40" s="88"/>
      <c r="Y40" s="88"/>
      <c r="Z40" s="88"/>
      <c r="AA40" s="88"/>
      <c r="AB40" s="88"/>
      <c r="AC40" s="242"/>
      <c r="AD40" s="38"/>
      <c r="AE40" s="179"/>
      <c r="AF40" s="179"/>
      <c r="AG40" s="67"/>
      <c r="AH40" s="192"/>
      <c r="AI40" s="192"/>
      <c r="AJ40" s="194"/>
      <c r="AK40" s="76"/>
    </row>
    <row r="41" spans="2:36" ht="28.5" customHeight="1" thickBot="1">
      <c r="B41" s="121"/>
      <c r="C41" s="102"/>
      <c r="D41" s="237"/>
      <c r="E41" s="232"/>
      <c r="F41" s="235"/>
      <c r="G41" s="232"/>
      <c r="H41" s="185"/>
      <c r="I41" s="223"/>
      <c r="J41" s="187"/>
      <c r="K41" s="226"/>
      <c r="L41" s="229"/>
      <c r="M41" s="226"/>
      <c r="N41" s="211"/>
      <c r="O41" s="74"/>
      <c r="P41" s="57"/>
      <c r="Q41" s="54"/>
      <c r="R41" s="57"/>
      <c r="S41" s="243"/>
      <c r="T41" s="57"/>
      <c r="U41" s="57"/>
      <c r="V41" s="57"/>
      <c r="W41" s="57"/>
      <c r="X41" s="57"/>
      <c r="Y41" s="57"/>
      <c r="Z41" s="57"/>
      <c r="AA41" s="57"/>
      <c r="AB41" s="57"/>
      <c r="AC41" s="243"/>
      <c r="AD41" s="57"/>
      <c r="AE41" s="180"/>
      <c r="AF41" s="180"/>
      <c r="AG41" s="91"/>
      <c r="AH41" s="193"/>
      <c r="AI41" s="193"/>
      <c r="AJ41" s="195"/>
    </row>
  </sheetData>
  <sheetProtection/>
  <mergeCells count="164">
    <mergeCell ref="S39:S41"/>
    <mergeCell ref="AC39:AC41"/>
    <mergeCell ref="S23:S25"/>
    <mergeCell ref="AC23:AC25"/>
    <mergeCell ref="S35:S37"/>
    <mergeCell ref="AC35:AC37"/>
    <mergeCell ref="S31:S33"/>
    <mergeCell ref="AC31:AC33"/>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AC11:AC14"/>
    <mergeCell ref="B15:AJ15"/>
    <mergeCell ref="B17:B20"/>
    <mergeCell ref="C17:C20"/>
    <mergeCell ref="D17:D20"/>
    <mergeCell ref="E17:E20"/>
    <mergeCell ref="F17:F20"/>
    <mergeCell ref="G17:G20"/>
    <mergeCell ref="H17:H20"/>
    <mergeCell ref="I17:I20"/>
    <mergeCell ref="J17:J20"/>
    <mergeCell ref="K17:K20"/>
    <mergeCell ref="L17:L20"/>
    <mergeCell ref="M17:M20"/>
    <mergeCell ref="N17:N20"/>
    <mergeCell ref="AE17:AE20"/>
    <mergeCell ref="AF17:AF20"/>
    <mergeCell ref="AC17:AC20"/>
    <mergeCell ref="AH17:AH20"/>
    <mergeCell ref="AI17:AI20"/>
    <mergeCell ref="AJ17:AJ20"/>
    <mergeCell ref="B21:AJ21"/>
    <mergeCell ref="B23:B25"/>
    <mergeCell ref="D23:D25"/>
    <mergeCell ref="E23:E25"/>
    <mergeCell ref="F23:F25"/>
    <mergeCell ref="G23:G25"/>
    <mergeCell ref="H23:H25"/>
    <mergeCell ref="I23:I25"/>
    <mergeCell ref="J23:J25"/>
    <mergeCell ref="K23:K25"/>
    <mergeCell ref="L23:L25"/>
    <mergeCell ref="M23:M25"/>
    <mergeCell ref="N23:N25"/>
    <mergeCell ref="AE23:AE25"/>
    <mergeCell ref="AF23:AF25"/>
    <mergeCell ref="AH23:AH25"/>
    <mergeCell ref="AI23:AI25"/>
    <mergeCell ref="AJ23:AJ25"/>
    <mergeCell ref="B27:B29"/>
    <mergeCell ref="D27:D29"/>
    <mergeCell ref="E27:E29"/>
    <mergeCell ref="F27:F29"/>
    <mergeCell ref="G27:G29"/>
    <mergeCell ref="H27:H29"/>
    <mergeCell ref="I27:I29"/>
    <mergeCell ref="J27:J29"/>
    <mergeCell ref="K27:K29"/>
    <mergeCell ref="L27:L29"/>
    <mergeCell ref="M27:M29"/>
    <mergeCell ref="N27:N29"/>
    <mergeCell ref="AE27:AE29"/>
    <mergeCell ref="AF27:AF29"/>
    <mergeCell ref="AH27:AH29"/>
    <mergeCell ref="AI27:AI29"/>
    <mergeCell ref="AJ27:AJ29"/>
    <mergeCell ref="B31:B33"/>
    <mergeCell ref="D31:D33"/>
    <mergeCell ref="E31:E33"/>
    <mergeCell ref="F31:F33"/>
    <mergeCell ref="G31:G33"/>
    <mergeCell ref="H31:H33"/>
    <mergeCell ref="I31:I33"/>
    <mergeCell ref="J31:J33"/>
    <mergeCell ref="K31:K33"/>
    <mergeCell ref="L31:L33"/>
    <mergeCell ref="M31:M33"/>
    <mergeCell ref="N31:N33"/>
    <mergeCell ref="AE31:AE33"/>
    <mergeCell ref="AF31:AF33"/>
    <mergeCell ref="AH31:AH33"/>
    <mergeCell ref="AI31:AI33"/>
    <mergeCell ref="AJ31:AJ33"/>
    <mergeCell ref="B35:B37"/>
    <mergeCell ref="D35:D37"/>
    <mergeCell ref="E35:E37"/>
    <mergeCell ref="F35:F37"/>
    <mergeCell ref="G35:G37"/>
    <mergeCell ref="H35:H37"/>
    <mergeCell ref="I35:I37"/>
    <mergeCell ref="J35:J37"/>
    <mergeCell ref="K35:K37"/>
    <mergeCell ref="L35:L37"/>
    <mergeCell ref="M35:M37"/>
    <mergeCell ref="N35:N37"/>
    <mergeCell ref="AE35:AE37"/>
    <mergeCell ref="AF35:AF37"/>
    <mergeCell ref="AH35:AH37"/>
    <mergeCell ref="AI35:AI37"/>
    <mergeCell ref="AJ35:AJ37"/>
    <mergeCell ref="N39:N41"/>
    <mergeCell ref="B39:B41"/>
    <mergeCell ref="D39:D41"/>
    <mergeCell ref="E39:E41"/>
    <mergeCell ref="F39:F41"/>
    <mergeCell ref="G39:G41"/>
    <mergeCell ref="H39:H41"/>
    <mergeCell ref="AE39:AE41"/>
    <mergeCell ref="AF39:AF41"/>
    <mergeCell ref="AH39:AH41"/>
    <mergeCell ref="AI39:AI41"/>
    <mergeCell ref="AJ39:AJ41"/>
    <mergeCell ref="I39:I41"/>
    <mergeCell ref="J39:J41"/>
    <mergeCell ref="K39:K41"/>
    <mergeCell ref="L39:L41"/>
    <mergeCell ref="M39:M41"/>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7030A0"/>
  </sheetPr>
  <dimension ref="B1:AK93"/>
  <sheetViews>
    <sheetView tabSelected="1" zoomScalePageLayoutView="0" workbookViewId="0" topLeftCell="A6">
      <pane ySplit="3" topLeftCell="A9" activePane="bottomLeft" state="frozen"/>
      <selection pane="topLeft" activeCell="A6" sqref="A6"/>
      <selection pane="bottomLeft" activeCell="U27" sqref="U27"/>
    </sheetView>
  </sheetViews>
  <sheetFormatPr defaultColWidth="11.421875" defaultRowHeight="15"/>
  <cols>
    <col min="1" max="1" width="4.57421875" style="1" customWidth="1"/>
    <col min="2" max="2" width="16.8515625" style="92" customWidth="1"/>
    <col min="3" max="3" width="10.00390625" style="92" customWidth="1"/>
    <col min="4" max="4" width="20.421875" style="1" customWidth="1"/>
    <col min="5" max="5" width="10.00390625" style="1" customWidth="1"/>
    <col min="6" max="7" width="11.421875" style="1" customWidth="1"/>
    <col min="8" max="8" width="15.28125" style="93" customWidth="1"/>
    <col min="9" max="9" width="16.8515625" style="93" customWidth="1"/>
    <col min="10" max="10" width="9.28125" style="93" bestFit="1"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hidden="1"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hidden="1">
      <c r="B2" s="135" t="s">
        <v>39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7"/>
    </row>
    <row r="3" spans="2:36" ht="15.75" hidden="1" thickBot="1">
      <c r="B3" s="266" t="s">
        <v>38</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8"/>
    </row>
    <row r="4" spans="2:36" ht="56.25" customHeight="1" hidden="1">
      <c r="B4" s="269" t="s">
        <v>68</v>
      </c>
      <c r="C4" s="270"/>
      <c r="D4" s="270"/>
      <c r="E4" s="270"/>
      <c r="F4" s="270"/>
      <c r="G4" s="270"/>
      <c r="H4" s="271"/>
      <c r="I4" s="272" t="s">
        <v>88</v>
      </c>
      <c r="J4" s="273"/>
      <c r="K4" s="273"/>
      <c r="L4" s="273"/>
      <c r="M4" s="273"/>
      <c r="N4" s="273"/>
      <c r="O4" s="273"/>
      <c r="P4" s="273"/>
      <c r="Q4" s="273"/>
      <c r="R4" s="273"/>
      <c r="S4" s="273"/>
      <c r="T4" s="274"/>
      <c r="U4" s="272" t="s">
        <v>42</v>
      </c>
      <c r="V4" s="275"/>
      <c r="W4" s="275"/>
      <c r="X4" s="275"/>
      <c r="Y4" s="275"/>
      <c r="Z4" s="275"/>
      <c r="AA4" s="275"/>
      <c r="AB4" s="275"/>
      <c r="AC4" s="275"/>
      <c r="AD4" s="275"/>
      <c r="AE4" s="275"/>
      <c r="AF4" s="275"/>
      <c r="AG4" s="275"/>
      <c r="AH4" s="275"/>
      <c r="AI4" s="275"/>
      <c r="AJ4" s="276"/>
    </row>
    <row r="5" spans="2:36" ht="74.25" customHeight="1" hidden="1" thickBot="1">
      <c r="B5" s="158" t="s">
        <v>91</v>
      </c>
      <c r="C5" s="159"/>
      <c r="D5" s="160"/>
      <c r="E5" s="114"/>
      <c r="F5" s="277" t="s">
        <v>92</v>
      </c>
      <c r="G5" s="277"/>
      <c r="H5" s="277"/>
      <c r="I5" s="277"/>
      <c r="J5" s="277"/>
      <c r="K5" s="277"/>
      <c r="L5" s="277"/>
      <c r="M5" s="277"/>
      <c r="N5" s="278"/>
      <c r="O5" s="163" t="s">
        <v>0</v>
      </c>
      <c r="P5" s="164"/>
      <c r="Q5" s="164"/>
      <c r="R5" s="164"/>
      <c r="S5" s="164"/>
      <c r="T5" s="164"/>
      <c r="U5" s="164"/>
      <c r="V5" s="164"/>
      <c r="W5" s="164"/>
      <c r="X5" s="164"/>
      <c r="Y5" s="164"/>
      <c r="Z5" s="164"/>
      <c r="AA5" s="164"/>
      <c r="AB5" s="164"/>
      <c r="AC5" s="164"/>
      <c r="AD5" s="164"/>
      <c r="AE5" s="164"/>
      <c r="AF5" s="165"/>
      <c r="AG5" s="166" t="s">
        <v>1</v>
      </c>
      <c r="AH5" s="167"/>
      <c r="AI5" s="167"/>
      <c r="AJ5" s="168"/>
    </row>
    <row r="6" spans="2:36" ht="16.5" customHeight="1">
      <c r="B6" s="138" t="s">
        <v>18</v>
      </c>
      <c r="C6" s="214" t="s">
        <v>72</v>
      </c>
      <c r="D6" s="215"/>
      <c r="E6" s="215"/>
      <c r="F6" s="215"/>
      <c r="G6" s="215"/>
      <c r="H6" s="215"/>
      <c r="I6" s="140" t="s">
        <v>3</v>
      </c>
      <c r="J6" s="142" t="s">
        <v>19</v>
      </c>
      <c r="K6" s="142" t="s">
        <v>4</v>
      </c>
      <c r="L6" s="144" t="s">
        <v>93</v>
      </c>
      <c r="M6" s="122" t="s">
        <v>20</v>
      </c>
      <c r="N6" s="124" t="s">
        <v>21</v>
      </c>
      <c r="O6" s="146" t="s">
        <v>32</v>
      </c>
      <c r="P6" s="127"/>
      <c r="Q6" s="126" t="s">
        <v>33</v>
      </c>
      <c r="R6" s="127"/>
      <c r="S6" s="126" t="s">
        <v>34</v>
      </c>
      <c r="T6" s="127"/>
      <c r="U6" s="126" t="s">
        <v>7</v>
      </c>
      <c r="V6" s="127"/>
      <c r="W6" s="126" t="s">
        <v>6</v>
      </c>
      <c r="X6" s="127"/>
      <c r="Y6" s="126" t="s">
        <v>35</v>
      </c>
      <c r="Z6" s="127"/>
      <c r="AA6" s="126" t="s">
        <v>5</v>
      </c>
      <c r="AB6" s="127"/>
      <c r="AC6" s="126" t="s">
        <v>8</v>
      </c>
      <c r="AD6" s="127"/>
      <c r="AE6" s="126" t="s">
        <v>9</v>
      </c>
      <c r="AF6" s="169"/>
      <c r="AG6" s="176" t="s">
        <v>10</v>
      </c>
      <c r="AH6" s="170" t="s">
        <v>11</v>
      </c>
      <c r="AI6" s="172" t="s">
        <v>12</v>
      </c>
      <c r="AJ6" s="174" t="s">
        <v>22</v>
      </c>
    </row>
    <row r="7" spans="2:36" ht="53.25" customHeight="1" thickBot="1">
      <c r="B7" s="139"/>
      <c r="C7" s="216"/>
      <c r="D7" s="217"/>
      <c r="E7" s="217"/>
      <c r="F7" s="217"/>
      <c r="G7" s="217"/>
      <c r="H7" s="217"/>
      <c r="I7" s="141"/>
      <c r="J7" s="143" t="s">
        <v>19</v>
      </c>
      <c r="K7" s="143"/>
      <c r="L7" s="145"/>
      <c r="M7" s="123"/>
      <c r="N7" s="125"/>
      <c r="O7" s="6" t="s">
        <v>23</v>
      </c>
      <c r="P7" s="98" t="s">
        <v>24</v>
      </c>
      <c r="Q7" s="7" t="s">
        <v>23</v>
      </c>
      <c r="R7" s="98" t="s">
        <v>24</v>
      </c>
      <c r="S7" s="7" t="s">
        <v>23</v>
      </c>
      <c r="T7" s="98" t="s">
        <v>24</v>
      </c>
      <c r="U7" s="7" t="s">
        <v>23</v>
      </c>
      <c r="V7" s="98" t="s">
        <v>24</v>
      </c>
      <c r="W7" s="7" t="s">
        <v>23</v>
      </c>
      <c r="X7" s="98" t="s">
        <v>24</v>
      </c>
      <c r="Y7" s="7" t="s">
        <v>23</v>
      </c>
      <c r="Z7" s="98" t="s">
        <v>24</v>
      </c>
      <c r="AA7" s="7" t="s">
        <v>23</v>
      </c>
      <c r="AB7" s="98" t="s">
        <v>25</v>
      </c>
      <c r="AC7" s="7" t="s">
        <v>23</v>
      </c>
      <c r="AD7" s="98" t="s">
        <v>25</v>
      </c>
      <c r="AE7" s="7" t="s">
        <v>23</v>
      </c>
      <c r="AF7" s="99" t="s">
        <v>25</v>
      </c>
      <c r="AG7" s="177"/>
      <c r="AH7" s="171"/>
      <c r="AI7" s="173"/>
      <c r="AJ7" s="175"/>
    </row>
    <row r="8" spans="2:36" ht="73.5" customHeight="1" thickBot="1">
      <c r="B8" s="8" t="s">
        <v>40</v>
      </c>
      <c r="C8" s="218" t="s">
        <v>73</v>
      </c>
      <c r="D8" s="219"/>
      <c r="E8" s="219"/>
      <c r="F8" s="219"/>
      <c r="G8" s="219"/>
      <c r="H8" s="219"/>
      <c r="I8" s="105" t="s">
        <v>58</v>
      </c>
      <c r="J8" s="9">
        <v>1</v>
      </c>
      <c r="K8" s="10">
        <v>4</v>
      </c>
      <c r="L8" s="10">
        <v>0</v>
      </c>
      <c r="M8" s="11">
        <v>0</v>
      </c>
      <c r="N8" s="106">
        <v>0</v>
      </c>
      <c r="O8" s="12">
        <f aca="true" t="shared" si="0" ref="O8:AD8">O10+O16+O22</f>
        <v>0</v>
      </c>
      <c r="P8" s="13">
        <f t="shared" si="0"/>
        <v>0</v>
      </c>
      <c r="Q8" s="13">
        <f t="shared" si="0"/>
        <v>0</v>
      </c>
      <c r="R8" s="13">
        <f t="shared" si="0"/>
        <v>0</v>
      </c>
      <c r="S8" s="13">
        <f t="shared" si="0"/>
        <v>771163</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533863.6666666667</v>
      </c>
      <c r="AD8" s="13">
        <f t="shared" si="0"/>
        <v>0</v>
      </c>
      <c r="AE8" s="13">
        <f>+AE10+AE16+AE22</f>
        <v>1305026.6666666667</v>
      </c>
      <c r="AF8" s="14">
        <f>AF10+AF16+AF22</f>
        <v>0</v>
      </c>
      <c r="AG8" s="15" t="s">
        <v>60</v>
      </c>
      <c r="AH8" s="16" t="s">
        <v>61</v>
      </c>
      <c r="AI8" s="112" t="s">
        <v>62</v>
      </c>
      <c r="AJ8" s="17" t="s">
        <v>63</v>
      </c>
    </row>
    <row r="9" spans="2:36" ht="15.75" thickBot="1">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row>
    <row r="10" spans="2:36" ht="98.25" customHeight="1" thickBot="1">
      <c r="B10" s="115" t="s">
        <v>13</v>
      </c>
      <c r="C10" s="116" t="s">
        <v>30</v>
      </c>
      <c r="D10" s="116" t="s">
        <v>14</v>
      </c>
      <c r="E10" s="116" t="s">
        <v>26</v>
      </c>
      <c r="F10" s="117" t="s">
        <v>27</v>
      </c>
      <c r="G10" s="117" t="s">
        <v>28</v>
      </c>
      <c r="H10" s="118" t="s">
        <v>15</v>
      </c>
      <c r="I10" s="109" t="s">
        <v>31</v>
      </c>
      <c r="J10" s="110" t="s">
        <v>19</v>
      </c>
      <c r="K10" s="110" t="s">
        <v>4</v>
      </c>
      <c r="L10" s="110" t="s">
        <v>93</v>
      </c>
      <c r="M10" s="110" t="s">
        <v>20</v>
      </c>
      <c r="N10" s="111" t="s">
        <v>21</v>
      </c>
      <c r="O10" s="22">
        <f>SUM(O11:O14)</f>
        <v>0</v>
      </c>
      <c r="P10" s="23">
        <f>SUM(P11:P14)</f>
        <v>0</v>
      </c>
      <c r="Q10" s="24">
        <f>SUM(Q11:Q14)</f>
        <v>0</v>
      </c>
      <c r="R10" s="23">
        <f>SUM(R11:R14)</f>
        <v>0</v>
      </c>
      <c r="S10" s="23">
        <f aca="true" t="shared" si="1" ref="S10:AC10">SUM(S11:S14)</f>
        <v>0</v>
      </c>
      <c r="T10" s="23">
        <f t="shared" si="1"/>
        <v>0</v>
      </c>
      <c r="U10" s="23">
        <f t="shared" si="1"/>
        <v>0</v>
      </c>
      <c r="V10" s="23">
        <f t="shared" si="1"/>
        <v>0</v>
      </c>
      <c r="W10" s="23">
        <f t="shared" si="1"/>
        <v>0</v>
      </c>
      <c r="X10" s="23">
        <f t="shared" si="1"/>
        <v>0</v>
      </c>
      <c r="Y10" s="23">
        <f t="shared" si="1"/>
        <v>0</v>
      </c>
      <c r="Z10" s="23">
        <f t="shared" si="1"/>
        <v>0</v>
      </c>
      <c r="AA10" s="23">
        <f t="shared" si="1"/>
        <v>0</v>
      </c>
      <c r="AB10" s="23">
        <f t="shared" si="1"/>
        <v>0</v>
      </c>
      <c r="AC10" s="23">
        <f t="shared" si="1"/>
        <v>18166.666666666668</v>
      </c>
      <c r="AD10" s="23">
        <f>SUM(AD11:AD14)</f>
        <v>0</v>
      </c>
      <c r="AE10" s="23">
        <f>SUM(AE11:AE14)</f>
        <v>18166.666666666668</v>
      </c>
      <c r="AF10" s="23">
        <f>AF11</f>
        <v>0</v>
      </c>
      <c r="AG10" s="113" t="s">
        <v>64</v>
      </c>
      <c r="AH10" s="112" t="s">
        <v>61</v>
      </c>
      <c r="AI10" s="112" t="s">
        <v>62</v>
      </c>
      <c r="AJ10" s="17" t="s">
        <v>63</v>
      </c>
    </row>
    <row r="11" spans="2:36" ht="11.25" customHeight="1">
      <c r="B11" s="119" t="str">
        <f>'[1]SALUD'!$F$7</f>
        <v>SEGURIDAD SOCIAL EN SALUD PARA LA POBLACIÓN GACHALUNA</v>
      </c>
      <c r="C11" s="100"/>
      <c r="D11" s="230" t="str">
        <f>'[1]SALUD'!$C$7</f>
        <v>Garantizar la afiliación al Sistema General de Seguridad  en Salud  al 100% de la  población en pobre y vulnerable en el municipio de Gachalá. </v>
      </c>
      <c r="E11" s="230" t="s">
        <v>51</v>
      </c>
      <c r="F11" s="263"/>
      <c r="G11" s="252"/>
      <c r="H11" s="183"/>
      <c r="I11" s="186" t="str">
        <f>'[1]SALUD'!$I$7</f>
        <v>%De población afiliada</v>
      </c>
      <c r="J11" s="282">
        <f>'[1]SALUD'!$E$7</f>
        <v>0.01</v>
      </c>
      <c r="K11" s="188">
        <f>'[1]SALUD'!$J$7</f>
        <v>1</v>
      </c>
      <c r="L11" s="288">
        <f>'[2]PLAN INDICATIVO'!$AB$20</f>
        <v>1</v>
      </c>
      <c r="M11" s="190"/>
      <c r="N11" s="131"/>
      <c r="O11" s="33"/>
      <c r="P11" s="34"/>
      <c r="Q11" s="35"/>
      <c r="R11" s="36"/>
      <c r="S11" s="36"/>
      <c r="T11" s="36"/>
      <c r="U11" s="36"/>
      <c r="V11" s="36"/>
      <c r="W11" s="36"/>
      <c r="X11" s="36"/>
      <c r="Y11" s="36"/>
      <c r="Z11" s="36"/>
      <c r="AA11" s="36"/>
      <c r="AB11" s="36"/>
      <c r="AC11" s="241">
        <f>'[2]PLAN INDICATIVO'!$BC$20</f>
        <v>18166.666666666668</v>
      </c>
      <c r="AD11" s="37"/>
      <c r="AE11" s="133">
        <f>AC11</f>
        <v>18166.666666666668</v>
      </c>
      <c r="AF11" s="133"/>
      <c r="AG11" s="39"/>
      <c r="AH11" s="196"/>
      <c r="AI11" s="196"/>
      <c r="AJ11" s="198"/>
    </row>
    <row r="12" spans="2:36" ht="15" customHeight="1">
      <c r="B12" s="120"/>
      <c r="C12" s="101"/>
      <c r="D12" s="231"/>
      <c r="E12" s="231"/>
      <c r="F12" s="264"/>
      <c r="G12" s="231"/>
      <c r="H12" s="184"/>
      <c r="I12" s="186"/>
      <c r="J12" s="186"/>
      <c r="K12" s="188"/>
      <c r="L12" s="190"/>
      <c r="M12" s="190"/>
      <c r="N12" s="131"/>
      <c r="O12" s="43"/>
      <c r="P12" s="34"/>
      <c r="Q12" s="44"/>
      <c r="R12" s="37"/>
      <c r="S12" s="37"/>
      <c r="T12" s="37"/>
      <c r="U12" s="37"/>
      <c r="V12" s="37"/>
      <c r="W12" s="37"/>
      <c r="X12" s="37"/>
      <c r="Y12" s="37"/>
      <c r="Z12" s="37"/>
      <c r="AA12" s="37"/>
      <c r="AB12" s="37"/>
      <c r="AC12" s="242"/>
      <c r="AD12" s="37"/>
      <c r="AE12" s="133"/>
      <c r="AF12" s="133"/>
      <c r="AG12" s="39"/>
      <c r="AH12" s="196"/>
      <c r="AI12" s="196"/>
      <c r="AJ12" s="198"/>
    </row>
    <row r="13" spans="2:36" ht="10.5" customHeight="1">
      <c r="B13" s="120"/>
      <c r="C13" s="101"/>
      <c r="D13" s="231"/>
      <c r="E13" s="231"/>
      <c r="F13" s="264"/>
      <c r="G13" s="231"/>
      <c r="H13" s="184"/>
      <c r="I13" s="186"/>
      <c r="J13" s="186"/>
      <c r="K13" s="188"/>
      <c r="L13" s="190"/>
      <c r="M13" s="190"/>
      <c r="N13" s="131"/>
      <c r="O13" s="33"/>
      <c r="P13" s="34"/>
      <c r="Q13" s="46"/>
      <c r="R13" s="37"/>
      <c r="S13" s="37"/>
      <c r="T13" s="37"/>
      <c r="U13" s="37"/>
      <c r="V13" s="37"/>
      <c r="W13" s="37"/>
      <c r="X13" s="37"/>
      <c r="Y13" s="37"/>
      <c r="Z13" s="37"/>
      <c r="AA13" s="37"/>
      <c r="AB13" s="37"/>
      <c r="AC13" s="242"/>
      <c r="AD13" s="37"/>
      <c r="AE13" s="133"/>
      <c r="AF13" s="133"/>
      <c r="AG13" s="47"/>
      <c r="AH13" s="196"/>
      <c r="AI13" s="196"/>
      <c r="AJ13" s="198"/>
    </row>
    <row r="14" spans="2:36" ht="30.75" customHeight="1" thickBot="1">
      <c r="B14" s="121"/>
      <c r="C14" s="102"/>
      <c r="D14" s="232"/>
      <c r="E14" s="232"/>
      <c r="F14" s="265"/>
      <c r="G14" s="232"/>
      <c r="H14" s="185"/>
      <c r="I14" s="187"/>
      <c r="J14" s="187"/>
      <c r="K14" s="189"/>
      <c r="L14" s="191"/>
      <c r="M14" s="191"/>
      <c r="N14" s="132"/>
      <c r="O14" s="53"/>
      <c r="P14" s="54"/>
      <c r="Q14" s="55"/>
      <c r="R14" s="56"/>
      <c r="S14" s="56"/>
      <c r="T14" s="56"/>
      <c r="U14" s="56"/>
      <c r="V14" s="56"/>
      <c r="W14" s="56"/>
      <c r="X14" s="56"/>
      <c r="Y14" s="56"/>
      <c r="Z14" s="56"/>
      <c r="AA14" s="56"/>
      <c r="AB14" s="56"/>
      <c r="AC14" s="243"/>
      <c r="AD14" s="56"/>
      <c r="AE14" s="134"/>
      <c r="AF14" s="134"/>
      <c r="AG14" s="58"/>
      <c r="AH14" s="197"/>
      <c r="AI14" s="197"/>
      <c r="AJ14" s="199"/>
    </row>
    <row r="15" spans="2:36" ht="4.5" customHeight="1" thickBot="1">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6" ht="74.25" customHeight="1" thickBot="1">
      <c r="B16" s="18" t="s">
        <v>13</v>
      </c>
      <c r="C16" s="19" t="s">
        <v>30</v>
      </c>
      <c r="D16" s="19" t="s">
        <v>14</v>
      </c>
      <c r="E16" s="19" t="s">
        <v>29</v>
      </c>
      <c r="F16" s="20" t="s">
        <v>27</v>
      </c>
      <c r="G16" s="20" t="s">
        <v>28</v>
      </c>
      <c r="H16" s="107" t="s">
        <v>16</v>
      </c>
      <c r="I16" s="109" t="s">
        <v>31</v>
      </c>
      <c r="J16" s="21"/>
      <c r="K16" s="59"/>
      <c r="L16" s="59"/>
      <c r="M16" s="60"/>
      <c r="N16" s="61"/>
      <c r="O16" s="22">
        <f>SUM(O17:O20)</f>
        <v>0</v>
      </c>
      <c r="P16" s="23">
        <f>SUM(P17:P20)</f>
        <v>0</v>
      </c>
      <c r="Q16" s="24">
        <f>SUM(Q17:Q20)</f>
        <v>0</v>
      </c>
      <c r="R16" s="23">
        <f>SUM(R17:R20)</f>
        <v>0</v>
      </c>
      <c r="S16" s="23">
        <f aca="true" t="shared" si="2" ref="S16:AE16">SUM(S17:S20)</f>
        <v>771163</v>
      </c>
      <c r="T16" s="23">
        <f t="shared" si="2"/>
        <v>0</v>
      </c>
      <c r="U16" s="23">
        <f t="shared" si="2"/>
        <v>0</v>
      </c>
      <c r="V16" s="23">
        <f t="shared" si="2"/>
        <v>0</v>
      </c>
      <c r="W16" s="23">
        <f t="shared" si="2"/>
        <v>0</v>
      </c>
      <c r="X16" s="23">
        <f t="shared" si="2"/>
        <v>0</v>
      </c>
      <c r="Y16" s="23">
        <f t="shared" si="2"/>
        <v>0</v>
      </c>
      <c r="Z16" s="23">
        <f t="shared" si="2"/>
        <v>0</v>
      </c>
      <c r="AA16" s="23">
        <f t="shared" si="2"/>
        <v>0</v>
      </c>
      <c r="AB16" s="23">
        <f t="shared" si="2"/>
        <v>0</v>
      </c>
      <c r="AC16" s="23">
        <f t="shared" si="2"/>
        <v>500697</v>
      </c>
      <c r="AD16" s="23">
        <f t="shared" si="2"/>
        <v>0</v>
      </c>
      <c r="AE16" s="23">
        <f t="shared" si="2"/>
        <v>1271860</v>
      </c>
      <c r="AF16" s="23">
        <f>AF17</f>
        <v>0</v>
      </c>
      <c r="AG16" s="113" t="s">
        <v>64</v>
      </c>
      <c r="AH16" s="112" t="s">
        <v>61</v>
      </c>
      <c r="AI16" s="112" t="s">
        <v>62</v>
      </c>
      <c r="AJ16" s="17" t="s">
        <v>63</v>
      </c>
    </row>
    <row r="17" spans="2:36" ht="24.75" customHeight="1">
      <c r="B17" s="203" t="str">
        <f>'[1]SALUD'!$F$8</f>
        <v>SEGURIDAD SOCIAL EN SALUD PARA LA POBLACIÓN GACHALUNA</v>
      </c>
      <c r="C17" s="249"/>
      <c r="D17" s="252" t="str">
        <f>'[1]SALUD'!$C$8</f>
        <v>Garantizar el sostenimiento al Sistema General de Seguridad  en Salud  al 100% de la  población en pobre y vulnerable en el municipio de Gachalá. </v>
      </c>
      <c r="E17" s="252" t="s">
        <v>51</v>
      </c>
      <c r="F17" s="253"/>
      <c r="G17" s="252"/>
      <c r="H17" s="205"/>
      <c r="I17" s="186" t="str">
        <f>'[1]SALUD'!$I$8</f>
        <v>%De población afiliada </v>
      </c>
      <c r="J17" s="287">
        <f>'[1]SALUD'!$E$8</f>
        <v>0.99</v>
      </c>
      <c r="K17" s="188">
        <f>'[1]SALUD'!$J$8</f>
        <v>1</v>
      </c>
      <c r="L17" s="247">
        <f>'[2]PLAN INDICATIVO'!$AB$21</f>
        <v>1</v>
      </c>
      <c r="M17" s="181"/>
      <c r="N17" s="212"/>
      <c r="O17" s="66"/>
      <c r="P17" s="38"/>
      <c r="Q17" s="38"/>
      <c r="R17" s="38"/>
      <c r="S17" s="241">
        <f>'[2]PLAN INDICATIVO'!$AX$21</f>
        <v>771163</v>
      </c>
      <c r="T17" s="38"/>
      <c r="U17" s="38"/>
      <c r="V17" s="38"/>
      <c r="W17" s="38"/>
      <c r="X17" s="38"/>
      <c r="Y17" s="38"/>
      <c r="Z17" s="38"/>
      <c r="AA17" s="38"/>
      <c r="AB17" s="38"/>
      <c r="AC17" s="241">
        <f>'[2]PLAN INDICATIVO'!$BC$21</f>
        <v>500697</v>
      </c>
      <c r="AD17" s="38"/>
      <c r="AE17" s="133">
        <f>AC17+S17</f>
        <v>1271860</v>
      </c>
      <c r="AF17" s="133"/>
      <c r="AG17" s="67"/>
      <c r="AH17" s="196"/>
      <c r="AI17" s="192"/>
      <c r="AJ17" s="194"/>
    </row>
    <row r="18" spans="2:36" ht="15">
      <c r="B18" s="203"/>
      <c r="C18" s="250"/>
      <c r="D18" s="231"/>
      <c r="E18" s="231"/>
      <c r="F18" s="234"/>
      <c r="G18" s="231"/>
      <c r="H18" s="205"/>
      <c r="I18" s="186"/>
      <c r="J18" s="186"/>
      <c r="K18" s="188"/>
      <c r="L18" s="228"/>
      <c r="M18" s="181"/>
      <c r="N18" s="212"/>
      <c r="O18" s="66"/>
      <c r="P18" s="38"/>
      <c r="Q18" s="38"/>
      <c r="R18" s="38"/>
      <c r="S18" s="242"/>
      <c r="T18" s="38"/>
      <c r="U18" s="38"/>
      <c r="V18" s="38"/>
      <c r="W18" s="38"/>
      <c r="X18" s="38"/>
      <c r="Y18" s="38"/>
      <c r="Z18" s="38"/>
      <c r="AA18" s="38"/>
      <c r="AB18" s="38"/>
      <c r="AC18" s="242"/>
      <c r="AD18" s="38"/>
      <c r="AE18" s="133"/>
      <c r="AF18" s="133"/>
      <c r="AG18" s="67"/>
      <c r="AH18" s="196"/>
      <c r="AI18" s="192"/>
      <c r="AJ18" s="194"/>
    </row>
    <row r="19" spans="2:36" ht="15">
      <c r="B19" s="203"/>
      <c r="C19" s="250"/>
      <c r="D19" s="231"/>
      <c r="E19" s="231"/>
      <c r="F19" s="234"/>
      <c r="G19" s="231"/>
      <c r="H19" s="205"/>
      <c r="I19" s="186"/>
      <c r="J19" s="186"/>
      <c r="K19" s="188"/>
      <c r="L19" s="228"/>
      <c r="M19" s="181"/>
      <c r="N19" s="212"/>
      <c r="O19" s="66"/>
      <c r="P19" s="38"/>
      <c r="Q19" s="38"/>
      <c r="R19" s="38"/>
      <c r="S19" s="242"/>
      <c r="T19" s="38"/>
      <c r="U19" s="38"/>
      <c r="V19" s="38"/>
      <c r="W19" s="38"/>
      <c r="X19" s="38"/>
      <c r="Y19" s="38"/>
      <c r="Z19" s="38"/>
      <c r="AA19" s="38"/>
      <c r="AB19" s="38"/>
      <c r="AC19" s="242"/>
      <c r="AD19" s="38"/>
      <c r="AE19" s="133"/>
      <c r="AF19" s="133"/>
      <c r="AG19" s="69"/>
      <c r="AH19" s="196"/>
      <c r="AI19" s="192"/>
      <c r="AJ19" s="194"/>
    </row>
    <row r="20" spans="2:37" ht="24.75" customHeight="1" thickBot="1">
      <c r="B20" s="204"/>
      <c r="C20" s="251"/>
      <c r="D20" s="232"/>
      <c r="E20" s="232"/>
      <c r="F20" s="235"/>
      <c r="G20" s="232"/>
      <c r="H20" s="206"/>
      <c r="I20" s="187"/>
      <c r="J20" s="187"/>
      <c r="K20" s="189"/>
      <c r="L20" s="229"/>
      <c r="M20" s="182"/>
      <c r="N20" s="213"/>
      <c r="O20" s="74"/>
      <c r="P20" s="57"/>
      <c r="Q20" s="57"/>
      <c r="R20" s="57"/>
      <c r="S20" s="243"/>
      <c r="T20" s="57"/>
      <c r="U20" s="57"/>
      <c r="V20" s="57"/>
      <c r="W20" s="57"/>
      <c r="X20" s="57"/>
      <c r="Y20" s="57"/>
      <c r="Z20" s="57"/>
      <c r="AA20" s="57"/>
      <c r="AB20" s="57"/>
      <c r="AC20" s="243"/>
      <c r="AD20" s="57"/>
      <c r="AE20" s="134"/>
      <c r="AF20" s="134"/>
      <c r="AG20" s="75"/>
      <c r="AH20" s="197"/>
      <c r="AI20" s="193"/>
      <c r="AJ20" s="195"/>
      <c r="AK20" s="76"/>
    </row>
    <row r="21" spans="2:37" ht="4.5" customHeight="1" thickBo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c r="AK21" s="76"/>
    </row>
    <row r="22" spans="2:37" ht="74.25" customHeight="1" thickBot="1">
      <c r="B22" s="18" t="s">
        <v>13</v>
      </c>
      <c r="C22" s="19" t="s">
        <v>30</v>
      </c>
      <c r="D22" s="19" t="s">
        <v>14</v>
      </c>
      <c r="E22" s="19" t="s">
        <v>29</v>
      </c>
      <c r="F22" s="20" t="s">
        <v>27</v>
      </c>
      <c r="G22" s="20" t="s">
        <v>28</v>
      </c>
      <c r="H22" s="107" t="s">
        <v>17</v>
      </c>
      <c r="I22" s="109" t="s">
        <v>31</v>
      </c>
      <c r="J22" s="21"/>
      <c r="K22" s="77"/>
      <c r="L22" s="59"/>
      <c r="M22" s="60"/>
      <c r="N22" s="61"/>
      <c r="O22" s="22">
        <f>SUM(I22:O23+C17)</f>
        <v>0</v>
      </c>
      <c r="P22" s="23">
        <f>SUM(P23:P25)</f>
        <v>0</v>
      </c>
      <c r="Q22" s="24">
        <f>SUM(Q23:Q25)</f>
        <v>0</v>
      </c>
      <c r="R22" s="23">
        <f>SUM(R23:R25)</f>
        <v>0</v>
      </c>
      <c r="S22" s="23">
        <f aca="true" t="shared" si="3" ref="S22:AE22">SUM(S23:S25)</f>
        <v>0</v>
      </c>
      <c r="T22" s="23">
        <f t="shared" si="3"/>
        <v>0</v>
      </c>
      <c r="U22" s="23">
        <f t="shared" si="3"/>
        <v>0</v>
      </c>
      <c r="V22" s="23">
        <f t="shared" si="3"/>
        <v>0</v>
      </c>
      <c r="W22" s="23">
        <f t="shared" si="3"/>
        <v>0</v>
      </c>
      <c r="X22" s="23">
        <f t="shared" si="3"/>
        <v>0</v>
      </c>
      <c r="Y22" s="23">
        <f t="shared" si="3"/>
        <v>0</v>
      </c>
      <c r="Z22" s="23">
        <f t="shared" si="3"/>
        <v>0</v>
      </c>
      <c r="AA22" s="23">
        <f t="shared" si="3"/>
        <v>0</v>
      </c>
      <c r="AB22" s="23">
        <f t="shared" si="3"/>
        <v>0</v>
      </c>
      <c r="AC22" s="23">
        <f t="shared" si="3"/>
        <v>15000</v>
      </c>
      <c r="AD22" s="23">
        <f t="shared" si="3"/>
        <v>0</v>
      </c>
      <c r="AE22" s="23">
        <f t="shared" si="3"/>
        <v>15000</v>
      </c>
      <c r="AF22" s="23">
        <f>AF23</f>
        <v>0</v>
      </c>
      <c r="AG22" s="113" t="s">
        <v>64</v>
      </c>
      <c r="AH22" s="112" t="s">
        <v>61</v>
      </c>
      <c r="AI22" s="112" t="s">
        <v>62</v>
      </c>
      <c r="AJ22" s="17" t="s">
        <v>63</v>
      </c>
      <c r="AK22" s="76"/>
    </row>
    <row r="23" spans="2:37" ht="30" customHeight="1">
      <c r="B23" s="119" t="str">
        <f>'[1]SALUD'!$F$9</f>
        <v>AUDITORIA EN LA CALIDAD DE LOS SERVICIOS DE SALUD</v>
      </c>
      <c r="C23" s="100"/>
      <c r="D23" s="230" t="str">
        <f>'[1]SALUD'!$C$9</f>
        <v>Garantizar la auditoria  a los procesos de salud en el marco del aseguramiento, mediante la contratación de servicios acorde a lo establecido en la normatividad vigente.</v>
      </c>
      <c r="E23" s="230" t="s">
        <v>51</v>
      </c>
      <c r="F23" s="233"/>
      <c r="G23" s="230"/>
      <c r="H23" s="220"/>
      <c r="I23" s="221" t="str">
        <f>'[1]SALUD'!$I$9</f>
        <v> Numero de procesos realizados </v>
      </c>
      <c r="J23" s="227">
        <f>'[1]SALUD'!$E$9</f>
        <v>4</v>
      </c>
      <c r="K23" s="224">
        <f>'[1]SALUD'!$J$9</f>
        <v>4</v>
      </c>
      <c r="L23" s="224">
        <f>'[2]PLAN INDICATIVO'!$AB$22</f>
        <v>1</v>
      </c>
      <c r="M23" s="224"/>
      <c r="N23" s="209"/>
      <c r="O23" s="83"/>
      <c r="P23" s="84"/>
      <c r="Q23" s="85"/>
      <c r="R23" s="84"/>
      <c r="S23" s="84"/>
      <c r="T23" s="84"/>
      <c r="U23" s="84"/>
      <c r="V23" s="84"/>
      <c r="W23" s="84"/>
      <c r="X23" s="84"/>
      <c r="Y23" s="84"/>
      <c r="Z23" s="84"/>
      <c r="AA23" s="84"/>
      <c r="AB23" s="84"/>
      <c r="AC23" s="241">
        <f>'[2]PLAN INDICATIVO'!$BC$22</f>
        <v>15000</v>
      </c>
      <c r="AD23" s="38"/>
      <c r="AE23" s="133">
        <f>AC23</f>
        <v>15000</v>
      </c>
      <c r="AF23" s="133"/>
      <c r="AG23" s="67"/>
      <c r="AH23" s="192"/>
      <c r="AI23" s="192"/>
      <c r="AJ23" s="194"/>
      <c r="AK23" s="76"/>
    </row>
    <row r="24" spans="2:37" ht="21" customHeight="1">
      <c r="B24" s="120"/>
      <c r="C24" s="101"/>
      <c r="D24" s="236"/>
      <c r="E24" s="231"/>
      <c r="F24" s="234"/>
      <c r="G24" s="231"/>
      <c r="H24" s="184"/>
      <c r="I24" s="222"/>
      <c r="J24" s="186"/>
      <c r="K24" s="225"/>
      <c r="L24" s="228"/>
      <c r="M24" s="225"/>
      <c r="N24" s="210"/>
      <c r="O24" s="87"/>
      <c r="P24" s="88"/>
      <c r="Q24" s="89"/>
      <c r="R24" s="88"/>
      <c r="S24" s="88"/>
      <c r="T24" s="88"/>
      <c r="U24" s="88"/>
      <c r="V24" s="88"/>
      <c r="W24" s="88"/>
      <c r="X24" s="88"/>
      <c r="Y24" s="88"/>
      <c r="Z24" s="88"/>
      <c r="AA24" s="88"/>
      <c r="AB24" s="88"/>
      <c r="AC24" s="242"/>
      <c r="AD24" s="38"/>
      <c r="AE24" s="179"/>
      <c r="AF24" s="179"/>
      <c r="AG24" s="67"/>
      <c r="AH24" s="192"/>
      <c r="AI24" s="192"/>
      <c r="AJ24" s="194"/>
      <c r="AK24" s="76"/>
    </row>
    <row r="25" spans="2:36" ht="28.5" customHeight="1" thickBot="1">
      <c r="B25" s="121"/>
      <c r="C25" s="102"/>
      <c r="D25" s="237"/>
      <c r="E25" s="232"/>
      <c r="F25" s="235"/>
      <c r="G25" s="232"/>
      <c r="H25" s="185"/>
      <c r="I25" s="223"/>
      <c r="J25" s="187"/>
      <c r="K25" s="226"/>
      <c r="L25" s="229"/>
      <c r="M25" s="226"/>
      <c r="N25" s="211"/>
      <c r="O25" s="74"/>
      <c r="P25" s="57"/>
      <c r="Q25" s="54"/>
      <c r="R25" s="57"/>
      <c r="S25" s="57"/>
      <c r="T25" s="57"/>
      <c r="U25" s="57"/>
      <c r="V25" s="57"/>
      <c r="W25" s="57"/>
      <c r="X25" s="57"/>
      <c r="Y25" s="57"/>
      <c r="Z25" s="57"/>
      <c r="AA25" s="57"/>
      <c r="AB25" s="57"/>
      <c r="AC25" s="243"/>
      <c r="AD25" s="57"/>
      <c r="AE25" s="180"/>
      <c r="AF25" s="180"/>
      <c r="AG25" s="91"/>
      <c r="AH25" s="193"/>
      <c r="AI25" s="193"/>
      <c r="AJ25" s="195"/>
    </row>
    <row r="26" spans="2:37" ht="74.25" customHeight="1" thickBot="1">
      <c r="B26" s="18" t="s">
        <v>13</v>
      </c>
      <c r="C26" s="19" t="s">
        <v>30</v>
      </c>
      <c r="D26" s="19"/>
      <c r="E26" s="19" t="s">
        <v>29</v>
      </c>
      <c r="F26" s="20" t="s">
        <v>27</v>
      </c>
      <c r="G26" s="20" t="s">
        <v>28</v>
      </c>
      <c r="H26" s="107" t="s">
        <v>17</v>
      </c>
      <c r="I26" s="109"/>
      <c r="J26" s="21"/>
      <c r="K26" s="77"/>
      <c r="L26" s="59"/>
      <c r="M26" s="60"/>
      <c r="N26" s="61"/>
      <c r="O26" s="22">
        <f>SUM(I26:O27+C21)</f>
        <v>0</v>
      </c>
      <c r="P26" s="23">
        <f>SUM(P27:P29)</f>
        <v>0</v>
      </c>
      <c r="Q26" s="24">
        <f>SUM(Q27:Q29)</f>
        <v>0</v>
      </c>
      <c r="R26" s="23">
        <f>SUM(R27:R29)</f>
        <v>0</v>
      </c>
      <c r="S26" s="24"/>
      <c r="T26" s="23"/>
      <c r="U26" s="24"/>
      <c r="V26" s="23"/>
      <c r="W26" s="24"/>
      <c r="X26" s="23"/>
      <c r="Y26" s="24"/>
      <c r="Z26" s="23"/>
      <c r="AA26" s="24"/>
      <c r="AB26" s="23"/>
      <c r="AC26" s="24"/>
      <c r="AD26" s="23"/>
      <c r="AE26" s="78">
        <f>AE27</f>
        <v>0</v>
      </c>
      <c r="AF26" s="23">
        <f>AF27</f>
        <v>0</v>
      </c>
      <c r="AG26" s="113" t="s">
        <v>64</v>
      </c>
      <c r="AH26" s="112" t="s">
        <v>61</v>
      </c>
      <c r="AI26" s="112" t="s">
        <v>62</v>
      </c>
      <c r="AJ26" s="17" t="s">
        <v>63</v>
      </c>
      <c r="AK26" s="76"/>
    </row>
    <row r="27" spans="2:37" ht="30" customHeight="1">
      <c r="B27" s="119" t="str">
        <f>'[1]SALUD'!$F$10</f>
        <v>SALUD CON CALIDAD PARA LA POBLACIÓN GACHALUNA</v>
      </c>
      <c r="C27" s="100"/>
      <c r="D27" s="230" t="str">
        <f>'[1]SALUD'!$C$10</f>
        <v>Realizar el seguimiento al cumplimiento sistema obligatorio de Garantía de la Calidad en Salud por las EPS E IPS.</v>
      </c>
      <c r="E27" s="230" t="s">
        <v>51</v>
      </c>
      <c r="F27" s="233"/>
      <c r="G27" s="230"/>
      <c r="H27" s="220"/>
      <c r="I27" s="221" t="str">
        <f>'[1]SALUD'!$I$10</f>
        <v>Numero de procesos realizados</v>
      </c>
      <c r="J27" s="227">
        <f>'[1]SALUD'!$E$10</f>
        <v>4</v>
      </c>
      <c r="K27" s="224">
        <f>'[1]SALUD'!$J$10</f>
        <v>4</v>
      </c>
      <c r="L27" s="224">
        <f>'[2]PLAN INDICATIVO'!$AB$23</f>
        <v>1</v>
      </c>
      <c r="M27" s="224"/>
      <c r="N27" s="209"/>
      <c r="O27" s="83"/>
      <c r="P27" s="84"/>
      <c r="Q27" s="85"/>
      <c r="R27" s="84"/>
      <c r="S27" s="84"/>
      <c r="T27" s="84"/>
      <c r="U27" s="84"/>
      <c r="V27" s="84"/>
      <c r="W27" s="84"/>
      <c r="X27" s="84"/>
      <c r="Y27" s="84"/>
      <c r="Z27" s="84"/>
      <c r="AA27" s="84"/>
      <c r="AB27" s="84"/>
      <c r="AC27" s="38"/>
      <c r="AD27" s="38"/>
      <c r="AE27" s="133"/>
      <c r="AF27" s="133"/>
      <c r="AG27" s="67"/>
      <c r="AH27" s="192"/>
      <c r="AI27" s="192"/>
      <c r="AJ27" s="194"/>
      <c r="AK27" s="76"/>
    </row>
    <row r="28" spans="2:37" ht="21" customHeight="1">
      <c r="B28" s="120"/>
      <c r="C28" s="101"/>
      <c r="D28" s="236"/>
      <c r="E28" s="231"/>
      <c r="F28" s="234"/>
      <c r="G28" s="231"/>
      <c r="H28" s="184"/>
      <c r="I28" s="222"/>
      <c r="J28" s="186"/>
      <c r="K28" s="225"/>
      <c r="L28" s="228"/>
      <c r="M28" s="225"/>
      <c r="N28" s="210"/>
      <c r="O28" s="87"/>
      <c r="P28" s="88"/>
      <c r="Q28" s="89"/>
      <c r="R28" s="88"/>
      <c r="S28" s="88"/>
      <c r="T28" s="88"/>
      <c r="U28" s="88"/>
      <c r="V28" s="88"/>
      <c r="W28" s="88"/>
      <c r="X28" s="88"/>
      <c r="Y28" s="88"/>
      <c r="Z28" s="88"/>
      <c r="AA28" s="88"/>
      <c r="AB28" s="88"/>
      <c r="AC28" s="38"/>
      <c r="AD28" s="38"/>
      <c r="AE28" s="179"/>
      <c r="AF28" s="179"/>
      <c r="AG28" s="67"/>
      <c r="AH28" s="192"/>
      <c r="AI28" s="192"/>
      <c r="AJ28" s="194"/>
      <c r="AK28" s="76"/>
    </row>
    <row r="29" spans="2:36" ht="28.5" customHeight="1" thickBot="1">
      <c r="B29" s="121"/>
      <c r="C29" s="102"/>
      <c r="D29" s="237"/>
      <c r="E29" s="232"/>
      <c r="F29" s="235"/>
      <c r="G29" s="232"/>
      <c r="H29" s="185"/>
      <c r="I29" s="223"/>
      <c r="J29" s="187"/>
      <c r="K29" s="226"/>
      <c r="L29" s="229"/>
      <c r="M29" s="226"/>
      <c r="N29" s="211"/>
      <c r="O29" s="74"/>
      <c r="P29" s="57"/>
      <c r="Q29" s="54"/>
      <c r="R29" s="57"/>
      <c r="S29" s="57"/>
      <c r="T29" s="57"/>
      <c r="U29" s="57"/>
      <c r="V29" s="57"/>
      <c r="W29" s="57"/>
      <c r="X29" s="57"/>
      <c r="Y29" s="57"/>
      <c r="Z29" s="57"/>
      <c r="AA29" s="57"/>
      <c r="AB29" s="57"/>
      <c r="AC29" s="57"/>
      <c r="AD29" s="57"/>
      <c r="AE29" s="180"/>
      <c r="AF29" s="180"/>
      <c r="AG29" s="91"/>
      <c r="AH29" s="193"/>
      <c r="AI29" s="193"/>
      <c r="AJ29" s="195"/>
    </row>
    <row r="30" spans="2:37" ht="74.25" customHeight="1" thickBot="1">
      <c r="B30" s="18" t="s">
        <v>13</v>
      </c>
      <c r="C30" s="19" t="s">
        <v>30</v>
      </c>
      <c r="D30" s="19" t="s">
        <v>14</v>
      </c>
      <c r="E30" s="19" t="s">
        <v>29</v>
      </c>
      <c r="F30" s="20" t="s">
        <v>27</v>
      </c>
      <c r="G30" s="20" t="s">
        <v>28</v>
      </c>
      <c r="H30" s="107" t="s">
        <v>17</v>
      </c>
      <c r="I30" s="109"/>
      <c r="J30" s="21"/>
      <c r="K30" s="77"/>
      <c r="L30" s="59"/>
      <c r="M30" s="60"/>
      <c r="N30" s="61"/>
      <c r="O30" s="22">
        <f>SUM(I30:O31+C25)</f>
        <v>0</v>
      </c>
      <c r="P30" s="23">
        <f>SUM(P31:P33)</f>
        <v>0</v>
      </c>
      <c r="Q30" s="24">
        <f>SUM(Q31:Q33)</f>
        <v>0</v>
      </c>
      <c r="R30" s="23">
        <f>SUM(R31:R33)</f>
        <v>0</v>
      </c>
      <c r="S30" s="24"/>
      <c r="T30" s="23"/>
      <c r="U30" s="24"/>
      <c r="V30" s="23"/>
      <c r="W30" s="24"/>
      <c r="X30" s="23"/>
      <c r="Y30" s="24"/>
      <c r="Z30" s="23"/>
      <c r="AA30" s="24"/>
      <c r="AB30" s="23"/>
      <c r="AC30" s="24"/>
      <c r="AD30" s="23"/>
      <c r="AE30" s="78">
        <f>AE31</f>
        <v>0</v>
      </c>
      <c r="AF30" s="23">
        <f>AF31</f>
        <v>0</v>
      </c>
      <c r="AG30" s="113" t="s">
        <v>64</v>
      </c>
      <c r="AH30" s="112" t="s">
        <v>61</v>
      </c>
      <c r="AI30" s="112" t="s">
        <v>62</v>
      </c>
      <c r="AJ30" s="17" t="s">
        <v>63</v>
      </c>
      <c r="AK30" s="76"/>
    </row>
    <row r="31" spans="2:37" ht="30" customHeight="1">
      <c r="B31" s="119" t="str">
        <f>'[1]SALUD'!$F$11</f>
        <v>GACHALÁ GARANTE DE LOS DERECHOS DE SALUD  Y CALIDAD DE VIDA</v>
      </c>
      <c r="C31" s="100"/>
      <c r="D31" s="230" t="str">
        <f>'[1]SALUD'!$C$11</f>
        <v>Gestionar y verificar  la  accesibilidad, y prestación de  servicios de salud con calidad y eficiencia a la población,  mediante  la coordinación  intersectorial de los actores del sistema y  convenios con IPS que permita el  servicio de ambulancias para el transporte de la población Gachaluna que mejore la oportunidad de la atención integral en salud.</v>
      </c>
      <c r="E31" s="230" t="s">
        <v>51</v>
      </c>
      <c r="F31" s="233"/>
      <c r="G31" s="230"/>
      <c r="H31" s="220"/>
      <c r="I31" s="221" t="str">
        <f>'[1]SALUD'!$I$11</f>
        <v> Número  de convenios realizados </v>
      </c>
      <c r="J31" s="227">
        <f>'[1]SALUD'!$E$11</f>
        <v>1</v>
      </c>
      <c r="K31" s="224">
        <f>'[1]SALUD'!$J$11</f>
        <v>1</v>
      </c>
      <c r="L31" s="224">
        <f>'[2]PLAN INDICATIVO'!$AB$24</f>
        <v>1</v>
      </c>
      <c r="M31" s="224"/>
      <c r="N31" s="209"/>
      <c r="O31" s="83"/>
      <c r="P31" s="84"/>
      <c r="Q31" s="85"/>
      <c r="R31" s="84"/>
      <c r="S31" s="84"/>
      <c r="T31" s="84"/>
      <c r="U31" s="84"/>
      <c r="V31" s="84"/>
      <c r="W31" s="84"/>
      <c r="X31" s="84"/>
      <c r="Y31" s="84"/>
      <c r="Z31" s="84"/>
      <c r="AA31" s="84"/>
      <c r="AB31" s="84"/>
      <c r="AC31" s="38"/>
      <c r="AD31" s="38"/>
      <c r="AE31" s="133"/>
      <c r="AF31" s="133"/>
      <c r="AG31" s="67"/>
      <c r="AH31" s="192"/>
      <c r="AI31" s="192"/>
      <c r="AJ31" s="194"/>
      <c r="AK31" s="76"/>
    </row>
    <row r="32" spans="2:37" ht="21" customHeight="1">
      <c r="B32" s="120"/>
      <c r="C32" s="101"/>
      <c r="D32" s="236"/>
      <c r="E32" s="231"/>
      <c r="F32" s="234"/>
      <c r="G32" s="231"/>
      <c r="H32" s="184"/>
      <c r="I32" s="222"/>
      <c r="J32" s="186"/>
      <c r="K32" s="225"/>
      <c r="L32" s="228"/>
      <c r="M32" s="225"/>
      <c r="N32" s="210"/>
      <c r="O32" s="87"/>
      <c r="P32" s="88"/>
      <c r="Q32" s="89"/>
      <c r="R32" s="88"/>
      <c r="S32" s="88"/>
      <c r="T32" s="88"/>
      <c r="U32" s="88"/>
      <c r="V32" s="88"/>
      <c r="W32" s="88"/>
      <c r="X32" s="88"/>
      <c r="Y32" s="88"/>
      <c r="Z32" s="88"/>
      <c r="AA32" s="88"/>
      <c r="AB32" s="88"/>
      <c r="AC32" s="38"/>
      <c r="AD32" s="38"/>
      <c r="AE32" s="179"/>
      <c r="AF32" s="179"/>
      <c r="AG32" s="67"/>
      <c r="AH32" s="192"/>
      <c r="AI32" s="192"/>
      <c r="AJ32" s="194"/>
      <c r="AK32" s="76"/>
    </row>
    <row r="33" spans="2:36" ht="28.5" customHeight="1" thickBot="1">
      <c r="B33" s="121"/>
      <c r="C33" s="102"/>
      <c r="D33" s="237"/>
      <c r="E33" s="232"/>
      <c r="F33" s="235"/>
      <c r="G33" s="232"/>
      <c r="H33" s="185"/>
      <c r="I33" s="223"/>
      <c r="J33" s="187"/>
      <c r="K33" s="226"/>
      <c r="L33" s="229"/>
      <c r="M33" s="226"/>
      <c r="N33" s="211"/>
      <c r="O33" s="74"/>
      <c r="P33" s="57"/>
      <c r="Q33" s="54"/>
      <c r="R33" s="57"/>
      <c r="S33" s="57"/>
      <c r="T33" s="57"/>
      <c r="U33" s="57"/>
      <c r="V33" s="57"/>
      <c r="W33" s="57"/>
      <c r="X33" s="57"/>
      <c r="Y33" s="57"/>
      <c r="Z33" s="57"/>
      <c r="AA33" s="57"/>
      <c r="AB33" s="57"/>
      <c r="AC33" s="57"/>
      <c r="AD33" s="57"/>
      <c r="AE33" s="180"/>
      <c r="AF33" s="180"/>
      <c r="AG33" s="91"/>
      <c r="AH33" s="193"/>
      <c r="AI33" s="193"/>
      <c r="AJ33" s="195"/>
    </row>
    <row r="34" spans="2:37" ht="74.25" customHeight="1" thickBot="1">
      <c r="B34" s="18" t="s">
        <v>13</v>
      </c>
      <c r="C34" s="19" t="s">
        <v>30</v>
      </c>
      <c r="D34" s="19" t="s">
        <v>14</v>
      </c>
      <c r="E34" s="19" t="s">
        <v>29</v>
      </c>
      <c r="F34" s="20" t="s">
        <v>27</v>
      </c>
      <c r="G34" s="20" t="s">
        <v>28</v>
      </c>
      <c r="H34" s="107" t="s">
        <v>17</v>
      </c>
      <c r="I34" s="109"/>
      <c r="J34" s="21"/>
      <c r="K34" s="77"/>
      <c r="L34" s="59"/>
      <c r="M34" s="60"/>
      <c r="N34" s="61"/>
      <c r="O34" s="22">
        <f>SUM(I34:O35+C29)</f>
        <v>0</v>
      </c>
      <c r="P34" s="23">
        <f>SUM(P35:P37)</f>
        <v>0</v>
      </c>
      <c r="Q34" s="24">
        <f>SUM(Q35:Q37)</f>
        <v>0</v>
      </c>
      <c r="R34" s="23">
        <f>SUM(R35:R37)</f>
        <v>0</v>
      </c>
      <c r="S34" s="24"/>
      <c r="T34" s="23"/>
      <c r="U34" s="24"/>
      <c r="V34" s="23"/>
      <c r="W34" s="24"/>
      <c r="X34" s="23"/>
      <c r="Y34" s="24"/>
      <c r="Z34" s="23"/>
      <c r="AA34" s="24"/>
      <c r="AB34" s="23"/>
      <c r="AC34" s="24"/>
      <c r="AD34" s="23"/>
      <c r="AE34" s="78">
        <f>AE35</f>
        <v>0</v>
      </c>
      <c r="AF34" s="23">
        <f>AF35</f>
        <v>0</v>
      </c>
      <c r="AG34" s="113" t="s">
        <v>64</v>
      </c>
      <c r="AH34" s="112" t="s">
        <v>61</v>
      </c>
      <c r="AI34" s="112" t="s">
        <v>62</v>
      </c>
      <c r="AJ34" s="17" t="s">
        <v>63</v>
      </c>
      <c r="AK34" s="76"/>
    </row>
    <row r="35" spans="2:37" ht="30" customHeight="1">
      <c r="B35" s="119" t="str">
        <f>'[1]SALUD'!$F$12</f>
        <v>TODOS CON DERECHO A LA SALUD</v>
      </c>
      <c r="C35" s="100"/>
      <c r="D35" s="230" t="str">
        <f>'[1]SALUD'!$C$12</f>
        <v>Prestación de los servicios a la población pobre en lo no cubierto con subsidio a la demanda, garantizando los servicios a la población no asegurada  medicamentos no cubiertos por el  acuerdo 029 de 2011   </v>
      </c>
      <c r="E35" s="230" t="s">
        <v>51</v>
      </c>
      <c r="F35" s="233"/>
      <c r="G35" s="230"/>
      <c r="H35" s="220"/>
      <c r="I35" s="221" t="str">
        <f>'[1]SALUD'!$I$12</f>
        <v>Numero de programas  realizados </v>
      </c>
      <c r="J35" s="227">
        <f>'[1]SALUD'!$E$12</f>
        <v>1</v>
      </c>
      <c r="K35" s="224">
        <f>'[1]SALUD'!$J$12</f>
        <v>1</v>
      </c>
      <c r="L35" s="224">
        <f>'[2]PLAN INDICATIVO'!$AB$25</f>
        <v>1</v>
      </c>
      <c r="M35" s="224"/>
      <c r="N35" s="209"/>
      <c r="O35" s="83"/>
      <c r="P35" s="84"/>
      <c r="Q35" s="85"/>
      <c r="R35" s="84"/>
      <c r="S35" s="84"/>
      <c r="T35" s="84"/>
      <c r="U35" s="84"/>
      <c r="V35" s="84"/>
      <c r="W35" s="84"/>
      <c r="X35" s="84"/>
      <c r="Y35" s="84"/>
      <c r="Z35" s="84"/>
      <c r="AA35" s="84"/>
      <c r="AB35" s="84"/>
      <c r="AC35" s="38"/>
      <c r="AD35" s="38"/>
      <c r="AE35" s="133"/>
      <c r="AF35" s="133"/>
      <c r="AG35" s="67"/>
      <c r="AH35" s="192"/>
      <c r="AI35" s="192"/>
      <c r="AJ35" s="194"/>
      <c r="AK35" s="76"/>
    </row>
    <row r="36" spans="2:37" ht="21" customHeight="1">
      <c r="B36" s="120"/>
      <c r="C36" s="101"/>
      <c r="D36" s="236"/>
      <c r="E36" s="231"/>
      <c r="F36" s="234"/>
      <c r="G36" s="231"/>
      <c r="H36" s="184"/>
      <c r="I36" s="222"/>
      <c r="J36" s="186"/>
      <c r="K36" s="225"/>
      <c r="L36" s="228"/>
      <c r="M36" s="225"/>
      <c r="N36" s="210"/>
      <c r="O36" s="87"/>
      <c r="P36" s="88"/>
      <c r="Q36" s="89"/>
      <c r="R36" s="88"/>
      <c r="S36" s="88"/>
      <c r="T36" s="88"/>
      <c r="U36" s="88"/>
      <c r="V36" s="88"/>
      <c r="W36" s="88"/>
      <c r="X36" s="88"/>
      <c r="Y36" s="88"/>
      <c r="Z36" s="88"/>
      <c r="AA36" s="88"/>
      <c r="AB36" s="88"/>
      <c r="AC36" s="38"/>
      <c r="AD36" s="38"/>
      <c r="AE36" s="179"/>
      <c r="AF36" s="179"/>
      <c r="AG36" s="67"/>
      <c r="AH36" s="192"/>
      <c r="AI36" s="192"/>
      <c r="AJ36" s="194"/>
      <c r="AK36" s="76"/>
    </row>
    <row r="37" spans="2:36" ht="28.5" customHeight="1" thickBot="1">
      <c r="B37" s="121"/>
      <c r="C37" s="102"/>
      <c r="D37" s="237"/>
      <c r="E37" s="232"/>
      <c r="F37" s="235"/>
      <c r="G37" s="232"/>
      <c r="H37" s="185"/>
      <c r="I37" s="223"/>
      <c r="J37" s="187"/>
      <c r="K37" s="226"/>
      <c r="L37" s="229"/>
      <c r="M37" s="226"/>
      <c r="N37" s="211"/>
      <c r="O37" s="74"/>
      <c r="P37" s="57"/>
      <c r="Q37" s="54"/>
      <c r="R37" s="57"/>
      <c r="S37" s="57"/>
      <c r="T37" s="57"/>
      <c r="U37" s="57"/>
      <c r="V37" s="57"/>
      <c r="W37" s="57"/>
      <c r="X37" s="57"/>
      <c r="Y37" s="57"/>
      <c r="Z37" s="57"/>
      <c r="AA37" s="57"/>
      <c r="AB37" s="57"/>
      <c r="AC37" s="57"/>
      <c r="AD37" s="57"/>
      <c r="AE37" s="180"/>
      <c r="AF37" s="180"/>
      <c r="AG37" s="91"/>
      <c r="AH37" s="193"/>
      <c r="AI37" s="193"/>
      <c r="AJ37" s="195"/>
    </row>
    <row r="38" spans="2:37" ht="74.25" customHeight="1" thickBot="1">
      <c r="B38" s="18" t="s">
        <v>13</v>
      </c>
      <c r="C38" s="19" t="s">
        <v>30</v>
      </c>
      <c r="D38" s="19" t="s">
        <v>14</v>
      </c>
      <c r="E38" s="19" t="s">
        <v>29</v>
      </c>
      <c r="F38" s="20" t="s">
        <v>27</v>
      </c>
      <c r="G38" s="20" t="s">
        <v>28</v>
      </c>
      <c r="H38" s="107" t="s">
        <v>17</v>
      </c>
      <c r="I38" s="109" t="s">
        <v>31</v>
      </c>
      <c r="J38" s="21"/>
      <c r="K38" s="77"/>
      <c r="L38" s="59"/>
      <c r="M38" s="60"/>
      <c r="N38" s="61"/>
      <c r="O38" s="22">
        <f>SUM(I38:O39+C33)</f>
        <v>0</v>
      </c>
      <c r="P38" s="23">
        <f>SUM(P39:P41)</f>
        <v>0</v>
      </c>
      <c r="Q38" s="24">
        <f>SUM(Q39:Q41)</f>
        <v>0</v>
      </c>
      <c r="R38" s="23">
        <f>SUM(R39:R41)</f>
        <v>0</v>
      </c>
      <c r="S38" s="24"/>
      <c r="T38" s="23"/>
      <c r="U38" s="24"/>
      <c r="V38" s="23"/>
      <c r="W38" s="24"/>
      <c r="X38" s="23"/>
      <c r="Y38" s="24"/>
      <c r="Z38" s="23"/>
      <c r="AA38" s="24"/>
      <c r="AB38" s="23"/>
      <c r="AC38" s="24"/>
      <c r="AD38" s="23"/>
      <c r="AE38" s="78">
        <f>AE39</f>
        <v>0</v>
      </c>
      <c r="AF38" s="23">
        <f>AF39</f>
        <v>0</v>
      </c>
      <c r="AG38" s="113" t="s">
        <v>64</v>
      </c>
      <c r="AH38" s="112" t="s">
        <v>61</v>
      </c>
      <c r="AI38" s="112" t="s">
        <v>62</v>
      </c>
      <c r="AJ38" s="17" t="s">
        <v>63</v>
      </c>
      <c r="AK38" s="76"/>
    </row>
    <row r="39" spans="2:37" ht="30" customHeight="1">
      <c r="B39" s="119" t="str">
        <f>'[1]SALUD'!$F$13</f>
        <v>GACHALÁ TERRITORIO SALUDABLE</v>
      </c>
      <c r="C39" s="100"/>
      <c r="D39" s="230" t="str">
        <f>'[1]SALUD'!$C$13</f>
        <v>Fortalecer la prestación del servicio extramural en coordinación con las Institución Prestadora de Salud (IPS) y EMPRESA PROMOTORA DE SERVICIOS DE SALUD (EPS) con  equipos extramurales y jornadas de salud en  área rural que brinden atención comunitaria integral enfocadas a la prevención , dando cumplimiento a la resolución 412 de 2000 y sus modificaciones apoyados en la estrategia Atención Primaria en Salud( APS ) acorde  a la ley 1438 de 2011.</v>
      </c>
      <c r="E39" s="230" t="s">
        <v>51</v>
      </c>
      <c r="F39" s="233"/>
      <c r="G39" s="230"/>
      <c r="H39" s="220"/>
      <c r="I39" s="221" t="str">
        <f>'[1]SALUD'!$I$13</f>
        <v>Número de jornadas realizadas</v>
      </c>
      <c r="J39" s="227">
        <f>'[1]SALUD'!$E$13</f>
        <v>12</v>
      </c>
      <c r="K39" s="224">
        <f>'[1]SALUD'!$J$13</f>
        <v>12</v>
      </c>
      <c r="L39" s="224">
        <f>'[2]PLAN INDICATIVO'!$AB$26</f>
        <v>4</v>
      </c>
      <c r="M39" s="224"/>
      <c r="N39" s="209"/>
      <c r="O39" s="83"/>
      <c r="P39" s="84"/>
      <c r="Q39" s="85"/>
      <c r="R39" s="84"/>
      <c r="S39" s="84"/>
      <c r="T39" s="84"/>
      <c r="U39" s="84"/>
      <c r="V39" s="84"/>
      <c r="W39" s="84"/>
      <c r="X39" s="84"/>
      <c r="Y39" s="84"/>
      <c r="Z39" s="84"/>
      <c r="AA39" s="84"/>
      <c r="AB39" s="84"/>
      <c r="AC39" s="38"/>
      <c r="AD39" s="38"/>
      <c r="AE39" s="133"/>
      <c r="AF39" s="133"/>
      <c r="AG39" s="67"/>
      <c r="AH39" s="192"/>
      <c r="AI39" s="192"/>
      <c r="AJ39" s="194"/>
      <c r="AK39" s="76"/>
    </row>
    <row r="40" spans="2:37" ht="21" customHeight="1">
      <c r="B40" s="120"/>
      <c r="C40" s="101"/>
      <c r="D40" s="236"/>
      <c r="E40" s="231"/>
      <c r="F40" s="234"/>
      <c r="G40" s="231"/>
      <c r="H40" s="184"/>
      <c r="I40" s="222"/>
      <c r="J40" s="186"/>
      <c r="K40" s="225"/>
      <c r="L40" s="228"/>
      <c r="M40" s="225"/>
      <c r="N40" s="210"/>
      <c r="O40" s="87"/>
      <c r="P40" s="88"/>
      <c r="Q40" s="89"/>
      <c r="R40" s="88"/>
      <c r="S40" s="88"/>
      <c r="T40" s="88"/>
      <c r="U40" s="88"/>
      <c r="V40" s="88"/>
      <c r="W40" s="88"/>
      <c r="X40" s="88"/>
      <c r="Y40" s="88"/>
      <c r="Z40" s="88"/>
      <c r="AA40" s="88"/>
      <c r="AB40" s="88"/>
      <c r="AC40" s="38"/>
      <c r="AD40" s="38"/>
      <c r="AE40" s="179"/>
      <c r="AF40" s="179"/>
      <c r="AG40" s="67"/>
      <c r="AH40" s="192"/>
      <c r="AI40" s="192"/>
      <c r="AJ40" s="194"/>
      <c r="AK40" s="76"/>
    </row>
    <row r="41" spans="2:36" ht="28.5" customHeight="1" thickBot="1">
      <c r="B41" s="121"/>
      <c r="C41" s="102"/>
      <c r="D41" s="237"/>
      <c r="E41" s="232"/>
      <c r="F41" s="235"/>
      <c r="G41" s="232"/>
      <c r="H41" s="185"/>
      <c r="I41" s="223"/>
      <c r="J41" s="187"/>
      <c r="K41" s="226"/>
      <c r="L41" s="229"/>
      <c r="M41" s="226"/>
      <c r="N41" s="211"/>
      <c r="O41" s="74"/>
      <c r="P41" s="57"/>
      <c r="Q41" s="54"/>
      <c r="R41" s="57"/>
      <c r="S41" s="57"/>
      <c r="T41" s="57"/>
      <c r="U41" s="57"/>
      <c r="V41" s="57"/>
      <c r="W41" s="57"/>
      <c r="X41" s="57"/>
      <c r="Y41" s="57"/>
      <c r="Z41" s="57"/>
      <c r="AA41" s="57"/>
      <c r="AB41" s="57"/>
      <c r="AC41" s="57"/>
      <c r="AD41" s="57"/>
      <c r="AE41" s="180"/>
      <c r="AF41" s="180"/>
      <c r="AG41" s="91"/>
      <c r="AH41" s="193"/>
      <c r="AI41" s="193"/>
      <c r="AJ41" s="195"/>
    </row>
    <row r="42" spans="2:37" ht="74.25" customHeight="1" thickBot="1">
      <c r="B42" s="18" t="s">
        <v>13</v>
      </c>
      <c r="C42" s="19" t="s">
        <v>30</v>
      </c>
      <c r="D42" s="19" t="s">
        <v>14</v>
      </c>
      <c r="E42" s="19" t="s">
        <v>29</v>
      </c>
      <c r="F42" s="20" t="s">
        <v>27</v>
      </c>
      <c r="G42" s="20" t="s">
        <v>28</v>
      </c>
      <c r="H42" s="107" t="s">
        <v>17</v>
      </c>
      <c r="I42" s="109" t="s">
        <v>31</v>
      </c>
      <c r="J42" s="21"/>
      <c r="K42" s="77"/>
      <c r="L42" s="59"/>
      <c r="M42" s="60"/>
      <c r="N42" s="61"/>
      <c r="O42" s="22">
        <f>SUM(I42:O43+C37)</f>
        <v>0</v>
      </c>
      <c r="P42" s="23">
        <f>SUM(P43:P45)</f>
        <v>0</v>
      </c>
      <c r="Q42" s="24">
        <f>SUM(Q43:Q45)</f>
        <v>0</v>
      </c>
      <c r="R42" s="23">
        <f>SUM(R43:R45)</f>
        <v>0</v>
      </c>
      <c r="S42" s="24"/>
      <c r="T42" s="23"/>
      <c r="U42" s="24"/>
      <c r="V42" s="23"/>
      <c r="W42" s="24"/>
      <c r="X42" s="23"/>
      <c r="Y42" s="24"/>
      <c r="Z42" s="23"/>
      <c r="AA42" s="24"/>
      <c r="AB42" s="23"/>
      <c r="AC42" s="24"/>
      <c r="AD42" s="23"/>
      <c r="AE42" s="78">
        <f>AE43</f>
        <v>0</v>
      </c>
      <c r="AF42" s="23">
        <f>AF43</f>
        <v>0</v>
      </c>
      <c r="AG42" s="113" t="s">
        <v>64</v>
      </c>
      <c r="AH42" s="112" t="s">
        <v>61</v>
      </c>
      <c r="AI42" s="112" t="s">
        <v>62</v>
      </c>
      <c r="AJ42" s="17" t="s">
        <v>63</v>
      </c>
      <c r="AK42" s="76"/>
    </row>
    <row r="43" spans="2:37" ht="30" customHeight="1">
      <c r="B43" s="119" t="str">
        <f>'[1]SALUD'!$F$14</f>
        <v>GESTIÓN INTEGRAL PARA EL DESARROLLO DE UNA CULTURA SALUDABLE </v>
      </c>
      <c r="C43" s="100"/>
      <c r="D43" s="230" t="str">
        <f>'[1]SALUD'!$C$14</f>
        <v>Realizar el seguimiento a las acciones del técnico de saneamiento en lo concerniente a establecimientos comerciales, expendios de alimentos perecederos calidad del  agua,   con el fin de propiciar un ambiente saludable que contribuya al cuidado de la salud.</v>
      </c>
      <c r="E43" s="230" t="s">
        <v>51</v>
      </c>
      <c r="F43" s="233"/>
      <c r="G43" s="230"/>
      <c r="H43" s="220"/>
      <c r="I43" s="221" t="str">
        <f>'[1]SALUD'!$I$14</f>
        <v>Numero  de programas realizado</v>
      </c>
      <c r="J43" s="227">
        <f>'[1]SALUD'!$E$14</f>
        <v>2</v>
      </c>
      <c r="K43" s="224">
        <f>'[1]SALUD'!$J$14</f>
        <v>2</v>
      </c>
      <c r="L43" s="224">
        <f>'[2]PLAN INDICATIVO'!$AB$27</f>
        <v>0</v>
      </c>
      <c r="M43" s="224"/>
      <c r="N43" s="209"/>
      <c r="O43" s="83"/>
      <c r="P43" s="84"/>
      <c r="Q43" s="85"/>
      <c r="R43" s="84"/>
      <c r="S43" s="84"/>
      <c r="T43" s="84"/>
      <c r="U43" s="84"/>
      <c r="V43" s="84"/>
      <c r="W43" s="84"/>
      <c r="X43" s="84"/>
      <c r="Y43" s="84"/>
      <c r="Z43" s="84"/>
      <c r="AA43" s="84"/>
      <c r="AB43" s="84"/>
      <c r="AC43" s="38"/>
      <c r="AD43" s="38"/>
      <c r="AE43" s="133"/>
      <c r="AF43" s="133"/>
      <c r="AG43" s="67"/>
      <c r="AH43" s="192"/>
      <c r="AI43" s="192"/>
      <c r="AJ43" s="194"/>
      <c r="AK43" s="76"/>
    </row>
    <row r="44" spans="2:37" ht="21" customHeight="1">
      <c r="B44" s="120"/>
      <c r="C44" s="101"/>
      <c r="D44" s="236"/>
      <c r="E44" s="231"/>
      <c r="F44" s="234"/>
      <c r="G44" s="231"/>
      <c r="H44" s="184"/>
      <c r="I44" s="222"/>
      <c r="J44" s="186"/>
      <c r="K44" s="225"/>
      <c r="L44" s="228"/>
      <c r="M44" s="225"/>
      <c r="N44" s="210"/>
      <c r="O44" s="87"/>
      <c r="P44" s="88"/>
      <c r="Q44" s="89"/>
      <c r="R44" s="88"/>
      <c r="S44" s="88"/>
      <c r="T44" s="88"/>
      <c r="U44" s="88"/>
      <c r="V44" s="88"/>
      <c r="W44" s="88"/>
      <c r="X44" s="88"/>
      <c r="Y44" s="88"/>
      <c r="Z44" s="88"/>
      <c r="AA44" s="88"/>
      <c r="AB44" s="88"/>
      <c r="AC44" s="38"/>
      <c r="AD44" s="38"/>
      <c r="AE44" s="179"/>
      <c r="AF44" s="179"/>
      <c r="AG44" s="67"/>
      <c r="AH44" s="192"/>
      <c r="AI44" s="192"/>
      <c r="AJ44" s="194"/>
      <c r="AK44" s="76"/>
    </row>
    <row r="45" spans="2:36" ht="28.5" customHeight="1" thickBot="1">
      <c r="B45" s="121"/>
      <c r="C45" s="102"/>
      <c r="D45" s="237"/>
      <c r="E45" s="232"/>
      <c r="F45" s="235"/>
      <c r="G45" s="232"/>
      <c r="H45" s="185"/>
      <c r="I45" s="223"/>
      <c r="J45" s="187"/>
      <c r="K45" s="226"/>
      <c r="L45" s="229"/>
      <c r="M45" s="226"/>
      <c r="N45" s="211"/>
      <c r="O45" s="74"/>
      <c r="P45" s="57"/>
      <c r="Q45" s="54"/>
      <c r="R45" s="57"/>
      <c r="S45" s="57"/>
      <c r="T45" s="57"/>
      <c r="U45" s="57"/>
      <c r="V45" s="57"/>
      <c r="W45" s="57"/>
      <c r="X45" s="57"/>
      <c r="Y45" s="57"/>
      <c r="Z45" s="57"/>
      <c r="AA45" s="57"/>
      <c r="AB45" s="57"/>
      <c r="AC45" s="57"/>
      <c r="AD45" s="57"/>
      <c r="AE45" s="180"/>
      <c r="AF45" s="180"/>
      <c r="AG45" s="91"/>
      <c r="AH45" s="193"/>
      <c r="AI45" s="193"/>
      <c r="AJ45" s="195"/>
    </row>
    <row r="46" spans="2:37" ht="74.25" customHeight="1" thickBot="1">
      <c r="B46" s="18" t="s">
        <v>13</v>
      </c>
      <c r="C46" s="19" t="s">
        <v>30</v>
      </c>
      <c r="D46" s="19" t="s">
        <v>14</v>
      </c>
      <c r="E46" s="19" t="s">
        <v>29</v>
      </c>
      <c r="F46" s="20" t="s">
        <v>27</v>
      </c>
      <c r="G46" s="20" t="s">
        <v>28</v>
      </c>
      <c r="H46" s="107" t="s">
        <v>17</v>
      </c>
      <c r="I46" s="109" t="s">
        <v>31</v>
      </c>
      <c r="J46" s="21"/>
      <c r="K46" s="77"/>
      <c r="L46" s="59"/>
      <c r="M46" s="60"/>
      <c r="N46" s="61"/>
      <c r="O46" s="22">
        <f>SUM(I46:O47+C41)</f>
        <v>0</v>
      </c>
      <c r="P46" s="23">
        <f>SUM(P47:P49)</f>
        <v>0</v>
      </c>
      <c r="Q46" s="24">
        <f>SUM(Q47:Q49)</f>
        <v>0</v>
      </c>
      <c r="R46" s="23">
        <f>SUM(R47:R49)</f>
        <v>0</v>
      </c>
      <c r="S46" s="24"/>
      <c r="T46" s="23"/>
      <c r="U46" s="24"/>
      <c r="V46" s="23"/>
      <c r="W46" s="24"/>
      <c r="X46" s="23"/>
      <c r="Y46" s="24"/>
      <c r="Z46" s="23"/>
      <c r="AA46" s="24"/>
      <c r="AB46" s="23"/>
      <c r="AC46" s="24"/>
      <c r="AD46" s="23"/>
      <c r="AE46" s="78">
        <f>AE47</f>
        <v>0</v>
      </c>
      <c r="AF46" s="23">
        <f>AF47</f>
        <v>0</v>
      </c>
      <c r="AG46" s="113" t="s">
        <v>64</v>
      </c>
      <c r="AH46" s="112" t="s">
        <v>61</v>
      </c>
      <c r="AI46" s="112" t="s">
        <v>62</v>
      </c>
      <c r="AJ46" s="17" t="s">
        <v>63</v>
      </c>
      <c r="AK46" s="76"/>
    </row>
    <row r="47" spans="2:37" ht="30" customHeight="1">
      <c r="B47" s="119" t="str">
        <f>'[1]SALUD'!$F$15</f>
        <v>GESTANDO FUTURO</v>
      </c>
      <c r="C47" s="100"/>
      <c r="D47" s="230" t="str">
        <f>'[1]SALUD'!$C$15</f>
        <v>Fortalecer el auto cuidado de las gestantes mediante la asistencia temprana a controles prenatales  integrales y de calidad que garanticen el armonioso desarrollo y llegada a término de su embarazo con responsabilidad,  así como  la realización de  las intervenciones pertinentes para fomentar las acciones de planificación familiar,  incremento del tiempo de  lactancia materna, vacunación nutrición pertinentes.</v>
      </c>
      <c r="E47" s="230" t="s">
        <v>51</v>
      </c>
      <c r="F47" s="233"/>
      <c r="G47" s="230"/>
      <c r="H47" s="220"/>
      <c r="I47" s="221" t="str">
        <f>'[1]SALUD'!$I$15</f>
        <v>Numero de programas realizado</v>
      </c>
      <c r="J47" s="227">
        <f>'[1]SALUD'!$E$15</f>
        <v>3</v>
      </c>
      <c r="K47" s="224">
        <f>'[1]SALUD'!$J$15</f>
        <v>3</v>
      </c>
      <c r="L47" s="224">
        <f>'[2]PLAN INDICATIVO'!$AB$28</f>
        <v>1</v>
      </c>
      <c r="M47" s="224"/>
      <c r="N47" s="209"/>
      <c r="O47" s="83"/>
      <c r="P47" s="84"/>
      <c r="Q47" s="85"/>
      <c r="R47" s="84"/>
      <c r="S47" s="84"/>
      <c r="T47" s="84"/>
      <c r="U47" s="84"/>
      <c r="V47" s="84"/>
      <c r="W47" s="84"/>
      <c r="X47" s="84"/>
      <c r="Y47" s="84"/>
      <c r="Z47" s="84"/>
      <c r="AA47" s="84"/>
      <c r="AB47" s="84"/>
      <c r="AC47" s="38"/>
      <c r="AD47" s="38"/>
      <c r="AE47" s="133"/>
      <c r="AF47" s="133"/>
      <c r="AG47" s="67"/>
      <c r="AH47" s="192"/>
      <c r="AI47" s="192"/>
      <c r="AJ47" s="194"/>
      <c r="AK47" s="76"/>
    </row>
    <row r="48" spans="2:37" ht="21" customHeight="1">
      <c r="B48" s="120"/>
      <c r="C48" s="101"/>
      <c r="D48" s="236"/>
      <c r="E48" s="231"/>
      <c r="F48" s="234"/>
      <c r="G48" s="231"/>
      <c r="H48" s="184"/>
      <c r="I48" s="222"/>
      <c r="J48" s="186"/>
      <c r="K48" s="225"/>
      <c r="L48" s="228"/>
      <c r="M48" s="225"/>
      <c r="N48" s="210"/>
      <c r="O48" s="87"/>
      <c r="P48" s="88"/>
      <c r="Q48" s="89"/>
      <c r="R48" s="88"/>
      <c r="S48" s="88"/>
      <c r="T48" s="88"/>
      <c r="U48" s="88"/>
      <c r="V48" s="88"/>
      <c r="W48" s="88"/>
      <c r="X48" s="88"/>
      <c r="Y48" s="88"/>
      <c r="Z48" s="88"/>
      <c r="AA48" s="88"/>
      <c r="AB48" s="88"/>
      <c r="AC48" s="38"/>
      <c r="AD48" s="38"/>
      <c r="AE48" s="179"/>
      <c r="AF48" s="179"/>
      <c r="AG48" s="67"/>
      <c r="AH48" s="192"/>
      <c r="AI48" s="192"/>
      <c r="AJ48" s="194"/>
      <c r="AK48" s="76"/>
    </row>
    <row r="49" spans="2:36" ht="28.5" customHeight="1" thickBot="1">
      <c r="B49" s="121"/>
      <c r="C49" s="102"/>
      <c r="D49" s="237"/>
      <c r="E49" s="232"/>
      <c r="F49" s="235"/>
      <c r="G49" s="232"/>
      <c r="H49" s="185"/>
      <c r="I49" s="223"/>
      <c r="J49" s="187"/>
      <c r="K49" s="226"/>
      <c r="L49" s="229"/>
      <c r="M49" s="226"/>
      <c r="N49" s="211"/>
      <c r="O49" s="74"/>
      <c r="P49" s="57"/>
      <c r="Q49" s="54"/>
      <c r="R49" s="57"/>
      <c r="S49" s="57"/>
      <c r="T49" s="57"/>
      <c r="U49" s="57"/>
      <c r="V49" s="57"/>
      <c r="W49" s="57"/>
      <c r="X49" s="57"/>
      <c r="Y49" s="57"/>
      <c r="Z49" s="57"/>
      <c r="AA49" s="57"/>
      <c r="AB49" s="57"/>
      <c r="AC49" s="57"/>
      <c r="AD49" s="57"/>
      <c r="AE49" s="180"/>
      <c r="AF49" s="180"/>
      <c r="AG49" s="91"/>
      <c r="AH49" s="193"/>
      <c r="AI49" s="193"/>
      <c r="AJ49" s="195"/>
    </row>
    <row r="50" spans="2:37" ht="74.25" customHeight="1" thickBot="1">
      <c r="B50" s="18" t="s">
        <v>13</v>
      </c>
      <c r="C50" s="19" t="s">
        <v>30</v>
      </c>
      <c r="D50" s="19" t="s">
        <v>14</v>
      </c>
      <c r="E50" s="19" t="s">
        <v>29</v>
      </c>
      <c r="F50" s="20" t="s">
        <v>27</v>
      </c>
      <c r="G50" s="20" t="s">
        <v>28</v>
      </c>
      <c r="H50" s="107" t="s">
        <v>17</v>
      </c>
      <c r="I50" s="109" t="s">
        <v>31</v>
      </c>
      <c r="J50" s="21"/>
      <c r="K50" s="77"/>
      <c r="L50" s="59"/>
      <c r="M50" s="60"/>
      <c r="N50" s="61"/>
      <c r="O50" s="22">
        <f>SUM(I50:O51+C45)</f>
        <v>0</v>
      </c>
      <c r="P50" s="23">
        <f>SUM(P51:P53)</f>
        <v>0</v>
      </c>
      <c r="Q50" s="24">
        <f>SUM(Q51:Q53)</f>
        <v>0</v>
      </c>
      <c r="R50" s="23">
        <f>SUM(R51:R53)</f>
        <v>0</v>
      </c>
      <c r="S50" s="24"/>
      <c r="T50" s="23"/>
      <c r="U50" s="24"/>
      <c r="V50" s="23"/>
      <c r="W50" s="24"/>
      <c r="X50" s="23"/>
      <c r="Y50" s="24"/>
      <c r="Z50" s="23"/>
      <c r="AA50" s="24"/>
      <c r="AB50" s="23"/>
      <c r="AC50" s="24"/>
      <c r="AD50" s="23"/>
      <c r="AE50" s="78">
        <f>AE51</f>
        <v>0</v>
      </c>
      <c r="AF50" s="23">
        <f>AF51</f>
        <v>0</v>
      </c>
      <c r="AG50" s="113" t="s">
        <v>64</v>
      </c>
      <c r="AH50" s="112" t="s">
        <v>61</v>
      </c>
      <c r="AI50" s="112" t="s">
        <v>62</v>
      </c>
      <c r="AJ50" s="17" t="s">
        <v>63</v>
      </c>
      <c r="AK50" s="76"/>
    </row>
    <row r="51" spans="2:37" ht="30" customHeight="1">
      <c r="B51" s="119" t="str">
        <f>'[1]SALUD'!$F$16</f>
        <v>PRIMERA INFANCIA SALUDABLE Y FELIZ</v>
      </c>
      <c r="C51" s="100"/>
      <c r="D51" s="230" t="str">
        <f>'[1]SALUD'!$C$16</f>
        <v>Propiciar y fortalecer  un ambiente de amor y atención integral  en salud con oportunidad en vacunación, valoración nutricional, ambiente familiar responsable con atención médica y tratamiento oportuno y de calidad que minimice el riesgo de enfermedad y muerte y que permita el desarrollo de sus potencialidades y  garantice la accesibilidad a sus derechos.</v>
      </c>
      <c r="E51" s="230" t="s">
        <v>51</v>
      </c>
      <c r="F51" s="233"/>
      <c r="G51" s="230"/>
      <c r="H51" s="220"/>
      <c r="I51" s="221" t="str">
        <f>'[1]SALUD'!$I$16</f>
        <v>Numero de programas realizado</v>
      </c>
      <c r="J51" s="227">
        <f>'[1]SALUD'!$E$16</f>
        <v>2</v>
      </c>
      <c r="K51" s="224">
        <f>'[1]SALUD'!$J$16</f>
        <v>2</v>
      </c>
      <c r="L51" s="224">
        <f>'[2]PLAN INDICATIVO'!$AB$30</f>
        <v>1</v>
      </c>
      <c r="M51" s="224"/>
      <c r="N51" s="209"/>
      <c r="O51" s="83"/>
      <c r="P51" s="84"/>
      <c r="Q51" s="85"/>
      <c r="R51" s="84"/>
      <c r="S51" s="84"/>
      <c r="T51" s="84"/>
      <c r="U51" s="84"/>
      <c r="V51" s="84"/>
      <c r="W51" s="84"/>
      <c r="X51" s="84"/>
      <c r="Y51" s="84"/>
      <c r="Z51" s="84"/>
      <c r="AA51" s="84"/>
      <c r="AB51" s="84"/>
      <c r="AC51" s="38"/>
      <c r="AD51" s="38"/>
      <c r="AE51" s="133"/>
      <c r="AF51" s="133"/>
      <c r="AG51" s="67"/>
      <c r="AH51" s="192"/>
      <c r="AI51" s="192"/>
      <c r="AJ51" s="194"/>
      <c r="AK51" s="76"/>
    </row>
    <row r="52" spans="2:37" ht="21" customHeight="1">
      <c r="B52" s="120"/>
      <c r="C52" s="101"/>
      <c r="D52" s="236"/>
      <c r="E52" s="231"/>
      <c r="F52" s="234"/>
      <c r="G52" s="231"/>
      <c r="H52" s="184"/>
      <c r="I52" s="222"/>
      <c r="J52" s="186"/>
      <c r="K52" s="225"/>
      <c r="L52" s="228"/>
      <c r="M52" s="225"/>
      <c r="N52" s="210"/>
      <c r="O52" s="87"/>
      <c r="P52" s="88"/>
      <c r="Q52" s="89"/>
      <c r="R52" s="88"/>
      <c r="S52" s="88"/>
      <c r="T52" s="88"/>
      <c r="U52" s="88"/>
      <c r="V52" s="88"/>
      <c r="W52" s="88"/>
      <c r="X52" s="88"/>
      <c r="Y52" s="88"/>
      <c r="Z52" s="88"/>
      <c r="AA52" s="88"/>
      <c r="AB52" s="88"/>
      <c r="AC52" s="38"/>
      <c r="AD52" s="38"/>
      <c r="AE52" s="179"/>
      <c r="AF52" s="179"/>
      <c r="AG52" s="67"/>
      <c r="AH52" s="192"/>
      <c r="AI52" s="192"/>
      <c r="AJ52" s="194"/>
      <c r="AK52" s="76"/>
    </row>
    <row r="53" spans="2:36" ht="28.5" customHeight="1" thickBot="1">
      <c r="B53" s="121"/>
      <c r="C53" s="102"/>
      <c r="D53" s="237"/>
      <c r="E53" s="232"/>
      <c r="F53" s="235"/>
      <c r="G53" s="232"/>
      <c r="H53" s="185"/>
      <c r="I53" s="223"/>
      <c r="J53" s="187"/>
      <c r="K53" s="226"/>
      <c r="L53" s="229"/>
      <c r="M53" s="226"/>
      <c r="N53" s="211"/>
      <c r="O53" s="74"/>
      <c r="P53" s="57"/>
      <c r="Q53" s="54"/>
      <c r="R53" s="57"/>
      <c r="S53" s="57"/>
      <c r="T53" s="57"/>
      <c r="U53" s="57"/>
      <c r="V53" s="57"/>
      <c r="W53" s="57"/>
      <c r="X53" s="57"/>
      <c r="Y53" s="57"/>
      <c r="Z53" s="57"/>
      <c r="AA53" s="57"/>
      <c r="AB53" s="57"/>
      <c r="AC53" s="57"/>
      <c r="AD53" s="57"/>
      <c r="AE53" s="180"/>
      <c r="AF53" s="180"/>
      <c r="AG53" s="91"/>
      <c r="AH53" s="193"/>
      <c r="AI53" s="193"/>
      <c r="AJ53" s="195"/>
    </row>
    <row r="54" spans="2:37" ht="74.25" customHeight="1" thickBot="1">
      <c r="B54" s="18" t="s">
        <v>13</v>
      </c>
      <c r="C54" s="19" t="s">
        <v>30</v>
      </c>
      <c r="D54" s="19" t="s">
        <v>14</v>
      </c>
      <c r="E54" s="19" t="s">
        <v>29</v>
      </c>
      <c r="F54" s="20" t="s">
        <v>27</v>
      </c>
      <c r="G54" s="20" t="s">
        <v>28</v>
      </c>
      <c r="H54" s="107" t="s">
        <v>17</v>
      </c>
      <c r="I54" s="109" t="s">
        <v>31</v>
      </c>
      <c r="J54" s="21"/>
      <c r="K54" s="77"/>
      <c r="L54" s="59"/>
      <c r="M54" s="60"/>
      <c r="N54" s="61"/>
      <c r="O54" s="22">
        <f>SUM(I54:O55+C49)</f>
        <v>0</v>
      </c>
      <c r="P54" s="23">
        <f>SUM(P55:P57)</f>
        <v>0</v>
      </c>
      <c r="Q54" s="24">
        <f>SUM(Q55:Q57)</f>
        <v>0</v>
      </c>
      <c r="R54" s="23">
        <f>SUM(R55:R57)</f>
        <v>0</v>
      </c>
      <c r="S54" s="24"/>
      <c r="T54" s="23"/>
      <c r="U54" s="24"/>
      <c r="V54" s="23"/>
      <c r="W54" s="24"/>
      <c r="X54" s="23"/>
      <c r="Y54" s="24"/>
      <c r="Z54" s="23"/>
      <c r="AA54" s="24"/>
      <c r="AB54" s="23"/>
      <c r="AC54" s="24"/>
      <c r="AD54" s="23"/>
      <c r="AE54" s="78">
        <f>AE55</f>
        <v>0</v>
      </c>
      <c r="AF54" s="23">
        <f>AF55</f>
        <v>0</v>
      </c>
      <c r="AG54" s="113" t="s">
        <v>64</v>
      </c>
      <c r="AH54" s="112" t="s">
        <v>61</v>
      </c>
      <c r="AI54" s="112" t="s">
        <v>62</v>
      </c>
      <c r="AJ54" s="17" t="s">
        <v>63</v>
      </c>
      <c r="AK54" s="76"/>
    </row>
    <row r="55" spans="2:37" ht="30" customHeight="1">
      <c r="B55" s="119" t="str">
        <f>'[1]SALUD'!$F$17</f>
        <v>GACHALÁ  GARANTE DE LOS DERECHOS DE NIÑOS Y NIÑAS.</v>
      </c>
      <c r="C55" s="100"/>
      <c r="D55" s="230" t="str">
        <f>'[1]SALUD'!$C$17</f>
        <v>Apoyar el crecimiento armonioso de las niñas y niños desarrollando desde temprana edad hábitos saludables, mediante el apoyo de una política de auto cuidado, atención integral  en salud,  apoyo interinstitucional y familiar, con el apoyo de la s EPSS e IPS e instituciones educativas promoviendo la vacunación la accesibilidad oportuna a los servicios de salud y a los programas de promoción y prevención , a una alimentación saludable que garantice un desarrollo armonioso e integral de los infantes.  </v>
      </c>
      <c r="E55" s="230" t="s">
        <v>51</v>
      </c>
      <c r="F55" s="233"/>
      <c r="G55" s="230"/>
      <c r="H55" s="220"/>
      <c r="I55" s="221" t="str">
        <f>'[1]SALUD'!$I$17</f>
        <v>Numero de programas realizado</v>
      </c>
      <c r="J55" s="227">
        <f>'[1]SALUD'!$E$17</f>
        <v>3</v>
      </c>
      <c r="K55" s="224">
        <f>'[1]SALUD'!$J$17</f>
        <v>3</v>
      </c>
      <c r="L55" s="224">
        <f>'[2]PLAN INDICATIVO'!$AB$32</f>
        <v>1</v>
      </c>
      <c r="M55" s="224"/>
      <c r="N55" s="209"/>
      <c r="O55" s="83"/>
      <c r="P55" s="84"/>
      <c r="Q55" s="85"/>
      <c r="R55" s="84"/>
      <c r="S55" s="84"/>
      <c r="T55" s="84"/>
      <c r="U55" s="84"/>
      <c r="V55" s="84"/>
      <c r="W55" s="84"/>
      <c r="X55" s="84"/>
      <c r="Y55" s="84"/>
      <c r="Z55" s="84"/>
      <c r="AA55" s="84"/>
      <c r="AB55" s="84"/>
      <c r="AC55" s="38"/>
      <c r="AD55" s="38"/>
      <c r="AE55" s="133"/>
      <c r="AF55" s="133"/>
      <c r="AG55" s="67"/>
      <c r="AH55" s="192"/>
      <c r="AI55" s="192"/>
      <c r="AJ55" s="194"/>
      <c r="AK55" s="76"/>
    </row>
    <row r="56" spans="2:37" ht="21" customHeight="1">
      <c r="B56" s="120"/>
      <c r="C56" s="101"/>
      <c r="D56" s="236"/>
      <c r="E56" s="231"/>
      <c r="F56" s="234"/>
      <c r="G56" s="231"/>
      <c r="H56" s="184"/>
      <c r="I56" s="222"/>
      <c r="J56" s="186"/>
      <c r="K56" s="225"/>
      <c r="L56" s="228"/>
      <c r="M56" s="225"/>
      <c r="N56" s="210"/>
      <c r="O56" s="87"/>
      <c r="P56" s="88"/>
      <c r="Q56" s="89"/>
      <c r="R56" s="88"/>
      <c r="S56" s="88"/>
      <c r="T56" s="88"/>
      <c r="U56" s="88"/>
      <c r="V56" s="88"/>
      <c r="W56" s="88"/>
      <c r="X56" s="88"/>
      <c r="Y56" s="88"/>
      <c r="Z56" s="88"/>
      <c r="AA56" s="88"/>
      <c r="AB56" s="88"/>
      <c r="AC56" s="38"/>
      <c r="AD56" s="38"/>
      <c r="AE56" s="179"/>
      <c r="AF56" s="179"/>
      <c r="AG56" s="67"/>
      <c r="AH56" s="192"/>
      <c r="AI56" s="192"/>
      <c r="AJ56" s="194"/>
      <c r="AK56" s="76"/>
    </row>
    <row r="57" spans="2:36" ht="28.5" customHeight="1" thickBot="1">
      <c r="B57" s="121"/>
      <c r="C57" s="102"/>
      <c r="D57" s="237"/>
      <c r="E57" s="232"/>
      <c r="F57" s="235"/>
      <c r="G57" s="232"/>
      <c r="H57" s="185"/>
      <c r="I57" s="223"/>
      <c r="J57" s="187"/>
      <c r="K57" s="226"/>
      <c r="L57" s="229"/>
      <c r="M57" s="226"/>
      <c r="N57" s="211"/>
      <c r="O57" s="74"/>
      <c r="P57" s="57"/>
      <c r="Q57" s="54"/>
      <c r="R57" s="57"/>
      <c r="S57" s="57"/>
      <c r="T57" s="57"/>
      <c r="U57" s="57"/>
      <c r="V57" s="57"/>
      <c r="W57" s="57"/>
      <c r="X57" s="57"/>
      <c r="Y57" s="57"/>
      <c r="Z57" s="57"/>
      <c r="AA57" s="57"/>
      <c r="AB57" s="57"/>
      <c r="AC57" s="57"/>
      <c r="AD57" s="57"/>
      <c r="AE57" s="180"/>
      <c r="AF57" s="180"/>
      <c r="AG57" s="91"/>
      <c r="AH57" s="193"/>
      <c r="AI57" s="193"/>
      <c r="AJ57" s="195"/>
    </row>
    <row r="58" spans="2:37" ht="74.25" customHeight="1" thickBot="1">
      <c r="B58" s="18" t="s">
        <v>13</v>
      </c>
      <c r="C58" s="19" t="s">
        <v>30</v>
      </c>
      <c r="D58" s="19" t="s">
        <v>14</v>
      </c>
      <c r="E58" s="19" t="s">
        <v>29</v>
      </c>
      <c r="F58" s="20" t="s">
        <v>27</v>
      </c>
      <c r="G58" s="20" t="s">
        <v>28</v>
      </c>
      <c r="H58" s="107" t="s">
        <v>17</v>
      </c>
      <c r="I58" s="109" t="s">
        <v>31</v>
      </c>
      <c r="J58" s="21"/>
      <c r="K58" s="77"/>
      <c r="L58" s="59"/>
      <c r="M58" s="60"/>
      <c r="N58" s="61"/>
      <c r="O58" s="22">
        <f>SUM(I58:O59+C53)</f>
        <v>0</v>
      </c>
      <c r="P58" s="23">
        <f>SUM(P59:P61)</f>
        <v>0</v>
      </c>
      <c r="Q58" s="24">
        <f>SUM(Q59:Q61)</f>
        <v>0</v>
      </c>
      <c r="R58" s="23">
        <f>SUM(R59:R61)</f>
        <v>0</v>
      </c>
      <c r="S58" s="24"/>
      <c r="T58" s="23"/>
      <c r="U58" s="24"/>
      <c r="V58" s="23"/>
      <c r="W58" s="24"/>
      <c r="X58" s="23"/>
      <c r="Y58" s="24"/>
      <c r="Z58" s="23"/>
      <c r="AA58" s="24"/>
      <c r="AB58" s="23"/>
      <c r="AC58" s="24"/>
      <c r="AD58" s="23"/>
      <c r="AE58" s="78">
        <f>AE59</f>
        <v>0</v>
      </c>
      <c r="AF58" s="23">
        <f>AF59</f>
        <v>0</v>
      </c>
      <c r="AG58" s="113" t="s">
        <v>64</v>
      </c>
      <c r="AH58" s="112" t="s">
        <v>61</v>
      </c>
      <c r="AI58" s="112" t="s">
        <v>62</v>
      </c>
      <c r="AJ58" s="17" t="s">
        <v>63</v>
      </c>
      <c r="AK58" s="76"/>
    </row>
    <row r="59" spans="2:37" ht="30" customHeight="1">
      <c r="B59" s="119" t="str">
        <f>'[1]SALUD'!$F$18</f>
        <v>ADOLESCENTES CON DERECHOS Y VALORES </v>
      </c>
      <c r="C59" s="100"/>
      <c r="D59" s="230" t="str">
        <f>'[1]SALUD'!$C$18</f>
        <v>Garantizar el acceso a programas de atención integral, propiciando hábitos saludables, atención  en salud sexual y reproductiva, auto cuidado,  salud mental, prevención de uso de sustancias psicoactivas,  acorde a la normatividad vigente  apoyados  en la  construcción de  proyectos de vida.</v>
      </c>
      <c r="E59" s="230" t="s">
        <v>51</v>
      </c>
      <c r="F59" s="233"/>
      <c r="G59" s="230"/>
      <c r="H59" s="220"/>
      <c r="I59" s="221" t="str">
        <f>'[1]SALUD'!$I$18</f>
        <v>Numero de programas realizado</v>
      </c>
      <c r="J59" s="227">
        <f>'[1]SALUD'!$E$18</f>
        <v>3</v>
      </c>
      <c r="K59" s="224">
        <f>'[1]SALUD'!$J$18</f>
        <v>3</v>
      </c>
      <c r="L59" s="224">
        <f>'[2]PLAN INDICATIVO'!$AB$34</f>
        <v>1</v>
      </c>
      <c r="M59" s="224"/>
      <c r="N59" s="209"/>
      <c r="O59" s="83"/>
      <c r="P59" s="84"/>
      <c r="Q59" s="85"/>
      <c r="R59" s="84"/>
      <c r="S59" s="84"/>
      <c r="T59" s="84"/>
      <c r="U59" s="84"/>
      <c r="V59" s="84"/>
      <c r="W59" s="84"/>
      <c r="X59" s="84"/>
      <c r="Y59" s="84"/>
      <c r="Z59" s="84"/>
      <c r="AA59" s="84"/>
      <c r="AB59" s="84"/>
      <c r="AC59" s="38"/>
      <c r="AD59" s="38"/>
      <c r="AE59" s="133"/>
      <c r="AF59" s="133"/>
      <c r="AG59" s="67"/>
      <c r="AH59" s="192"/>
      <c r="AI59" s="192"/>
      <c r="AJ59" s="194"/>
      <c r="AK59" s="76"/>
    </row>
    <row r="60" spans="2:37" ht="21" customHeight="1">
      <c r="B60" s="120"/>
      <c r="C60" s="101"/>
      <c r="D60" s="236"/>
      <c r="E60" s="231"/>
      <c r="F60" s="234"/>
      <c r="G60" s="231"/>
      <c r="H60" s="184"/>
      <c r="I60" s="222"/>
      <c r="J60" s="186"/>
      <c r="K60" s="225"/>
      <c r="L60" s="228"/>
      <c r="M60" s="225"/>
      <c r="N60" s="210"/>
      <c r="O60" s="87"/>
      <c r="P60" s="88"/>
      <c r="Q60" s="89"/>
      <c r="R60" s="88"/>
      <c r="S60" s="88"/>
      <c r="T60" s="88"/>
      <c r="U60" s="88"/>
      <c r="V60" s="88"/>
      <c r="W60" s="88"/>
      <c r="X60" s="88"/>
      <c r="Y60" s="88"/>
      <c r="Z60" s="88"/>
      <c r="AA60" s="88"/>
      <c r="AB60" s="88"/>
      <c r="AC60" s="38"/>
      <c r="AD60" s="38"/>
      <c r="AE60" s="179"/>
      <c r="AF60" s="179"/>
      <c r="AG60" s="67"/>
      <c r="AH60" s="192"/>
      <c r="AI60" s="192"/>
      <c r="AJ60" s="194"/>
      <c r="AK60" s="76"/>
    </row>
    <row r="61" spans="2:36" ht="28.5" customHeight="1" thickBot="1">
      <c r="B61" s="121"/>
      <c r="C61" s="102"/>
      <c r="D61" s="237"/>
      <c r="E61" s="232"/>
      <c r="F61" s="235"/>
      <c r="G61" s="232"/>
      <c r="H61" s="185"/>
      <c r="I61" s="223"/>
      <c r="J61" s="187"/>
      <c r="K61" s="226"/>
      <c r="L61" s="229"/>
      <c r="M61" s="226"/>
      <c r="N61" s="211"/>
      <c r="O61" s="74"/>
      <c r="P61" s="57"/>
      <c r="Q61" s="54"/>
      <c r="R61" s="57"/>
      <c r="S61" s="57"/>
      <c r="T61" s="57"/>
      <c r="U61" s="57"/>
      <c r="V61" s="57"/>
      <c r="W61" s="57"/>
      <c r="X61" s="57"/>
      <c r="Y61" s="57"/>
      <c r="Z61" s="57"/>
      <c r="AA61" s="57"/>
      <c r="AB61" s="57"/>
      <c r="AC61" s="57"/>
      <c r="AD61" s="57"/>
      <c r="AE61" s="180"/>
      <c r="AF61" s="180"/>
      <c r="AG61" s="91"/>
      <c r="AH61" s="193"/>
      <c r="AI61" s="193"/>
      <c r="AJ61" s="195"/>
    </row>
    <row r="62" spans="2:37" ht="74.25" customHeight="1" thickBot="1">
      <c r="B62" s="18" t="s">
        <v>13</v>
      </c>
      <c r="C62" s="19" t="s">
        <v>30</v>
      </c>
      <c r="D62" s="19" t="s">
        <v>14</v>
      </c>
      <c r="E62" s="19" t="s">
        <v>29</v>
      </c>
      <c r="F62" s="20" t="s">
        <v>27</v>
      </c>
      <c r="G62" s="20" t="s">
        <v>28</v>
      </c>
      <c r="H62" s="107" t="s">
        <v>17</v>
      </c>
      <c r="I62" s="109" t="s">
        <v>31</v>
      </c>
      <c r="J62" s="21"/>
      <c r="K62" s="77"/>
      <c r="L62" s="59"/>
      <c r="M62" s="60"/>
      <c r="N62" s="61"/>
      <c r="O62" s="22">
        <f>SUM(I62:O63+C57)</f>
        <v>0</v>
      </c>
      <c r="P62" s="23">
        <f>SUM(P63:P65)</f>
        <v>0</v>
      </c>
      <c r="Q62" s="24">
        <f>SUM(Q63:Q65)</f>
        <v>0</v>
      </c>
      <c r="R62" s="23">
        <f>SUM(R63:R65)</f>
        <v>0</v>
      </c>
      <c r="S62" s="24"/>
      <c r="T62" s="23"/>
      <c r="U62" s="24"/>
      <c r="V62" s="23"/>
      <c r="W62" s="24"/>
      <c r="X62" s="23"/>
      <c r="Y62" s="24"/>
      <c r="Z62" s="23"/>
      <c r="AA62" s="24"/>
      <c r="AB62" s="23"/>
      <c r="AC62" s="24"/>
      <c r="AD62" s="23"/>
      <c r="AE62" s="78">
        <f>AE63</f>
        <v>0</v>
      </c>
      <c r="AF62" s="23">
        <f>AF63</f>
        <v>0</v>
      </c>
      <c r="AG62" s="113" t="s">
        <v>64</v>
      </c>
      <c r="AH62" s="112" t="s">
        <v>61</v>
      </c>
      <c r="AI62" s="112" t="s">
        <v>62</v>
      </c>
      <c r="AJ62" s="17" t="s">
        <v>63</v>
      </c>
      <c r="AK62" s="76"/>
    </row>
    <row r="63" spans="2:37" ht="30" customHeight="1">
      <c r="B63" s="119" t="str">
        <f>'[1]SALUD'!$F$19</f>
        <v>JÓVENES FORJANDO TEJIDO SOCIAL</v>
      </c>
      <c r="C63" s="100"/>
      <c r="D63" s="230" t="str">
        <f>'[1]SALUD'!$C$19</f>
        <v>Difundir los derechos y deberes en salud  de la población, fortaleciendo hábitos saludables, adhesión a programas de promoción de la salud  y prevención de la enfermedad  y asistencia integral en salud acorde a sus necesidades, propiciando el desarrollo armónico y  crecimiento productivo socioeconómico y  arraigo cultural.</v>
      </c>
      <c r="E63" s="230" t="s">
        <v>51</v>
      </c>
      <c r="F63" s="233"/>
      <c r="G63" s="230"/>
      <c r="H63" s="220"/>
      <c r="I63" s="221" t="str">
        <f>'[1]SALUD'!$I$19</f>
        <v>Numero de programas realizado</v>
      </c>
      <c r="J63" s="227">
        <f>'[1]SALUD'!$E$19</f>
        <v>2</v>
      </c>
      <c r="K63" s="224">
        <f>'[1]SALUD'!$J$19</f>
        <v>2</v>
      </c>
      <c r="L63" s="224">
        <f>'[2]PLAN INDICATIVO'!$AB$36</f>
        <v>1</v>
      </c>
      <c r="M63" s="224"/>
      <c r="N63" s="209"/>
      <c r="O63" s="83"/>
      <c r="P63" s="84"/>
      <c r="Q63" s="85"/>
      <c r="R63" s="84"/>
      <c r="S63" s="84"/>
      <c r="T63" s="84"/>
      <c r="U63" s="84"/>
      <c r="V63" s="84"/>
      <c r="W63" s="84"/>
      <c r="X63" s="84"/>
      <c r="Y63" s="84"/>
      <c r="Z63" s="84"/>
      <c r="AA63" s="84"/>
      <c r="AB63" s="84"/>
      <c r="AC63" s="38"/>
      <c r="AD63" s="38"/>
      <c r="AE63" s="133"/>
      <c r="AF63" s="133"/>
      <c r="AG63" s="67"/>
      <c r="AH63" s="192"/>
      <c r="AI63" s="192"/>
      <c r="AJ63" s="194"/>
      <c r="AK63" s="76"/>
    </row>
    <row r="64" spans="2:37" ht="21" customHeight="1">
      <c r="B64" s="120"/>
      <c r="C64" s="101"/>
      <c r="D64" s="236"/>
      <c r="E64" s="231"/>
      <c r="F64" s="234"/>
      <c r="G64" s="231"/>
      <c r="H64" s="184"/>
      <c r="I64" s="222"/>
      <c r="J64" s="186"/>
      <c r="K64" s="225"/>
      <c r="L64" s="228"/>
      <c r="M64" s="225"/>
      <c r="N64" s="210"/>
      <c r="O64" s="87"/>
      <c r="P64" s="88"/>
      <c r="Q64" s="89"/>
      <c r="R64" s="88"/>
      <c r="S64" s="88"/>
      <c r="T64" s="88"/>
      <c r="U64" s="88"/>
      <c r="V64" s="88"/>
      <c r="W64" s="88"/>
      <c r="X64" s="88"/>
      <c r="Y64" s="88"/>
      <c r="Z64" s="88"/>
      <c r="AA64" s="88"/>
      <c r="AB64" s="88"/>
      <c r="AC64" s="38"/>
      <c r="AD64" s="38"/>
      <c r="AE64" s="179"/>
      <c r="AF64" s="179"/>
      <c r="AG64" s="67"/>
      <c r="AH64" s="192"/>
      <c r="AI64" s="192"/>
      <c r="AJ64" s="194"/>
      <c r="AK64" s="76"/>
    </row>
    <row r="65" spans="2:36" ht="28.5" customHeight="1" thickBot="1">
      <c r="B65" s="121"/>
      <c r="C65" s="102"/>
      <c r="D65" s="237"/>
      <c r="E65" s="232"/>
      <c r="F65" s="235"/>
      <c r="G65" s="232"/>
      <c r="H65" s="185"/>
      <c r="I65" s="223"/>
      <c r="J65" s="187"/>
      <c r="K65" s="226"/>
      <c r="L65" s="229"/>
      <c r="M65" s="226"/>
      <c r="N65" s="211"/>
      <c r="O65" s="74"/>
      <c r="P65" s="57"/>
      <c r="Q65" s="54"/>
      <c r="R65" s="57"/>
      <c r="S65" s="57"/>
      <c r="T65" s="57"/>
      <c r="U65" s="57"/>
      <c r="V65" s="57"/>
      <c r="W65" s="57"/>
      <c r="X65" s="57"/>
      <c r="Y65" s="57"/>
      <c r="Z65" s="57"/>
      <c r="AA65" s="57"/>
      <c r="AB65" s="57"/>
      <c r="AC65" s="57"/>
      <c r="AD65" s="57"/>
      <c r="AE65" s="180"/>
      <c r="AF65" s="180"/>
      <c r="AG65" s="91"/>
      <c r="AH65" s="193"/>
      <c r="AI65" s="193"/>
      <c r="AJ65" s="195"/>
    </row>
    <row r="66" spans="2:37" ht="74.25" customHeight="1" thickBot="1">
      <c r="B66" s="18" t="s">
        <v>13</v>
      </c>
      <c r="C66" s="19" t="s">
        <v>30</v>
      </c>
      <c r="D66" s="19" t="s">
        <v>14</v>
      </c>
      <c r="E66" s="19" t="s">
        <v>29</v>
      </c>
      <c r="F66" s="20" t="s">
        <v>27</v>
      </c>
      <c r="G66" s="20" t="s">
        <v>28</v>
      </c>
      <c r="H66" s="107" t="s">
        <v>17</v>
      </c>
      <c r="I66" s="109" t="s">
        <v>31</v>
      </c>
      <c r="J66" s="21"/>
      <c r="K66" s="77"/>
      <c r="L66" s="59"/>
      <c r="M66" s="60"/>
      <c r="N66" s="61"/>
      <c r="O66" s="22">
        <f>SUM(I66:O67+C61)</f>
        <v>0</v>
      </c>
      <c r="P66" s="23">
        <f>SUM(P67:P69)</f>
        <v>0</v>
      </c>
      <c r="Q66" s="24">
        <f>SUM(Q67:Q69)</f>
        <v>0</v>
      </c>
      <c r="R66" s="23">
        <f>SUM(R67:R69)</f>
        <v>0</v>
      </c>
      <c r="S66" s="24"/>
      <c r="T66" s="23"/>
      <c r="U66" s="24"/>
      <c r="V66" s="23"/>
      <c r="W66" s="24"/>
      <c r="X66" s="23"/>
      <c r="Y66" s="24"/>
      <c r="Z66" s="23"/>
      <c r="AA66" s="24"/>
      <c r="AB66" s="23"/>
      <c r="AC66" s="24"/>
      <c r="AD66" s="23"/>
      <c r="AE66" s="78">
        <f>AE67</f>
        <v>0</v>
      </c>
      <c r="AF66" s="23">
        <f>AF67</f>
        <v>0</v>
      </c>
      <c r="AG66" s="113" t="s">
        <v>64</v>
      </c>
      <c r="AH66" s="112" t="s">
        <v>61</v>
      </c>
      <c r="AI66" s="112" t="s">
        <v>62</v>
      </c>
      <c r="AJ66" s="17" t="s">
        <v>63</v>
      </c>
      <c r="AK66" s="76"/>
    </row>
    <row r="67" spans="2:37" ht="30" customHeight="1">
      <c r="B67" s="119" t="str">
        <f>'[1]SALUD'!$F$20</f>
        <v>ADULTOS RESPONSABLES Y SALUDABLES</v>
      </c>
      <c r="C67" s="100"/>
      <c r="D67" s="230" t="str">
        <f>'[1]SALUD'!$C$20</f>
        <v>Fortalecer la política de auto cuidado  hábitos y estilos de vida saludables, adhesión a los programas de promoción de la salud y prevención de la enfermedad, con el fi n  minimizar  la aparición de patologías crónicas, propiciando el   uso racional de los servicios de salud, para recibir   diagnostico oportuno de la  enfermedad tratamiento con calidad, pertinencia y  continuidad que conlleven a la conservación de la salud y la vida.</v>
      </c>
      <c r="E67" s="230" t="s">
        <v>51</v>
      </c>
      <c r="F67" s="233"/>
      <c r="G67" s="230"/>
      <c r="H67" s="220"/>
      <c r="I67" s="221" t="str">
        <f>'[1]SALUD'!$I$20</f>
        <v>Numero de programas realizado</v>
      </c>
      <c r="J67" s="227">
        <f>'[1]SALUD'!$E$20</f>
        <v>2</v>
      </c>
      <c r="K67" s="224">
        <f>'[1]SALUD'!$J$20</f>
        <v>2</v>
      </c>
      <c r="L67" s="224">
        <f>'[2]PLAN INDICATIVO'!$AB$38</f>
        <v>1</v>
      </c>
      <c r="M67" s="224"/>
      <c r="N67" s="209"/>
      <c r="O67" s="83"/>
      <c r="P67" s="84"/>
      <c r="Q67" s="85"/>
      <c r="R67" s="84"/>
      <c r="S67" s="84"/>
      <c r="T67" s="84"/>
      <c r="U67" s="84"/>
      <c r="V67" s="84"/>
      <c r="W67" s="84"/>
      <c r="X67" s="84"/>
      <c r="Y67" s="84"/>
      <c r="Z67" s="84"/>
      <c r="AA67" s="84"/>
      <c r="AB67" s="84"/>
      <c r="AC67" s="38"/>
      <c r="AD67" s="38"/>
      <c r="AE67" s="133"/>
      <c r="AF67" s="133"/>
      <c r="AG67" s="67"/>
      <c r="AH67" s="192"/>
      <c r="AI67" s="192"/>
      <c r="AJ67" s="194"/>
      <c r="AK67" s="76"/>
    </row>
    <row r="68" spans="2:37" ht="21" customHeight="1">
      <c r="B68" s="120"/>
      <c r="C68" s="101"/>
      <c r="D68" s="236"/>
      <c r="E68" s="231"/>
      <c r="F68" s="234"/>
      <c r="G68" s="231"/>
      <c r="H68" s="184"/>
      <c r="I68" s="222"/>
      <c r="J68" s="186"/>
      <c r="K68" s="225"/>
      <c r="L68" s="228"/>
      <c r="M68" s="225"/>
      <c r="N68" s="210"/>
      <c r="O68" s="87"/>
      <c r="P68" s="88"/>
      <c r="Q68" s="89"/>
      <c r="R68" s="88"/>
      <c r="S68" s="88"/>
      <c r="T68" s="88"/>
      <c r="U68" s="88"/>
      <c r="V68" s="88"/>
      <c r="W68" s="88"/>
      <c r="X68" s="88"/>
      <c r="Y68" s="88"/>
      <c r="Z68" s="88"/>
      <c r="AA68" s="88"/>
      <c r="AB68" s="88"/>
      <c r="AC68" s="38"/>
      <c r="AD68" s="38"/>
      <c r="AE68" s="179"/>
      <c r="AF68" s="179"/>
      <c r="AG68" s="67"/>
      <c r="AH68" s="192"/>
      <c r="AI68" s="192"/>
      <c r="AJ68" s="194"/>
      <c r="AK68" s="76"/>
    </row>
    <row r="69" spans="2:36" ht="28.5" customHeight="1" thickBot="1">
      <c r="B69" s="121"/>
      <c r="C69" s="102"/>
      <c r="D69" s="237"/>
      <c r="E69" s="232"/>
      <c r="F69" s="235"/>
      <c r="G69" s="232"/>
      <c r="H69" s="185"/>
      <c r="I69" s="223"/>
      <c r="J69" s="187"/>
      <c r="K69" s="226"/>
      <c r="L69" s="229"/>
      <c r="M69" s="226"/>
      <c r="N69" s="211"/>
      <c r="O69" s="74"/>
      <c r="P69" s="57"/>
      <c r="Q69" s="54"/>
      <c r="R69" s="57"/>
      <c r="S69" s="57"/>
      <c r="T69" s="57"/>
      <c r="U69" s="57"/>
      <c r="V69" s="57"/>
      <c r="W69" s="57"/>
      <c r="X69" s="57"/>
      <c r="Y69" s="57"/>
      <c r="Z69" s="57"/>
      <c r="AA69" s="57"/>
      <c r="AB69" s="57"/>
      <c r="AC69" s="57"/>
      <c r="AD69" s="57"/>
      <c r="AE69" s="180"/>
      <c r="AF69" s="180"/>
      <c r="AG69" s="91"/>
      <c r="AH69" s="193"/>
      <c r="AI69" s="193"/>
      <c r="AJ69" s="195"/>
    </row>
    <row r="70" spans="2:37" ht="74.25" customHeight="1" thickBot="1">
      <c r="B70" s="18" t="s">
        <v>13</v>
      </c>
      <c r="C70" s="19" t="s">
        <v>30</v>
      </c>
      <c r="D70" s="19" t="s">
        <v>14</v>
      </c>
      <c r="E70" s="19" t="s">
        <v>29</v>
      </c>
      <c r="F70" s="20" t="s">
        <v>27</v>
      </c>
      <c r="G70" s="20" t="s">
        <v>28</v>
      </c>
      <c r="H70" s="107" t="s">
        <v>17</v>
      </c>
      <c r="I70" s="109" t="s">
        <v>31</v>
      </c>
      <c r="J70" s="21"/>
      <c r="K70" s="77"/>
      <c r="L70" s="59"/>
      <c r="M70" s="60"/>
      <c r="N70" s="61"/>
      <c r="O70" s="22">
        <f>SUM(I70:O71+C65)</f>
        <v>0</v>
      </c>
      <c r="P70" s="23">
        <f>SUM(P71:P73)</f>
        <v>0</v>
      </c>
      <c r="Q70" s="24">
        <f>SUM(Q71:Q73)</f>
        <v>0</v>
      </c>
      <c r="R70" s="23">
        <f>SUM(R71:R73)</f>
        <v>0</v>
      </c>
      <c r="S70" s="24"/>
      <c r="T70" s="23"/>
      <c r="U70" s="24"/>
      <c r="V70" s="23"/>
      <c r="W70" s="24"/>
      <c r="X70" s="23"/>
      <c r="Y70" s="24"/>
      <c r="Z70" s="23"/>
      <c r="AA70" s="24"/>
      <c r="AB70" s="23"/>
      <c r="AC70" s="24"/>
      <c r="AD70" s="23"/>
      <c r="AE70" s="78">
        <f>AE71</f>
        <v>0</v>
      </c>
      <c r="AF70" s="23">
        <f>AF71</f>
        <v>0</v>
      </c>
      <c r="AG70" s="113" t="s">
        <v>64</v>
      </c>
      <c r="AH70" s="112" t="s">
        <v>61</v>
      </c>
      <c r="AI70" s="112" t="s">
        <v>62</v>
      </c>
      <c r="AJ70" s="17" t="s">
        <v>63</v>
      </c>
      <c r="AK70" s="76"/>
    </row>
    <row r="71" spans="2:37" ht="30" customHeight="1">
      <c r="B71" s="119" t="str">
        <f>'[1]SALUD'!$F$21</f>
        <v>AÑOS DORADOS</v>
      </c>
      <c r="C71" s="100"/>
      <c r="D71" s="230" t="str">
        <f>'[1]SALUD'!$C$21</f>
        <v>Desarrollar una política clara de inclusión y garante de los derechos del adulto mayor con asistencia médica oportuna y de calidad, con apoyo integral y propiciando un ambiente de calidez y amor en la familia y la comunidad, a través de jornadas de salud, recreación, nutrición y clubes de hipertensos e inducción a los servicios de promoción de la salud y prevención de la enfermedad-.</v>
      </c>
      <c r="E71" s="230" t="s">
        <v>51</v>
      </c>
      <c r="F71" s="233"/>
      <c r="G71" s="230"/>
      <c r="H71" s="220"/>
      <c r="I71" s="221" t="str">
        <f>'[1]SALUD'!$I$21</f>
        <v>Numero de programas realizado</v>
      </c>
      <c r="J71" s="227">
        <f>'[1]SALUD'!$E$21</f>
        <v>4</v>
      </c>
      <c r="K71" s="224">
        <f>'[1]SALUD'!$J$21</f>
        <v>4</v>
      </c>
      <c r="L71" s="224">
        <f>'[2]PLAN INDICATIVO'!$AB$39</f>
        <v>1</v>
      </c>
      <c r="M71" s="224"/>
      <c r="N71" s="209"/>
      <c r="O71" s="83"/>
      <c r="P71" s="84"/>
      <c r="Q71" s="85"/>
      <c r="R71" s="84"/>
      <c r="S71" s="84"/>
      <c r="T71" s="84"/>
      <c r="U71" s="84"/>
      <c r="V71" s="84"/>
      <c r="W71" s="84"/>
      <c r="X71" s="84"/>
      <c r="Y71" s="84"/>
      <c r="Z71" s="84"/>
      <c r="AA71" s="84"/>
      <c r="AB71" s="84"/>
      <c r="AC71" s="38"/>
      <c r="AD71" s="38"/>
      <c r="AE71" s="133"/>
      <c r="AF71" s="133"/>
      <c r="AG71" s="67"/>
      <c r="AH71" s="192"/>
      <c r="AI71" s="192"/>
      <c r="AJ71" s="194"/>
      <c r="AK71" s="76"/>
    </row>
    <row r="72" spans="2:37" ht="21" customHeight="1">
      <c r="B72" s="120"/>
      <c r="C72" s="101"/>
      <c r="D72" s="236"/>
      <c r="E72" s="231"/>
      <c r="F72" s="234"/>
      <c r="G72" s="231"/>
      <c r="H72" s="184"/>
      <c r="I72" s="222"/>
      <c r="J72" s="186"/>
      <c r="K72" s="225"/>
      <c r="L72" s="228"/>
      <c r="M72" s="225"/>
      <c r="N72" s="210"/>
      <c r="O72" s="87"/>
      <c r="P72" s="88"/>
      <c r="Q72" s="89"/>
      <c r="R72" s="88"/>
      <c r="S72" s="88"/>
      <c r="T72" s="88"/>
      <c r="U72" s="88"/>
      <c r="V72" s="88"/>
      <c r="W72" s="88"/>
      <c r="X72" s="88"/>
      <c r="Y72" s="88"/>
      <c r="Z72" s="88"/>
      <c r="AA72" s="88"/>
      <c r="AB72" s="88"/>
      <c r="AC72" s="38"/>
      <c r="AD72" s="38"/>
      <c r="AE72" s="179"/>
      <c r="AF72" s="179"/>
      <c r="AG72" s="67"/>
      <c r="AH72" s="192"/>
      <c r="AI72" s="192"/>
      <c r="AJ72" s="194"/>
      <c r="AK72" s="76"/>
    </row>
    <row r="73" spans="2:36" ht="28.5" customHeight="1" thickBot="1">
      <c r="B73" s="121"/>
      <c r="C73" s="102"/>
      <c r="D73" s="237"/>
      <c r="E73" s="232"/>
      <c r="F73" s="235"/>
      <c r="G73" s="232"/>
      <c r="H73" s="185"/>
      <c r="I73" s="223"/>
      <c r="J73" s="187"/>
      <c r="K73" s="226"/>
      <c r="L73" s="229"/>
      <c r="M73" s="226"/>
      <c r="N73" s="211"/>
      <c r="O73" s="74"/>
      <c r="P73" s="57"/>
      <c r="Q73" s="54"/>
      <c r="R73" s="57"/>
      <c r="S73" s="57"/>
      <c r="T73" s="57"/>
      <c r="U73" s="57"/>
      <c r="V73" s="57"/>
      <c r="W73" s="57"/>
      <c r="X73" s="57"/>
      <c r="Y73" s="57"/>
      <c r="Z73" s="57"/>
      <c r="AA73" s="57"/>
      <c r="AB73" s="57"/>
      <c r="AC73" s="57"/>
      <c r="AD73" s="57"/>
      <c r="AE73" s="180"/>
      <c r="AF73" s="180"/>
      <c r="AG73" s="91"/>
      <c r="AH73" s="193"/>
      <c r="AI73" s="193"/>
      <c r="AJ73" s="195"/>
    </row>
    <row r="74" spans="2:37" ht="74.25" customHeight="1" thickBot="1">
      <c r="B74" s="18" t="s">
        <v>13</v>
      </c>
      <c r="C74" s="19" t="s">
        <v>30</v>
      </c>
      <c r="D74" s="19" t="s">
        <v>14</v>
      </c>
      <c r="E74" s="19" t="s">
        <v>29</v>
      </c>
      <c r="F74" s="20" t="s">
        <v>27</v>
      </c>
      <c r="G74" s="20" t="s">
        <v>28</v>
      </c>
      <c r="H74" s="107" t="s">
        <v>17</v>
      </c>
      <c r="I74" s="109" t="s">
        <v>31</v>
      </c>
      <c r="J74" s="21"/>
      <c r="K74" s="77"/>
      <c r="L74" s="59"/>
      <c r="M74" s="60"/>
      <c r="N74" s="61"/>
      <c r="O74" s="22">
        <f>SUM(I74:O75+C69)</f>
        <v>0</v>
      </c>
      <c r="P74" s="23">
        <f>SUM(P75:P77)</f>
        <v>0</v>
      </c>
      <c r="Q74" s="24">
        <f>SUM(Q75:Q77)</f>
        <v>0</v>
      </c>
      <c r="R74" s="23">
        <f>SUM(R75:R77)</f>
        <v>0</v>
      </c>
      <c r="S74" s="24"/>
      <c r="T74" s="23"/>
      <c r="U74" s="24"/>
      <c r="V74" s="23"/>
      <c r="W74" s="24"/>
      <c r="X74" s="23"/>
      <c r="Y74" s="24"/>
      <c r="Z74" s="23"/>
      <c r="AA74" s="24"/>
      <c r="AB74" s="23"/>
      <c r="AC74" s="24"/>
      <c r="AD74" s="23"/>
      <c r="AE74" s="78">
        <f>AE75</f>
        <v>0</v>
      </c>
      <c r="AF74" s="23">
        <f>AF75</f>
        <v>0</v>
      </c>
      <c r="AG74" s="113" t="s">
        <v>64</v>
      </c>
      <c r="AH74" s="112" t="s">
        <v>61</v>
      </c>
      <c r="AI74" s="112" t="s">
        <v>62</v>
      </c>
      <c r="AJ74" s="17" t="s">
        <v>63</v>
      </c>
      <c r="AK74" s="76"/>
    </row>
    <row r="75" spans="2:37" ht="30" customHeight="1">
      <c r="B75" s="119" t="str">
        <f>'[1]SALUD'!$F$22</f>
        <v>  ATENCIÓN  INTEGRAL ARMÓNICA</v>
      </c>
      <c r="C75" s="100"/>
      <c r="D75" s="230" t="str">
        <f>'[1]SALUD'!$C$22</f>
        <v>Implementar acciones encaminadas a  fortalecer el componente de salud en los diferentes ciclos vitales de la población Gachaluna. </v>
      </c>
      <c r="E75" s="230" t="s">
        <v>51</v>
      </c>
      <c r="F75" s="233"/>
      <c r="G75" s="230"/>
      <c r="H75" s="220"/>
      <c r="I75" s="221" t="str">
        <f>'[1]SALUD'!$I$22</f>
        <v>Numero de programas realizado</v>
      </c>
      <c r="J75" s="227">
        <f>'[1]SALUD'!$E$22</f>
        <v>2</v>
      </c>
      <c r="K75" s="224">
        <f>'[1]SALUD'!$J$22</f>
        <v>2</v>
      </c>
      <c r="L75" s="224">
        <f>'[2]PLAN INDICATIVO'!$AB$40</f>
        <v>1</v>
      </c>
      <c r="M75" s="224"/>
      <c r="N75" s="209"/>
      <c r="O75" s="83"/>
      <c r="P75" s="84"/>
      <c r="Q75" s="85"/>
      <c r="R75" s="84"/>
      <c r="S75" s="84"/>
      <c r="T75" s="84"/>
      <c r="U75" s="84"/>
      <c r="V75" s="84"/>
      <c r="W75" s="84"/>
      <c r="X75" s="84"/>
      <c r="Y75" s="84"/>
      <c r="Z75" s="84"/>
      <c r="AA75" s="84"/>
      <c r="AB75" s="84"/>
      <c r="AC75" s="38"/>
      <c r="AD75" s="38"/>
      <c r="AE75" s="133"/>
      <c r="AF75" s="133"/>
      <c r="AG75" s="67"/>
      <c r="AH75" s="192"/>
      <c r="AI75" s="192"/>
      <c r="AJ75" s="194"/>
      <c r="AK75" s="76"/>
    </row>
    <row r="76" spans="2:37" ht="21" customHeight="1">
      <c r="B76" s="120"/>
      <c r="C76" s="101"/>
      <c r="D76" s="236"/>
      <c r="E76" s="231"/>
      <c r="F76" s="234"/>
      <c r="G76" s="231"/>
      <c r="H76" s="184"/>
      <c r="I76" s="222"/>
      <c r="J76" s="186"/>
      <c r="K76" s="225"/>
      <c r="L76" s="228"/>
      <c r="M76" s="225"/>
      <c r="N76" s="210"/>
      <c r="O76" s="87"/>
      <c r="P76" s="88"/>
      <c r="Q76" s="89"/>
      <c r="R76" s="88"/>
      <c r="S76" s="88"/>
      <c r="T76" s="88"/>
      <c r="U76" s="88"/>
      <c r="V76" s="88"/>
      <c r="W76" s="88"/>
      <c r="X76" s="88"/>
      <c r="Y76" s="88"/>
      <c r="Z76" s="88"/>
      <c r="AA76" s="88"/>
      <c r="AB76" s="88"/>
      <c r="AC76" s="38"/>
      <c r="AD76" s="38"/>
      <c r="AE76" s="179"/>
      <c r="AF76" s="179"/>
      <c r="AG76" s="67"/>
      <c r="AH76" s="192"/>
      <c r="AI76" s="192"/>
      <c r="AJ76" s="194"/>
      <c r="AK76" s="76"/>
    </row>
    <row r="77" spans="2:36" ht="28.5" customHeight="1" thickBot="1">
      <c r="B77" s="121"/>
      <c r="C77" s="102"/>
      <c r="D77" s="237"/>
      <c r="E77" s="232"/>
      <c r="F77" s="235"/>
      <c r="G77" s="232"/>
      <c r="H77" s="185"/>
      <c r="I77" s="223"/>
      <c r="J77" s="187"/>
      <c r="K77" s="226"/>
      <c r="L77" s="229"/>
      <c r="M77" s="226"/>
      <c r="N77" s="211"/>
      <c r="O77" s="74"/>
      <c r="P77" s="57"/>
      <c r="Q77" s="54"/>
      <c r="R77" s="57"/>
      <c r="S77" s="57"/>
      <c r="T77" s="57"/>
      <c r="U77" s="57"/>
      <c r="V77" s="57"/>
      <c r="W77" s="57"/>
      <c r="X77" s="57"/>
      <c r="Y77" s="57"/>
      <c r="Z77" s="57"/>
      <c r="AA77" s="57"/>
      <c r="AB77" s="57"/>
      <c r="AC77" s="57"/>
      <c r="AD77" s="57"/>
      <c r="AE77" s="180"/>
      <c r="AF77" s="180"/>
      <c r="AG77" s="91"/>
      <c r="AH77" s="193"/>
      <c r="AI77" s="193"/>
      <c r="AJ77" s="195"/>
    </row>
    <row r="78" spans="2:37" ht="74.25" customHeight="1" thickBot="1">
      <c r="B78" s="18" t="s">
        <v>13</v>
      </c>
      <c r="C78" s="19" t="s">
        <v>30</v>
      </c>
      <c r="D78" s="19" t="s">
        <v>14</v>
      </c>
      <c r="E78" s="19" t="s">
        <v>29</v>
      </c>
      <c r="F78" s="20" t="s">
        <v>27</v>
      </c>
      <c r="G78" s="20" t="s">
        <v>28</v>
      </c>
      <c r="H78" s="107" t="s">
        <v>17</v>
      </c>
      <c r="I78" s="109" t="s">
        <v>31</v>
      </c>
      <c r="J78" s="21"/>
      <c r="K78" s="77"/>
      <c r="L78" s="59"/>
      <c r="M78" s="60"/>
      <c r="N78" s="61"/>
      <c r="O78" s="22">
        <f>SUM(I78:O79+C73)</f>
        <v>0</v>
      </c>
      <c r="P78" s="23">
        <f>SUM(P79:P81)</f>
        <v>0</v>
      </c>
      <c r="Q78" s="24">
        <f>SUM(Q79:Q81)</f>
        <v>0</v>
      </c>
      <c r="R78" s="23">
        <f>SUM(R79:R81)</f>
        <v>0</v>
      </c>
      <c r="S78" s="24"/>
      <c r="T78" s="23"/>
      <c r="U78" s="24"/>
      <c r="V78" s="23"/>
      <c r="W78" s="24"/>
      <c r="X78" s="23"/>
      <c r="Y78" s="24"/>
      <c r="Z78" s="23"/>
      <c r="AA78" s="24"/>
      <c r="AB78" s="23"/>
      <c r="AC78" s="24"/>
      <c r="AD78" s="23"/>
      <c r="AE78" s="78">
        <f>AE79</f>
        <v>0</v>
      </c>
      <c r="AF78" s="23">
        <f>AF79</f>
        <v>0</v>
      </c>
      <c r="AG78" s="113" t="s">
        <v>64</v>
      </c>
      <c r="AH78" s="112" t="s">
        <v>61</v>
      </c>
      <c r="AI78" s="112" t="s">
        <v>62</v>
      </c>
      <c r="AJ78" s="17" t="s">
        <v>63</v>
      </c>
      <c r="AK78" s="76"/>
    </row>
    <row r="79" spans="2:37" ht="30" customHeight="1">
      <c r="B79" s="119" t="str">
        <f>'[1]SALUD'!$F$23</f>
        <v>TODOS CON IGUALDAD DE  DERECHOS</v>
      </c>
      <c r="C79" s="100"/>
      <c r="D79" s="230" t="str">
        <f>'[1]SALUD'!$C$23</f>
        <v>Propiciar y fortalecer la inclusión de la población vulnerable y de personas con características especiales congénitas y/o genéticas en el ámbito estudiantil ,  laboral  y social ,garantizando  sus derechos en salud y su desarrollo integral,  velando por una prestación de servicios de salud  que permita su recuperación y minimice los daños y limitaciones para desarrollar una vida armónica y feliz  creando espacios de apoyo para la estimulación e inclusión, de igual forma se brindará ayudas técnicas no incluidas en el  plan de beneficios acorde a lo establecido en el acuerdo 029 de 2011, normatividad vigente(.Sillas de ruedas Salud oral visual y auditiva. </v>
      </c>
      <c r="E79" s="230" t="s">
        <v>51</v>
      </c>
      <c r="F79" s="233"/>
      <c r="G79" s="230"/>
      <c r="H79" s="220"/>
      <c r="I79" s="221" t="str">
        <f>'[1]SALUD'!$I$23</f>
        <v>Numero de programas realizado</v>
      </c>
      <c r="J79" s="227">
        <f>'[1]SALUD'!$E$23</f>
        <v>3</v>
      </c>
      <c r="K79" s="224">
        <f>'[1]SALUD'!$J$23</f>
        <v>3</v>
      </c>
      <c r="L79" s="224">
        <f>'[2]PLAN INDICATIVO'!$AB$41</f>
        <v>1</v>
      </c>
      <c r="M79" s="224"/>
      <c r="N79" s="209"/>
      <c r="O79" s="83"/>
      <c r="P79" s="84"/>
      <c r="Q79" s="85"/>
      <c r="R79" s="84"/>
      <c r="S79" s="84"/>
      <c r="T79" s="84"/>
      <c r="U79" s="84"/>
      <c r="V79" s="84"/>
      <c r="W79" s="84"/>
      <c r="X79" s="84"/>
      <c r="Y79" s="84"/>
      <c r="Z79" s="84"/>
      <c r="AA79" s="84"/>
      <c r="AB79" s="84"/>
      <c r="AC79" s="38"/>
      <c r="AD79" s="38"/>
      <c r="AE79" s="133"/>
      <c r="AF79" s="133"/>
      <c r="AG79" s="67"/>
      <c r="AH79" s="192"/>
      <c r="AI79" s="192"/>
      <c r="AJ79" s="194"/>
      <c r="AK79" s="76"/>
    </row>
    <row r="80" spans="2:37" ht="21" customHeight="1">
      <c r="B80" s="120"/>
      <c r="C80" s="101"/>
      <c r="D80" s="236"/>
      <c r="E80" s="231"/>
      <c r="F80" s="234"/>
      <c r="G80" s="231"/>
      <c r="H80" s="184"/>
      <c r="I80" s="222"/>
      <c r="J80" s="186"/>
      <c r="K80" s="225"/>
      <c r="L80" s="228"/>
      <c r="M80" s="225"/>
      <c r="N80" s="210"/>
      <c r="O80" s="87"/>
      <c r="P80" s="88"/>
      <c r="Q80" s="89"/>
      <c r="R80" s="88"/>
      <c r="S80" s="88"/>
      <c r="T80" s="88"/>
      <c r="U80" s="88"/>
      <c r="V80" s="88"/>
      <c r="W80" s="88"/>
      <c r="X80" s="88"/>
      <c r="Y80" s="88"/>
      <c r="Z80" s="88"/>
      <c r="AA80" s="88"/>
      <c r="AB80" s="88"/>
      <c r="AC80" s="38"/>
      <c r="AD80" s="38"/>
      <c r="AE80" s="179"/>
      <c r="AF80" s="179"/>
      <c r="AG80" s="67"/>
      <c r="AH80" s="192"/>
      <c r="AI80" s="192"/>
      <c r="AJ80" s="194"/>
      <c r="AK80" s="76"/>
    </row>
    <row r="81" spans="2:36" ht="28.5" customHeight="1" thickBot="1">
      <c r="B81" s="121"/>
      <c r="C81" s="102"/>
      <c r="D81" s="237"/>
      <c r="E81" s="232"/>
      <c r="F81" s="235"/>
      <c r="G81" s="232"/>
      <c r="H81" s="185"/>
      <c r="I81" s="223"/>
      <c r="J81" s="187"/>
      <c r="K81" s="226"/>
      <c r="L81" s="229"/>
      <c r="M81" s="226"/>
      <c r="N81" s="211"/>
      <c r="O81" s="74"/>
      <c r="P81" s="57"/>
      <c r="Q81" s="54"/>
      <c r="R81" s="57"/>
      <c r="S81" s="57"/>
      <c r="T81" s="57"/>
      <c r="U81" s="57"/>
      <c r="V81" s="57"/>
      <c r="W81" s="57"/>
      <c r="X81" s="57"/>
      <c r="Y81" s="57"/>
      <c r="Z81" s="57"/>
      <c r="AA81" s="57"/>
      <c r="AB81" s="57"/>
      <c r="AC81" s="57"/>
      <c r="AD81" s="57"/>
      <c r="AE81" s="180"/>
      <c r="AF81" s="180"/>
      <c r="AG81" s="91"/>
      <c r="AH81" s="193"/>
      <c r="AI81" s="193"/>
      <c r="AJ81" s="195"/>
    </row>
    <row r="82" spans="2:37" ht="74.25" customHeight="1" thickBot="1">
      <c r="B82" s="18" t="s">
        <v>13</v>
      </c>
      <c r="C82" s="19" t="s">
        <v>30</v>
      </c>
      <c r="D82" s="19" t="s">
        <v>14</v>
      </c>
      <c r="E82" s="19" t="s">
        <v>29</v>
      </c>
      <c r="F82" s="20" t="s">
        <v>27</v>
      </c>
      <c r="G82" s="20" t="s">
        <v>28</v>
      </c>
      <c r="H82" s="107" t="s">
        <v>17</v>
      </c>
      <c r="I82" s="109" t="s">
        <v>31</v>
      </c>
      <c r="J82" s="21"/>
      <c r="K82" s="77"/>
      <c r="L82" s="59"/>
      <c r="M82" s="60"/>
      <c r="N82" s="61"/>
      <c r="O82" s="22">
        <f>SUM(I82:O83+C77)</f>
        <v>0</v>
      </c>
      <c r="P82" s="23">
        <f>SUM(P83:P85)</f>
        <v>0</v>
      </c>
      <c r="Q82" s="24">
        <f>SUM(Q83:Q85)</f>
        <v>0</v>
      </c>
      <c r="R82" s="23">
        <f>SUM(R83:R85)</f>
        <v>0</v>
      </c>
      <c r="S82" s="24"/>
      <c r="T82" s="23"/>
      <c r="U82" s="24"/>
      <c r="V82" s="23"/>
      <c r="W82" s="24"/>
      <c r="X82" s="23"/>
      <c r="Y82" s="24"/>
      <c r="Z82" s="23"/>
      <c r="AA82" s="24"/>
      <c r="AB82" s="23"/>
      <c r="AC82" s="24"/>
      <c r="AD82" s="23"/>
      <c r="AE82" s="78">
        <f>AE83</f>
        <v>0</v>
      </c>
      <c r="AF82" s="23">
        <f>AF83</f>
        <v>0</v>
      </c>
      <c r="AG82" s="113" t="s">
        <v>64</v>
      </c>
      <c r="AH82" s="112" t="s">
        <v>61</v>
      </c>
      <c r="AI82" s="112" t="s">
        <v>62</v>
      </c>
      <c r="AJ82" s="17" t="s">
        <v>63</v>
      </c>
      <c r="AK82" s="76"/>
    </row>
    <row r="83" spans="2:37" ht="30" customHeight="1">
      <c r="B83" s="119" t="str">
        <f>'[1]SALUD'!$F$24</f>
        <v>EMPLEO SEGURO</v>
      </c>
      <c r="C83" s="100"/>
      <c r="D83" s="230" t="str">
        <f>'[1]SALUD'!$C$24</f>
        <v> Fortalecer y  desarrollar una política clara de inclusión de los trabajadores a  la seguridad social, (salud, pensión riesgos profesionales) mediante la motivación de la población trabajadora y la sensibilización mediante talleres  a los empleadores. </v>
      </c>
      <c r="E83" s="230" t="s">
        <v>51</v>
      </c>
      <c r="F83" s="233"/>
      <c r="G83" s="230"/>
      <c r="H83" s="220"/>
      <c r="I83" s="221" t="str">
        <f>'[1]SALUD'!$I$24</f>
        <v>Numero de programas realizado</v>
      </c>
      <c r="J83" s="227">
        <f>'[1]SALUD'!$E$24</f>
        <v>1</v>
      </c>
      <c r="K83" s="224">
        <f>'[1]SALUD'!$J$24</f>
        <v>1</v>
      </c>
      <c r="L83" s="224">
        <f>'[2]PLAN INDICATIVO'!$AB$42</f>
        <v>1</v>
      </c>
      <c r="M83" s="224"/>
      <c r="N83" s="209"/>
      <c r="O83" s="83"/>
      <c r="P83" s="84"/>
      <c r="Q83" s="85"/>
      <c r="R83" s="84"/>
      <c r="S83" s="84"/>
      <c r="T83" s="84"/>
      <c r="U83" s="84"/>
      <c r="V83" s="84"/>
      <c r="W83" s="84"/>
      <c r="X83" s="84"/>
      <c r="Y83" s="84"/>
      <c r="Z83" s="84"/>
      <c r="AA83" s="84"/>
      <c r="AB83" s="84"/>
      <c r="AC83" s="38"/>
      <c r="AD83" s="38"/>
      <c r="AE83" s="133"/>
      <c r="AF83" s="133"/>
      <c r="AG83" s="67"/>
      <c r="AH83" s="192"/>
      <c r="AI83" s="192"/>
      <c r="AJ83" s="194"/>
      <c r="AK83" s="76"/>
    </row>
    <row r="84" spans="2:37" ht="21" customHeight="1">
      <c r="B84" s="120"/>
      <c r="C84" s="101"/>
      <c r="D84" s="236"/>
      <c r="E84" s="231"/>
      <c r="F84" s="234"/>
      <c r="G84" s="231"/>
      <c r="H84" s="184"/>
      <c r="I84" s="222"/>
      <c r="J84" s="186"/>
      <c r="K84" s="225"/>
      <c r="L84" s="228"/>
      <c r="M84" s="225"/>
      <c r="N84" s="210"/>
      <c r="O84" s="87"/>
      <c r="P84" s="88"/>
      <c r="Q84" s="89"/>
      <c r="R84" s="88"/>
      <c r="S84" s="88"/>
      <c r="T84" s="88"/>
      <c r="U84" s="88"/>
      <c r="V84" s="88"/>
      <c r="W84" s="88"/>
      <c r="X84" s="88"/>
      <c r="Y84" s="88"/>
      <c r="Z84" s="88"/>
      <c r="AA84" s="88"/>
      <c r="AB84" s="88"/>
      <c r="AC84" s="38"/>
      <c r="AD84" s="38"/>
      <c r="AE84" s="179"/>
      <c r="AF84" s="179"/>
      <c r="AG84" s="67"/>
      <c r="AH84" s="192"/>
      <c r="AI84" s="192"/>
      <c r="AJ84" s="194"/>
      <c r="AK84" s="76"/>
    </row>
    <row r="85" spans="2:36" ht="28.5" customHeight="1" thickBot="1">
      <c r="B85" s="121"/>
      <c r="C85" s="102"/>
      <c r="D85" s="237"/>
      <c r="E85" s="232"/>
      <c r="F85" s="235"/>
      <c r="G85" s="232"/>
      <c r="H85" s="185"/>
      <c r="I85" s="223"/>
      <c r="J85" s="187"/>
      <c r="K85" s="226"/>
      <c r="L85" s="229"/>
      <c r="M85" s="226"/>
      <c r="N85" s="211"/>
      <c r="O85" s="74"/>
      <c r="P85" s="57"/>
      <c r="Q85" s="54"/>
      <c r="R85" s="57"/>
      <c r="S85" s="57"/>
      <c r="T85" s="57"/>
      <c r="U85" s="57"/>
      <c r="V85" s="57"/>
      <c r="W85" s="57"/>
      <c r="X85" s="57"/>
      <c r="Y85" s="57"/>
      <c r="Z85" s="57"/>
      <c r="AA85" s="57"/>
      <c r="AB85" s="57"/>
      <c r="AC85" s="57"/>
      <c r="AD85" s="57"/>
      <c r="AE85" s="180"/>
      <c r="AF85" s="180"/>
      <c r="AG85" s="91"/>
      <c r="AH85" s="193"/>
      <c r="AI85" s="193"/>
      <c r="AJ85" s="195"/>
    </row>
    <row r="86" spans="2:37" ht="74.25" customHeight="1" thickBot="1">
      <c r="B86" s="18" t="s">
        <v>13</v>
      </c>
      <c r="C86" s="19" t="s">
        <v>30</v>
      </c>
      <c r="D86" s="19" t="s">
        <v>14</v>
      </c>
      <c r="E86" s="19" t="s">
        <v>29</v>
      </c>
      <c r="F86" s="20" t="s">
        <v>27</v>
      </c>
      <c r="G86" s="20" t="s">
        <v>28</v>
      </c>
      <c r="H86" s="107" t="s">
        <v>17</v>
      </c>
      <c r="I86" s="109" t="s">
        <v>31</v>
      </c>
      <c r="J86" s="21"/>
      <c r="K86" s="77"/>
      <c r="L86" s="59"/>
      <c r="M86" s="60"/>
      <c r="N86" s="61"/>
      <c r="O86" s="22">
        <f>SUM(I86:O87+C81)</f>
        <v>0</v>
      </c>
      <c r="P86" s="23">
        <f>SUM(P87:P89)</f>
        <v>0</v>
      </c>
      <c r="Q86" s="24">
        <f>SUM(Q87:Q89)</f>
        <v>0</v>
      </c>
      <c r="R86" s="23">
        <f>SUM(R87:R89)</f>
        <v>0</v>
      </c>
      <c r="S86" s="24"/>
      <c r="T86" s="23"/>
      <c r="U86" s="24"/>
      <c r="V86" s="23"/>
      <c r="W86" s="24"/>
      <c r="X86" s="23"/>
      <c r="Y86" s="24"/>
      <c r="Z86" s="23"/>
      <c r="AA86" s="24"/>
      <c r="AB86" s="23"/>
      <c r="AC86" s="24"/>
      <c r="AD86" s="23"/>
      <c r="AE86" s="78">
        <f>AE87</f>
        <v>0</v>
      </c>
      <c r="AF86" s="23">
        <f>AF87</f>
        <v>0</v>
      </c>
      <c r="AG86" s="113" t="s">
        <v>64</v>
      </c>
      <c r="AH86" s="112" t="s">
        <v>61</v>
      </c>
      <c r="AI86" s="112" t="s">
        <v>62</v>
      </c>
      <c r="AJ86" s="17" t="s">
        <v>63</v>
      </c>
      <c r="AK86" s="76"/>
    </row>
    <row r="87" spans="2:37" ht="30" customHeight="1">
      <c r="B87" s="119" t="str">
        <f>'[1]SALUD'!$F$25</f>
        <v>EMERGENCIAS Y DESASTRES </v>
      </c>
      <c r="C87" s="100"/>
      <c r="D87" s="230" t="str">
        <f>'[1]SALUD'!$C$25</f>
        <v>Crear oficina de atención al riesgo</v>
      </c>
      <c r="E87" s="230" t="s">
        <v>51</v>
      </c>
      <c r="F87" s="233"/>
      <c r="G87" s="230"/>
      <c r="H87" s="220"/>
      <c r="I87" s="221" t="str">
        <f>'[1]SALUD'!$I$25</f>
        <v>Numero de oficina creado</v>
      </c>
      <c r="J87" s="227">
        <f>'[1]SALUD'!$E$25</f>
        <v>1</v>
      </c>
      <c r="K87" s="224">
        <f>'[1]SALUD'!$J$25</f>
        <v>1</v>
      </c>
      <c r="L87" s="224">
        <f>'[2]PLAN INDICATIVO'!$AB$43</f>
        <v>1</v>
      </c>
      <c r="M87" s="224"/>
      <c r="N87" s="209"/>
      <c r="O87" s="83"/>
      <c r="P87" s="84"/>
      <c r="Q87" s="85"/>
      <c r="R87" s="84"/>
      <c r="S87" s="84"/>
      <c r="T87" s="84"/>
      <c r="U87" s="84"/>
      <c r="V87" s="84"/>
      <c r="W87" s="84"/>
      <c r="X87" s="84"/>
      <c r="Y87" s="84"/>
      <c r="Z87" s="84"/>
      <c r="AA87" s="84"/>
      <c r="AB87" s="84"/>
      <c r="AC87" s="38"/>
      <c r="AD87" s="38"/>
      <c r="AE87" s="133"/>
      <c r="AF87" s="133"/>
      <c r="AG87" s="67"/>
      <c r="AH87" s="192"/>
      <c r="AI87" s="192"/>
      <c r="AJ87" s="194"/>
      <c r="AK87" s="76"/>
    </row>
    <row r="88" spans="2:37" ht="21" customHeight="1">
      <c r="B88" s="120"/>
      <c r="C88" s="101"/>
      <c r="D88" s="236"/>
      <c r="E88" s="231"/>
      <c r="F88" s="234"/>
      <c r="G88" s="231"/>
      <c r="H88" s="184"/>
      <c r="I88" s="222"/>
      <c r="J88" s="186"/>
      <c r="K88" s="225"/>
      <c r="L88" s="228"/>
      <c r="M88" s="225"/>
      <c r="N88" s="210"/>
      <c r="O88" s="87"/>
      <c r="P88" s="88"/>
      <c r="Q88" s="89"/>
      <c r="R88" s="88"/>
      <c r="S88" s="88"/>
      <c r="T88" s="88"/>
      <c r="U88" s="88"/>
      <c r="V88" s="88"/>
      <c r="W88" s="88"/>
      <c r="X88" s="88"/>
      <c r="Y88" s="88"/>
      <c r="Z88" s="88"/>
      <c r="AA88" s="88"/>
      <c r="AB88" s="88"/>
      <c r="AC88" s="38"/>
      <c r="AD88" s="38"/>
      <c r="AE88" s="179"/>
      <c r="AF88" s="179"/>
      <c r="AG88" s="67"/>
      <c r="AH88" s="192"/>
      <c r="AI88" s="192"/>
      <c r="AJ88" s="194"/>
      <c r="AK88" s="76"/>
    </row>
    <row r="89" spans="2:36" ht="28.5" customHeight="1" thickBot="1">
      <c r="B89" s="121"/>
      <c r="C89" s="102"/>
      <c r="D89" s="237"/>
      <c r="E89" s="232"/>
      <c r="F89" s="235"/>
      <c r="G89" s="232"/>
      <c r="H89" s="185"/>
      <c r="I89" s="223"/>
      <c r="J89" s="187"/>
      <c r="K89" s="226"/>
      <c r="L89" s="229"/>
      <c r="M89" s="226"/>
      <c r="N89" s="211"/>
      <c r="O89" s="74"/>
      <c r="P89" s="57"/>
      <c r="Q89" s="54"/>
      <c r="R89" s="57"/>
      <c r="S89" s="57"/>
      <c r="T89" s="57"/>
      <c r="U89" s="57"/>
      <c r="V89" s="57"/>
      <c r="W89" s="57"/>
      <c r="X89" s="57"/>
      <c r="Y89" s="57"/>
      <c r="Z89" s="57"/>
      <c r="AA89" s="57"/>
      <c r="AB89" s="57"/>
      <c r="AC89" s="57"/>
      <c r="AD89" s="57"/>
      <c r="AE89" s="180"/>
      <c r="AF89" s="180"/>
      <c r="AG89" s="91"/>
      <c r="AH89" s="193"/>
      <c r="AI89" s="193"/>
      <c r="AJ89" s="195"/>
    </row>
    <row r="90" spans="2:37" ht="74.25" customHeight="1" thickBot="1">
      <c r="B90" s="18" t="s">
        <v>13</v>
      </c>
      <c r="C90" s="19" t="s">
        <v>30</v>
      </c>
      <c r="D90" s="19" t="s">
        <v>14</v>
      </c>
      <c r="E90" s="19" t="s">
        <v>29</v>
      </c>
      <c r="F90" s="20" t="s">
        <v>27</v>
      </c>
      <c r="G90" s="20" t="s">
        <v>28</v>
      </c>
      <c r="H90" s="107" t="s">
        <v>17</v>
      </c>
      <c r="I90" s="109" t="s">
        <v>31</v>
      </c>
      <c r="J90" s="21"/>
      <c r="K90" s="77"/>
      <c r="L90" s="59"/>
      <c r="M90" s="60"/>
      <c r="N90" s="61"/>
      <c r="O90" s="22">
        <f>SUM(I90:O91+C85)</f>
        <v>0</v>
      </c>
      <c r="P90" s="23">
        <f>SUM(P91:P93)</f>
        <v>0</v>
      </c>
      <c r="Q90" s="24">
        <f>SUM(Q91:Q93)</f>
        <v>0</v>
      </c>
      <c r="R90" s="23">
        <f>SUM(R91:R93)</f>
        <v>0</v>
      </c>
      <c r="S90" s="24"/>
      <c r="T90" s="23"/>
      <c r="U90" s="24"/>
      <c r="V90" s="23"/>
      <c r="W90" s="24"/>
      <c r="X90" s="23"/>
      <c r="Y90" s="24"/>
      <c r="Z90" s="23"/>
      <c r="AA90" s="24"/>
      <c r="AB90" s="23"/>
      <c r="AC90" s="24"/>
      <c r="AD90" s="23"/>
      <c r="AE90" s="78">
        <f>AE91</f>
        <v>0</v>
      </c>
      <c r="AF90" s="23">
        <f>AF91</f>
        <v>0</v>
      </c>
      <c r="AG90" s="113" t="s">
        <v>64</v>
      </c>
      <c r="AH90" s="112" t="s">
        <v>61</v>
      </c>
      <c r="AI90" s="112" t="s">
        <v>62</v>
      </c>
      <c r="AJ90" s="17" t="s">
        <v>63</v>
      </c>
      <c r="AK90" s="76"/>
    </row>
    <row r="91" spans="2:37" ht="30" customHeight="1">
      <c r="B91" s="119" t="str">
        <f>'[1]SALUD'!$F$26</f>
        <v> APOYO INTEGRAL A VÍCTIMAS DEL CONFLICTO ARMADO</v>
      </c>
      <c r="C91" s="100"/>
      <c r="D91" s="230" t="str">
        <f>'[1]SALUD'!$C$26</f>
        <v>Brindar apoyo integral a víctimas del conflicto armado.</v>
      </c>
      <c r="E91" s="230" t="s">
        <v>51</v>
      </c>
      <c r="F91" s="233"/>
      <c r="G91" s="230"/>
      <c r="H91" s="220"/>
      <c r="I91" s="221" t="str">
        <f>'[1]SALUD'!$I$26</f>
        <v>Numero de programas realizado</v>
      </c>
      <c r="J91" s="227">
        <f>'[1]SALUD'!$E$26</f>
        <v>3</v>
      </c>
      <c r="K91" s="224">
        <f>'[1]SALUD'!$J$26</f>
        <v>3</v>
      </c>
      <c r="L91" s="224">
        <f>'[2]PLAN INDICATIVO'!$AB$44</f>
        <v>1</v>
      </c>
      <c r="M91" s="224"/>
      <c r="N91" s="209"/>
      <c r="O91" s="83"/>
      <c r="P91" s="84"/>
      <c r="Q91" s="85"/>
      <c r="R91" s="84"/>
      <c r="S91" s="84"/>
      <c r="T91" s="84"/>
      <c r="U91" s="84"/>
      <c r="V91" s="84"/>
      <c r="W91" s="84"/>
      <c r="X91" s="84"/>
      <c r="Y91" s="84"/>
      <c r="Z91" s="84"/>
      <c r="AA91" s="84"/>
      <c r="AB91" s="84"/>
      <c r="AC91" s="38"/>
      <c r="AD91" s="38"/>
      <c r="AE91" s="133"/>
      <c r="AF91" s="133"/>
      <c r="AG91" s="67"/>
      <c r="AH91" s="192"/>
      <c r="AI91" s="192"/>
      <c r="AJ91" s="194"/>
      <c r="AK91" s="76"/>
    </row>
    <row r="92" spans="2:37" ht="21" customHeight="1">
      <c r="B92" s="120"/>
      <c r="C92" s="101"/>
      <c r="D92" s="236"/>
      <c r="E92" s="231"/>
      <c r="F92" s="234"/>
      <c r="G92" s="231"/>
      <c r="H92" s="184"/>
      <c r="I92" s="222"/>
      <c r="J92" s="186"/>
      <c r="K92" s="225"/>
      <c r="L92" s="228"/>
      <c r="M92" s="225"/>
      <c r="N92" s="210"/>
      <c r="O92" s="87"/>
      <c r="P92" s="88"/>
      <c r="Q92" s="89"/>
      <c r="R92" s="88"/>
      <c r="S92" s="88"/>
      <c r="T92" s="88"/>
      <c r="U92" s="88"/>
      <c r="V92" s="88"/>
      <c r="W92" s="88"/>
      <c r="X92" s="88"/>
      <c r="Y92" s="88"/>
      <c r="Z92" s="88"/>
      <c r="AA92" s="88"/>
      <c r="AB92" s="88"/>
      <c r="AC92" s="38"/>
      <c r="AD92" s="38"/>
      <c r="AE92" s="179"/>
      <c r="AF92" s="179"/>
      <c r="AG92" s="67"/>
      <c r="AH92" s="192"/>
      <c r="AI92" s="192"/>
      <c r="AJ92" s="194"/>
      <c r="AK92" s="76"/>
    </row>
    <row r="93" spans="2:36" ht="28.5" customHeight="1" thickBot="1">
      <c r="B93" s="121"/>
      <c r="C93" s="102"/>
      <c r="D93" s="237"/>
      <c r="E93" s="232"/>
      <c r="F93" s="235"/>
      <c r="G93" s="232"/>
      <c r="H93" s="185"/>
      <c r="I93" s="223"/>
      <c r="J93" s="187"/>
      <c r="K93" s="226"/>
      <c r="L93" s="229"/>
      <c r="M93" s="226"/>
      <c r="N93" s="211"/>
      <c r="O93" s="74"/>
      <c r="P93" s="57"/>
      <c r="Q93" s="54"/>
      <c r="R93" s="57"/>
      <c r="S93" s="57"/>
      <c r="T93" s="57"/>
      <c r="U93" s="57"/>
      <c r="V93" s="57"/>
      <c r="W93" s="57"/>
      <c r="X93" s="57"/>
      <c r="Y93" s="57"/>
      <c r="Z93" s="57"/>
      <c r="AA93" s="57"/>
      <c r="AB93" s="57"/>
      <c r="AC93" s="57"/>
      <c r="AD93" s="57"/>
      <c r="AE93" s="180"/>
      <c r="AF93" s="180"/>
      <c r="AG93" s="91"/>
      <c r="AH93" s="193"/>
      <c r="AI93" s="193"/>
      <c r="AJ93" s="195"/>
    </row>
  </sheetData>
  <sheetProtection/>
  <mergeCells count="379">
    <mergeCell ref="AC23:AC25"/>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G11:G14"/>
    <mergeCell ref="H11:H14"/>
    <mergeCell ref="I11:I14"/>
    <mergeCell ref="J11:J14"/>
    <mergeCell ref="K11:K14"/>
    <mergeCell ref="L11:L14"/>
    <mergeCell ref="M11:M14"/>
    <mergeCell ref="N11:N14"/>
    <mergeCell ref="AE11:AE14"/>
    <mergeCell ref="AF11:AF14"/>
    <mergeCell ref="AH11:AH14"/>
    <mergeCell ref="AI11:AI14"/>
    <mergeCell ref="AJ11:AJ14"/>
    <mergeCell ref="AC11:AC14"/>
    <mergeCell ref="B15:AJ15"/>
    <mergeCell ref="B17:B20"/>
    <mergeCell ref="C17:C20"/>
    <mergeCell ref="D17:D20"/>
    <mergeCell ref="E17:E20"/>
    <mergeCell ref="F17:F20"/>
    <mergeCell ref="G17:G20"/>
    <mergeCell ref="H17:H20"/>
    <mergeCell ref="I17:I20"/>
    <mergeCell ref="J17:J20"/>
    <mergeCell ref="K17:K20"/>
    <mergeCell ref="L17:L20"/>
    <mergeCell ref="M17:M20"/>
    <mergeCell ref="N17:N20"/>
    <mergeCell ref="AE17:AE20"/>
    <mergeCell ref="AF17:AF20"/>
    <mergeCell ref="S17:S20"/>
    <mergeCell ref="AC17:AC20"/>
    <mergeCell ref="AH17:AH20"/>
    <mergeCell ref="AI17:AI20"/>
    <mergeCell ref="AJ17:AJ20"/>
    <mergeCell ref="B21:AJ21"/>
    <mergeCell ref="B23:B25"/>
    <mergeCell ref="D23:D25"/>
    <mergeCell ref="E23:E25"/>
    <mergeCell ref="F23:F25"/>
    <mergeCell ref="G23:G25"/>
    <mergeCell ref="H23:H25"/>
    <mergeCell ref="I23:I25"/>
    <mergeCell ref="J23:J25"/>
    <mergeCell ref="K23:K25"/>
    <mergeCell ref="L23:L25"/>
    <mergeCell ref="M23:M25"/>
    <mergeCell ref="N23:N25"/>
    <mergeCell ref="AE23:AE25"/>
    <mergeCell ref="AF23:AF25"/>
    <mergeCell ref="AH23:AH25"/>
    <mergeCell ref="AI23:AI25"/>
    <mergeCell ref="AJ23:AJ25"/>
    <mergeCell ref="B27:B29"/>
    <mergeCell ref="D27:D29"/>
    <mergeCell ref="E27:E29"/>
    <mergeCell ref="F27:F29"/>
    <mergeCell ref="G27:G29"/>
    <mergeCell ref="H27:H29"/>
    <mergeCell ref="I27:I29"/>
    <mergeCell ref="J27:J29"/>
    <mergeCell ref="K27:K29"/>
    <mergeCell ref="L27:L29"/>
    <mergeCell ref="M27:M29"/>
    <mergeCell ref="N27:N29"/>
    <mergeCell ref="AE27:AE29"/>
    <mergeCell ref="AF27:AF29"/>
    <mergeCell ref="AH27:AH29"/>
    <mergeCell ref="AI27:AI29"/>
    <mergeCell ref="AJ27:AJ29"/>
    <mergeCell ref="B31:B33"/>
    <mergeCell ref="D31:D33"/>
    <mergeCell ref="E31:E33"/>
    <mergeCell ref="F31:F33"/>
    <mergeCell ref="G31:G33"/>
    <mergeCell ref="H31:H33"/>
    <mergeCell ref="I31:I33"/>
    <mergeCell ref="J31:J33"/>
    <mergeCell ref="K31:K33"/>
    <mergeCell ref="L31:L33"/>
    <mergeCell ref="M31:M33"/>
    <mergeCell ref="N31:N33"/>
    <mergeCell ref="AE31:AE33"/>
    <mergeCell ref="AF31:AF33"/>
    <mergeCell ref="AH31:AH33"/>
    <mergeCell ref="AI31:AI33"/>
    <mergeCell ref="AJ31:AJ33"/>
    <mergeCell ref="B35:B37"/>
    <mergeCell ref="D35:D37"/>
    <mergeCell ref="E35:E37"/>
    <mergeCell ref="F35:F37"/>
    <mergeCell ref="G35:G37"/>
    <mergeCell ref="H35:H37"/>
    <mergeCell ref="I35:I37"/>
    <mergeCell ref="J35:J37"/>
    <mergeCell ref="K35:K37"/>
    <mergeCell ref="L35:L37"/>
    <mergeCell ref="M35:M37"/>
    <mergeCell ref="N35:N37"/>
    <mergeCell ref="AE35:AE37"/>
    <mergeCell ref="AF35:AF37"/>
    <mergeCell ref="AH35:AH37"/>
    <mergeCell ref="AI35:AI37"/>
    <mergeCell ref="AJ35:AJ37"/>
    <mergeCell ref="B39:B41"/>
    <mergeCell ref="D39:D41"/>
    <mergeCell ref="E39:E41"/>
    <mergeCell ref="F39:F41"/>
    <mergeCell ref="G39:G41"/>
    <mergeCell ref="H39:H41"/>
    <mergeCell ref="I39:I41"/>
    <mergeCell ref="J39:J41"/>
    <mergeCell ref="K39:K41"/>
    <mergeCell ref="L39:L41"/>
    <mergeCell ref="M39:M41"/>
    <mergeCell ref="N39:N41"/>
    <mergeCell ref="AE39:AE41"/>
    <mergeCell ref="AF39:AF41"/>
    <mergeCell ref="AH39:AH41"/>
    <mergeCell ref="AI39:AI41"/>
    <mergeCell ref="AJ39:AJ41"/>
    <mergeCell ref="B43:B45"/>
    <mergeCell ref="D43:D45"/>
    <mergeCell ref="E43:E45"/>
    <mergeCell ref="F43:F45"/>
    <mergeCell ref="G43:G45"/>
    <mergeCell ref="H43:H45"/>
    <mergeCell ref="I43:I45"/>
    <mergeCell ref="J43:J45"/>
    <mergeCell ref="K43:K45"/>
    <mergeCell ref="L43:L45"/>
    <mergeCell ref="M43:M45"/>
    <mergeCell ref="N43:N45"/>
    <mergeCell ref="AE43:AE45"/>
    <mergeCell ref="AF43:AF45"/>
    <mergeCell ref="AH43:AH45"/>
    <mergeCell ref="AI43:AI45"/>
    <mergeCell ref="AJ43:AJ45"/>
    <mergeCell ref="B47:B49"/>
    <mergeCell ref="D47:D49"/>
    <mergeCell ref="E47:E49"/>
    <mergeCell ref="F47:F49"/>
    <mergeCell ref="G47:G49"/>
    <mergeCell ref="H47:H49"/>
    <mergeCell ref="I47:I49"/>
    <mergeCell ref="J47:J49"/>
    <mergeCell ref="K47:K49"/>
    <mergeCell ref="L47:L49"/>
    <mergeCell ref="M47:M49"/>
    <mergeCell ref="N47:N49"/>
    <mergeCell ref="AE47:AE49"/>
    <mergeCell ref="AF47:AF49"/>
    <mergeCell ref="AH47:AH49"/>
    <mergeCell ref="AI47:AI49"/>
    <mergeCell ref="AJ47:AJ49"/>
    <mergeCell ref="B51:B53"/>
    <mergeCell ref="D51:D53"/>
    <mergeCell ref="E51:E53"/>
    <mergeCell ref="F51:F53"/>
    <mergeCell ref="G51:G53"/>
    <mergeCell ref="H51:H53"/>
    <mergeCell ref="I51:I53"/>
    <mergeCell ref="J51:J53"/>
    <mergeCell ref="K51:K53"/>
    <mergeCell ref="L51:L53"/>
    <mergeCell ref="M51:M53"/>
    <mergeCell ref="N51:N53"/>
    <mergeCell ref="AE51:AE53"/>
    <mergeCell ref="AF51:AF53"/>
    <mergeCell ref="AH51:AH53"/>
    <mergeCell ref="AI51:AI53"/>
    <mergeCell ref="AJ51:AJ53"/>
    <mergeCell ref="B55:B57"/>
    <mergeCell ref="D55:D57"/>
    <mergeCell ref="E55:E57"/>
    <mergeCell ref="F55:F57"/>
    <mergeCell ref="G55:G57"/>
    <mergeCell ref="H55:H57"/>
    <mergeCell ref="I55:I57"/>
    <mergeCell ref="J55:J57"/>
    <mergeCell ref="K55:K57"/>
    <mergeCell ref="L55:L57"/>
    <mergeCell ref="M55:M57"/>
    <mergeCell ref="N55:N57"/>
    <mergeCell ref="AE55:AE57"/>
    <mergeCell ref="AF55:AF57"/>
    <mergeCell ref="AH55:AH57"/>
    <mergeCell ref="AI55:AI57"/>
    <mergeCell ref="AJ55:AJ57"/>
    <mergeCell ref="B59:B61"/>
    <mergeCell ref="D59:D61"/>
    <mergeCell ref="E59:E61"/>
    <mergeCell ref="F59:F61"/>
    <mergeCell ref="G59:G61"/>
    <mergeCell ref="H59:H61"/>
    <mergeCell ref="I59:I61"/>
    <mergeCell ref="J59:J61"/>
    <mergeCell ref="K59:K61"/>
    <mergeCell ref="L59:L61"/>
    <mergeCell ref="M59:M61"/>
    <mergeCell ref="N59:N61"/>
    <mergeCell ref="AE59:AE61"/>
    <mergeCell ref="AF59:AF61"/>
    <mergeCell ref="AH59:AH61"/>
    <mergeCell ref="AI59:AI61"/>
    <mergeCell ref="AJ59:AJ61"/>
    <mergeCell ref="B63:B65"/>
    <mergeCell ref="D63:D65"/>
    <mergeCell ref="E63:E65"/>
    <mergeCell ref="F63:F65"/>
    <mergeCell ref="G63:G65"/>
    <mergeCell ref="H63:H65"/>
    <mergeCell ref="I63:I65"/>
    <mergeCell ref="J63:J65"/>
    <mergeCell ref="K63:K65"/>
    <mergeCell ref="L63:L65"/>
    <mergeCell ref="M63:M65"/>
    <mergeCell ref="N63:N65"/>
    <mergeCell ref="AE63:AE65"/>
    <mergeCell ref="AF63:AF65"/>
    <mergeCell ref="AH63:AH65"/>
    <mergeCell ref="AI63:AI65"/>
    <mergeCell ref="AJ63:AJ65"/>
    <mergeCell ref="B67:B69"/>
    <mergeCell ref="D67:D69"/>
    <mergeCell ref="E67:E69"/>
    <mergeCell ref="F67:F69"/>
    <mergeCell ref="G67:G69"/>
    <mergeCell ref="H67:H69"/>
    <mergeCell ref="I67:I69"/>
    <mergeCell ref="J67:J69"/>
    <mergeCell ref="K67:K69"/>
    <mergeCell ref="L67:L69"/>
    <mergeCell ref="M67:M69"/>
    <mergeCell ref="N67:N69"/>
    <mergeCell ref="AE67:AE69"/>
    <mergeCell ref="AF67:AF69"/>
    <mergeCell ref="AH67:AH69"/>
    <mergeCell ref="AI67:AI69"/>
    <mergeCell ref="AJ67:AJ69"/>
    <mergeCell ref="B71:B73"/>
    <mergeCell ref="D71:D73"/>
    <mergeCell ref="E71:E73"/>
    <mergeCell ref="F71:F73"/>
    <mergeCell ref="G71:G73"/>
    <mergeCell ref="H71:H73"/>
    <mergeCell ref="I71:I73"/>
    <mergeCell ref="J71:J73"/>
    <mergeCell ref="K71:K73"/>
    <mergeCell ref="L71:L73"/>
    <mergeCell ref="M71:M73"/>
    <mergeCell ref="N71:N73"/>
    <mergeCell ref="AE71:AE73"/>
    <mergeCell ref="AF71:AF73"/>
    <mergeCell ref="AH71:AH73"/>
    <mergeCell ref="AI71:AI73"/>
    <mergeCell ref="AJ71:AJ73"/>
    <mergeCell ref="B75:B77"/>
    <mergeCell ref="D75:D77"/>
    <mergeCell ref="E75:E77"/>
    <mergeCell ref="F75:F77"/>
    <mergeCell ref="G75:G77"/>
    <mergeCell ref="H75:H77"/>
    <mergeCell ref="I75:I77"/>
    <mergeCell ref="J75:J77"/>
    <mergeCell ref="K75:K77"/>
    <mergeCell ref="L75:L77"/>
    <mergeCell ref="M75:M77"/>
    <mergeCell ref="N75:N77"/>
    <mergeCell ref="AE75:AE77"/>
    <mergeCell ref="AF75:AF77"/>
    <mergeCell ref="AH75:AH77"/>
    <mergeCell ref="AI75:AI77"/>
    <mergeCell ref="AJ75:AJ77"/>
    <mergeCell ref="B79:B81"/>
    <mergeCell ref="D79:D81"/>
    <mergeCell ref="E79:E81"/>
    <mergeCell ref="F79:F81"/>
    <mergeCell ref="G79:G81"/>
    <mergeCell ref="H79:H81"/>
    <mergeCell ref="I79:I81"/>
    <mergeCell ref="J79:J81"/>
    <mergeCell ref="K79:K81"/>
    <mergeCell ref="L79:L81"/>
    <mergeCell ref="M79:M81"/>
    <mergeCell ref="N79:N81"/>
    <mergeCell ref="AE79:AE81"/>
    <mergeCell ref="AF79:AF81"/>
    <mergeCell ref="AH79:AH81"/>
    <mergeCell ref="AI79:AI81"/>
    <mergeCell ref="AJ79:AJ81"/>
    <mergeCell ref="B83:B85"/>
    <mergeCell ref="D83:D85"/>
    <mergeCell ref="E83:E85"/>
    <mergeCell ref="F83:F85"/>
    <mergeCell ref="G83:G85"/>
    <mergeCell ref="H83:H85"/>
    <mergeCell ref="I83:I85"/>
    <mergeCell ref="J83:J85"/>
    <mergeCell ref="K83:K85"/>
    <mergeCell ref="L83:L85"/>
    <mergeCell ref="M83:M85"/>
    <mergeCell ref="N83:N85"/>
    <mergeCell ref="AE83:AE85"/>
    <mergeCell ref="AF83:AF85"/>
    <mergeCell ref="AH83:AH85"/>
    <mergeCell ref="AI83:AI85"/>
    <mergeCell ref="AJ83:AJ85"/>
    <mergeCell ref="B87:B89"/>
    <mergeCell ref="D87:D89"/>
    <mergeCell ref="E87:E89"/>
    <mergeCell ref="F87:F89"/>
    <mergeCell ref="G87:G89"/>
    <mergeCell ref="H87:H89"/>
    <mergeCell ref="I87:I89"/>
    <mergeCell ref="J87:J89"/>
    <mergeCell ref="K87:K89"/>
    <mergeCell ref="L87:L89"/>
    <mergeCell ref="M87:M89"/>
    <mergeCell ref="N87:N89"/>
    <mergeCell ref="AE87:AE89"/>
    <mergeCell ref="AF87:AF89"/>
    <mergeCell ref="AH87:AH89"/>
    <mergeCell ref="AI87:AI89"/>
    <mergeCell ref="AJ87:AJ89"/>
    <mergeCell ref="B91:B93"/>
    <mergeCell ref="D91:D93"/>
    <mergeCell ref="E91:E93"/>
    <mergeCell ref="F91:F93"/>
    <mergeCell ref="G91:G93"/>
    <mergeCell ref="H91:H93"/>
    <mergeCell ref="I91:I93"/>
    <mergeCell ref="J91:J93"/>
    <mergeCell ref="K91:K93"/>
    <mergeCell ref="L91:L93"/>
    <mergeCell ref="M91:M93"/>
    <mergeCell ref="N91:N93"/>
    <mergeCell ref="AE91:AE93"/>
    <mergeCell ref="AF91:AF93"/>
    <mergeCell ref="AH91:AH93"/>
    <mergeCell ref="AI91:AI93"/>
    <mergeCell ref="AJ91:AJ93"/>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nohosala</cp:lastModifiedBy>
  <dcterms:created xsi:type="dcterms:W3CDTF">2012-06-04T03:15:36Z</dcterms:created>
  <dcterms:modified xsi:type="dcterms:W3CDTF">2013-04-10T23:51:27Z</dcterms:modified>
  <cp:category/>
  <cp:version/>
  <cp:contentType/>
  <cp:contentStatus/>
</cp:coreProperties>
</file>