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405" windowWidth="15450" windowHeight="8940" tabRatio="598" firstSheet="2" activeTab="5"/>
  </bookViews>
  <sheets>
    <sheet name="P. HACIENDA" sheetId="1" r:id="rId1"/>
    <sheet name="P. PLANEACION" sheetId="2" r:id="rId2"/>
    <sheet name="P. INFRAESTRUTURA " sheetId="3" r:id="rId3"/>
    <sheet name="P. GOBIERNO " sheetId="4" r:id="rId4"/>
    <sheet name="P.SOCIALES" sheetId="5" r:id="rId5"/>
    <sheet name="S. ASUNTOS ADMINISTRATIVOS" sheetId="6" r:id="rId6"/>
    <sheet name="Hoja1" sheetId="7" r:id="rId7"/>
  </sheets>
  <definedNames>
    <definedName name="_1._Apoyo_con_equipos_para_la_seguridad_vial_Licenciamiento_de_software_para_comunicaciones">#REF!</definedName>
  </definedNames>
  <calcPr fullCalcOnLoad="1"/>
</workbook>
</file>

<file path=xl/comments1.xml><?xml version="1.0" encoding="utf-8"?>
<comments xmlns="http://schemas.openxmlformats.org/spreadsheetml/2006/main">
  <authors>
    <author>Profesional</author>
  </authors>
  <commentList>
    <comment ref="A3" authorId="0">
      <text>
        <r>
          <rPr>
            <b/>
            <sz val="9"/>
            <rFont val="Tahoma"/>
            <family val="2"/>
          </rPr>
          <t xml:space="preserve">CÓDIGO PRESUPUESTAL DEL PROYECTO </t>
        </r>
        <r>
          <rPr>
            <sz val="9"/>
            <rFont val="Tahoma"/>
            <family val="2"/>
          </rPr>
          <t xml:space="preserve">
</t>
        </r>
      </text>
    </comment>
    <comment ref="B3" authorId="0">
      <text>
        <r>
          <rPr>
            <b/>
            <sz val="9"/>
            <rFont val="Tahoma"/>
            <family val="2"/>
          </rPr>
          <t>DIMENSION PLAN DE DESARROLLO MUNICIPIO DE CALARCA QUINDIO</t>
        </r>
        <r>
          <rPr>
            <sz val="9"/>
            <rFont val="Tahoma"/>
            <family val="2"/>
          </rPr>
          <t xml:space="preserve">
</t>
        </r>
      </text>
    </comment>
    <comment ref="D3" authorId="0">
      <text>
        <r>
          <rPr>
            <b/>
            <sz val="9"/>
            <rFont val="Tahoma"/>
            <family val="2"/>
          </rPr>
          <t xml:space="preserve">EJE ESTRATEGICO PLAN DE DESARROLLO MUNICIPIO DE CALARCA QUINDIO </t>
        </r>
        <r>
          <rPr>
            <sz val="9"/>
            <rFont val="Tahoma"/>
            <family val="2"/>
          </rPr>
          <t xml:space="preserve">
</t>
        </r>
      </text>
    </comment>
    <comment ref="F3" authorId="0">
      <text>
        <r>
          <rPr>
            <b/>
            <sz val="9"/>
            <rFont val="Tahoma"/>
            <family val="2"/>
          </rPr>
          <t xml:space="preserve">POLITICA PLAN DE DESARROLLO MUNICIPIO DE CALARCA QUINDIO </t>
        </r>
        <r>
          <rPr>
            <sz val="9"/>
            <rFont val="Tahoma"/>
            <family val="2"/>
          </rPr>
          <t xml:space="preserve">
</t>
        </r>
      </text>
    </comment>
    <comment ref="H3" authorId="0">
      <text>
        <r>
          <rPr>
            <b/>
            <sz val="9"/>
            <rFont val="Tahoma"/>
            <family val="2"/>
          </rPr>
          <t xml:space="preserve">PROGRAMA PLAN DE DESARROLLO MUNICIPIO DE CALARCA QUINDIO </t>
        </r>
        <r>
          <rPr>
            <sz val="9"/>
            <rFont val="Tahoma"/>
            <family val="2"/>
          </rPr>
          <t xml:space="preserve">
</t>
        </r>
      </text>
    </comment>
    <comment ref="J3" authorId="0">
      <text>
        <r>
          <rPr>
            <b/>
            <sz val="9"/>
            <rFont val="Tahoma"/>
            <family val="2"/>
          </rPr>
          <t xml:space="preserve">SUBPROGRAMA PLAN DE DESARROLLO MUNICIPIO DE CALARCA </t>
        </r>
        <r>
          <rPr>
            <sz val="9"/>
            <rFont val="Tahoma"/>
            <family val="2"/>
          </rPr>
          <t xml:space="preserve">
</t>
        </r>
      </text>
    </comment>
    <comment ref="L3" authorId="0">
      <text>
        <r>
          <rPr>
            <b/>
            <sz val="9"/>
            <rFont val="Tahoma"/>
            <family val="2"/>
          </rPr>
          <t xml:space="preserve">META PRODUCTO PLAN DE DESARROLLO MUNIICIPIO DE CALARCA </t>
        </r>
        <r>
          <rPr>
            <sz val="9"/>
            <rFont val="Tahoma"/>
            <family val="2"/>
          </rPr>
          <t xml:space="preserve">
</t>
        </r>
      </text>
    </comment>
    <comment ref="M3" authorId="0">
      <text>
        <r>
          <rPr>
            <b/>
            <sz val="9"/>
            <rFont val="Tahoma"/>
            <family val="2"/>
          </rPr>
          <t xml:space="preserve">NOMBRE DEL PROYECTO PLAN OPERATIVO ANUAL DE INVERSIONES VIGENCIA </t>
        </r>
        <r>
          <rPr>
            <sz val="9"/>
            <rFont val="Tahoma"/>
            <family val="2"/>
          </rPr>
          <t xml:space="preserve">
</t>
        </r>
      </text>
    </comment>
    <comment ref="N3" authorId="0">
      <text>
        <r>
          <rPr>
            <sz val="9"/>
            <rFont val="Tahoma"/>
            <family val="2"/>
          </rPr>
          <t xml:space="preserve">PORCENTAJE DE LOGRO DE LA META PRODUCTO DEL PLAN DE DESARROLLO CON LA EJECUCDION DEL PROYECTO 
</t>
        </r>
      </text>
    </comment>
    <comment ref="O3" authorId="0">
      <text>
        <r>
          <rPr>
            <b/>
            <sz val="9"/>
            <rFont val="Tahoma"/>
            <family val="2"/>
          </rPr>
          <t>INDICADORES METAS PRODUCTO DEL PROYECTO  DE CONFORMIDAD CON EL PLAN DE DESARROLLO DEL MUNICIPIO</t>
        </r>
        <r>
          <rPr>
            <sz val="9"/>
            <rFont val="Tahoma"/>
            <family val="2"/>
          </rPr>
          <t xml:space="preserve">
</t>
        </r>
      </text>
    </comment>
    <comment ref="P3" authorId="0">
      <text>
        <r>
          <rPr>
            <sz val="9"/>
            <rFont val="Tahoma"/>
            <family val="2"/>
          </rPr>
          <t xml:space="preserve">LINEA BASE META PRODUCTO PLAN DE DESARROLLO </t>
        </r>
      </text>
    </comment>
    <comment ref="Q3" authorId="0">
      <text>
        <r>
          <rPr>
            <sz val="9"/>
            <rFont val="Tahoma"/>
            <family val="2"/>
          </rPr>
          <t xml:space="preserve">VALOR ESPERADO EN LA VIGENCIA CORRSEPONDIENTE META PRODUCTO PLAN DE SARROLLO
</t>
        </r>
      </text>
    </comment>
    <comment ref="R3" authorId="0">
      <text>
        <r>
          <rPr>
            <sz val="9"/>
            <rFont val="Tahoma"/>
            <family val="2"/>
          </rPr>
          <t xml:space="preserve">ACTIVIDADES DEL PROYECTO  PLAN OPERATIVO PLAN DE DESARROLLO - RADICADO EN EL BANCO DE PROGRAMAS Y PROYECTOS DEL MUNICIPIO
</t>
        </r>
      </text>
    </comment>
    <comment ref="S3" authorId="0">
      <text>
        <r>
          <rPr>
            <b/>
            <sz val="9"/>
            <rFont val="Tahoma"/>
            <family val="2"/>
          </rPr>
          <t>NUMERO DE POBLACION PROYECTADA A  BENEFICIAR CON LA EJECUCION DEL PROYECTO POR CICLO VITAL</t>
        </r>
      </text>
    </comment>
    <comment ref="Y3" authorId="0">
      <text>
        <r>
          <rPr>
            <sz val="9"/>
            <rFont val="Tahoma"/>
            <family val="2"/>
          </rPr>
          <t xml:space="preserve">NUMERO DE POBLACION PROYECTADA A BENEFICIAR CON LA EJECUCION DEL PROYECTO POR DIMENSION SOCIAL 
</t>
        </r>
      </text>
    </comment>
    <comment ref="AE3" authorId="0">
      <text>
        <r>
          <rPr>
            <b/>
            <sz val="9"/>
            <rFont val="Tahoma"/>
            <family val="2"/>
          </rPr>
          <t xml:space="preserve">VALOR DE LOS RECURSOS  PROYECTADO INVERTIR POR ACTIVIDAD </t>
        </r>
        <r>
          <rPr>
            <sz val="9"/>
            <rFont val="Tahoma"/>
            <family val="2"/>
          </rPr>
          <t xml:space="preserve">
</t>
        </r>
      </text>
    </comment>
    <comment ref="AF3" authorId="0">
      <text>
        <r>
          <rPr>
            <sz val="9"/>
            <rFont val="Tahoma"/>
            <family val="2"/>
          </rPr>
          <t xml:space="preserve">FECHA  (DIA, MES AÑO)PROYECTADA PARA LA TERMINACION DE DE LA ACTIVIDAD 
</t>
        </r>
      </text>
    </comment>
    <comment ref="AG3" authorId="0">
      <text>
        <r>
          <rPr>
            <sz val="9"/>
            <rFont val="Tahoma"/>
            <family val="2"/>
          </rPr>
          <t xml:space="preserve">NOMBRE DEL RESPONSABLE DE PROYECTO Y CARGO 
</t>
        </r>
      </text>
    </comment>
  </commentList>
</comments>
</file>

<file path=xl/comments2.xml><?xml version="1.0" encoding="utf-8"?>
<comments xmlns="http://schemas.openxmlformats.org/spreadsheetml/2006/main">
  <authors>
    <author>Profesional</author>
  </authors>
  <commentList>
    <comment ref="A5" authorId="0">
      <text>
        <r>
          <rPr>
            <b/>
            <sz val="9"/>
            <rFont val="Tahoma"/>
            <family val="2"/>
          </rPr>
          <t xml:space="preserve">CÓDIGO PRESUPUESTAL DEL PROYECTO </t>
        </r>
        <r>
          <rPr>
            <sz val="9"/>
            <rFont val="Tahoma"/>
            <family val="2"/>
          </rPr>
          <t xml:space="preserve">
</t>
        </r>
      </text>
    </comment>
    <comment ref="B5" authorId="0">
      <text>
        <r>
          <rPr>
            <b/>
            <sz val="9"/>
            <rFont val="Tahoma"/>
            <family val="2"/>
          </rPr>
          <t>DIMENSION PLAN DE DESARROLLO MUNICIPIO DE CALARCA QUINDIO</t>
        </r>
        <r>
          <rPr>
            <sz val="9"/>
            <rFont val="Tahoma"/>
            <family val="2"/>
          </rPr>
          <t xml:space="preserve">
</t>
        </r>
      </text>
    </comment>
    <comment ref="D5" authorId="0">
      <text>
        <r>
          <rPr>
            <b/>
            <sz val="9"/>
            <rFont val="Tahoma"/>
            <family val="2"/>
          </rPr>
          <t xml:space="preserve">EJE ESTRATEGICO PLAN DE DESARROLLO MUNICIPIO DE CALARCA QUINDIO </t>
        </r>
        <r>
          <rPr>
            <sz val="9"/>
            <rFont val="Tahoma"/>
            <family val="2"/>
          </rPr>
          <t xml:space="preserve">
</t>
        </r>
      </text>
    </comment>
    <comment ref="F5" authorId="0">
      <text>
        <r>
          <rPr>
            <b/>
            <sz val="9"/>
            <rFont val="Tahoma"/>
            <family val="2"/>
          </rPr>
          <t xml:space="preserve">POLITICA PLAN DE DESARROLLO MUNICIPIO DE CALARCA QUINDIO </t>
        </r>
        <r>
          <rPr>
            <sz val="9"/>
            <rFont val="Tahoma"/>
            <family val="2"/>
          </rPr>
          <t xml:space="preserve">
</t>
        </r>
      </text>
    </comment>
    <comment ref="H5" authorId="0">
      <text>
        <r>
          <rPr>
            <b/>
            <sz val="9"/>
            <rFont val="Tahoma"/>
            <family val="2"/>
          </rPr>
          <t xml:space="preserve">PROGRAMA PLAN DE DESARROLLO MUNICIPIO DE CALARCA QUINDIO </t>
        </r>
        <r>
          <rPr>
            <sz val="9"/>
            <rFont val="Tahoma"/>
            <family val="2"/>
          </rPr>
          <t xml:space="preserve">
</t>
        </r>
      </text>
    </comment>
    <comment ref="J5" authorId="0">
      <text>
        <r>
          <rPr>
            <b/>
            <sz val="9"/>
            <rFont val="Tahoma"/>
            <family val="2"/>
          </rPr>
          <t xml:space="preserve">SUBPROGRAMA PLAN DE DESARROLLO MUNICIPIO DE CALARCA </t>
        </r>
        <r>
          <rPr>
            <sz val="9"/>
            <rFont val="Tahoma"/>
            <family val="2"/>
          </rPr>
          <t xml:space="preserve">
</t>
        </r>
      </text>
    </comment>
    <comment ref="L5" authorId="0">
      <text>
        <r>
          <rPr>
            <b/>
            <sz val="9"/>
            <rFont val="Tahoma"/>
            <family val="2"/>
          </rPr>
          <t xml:space="preserve">META PRODUCTO PLAN DE DESARROLLO MUNIICIPIO DE CALARCA </t>
        </r>
        <r>
          <rPr>
            <sz val="9"/>
            <rFont val="Tahoma"/>
            <family val="2"/>
          </rPr>
          <t xml:space="preserve">
</t>
        </r>
      </text>
    </comment>
    <comment ref="M5" authorId="0">
      <text>
        <r>
          <rPr>
            <b/>
            <sz val="9"/>
            <rFont val="Tahoma"/>
            <family val="2"/>
          </rPr>
          <t xml:space="preserve">NOMBRE DEL PROYECTO PLAN OPERATIVO ANUAL DE INVERSIONES VIGENCIA </t>
        </r>
        <r>
          <rPr>
            <sz val="9"/>
            <rFont val="Tahoma"/>
            <family val="2"/>
          </rPr>
          <t xml:space="preserve">
</t>
        </r>
      </text>
    </comment>
    <comment ref="N5" authorId="0">
      <text>
        <r>
          <rPr>
            <sz val="9"/>
            <rFont val="Tahoma"/>
            <family val="2"/>
          </rPr>
          <t xml:space="preserve">PORCENTAJE DE LOGRO DE LA META PRODUCTO DEL PLAN DE DESARROLLO CON LA EJECUCDION  DEL PROYECTO </t>
        </r>
      </text>
    </comment>
    <comment ref="O5" authorId="0">
      <text>
        <r>
          <rPr>
            <b/>
            <sz val="9"/>
            <rFont val="Tahoma"/>
            <family val="2"/>
          </rPr>
          <t>INDICADORES METAS PRODUCTO DEL PROYECTO  DE CONFORMIDAD CON EL PLAN DE DESARROLLO DEL MUNICIPIO</t>
        </r>
        <r>
          <rPr>
            <sz val="9"/>
            <rFont val="Tahoma"/>
            <family val="2"/>
          </rPr>
          <t xml:space="preserve">
</t>
        </r>
      </text>
    </comment>
    <comment ref="P5" authorId="0">
      <text>
        <r>
          <rPr>
            <sz val="9"/>
            <rFont val="Tahoma"/>
            <family val="2"/>
          </rPr>
          <t xml:space="preserve">LINEA BASE META PRODUCTO PLAN DE DESARROLLO </t>
        </r>
      </text>
    </comment>
    <comment ref="Q5" authorId="0">
      <text>
        <r>
          <rPr>
            <sz val="9"/>
            <rFont val="Tahoma"/>
            <family val="2"/>
          </rPr>
          <t xml:space="preserve">VALOR ESPERADO EN LA VIGENCIA CORRSEPONDIENTE META PRODUCTO PLAN DE SARROLLO
</t>
        </r>
      </text>
    </comment>
    <comment ref="R5" authorId="0">
      <text>
        <r>
          <rPr>
            <sz val="9"/>
            <rFont val="Tahoma"/>
            <family val="2"/>
          </rPr>
          <t xml:space="preserve">ACTIVIDADES DEL PROYECTO  PLAN OPERATIVO PLAN DE DESARROLLO - RADICADO EN EL BANCO DE PROGRAMAS Y PROYECTOS DEL MUNICIPIO
</t>
        </r>
      </text>
    </comment>
    <comment ref="S5" authorId="0">
      <text>
        <r>
          <rPr>
            <b/>
            <sz val="9"/>
            <rFont val="Tahoma"/>
            <family val="2"/>
          </rPr>
          <t>NUMERO DE POBLACION PROYECTADA A  BENEFICIAR CON LA EJECUCION DEL PROYECTO POR CICLO VITAL</t>
        </r>
      </text>
    </comment>
    <comment ref="Y5" authorId="0">
      <text>
        <r>
          <rPr>
            <sz val="9"/>
            <rFont val="Tahoma"/>
            <family val="2"/>
          </rPr>
          <t xml:space="preserve">NUMERO DE POBLACION PROYECTADA A BENEFICIAR CON LA EJECUCION DEL PROYECTO POR DIMENSION SOCIAL 
</t>
        </r>
      </text>
    </comment>
    <comment ref="AE5" authorId="0">
      <text>
        <r>
          <rPr>
            <b/>
            <sz val="9"/>
            <rFont val="Tahoma"/>
            <family val="2"/>
          </rPr>
          <t xml:space="preserve">VALOR DE LOS RECURSOS  PROYECTADO INVERTIR POR ACTIVIDAD </t>
        </r>
        <r>
          <rPr>
            <sz val="9"/>
            <rFont val="Tahoma"/>
            <family val="2"/>
          </rPr>
          <t xml:space="preserve">
</t>
        </r>
      </text>
    </comment>
    <comment ref="AF5" authorId="0">
      <text>
        <r>
          <rPr>
            <sz val="9"/>
            <rFont val="Tahoma"/>
            <family val="2"/>
          </rPr>
          <t xml:space="preserve">FECHA  (DIA, MES AÑO)PROYECTADA PARA LA TERMINACION DE DE LA ACTIVIDAD 
</t>
        </r>
      </text>
    </comment>
    <comment ref="AG5" authorId="0">
      <text>
        <r>
          <rPr>
            <sz val="9"/>
            <rFont val="Tahoma"/>
            <family val="2"/>
          </rPr>
          <t xml:space="preserve">NOMBRE DEL RESPONSABLE DE PROYECTO Y CARGO 
</t>
        </r>
      </text>
    </comment>
  </commentList>
</comments>
</file>

<file path=xl/comments3.xml><?xml version="1.0" encoding="utf-8"?>
<comments xmlns="http://schemas.openxmlformats.org/spreadsheetml/2006/main">
  <authors>
    <author>Profesional</author>
  </authors>
  <commentList>
    <comment ref="A3" authorId="0">
      <text>
        <r>
          <rPr>
            <b/>
            <sz val="9"/>
            <rFont val="Tahoma"/>
            <family val="2"/>
          </rPr>
          <t xml:space="preserve">CÓDIGO PRESUPUESTAL DEL PROYECTO </t>
        </r>
        <r>
          <rPr>
            <sz val="9"/>
            <rFont val="Tahoma"/>
            <family val="2"/>
          </rPr>
          <t xml:space="preserve">
</t>
        </r>
      </text>
    </comment>
    <comment ref="B3" authorId="0">
      <text>
        <r>
          <rPr>
            <b/>
            <sz val="9"/>
            <rFont val="Tahoma"/>
            <family val="2"/>
          </rPr>
          <t>DIMENSION PLAN DE DESARROLLO MUNICIPIO DE CALARCA QUINDIO</t>
        </r>
        <r>
          <rPr>
            <sz val="9"/>
            <rFont val="Tahoma"/>
            <family val="2"/>
          </rPr>
          <t xml:space="preserve">
</t>
        </r>
      </text>
    </comment>
    <comment ref="D3" authorId="0">
      <text>
        <r>
          <rPr>
            <b/>
            <sz val="9"/>
            <rFont val="Tahoma"/>
            <family val="2"/>
          </rPr>
          <t xml:space="preserve">EJE ESTRATEGICO PLAN DE DESARROLLO MUNICIPIO DE CALARCA QUINDIO </t>
        </r>
        <r>
          <rPr>
            <sz val="9"/>
            <rFont val="Tahoma"/>
            <family val="2"/>
          </rPr>
          <t xml:space="preserve">
</t>
        </r>
      </text>
    </comment>
    <comment ref="F3" authorId="0">
      <text>
        <r>
          <rPr>
            <b/>
            <sz val="9"/>
            <rFont val="Tahoma"/>
            <family val="2"/>
          </rPr>
          <t xml:space="preserve">POLITICA PLAN DE DESARROLLO MUNICIPIO DE CALARCA QUINDIO </t>
        </r>
        <r>
          <rPr>
            <sz val="9"/>
            <rFont val="Tahoma"/>
            <family val="2"/>
          </rPr>
          <t xml:space="preserve">
</t>
        </r>
      </text>
    </comment>
    <comment ref="H3" authorId="0">
      <text>
        <r>
          <rPr>
            <b/>
            <sz val="9"/>
            <rFont val="Tahoma"/>
            <family val="2"/>
          </rPr>
          <t xml:space="preserve">PROGRAMA PLAN DE DESARROLLO MUNICIPIO DE CALARCA QUINDIO </t>
        </r>
        <r>
          <rPr>
            <sz val="9"/>
            <rFont val="Tahoma"/>
            <family val="2"/>
          </rPr>
          <t xml:space="preserve">
</t>
        </r>
      </text>
    </comment>
    <comment ref="J3" authorId="0">
      <text>
        <r>
          <rPr>
            <b/>
            <sz val="9"/>
            <rFont val="Tahoma"/>
            <family val="2"/>
          </rPr>
          <t xml:space="preserve">SUBPROGRAMA PLAN DE DESARROLLO MUNICIPIO DE CALARCA </t>
        </r>
        <r>
          <rPr>
            <sz val="9"/>
            <rFont val="Tahoma"/>
            <family val="2"/>
          </rPr>
          <t xml:space="preserve">
</t>
        </r>
      </text>
    </comment>
    <comment ref="L3" authorId="0">
      <text>
        <r>
          <rPr>
            <b/>
            <sz val="9"/>
            <rFont val="Tahoma"/>
            <family val="2"/>
          </rPr>
          <t xml:space="preserve">META PRODUCTO PLAN DE DESARROLLO MUNIICIPIO DE CALARCA </t>
        </r>
        <r>
          <rPr>
            <sz val="9"/>
            <rFont val="Tahoma"/>
            <family val="2"/>
          </rPr>
          <t xml:space="preserve">
</t>
        </r>
      </text>
    </comment>
    <comment ref="M3" authorId="0">
      <text>
        <r>
          <rPr>
            <b/>
            <sz val="9"/>
            <rFont val="Tahoma"/>
            <family val="2"/>
          </rPr>
          <t xml:space="preserve">NOMBRE DEL PROYECTO PLAN OPERATIVO ANUAL DE INVERSIONES VIGENCIA </t>
        </r>
        <r>
          <rPr>
            <sz val="9"/>
            <rFont val="Tahoma"/>
            <family val="2"/>
          </rPr>
          <t xml:space="preserve">
</t>
        </r>
      </text>
    </comment>
    <comment ref="N3" authorId="0">
      <text>
        <r>
          <rPr>
            <sz val="9"/>
            <rFont val="Tahoma"/>
            <family val="2"/>
          </rPr>
          <t xml:space="preserve">PORCENTAJE DE LOGRO DE LA META PRODUCTO DEL PLAN DE DESARROLLO CON LA EJECUCDION DEL PROYECTO 
</t>
        </r>
      </text>
    </comment>
    <comment ref="O3" authorId="0">
      <text>
        <r>
          <rPr>
            <b/>
            <sz val="9"/>
            <rFont val="Tahoma"/>
            <family val="2"/>
          </rPr>
          <t>INDICADORES METAS PRODUCTO DEL PROYECTO  DE CONFORMIDAD CON EL PLAN DE DESARROLLO DEL MUNICIPIO</t>
        </r>
        <r>
          <rPr>
            <sz val="9"/>
            <rFont val="Tahoma"/>
            <family val="2"/>
          </rPr>
          <t xml:space="preserve">
</t>
        </r>
      </text>
    </comment>
    <comment ref="P3" authorId="0">
      <text>
        <r>
          <rPr>
            <sz val="9"/>
            <rFont val="Tahoma"/>
            <family val="2"/>
          </rPr>
          <t xml:space="preserve">LINEA BASE META PRODUCTO PLAN DE DESARROLLO </t>
        </r>
      </text>
    </comment>
    <comment ref="Q3" authorId="0">
      <text>
        <r>
          <rPr>
            <sz val="9"/>
            <rFont val="Tahoma"/>
            <family val="2"/>
          </rPr>
          <t xml:space="preserve">VALOR ESPERADO EN LA VIGENCIA CORRSEPONDIENTE META PRODUCTO PLAN DE SARROLLO
</t>
        </r>
      </text>
    </comment>
    <comment ref="R3" authorId="0">
      <text>
        <r>
          <rPr>
            <sz val="9"/>
            <rFont val="Tahoma"/>
            <family val="2"/>
          </rPr>
          <t xml:space="preserve">ACTIVIDADES DEL PROYECTO  PLAN OPERATIVO PLAN DE DESARROLLO - RADICADO EN EL BANCO DE PROGRAMAS Y PROYECTOS DEL MUNICIPIO
</t>
        </r>
      </text>
    </comment>
    <comment ref="S3" authorId="0">
      <text>
        <r>
          <rPr>
            <b/>
            <sz val="9"/>
            <rFont val="Tahoma"/>
            <family val="2"/>
          </rPr>
          <t>NUMERO DE POBLACION PROYECTADA A  BENEFICIAR CON LA EJECUCION DEL PROYECTO POR CICLO VITAL</t>
        </r>
      </text>
    </comment>
    <comment ref="Y3" authorId="0">
      <text>
        <r>
          <rPr>
            <sz val="9"/>
            <rFont val="Tahoma"/>
            <family val="2"/>
          </rPr>
          <t xml:space="preserve">NUMERO DE POBLACION PROYECTADA A BENEFICIAR CON LA EJECUCION DEL PROYECTO POR DIMENSION SOCIAL 
</t>
        </r>
      </text>
    </comment>
    <comment ref="AE3" authorId="0">
      <text>
        <r>
          <rPr>
            <b/>
            <sz val="9"/>
            <rFont val="Tahoma"/>
            <family val="2"/>
          </rPr>
          <t xml:space="preserve">VALOR DE LOS RECURSOS  PROYECTADO INVERTIR POR ACTIVIDAD </t>
        </r>
        <r>
          <rPr>
            <sz val="9"/>
            <rFont val="Tahoma"/>
            <family val="2"/>
          </rPr>
          <t xml:space="preserve">
</t>
        </r>
      </text>
    </comment>
    <comment ref="AF3" authorId="0">
      <text>
        <r>
          <rPr>
            <sz val="9"/>
            <rFont val="Tahoma"/>
            <family val="2"/>
          </rPr>
          <t xml:space="preserve">FECHA  (DIA, MES AÑO)PROYECTADA PARA LA TERMINACION DE DE LA ACTIVIDAD 
</t>
        </r>
      </text>
    </comment>
    <comment ref="AG3" authorId="0">
      <text>
        <r>
          <rPr>
            <sz val="9"/>
            <rFont val="Tahoma"/>
            <family val="2"/>
          </rPr>
          <t xml:space="preserve">NOMBRE DEL RESPONSABLE DE PROYECTO Y CARGO 
</t>
        </r>
      </text>
    </comment>
  </commentList>
</comments>
</file>

<file path=xl/comments4.xml><?xml version="1.0" encoding="utf-8"?>
<comments xmlns="http://schemas.openxmlformats.org/spreadsheetml/2006/main">
  <authors>
    <author>Profesional</author>
    <author>ssapc</author>
  </authors>
  <commentList>
    <comment ref="A4" authorId="0">
      <text>
        <r>
          <rPr>
            <b/>
            <sz val="9"/>
            <rFont val="Tahoma"/>
            <family val="2"/>
          </rPr>
          <t xml:space="preserve">CÓDIGO PRESUPUESTAL DEL PROYECTO </t>
        </r>
        <r>
          <rPr>
            <sz val="9"/>
            <rFont val="Tahoma"/>
            <family val="2"/>
          </rPr>
          <t xml:space="preserve">
</t>
        </r>
      </text>
    </comment>
    <comment ref="B4" authorId="0">
      <text>
        <r>
          <rPr>
            <b/>
            <sz val="9"/>
            <rFont val="Tahoma"/>
            <family val="2"/>
          </rPr>
          <t>DIMENSION PLAN DE DESARROLLO MUNICIPIO DE CALARCA QUINDIO</t>
        </r>
        <r>
          <rPr>
            <sz val="9"/>
            <rFont val="Tahoma"/>
            <family val="2"/>
          </rPr>
          <t xml:space="preserve">
</t>
        </r>
      </text>
    </comment>
    <comment ref="D4" authorId="0">
      <text>
        <r>
          <rPr>
            <b/>
            <sz val="9"/>
            <rFont val="Tahoma"/>
            <family val="2"/>
          </rPr>
          <t xml:space="preserve">EJE ESTRATEGICO PLAN DE DESARROLLO MUNICIPIO DE CALARCA QUINDIO </t>
        </r>
        <r>
          <rPr>
            <sz val="9"/>
            <rFont val="Tahoma"/>
            <family val="2"/>
          </rPr>
          <t xml:space="preserve">
</t>
        </r>
      </text>
    </comment>
    <comment ref="F4" authorId="0">
      <text>
        <r>
          <rPr>
            <b/>
            <sz val="9"/>
            <rFont val="Tahoma"/>
            <family val="2"/>
          </rPr>
          <t xml:space="preserve">POLITICA PLAN DE DESARROLLO MUNICIPIO DE CALARCA QUINDIO </t>
        </r>
        <r>
          <rPr>
            <sz val="9"/>
            <rFont val="Tahoma"/>
            <family val="2"/>
          </rPr>
          <t xml:space="preserve">
</t>
        </r>
      </text>
    </comment>
    <comment ref="H4" authorId="0">
      <text>
        <r>
          <rPr>
            <b/>
            <sz val="9"/>
            <rFont val="Tahoma"/>
            <family val="2"/>
          </rPr>
          <t xml:space="preserve">PROGRAMA PLAN DE DESARROLLO MUNICIPIO DE CALARCA QUINDIO </t>
        </r>
        <r>
          <rPr>
            <sz val="9"/>
            <rFont val="Tahoma"/>
            <family val="2"/>
          </rPr>
          <t xml:space="preserve">
</t>
        </r>
      </text>
    </comment>
    <comment ref="J4" authorId="0">
      <text>
        <r>
          <rPr>
            <b/>
            <sz val="9"/>
            <rFont val="Tahoma"/>
            <family val="2"/>
          </rPr>
          <t xml:space="preserve">SUBPROGRAMA PLAN DE DESARROLLO MUNICIPIO DE CALARCA </t>
        </r>
        <r>
          <rPr>
            <sz val="9"/>
            <rFont val="Tahoma"/>
            <family val="2"/>
          </rPr>
          <t xml:space="preserve">
</t>
        </r>
      </text>
    </comment>
    <comment ref="L4" authorId="0">
      <text>
        <r>
          <rPr>
            <b/>
            <sz val="9"/>
            <rFont val="Tahoma"/>
            <family val="2"/>
          </rPr>
          <t xml:space="preserve">META PRODUCTO PLAN DE DESARROLLO MUNIICIPIO DE CALARCA </t>
        </r>
        <r>
          <rPr>
            <sz val="9"/>
            <rFont val="Tahoma"/>
            <family val="2"/>
          </rPr>
          <t xml:space="preserve">
</t>
        </r>
      </text>
    </comment>
    <comment ref="M4" authorId="0">
      <text>
        <r>
          <rPr>
            <b/>
            <sz val="9"/>
            <rFont val="Tahoma"/>
            <family val="2"/>
          </rPr>
          <t xml:space="preserve">NOMBRE DEL PROYECTO PLAN OPERATIVO ANUAL DE INVERSIONES VIGENCIA </t>
        </r>
        <r>
          <rPr>
            <sz val="9"/>
            <rFont val="Tahoma"/>
            <family val="2"/>
          </rPr>
          <t xml:space="preserve">
</t>
        </r>
      </text>
    </comment>
    <comment ref="N4" authorId="0">
      <text>
        <r>
          <rPr>
            <sz val="9"/>
            <rFont val="Tahoma"/>
            <family val="2"/>
          </rPr>
          <t xml:space="preserve">PORCENTAJE DE LOGRO DE LA META PRODUCTO DEL PLAN DE DESARROLLO CON LA EJECUCDION DEL PROYECTO 
</t>
        </r>
      </text>
    </comment>
    <comment ref="O4" authorId="0">
      <text>
        <r>
          <rPr>
            <b/>
            <sz val="9"/>
            <rFont val="Tahoma"/>
            <family val="2"/>
          </rPr>
          <t>INDICADORES METAS PRODUCTO DEL PROYECTO  DE CONFORMIDAD CON EL PLAN DE DESARROLLO DEL MUNICIPIO</t>
        </r>
        <r>
          <rPr>
            <sz val="9"/>
            <rFont val="Tahoma"/>
            <family val="2"/>
          </rPr>
          <t xml:space="preserve">
</t>
        </r>
      </text>
    </comment>
    <comment ref="P4" authorId="0">
      <text>
        <r>
          <rPr>
            <sz val="9"/>
            <rFont val="Tahoma"/>
            <family val="2"/>
          </rPr>
          <t xml:space="preserve">LINEA BASE META PRODUCTO PLAN DE DESARROLLO </t>
        </r>
      </text>
    </comment>
    <comment ref="Q4" authorId="0">
      <text>
        <r>
          <rPr>
            <sz val="9"/>
            <rFont val="Tahoma"/>
            <family val="2"/>
          </rPr>
          <t xml:space="preserve">VALOR ESPERADO EN LA VIGENCIA CORRSEPONDIENTE META PRODUCTO PLAN DE SARROLLO
</t>
        </r>
      </text>
    </comment>
    <comment ref="R4" authorId="0">
      <text>
        <r>
          <rPr>
            <sz val="9"/>
            <rFont val="Tahoma"/>
            <family val="2"/>
          </rPr>
          <t xml:space="preserve">ACTIVIDADES DEL PROYECTO  PLAN OPERATIVO PLAN DE DESARROLLO - RADICADO EN EL BANCO DE PROGRAMAS Y PROYECTOS DEL MUNICIPIO
</t>
        </r>
      </text>
    </comment>
    <comment ref="S4" authorId="0">
      <text>
        <r>
          <rPr>
            <b/>
            <sz val="9"/>
            <rFont val="Tahoma"/>
            <family val="2"/>
          </rPr>
          <t>NUMERO DE POBLACION PROYECTADA A  BENEFICIAR CON LA EJECUCION DEL PROYECTO POR CICLO VITAL</t>
        </r>
      </text>
    </comment>
    <comment ref="Y4" authorId="0">
      <text>
        <r>
          <rPr>
            <sz val="9"/>
            <rFont val="Tahoma"/>
            <family val="2"/>
          </rPr>
          <t xml:space="preserve">NUMERO DE POBLACION PROYECTADA A BENEFICIAR CON LA EJECUCION DEL PROYECTO POR DIMENSION SOCIAL 
</t>
        </r>
      </text>
    </comment>
    <comment ref="AE4" authorId="0">
      <text>
        <r>
          <rPr>
            <b/>
            <sz val="9"/>
            <rFont val="Tahoma"/>
            <family val="2"/>
          </rPr>
          <t xml:space="preserve">VALOR DE LOS RECURSOS  PROYECTADO INVERTIR POR ACTIVIDAD </t>
        </r>
        <r>
          <rPr>
            <sz val="9"/>
            <rFont val="Tahoma"/>
            <family val="2"/>
          </rPr>
          <t xml:space="preserve">
</t>
        </r>
      </text>
    </comment>
    <comment ref="AF4" authorId="0">
      <text>
        <r>
          <rPr>
            <sz val="9"/>
            <rFont val="Tahoma"/>
            <family val="2"/>
          </rPr>
          <t xml:space="preserve">FECHA  (DIA, MES AÑO)PROYECTADA PARA LA TERMINACION DE DE LA ACTIVIDAD 
</t>
        </r>
      </text>
    </comment>
    <comment ref="AG4" authorId="0">
      <text>
        <r>
          <rPr>
            <sz val="9"/>
            <rFont val="Tahoma"/>
            <family val="2"/>
          </rPr>
          <t xml:space="preserve">NOMBRE DEL RESPONSABLE DE PROYECTO Y CARGO 
</t>
        </r>
      </text>
    </comment>
    <comment ref="L24" authorId="0">
      <text>
        <r>
          <rPr>
            <b/>
            <sz val="9"/>
            <rFont val="Tahoma"/>
            <family val="2"/>
          </rPr>
          <t>Profesional:</t>
        </r>
        <r>
          <rPr>
            <sz val="9"/>
            <rFont val="Tahoma"/>
            <family val="2"/>
          </rPr>
          <t xml:space="preserve">
</t>
        </r>
      </text>
    </comment>
    <comment ref="J80" authorId="1">
      <text>
        <r>
          <rPr>
            <b/>
            <sz val="9"/>
            <rFont val="Tahoma"/>
            <family val="2"/>
          </rPr>
          <t>ssapc:</t>
        </r>
        <r>
          <rPr>
            <sz val="9"/>
            <rFont val="Tahoma"/>
            <family val="2"/>
          </rPr>
          <t xml:space="preserve">
SUBPROGRAMAS</t>
        </r>
      </text>
    </comment>
    <comment ref="H81" authorId="1">
      <text>
        <r>
          <rPr>
            <b/>
            <sz val="9"/>
            <rFont val="Tahoma"/>
            <family val="2"/>
          </rPr>
          <t>ssapc:</t>
        </r>
        <r>
          <rPr>
            <sz val="9"/>
            <rFont val="Tahoma"/>
            <family val="2"/>
          </rPr>
          <t xml:space="preserve">
PROGRAMAS</t>
        </r>
      </text>
    </comment>
    <comment ref="G82" authorId="1">
      <text>
        <r>
          <rPr>
            <b/>
            <sz val="9"/>
            <rFont val="Tahoma"/>
            <family val="2"/>
          </rPr>
          <t>ssapc:</t>
        </r>
        <r>
          <rPr>
            <sz val="9"/>
            <rFont val="Tahoma"/>
            <family val="2"/>
          </rPr>
          <t xml:space="preserve">
POLITICA
</t>
        </r>
      </text>
    </comment>
    <comment ref="F83" authorId="1">
      <text>
        <r>
          <rPr>
            <b/>
            <sz val="9"/>
            <rFont val="Tahoma"/>
            <family val="2"/>
          </rPr>
          <t>ssapc:</t>
        </r>
        <r>
          <rPr>
            <sz val="9"/>
            <rFont val="Tahoma"/>
            <family val="2"/>
          </rPr>
          <t xml:space="preserve">
ESTRATEGIA
</t>
        </r>
      </text>
    </comment>
    <comment ref="E84" authorId="1">
      <text>
        <r>
          <rPr>
            <b/>
            <sz val="9"/>
            <rFont val="Tahoma"/>
            <family val="2"/>
          </rPr>
          <t>ssapc:</t>
        </r>
        <r>
          <rPr>
            <sz val="9"/>
            <rFont val="Tahoma"/>
            <family val="2"/>
          </rPr>
          <t xml:space="preserve">
DIMENSION</t>
        </r>
      </text>
    </comment>
  </commentList>
</comments>
</file>

<file path=xl/comments5.xml><?xml version="1.0" encoding="utf-8"?>
<comments xmlns="http://schemas.openxmlformats.org/spreadsheetml/2006/main">
  <authors>
    <author>Profesional</author>
  </authors>
  <commentList>
    <comment ref="A3" authorId="0">
      <text>
        <r>
          <rPr>
            <b/>
            <sz val="9"/>
            <rFont val="Tahoma"/>
            <family val="2"/>
          </rPr>
          <t xml:space="preserve">CÓDIGO PRESUPUESTAL DEL PROYECTO </t>
        </r>
        <r>
          <rPr>
            <sz val="9"/>
            <rFont val="Tahoma"/>
            <family val="2"/>
          </rPr>
          <t xml:space="preserve">
</t>
        </r>
      </text>
    </comment>
    <comment ref="B3" authorId="0">
      <text>
        <r>
          <rPr>
            <b/>
            <sz val="9"/>
            <rFont val="Tahoma"/>
            <family val="2"/>
          </rPr>
          <t>DIMENSION PLAN DE DESARROLLO MUNICIPIO DE CALARCA QUINDIO</t>
        </r>
        <r>
          <rPr>
            <sz val="9"/>
            <rFont val="Tahoma"/>
            <family val="2"/>
          </rPr>
          <t xml:space="preserve">
</t>
        </r>
      </text>
    </comment>
    <comment ref="D3" authorId="0">
      <text>
        <r>
          <rPr>
            <b/>
            <sz val="9"/>
            <rFont val="Tahoma"/>
            <family val="2"/>
          </rPr>
          <t xml:space="preserve">EJE ESTRATEGICO PLAN DE DESARROLLO MUNICIPIO DE CALARCA QUINDIO </t>
        </r>
        <r>
          <rPr>
            <sz val="9"/>
            <rFont val="Tahoma"/>
            <family val="2"/>
          </rPr>
          <t xml:space="preserve">
</t>
        </r>
      </text>
    </comment>
    <comment ref="F3" authorId="0">
      <text>
        <r>
          <rPr>
            <b/>
            <sz val="9"/>
            <rFont val="Tahoma"/>
            <family val="2"/>
          </rPr>
          <t xml:space="preserve">POLITICA PLAN DE DESARROLLO MUNICIPIO DE CALARCA QUINDIO </t>
        </r>
        <r>
          <rPr>
            <sz val="9"/>
            <rFont val="Tahoma"/>
            <family val="2"/>
          </rPr>
          <t xml:space="preserve">
</t>
        </r>
      </text>
    </comment>
    <comment ref="H3" authorId="0">
      <text>
        <r>
          <rPr>
            <b/>
            <sz val="9"/>
            <rFont val="Tahoma"/>
            <family val="2"/>
          </rPr>
          <t xml:space="preserve">PROGRAMA PLAN DE DESARROLLO MUNICIPIO DE CALARCA QUINDIO </t>
        </r>
        <r>
          <rPr>
            <sz val="9"/>
            <rFont val="Tahoma"/>
            <family val="2"/>
          </rPr>
          <t xml:space="preserve">
</t>
        </r>
      </text>
    </comment>
    <comment ref="J3" authorId="0">
      <text>
        <r>
          <rPr>
            <b/>
            <sz val="9"/>
            <rFont val="Tahoma"/>
            <family val="2"/>
          </rPr>
          <t xml:space="preserve">SUBPROGRAMA PLAN DE DESARROLLO MUNICIPIO DE CALARCA </t>
        </r>
        <r>
          <rPr>
            <sz val="9"/>
            <rFont val="Tahoma"/>
            <family val="2"/>
          </rPr>
          <t xml:space="preserve">
</t>
        </r>
      </text>
    </comment>
    <comment ref="L3" authorId="0">
      <text>
        <r>
          <rPr>
            <b/>
            <sz val="9"/>
            <rFont val="Tahoma"/>
            <family val="2"/>
          </rPr>
          <t xml:space="preserve">META PRODUCTO PLAN DE DESARROLLO MUNIICIPIO DE CALARCA </t>
        </r>
        <r>
          <rPr>
            <sz val="9"/>
            <rFont val="Tahoma"/>
            <family val="2"/>
          </rPr>
          <t xml:space="preserve">
</t>
        </r>
      </text>
    </comment>
    <comment ref="M3" authorId="0">
      <text>
        <r>
          <rPr>
            <b/>
            <sz val="9"/>
            <rFont val="Tahoma"/>
            <family val="2"/>
          </rPr>
          <t xml:space="preserve">NOMBRE DEL PROYECTO PLAN OPERATIVO ANUAL DE INVERSIONES VIGENCIA </t>
        </r>
        <r>
          <rPr>
            <sz val="9"/>
            <rFont val="Tahoma"/>
            <family val="2"/>
          </rPr>
          <t xml:space="preserve">
</t>
        </r>
      </text>
    </comment>
    <comment ref="N3" authorId="0">
      <text>
        <r>
          <rPr>
            <sz val="9"/>
            <rFont val="Tahoma"/>
            <family val="2"/>
          </rPr>
          <t xml:space="preserve">PORCENTAJE DE LOGRO DE LA META PRODUCTO DEL PLAN DE DESARROLLO CON LA EJECUCDION DEL PROYECTO 
</t>
        </r>
      </text>
    </comment>
    <comment ref="O3" authorId="0">
      <text>
        <r>
          <rPr>
            <b/>
            <sz val="9"/>
            <rFont val="Tahoma"/>
            <family val="2"/>
          </rPr>
          <t>INDICADORES METAS PRODUCTO DEL PROYECTO  DE CONFORMIDAD CON EL PLAN DE DESARROLLO DEL MUNICIPIO</t>
        </r>
        <r>
          <rPr>
            <sz val="9"/>
            <rFont val="Tahoma"/>
            <family val="2"/>
          </rPr>
          <t xml:space="preserve">
</t>
        </r>
      </text>
    </comment>
    <comment ref="P3" authorId="0">
      <text>
        <r>
          <rPr>
            <sz val="9"/>
            <rFont val="Tahoma"/>
            <family val="2"/>
          </rPr>
          <t xml:space="preserve">LINEA BASE META PRODUCTO PLAN DE DESARROLLO </t>
        </r>
      </text>
    </comment>
    <comment ref="Q3" authorId="0">
      <text>
        <r>
          <rPr>
            <sz val="9"/>
            <rFont val="Tahoma"/>
            <family val="2"/>
          </rPr>
          <t xml:space="preserve">VALOR ESPERADO EN LA VIGENCIA CORRSEPONDIENTE META PRODUCTO PLAN DE SARROLLO
</t>
        </r>
      </text>
    </comment>
    <comment ref="R3" authorId="0">
      <text>
        <r>
          <rPr>
            <sz val="9"/>
            <rFont val="Tahoma"/>
            <family val="2"/>
          </rPr>
          <t xml:space="preserve">ACTIVIDADES DEL PROYECTO  PLAN OPERATIVO PLAN DE DESARROLLO - RADICADO EN EL BANCO DE PROGRAMAS Y PROYECTOS DEL MUNICIPIO
</t>
        </r>
      </text>
    </comment>
    <comment ref="S3" authorId="0">
      <text>
        <r>
          <rPr>
            <b/>
            <sz val="9"/>
            <rFont val="Tahoma"/>
            <family val="2"/>
          </rPr>
          <t>NUMERO DE POBLACION PROYECTADA A  BENEFICIAR CON LA EJECUCION DEL PROYECTO POR CICLO VITAL</t>
        </r>
      </text>
    </comment>
    <comment ref="Y3" authorId="0">
      <text>
        <r>
          <rPr>
            <sz val="9"/>
            <rFont val="Tahoma"/>
            <family val="2"/>
          </rPr>
          <t xml:space="preserve">NUMERO DE POBLACION PROYECTADA A BENEFICIAR CON LA EJECUCION DEL PROYECTO POR DIMENSION SOCIAL 
</t>
        </r>
      </text>
    </comment>
    <comment ref="AE3" authorId="0">
      <text>
        <r>
          <rPr>
            <b/>
            <sz val="9"/>
            <rFont val="Tahoma"/>
            <family val="2"/>
          </rPr>
          <t xml:space="preserve">VALOR DE LOS RECURSOS  PROYECTADO INVERTIR POR ACTIVIDAD </t>
        </r>
        <r>
          <rPr>
            <sz val="9"/>
            <rFont val="Tahoma"/>
            <family val="2"/>
          </rPr>
          <t xml:space="preserve">
</t>
        </r>
      </text>
    </comment>
    <comment ref="AF3" authorId="0">
      <text>
        <r>
          <rPr>
            <sz val="9"/>
            <rFont val="Tahoma"/>
            <family val="2"/>
          </rPr>
          <t xml:space="preserve">FECHA  (DIA, MES AÑO)PROYECTADA PARA LA TERMINACION DE DE LA ACTIVIDAD 
</t>
        </r>
      </text>
    </comment>
    <comment ref="AG3" authorId="0">
      <text>
        <r>
          <rPr>
            <sz val="9"/>
            <rFont val="Tahoma"/>
            <family val="2"/>
          </rPr>
          <t xml:space="preserve">NOMBRE DEL RESPONSABLE DE PROYECTO Y CARGO 
</t>
        </r>
      </text>
    </comment>
  </commentList>
</comments>
</file>

<file path=xl/comments6.xml><?xml version="1.0" encoding="utf-8"?>
<comments xmlns="http://schemas.openxmlformats.org/spreadsheetml/2006/main">
  <authors>
    <author>Profesional</author>
  </authors>
  <commentList>
    <comment ref="A4" authorId="0">
      <text>
        <r>
          <rPr>
            <b/>
            <sz val="9"/>
            <rFont val="Tahoma"/>
            <family val="2"/>
          </rPr>
          <t xml:space="preserve">CÓDIGO PRESUPUESTAL DEL PROYECTO </t>
        </r>
        <r>
          <rPr>
            <sz val="9"/>
            <rFont val="Tahoma"/>
            <family val="2"/>
          </rPr>
          <t xml:space="preserve">
</t>
        </r>
      </text>
    </comment>
    <comment ref="B4" authorId="0">
      <text>
        <r>
          <rPr>
            <b/>
            <sz val="9"/>
            <rFont val="Tahoma"/>
            <family val="2"/>
          </rPr>
          <t>DIMENSION PLAN DE DESARROLLO MUNICIPIO DE CALARCA QUINDIO</t>
        </r>
        <r>
          <rPr>
            <sz val="9"/>
            <rFont val="Tahoma"/>
            <family val="2"/>
          </rPr>
          <t xml:space="preserve">
</t>
        </r>
      </text>
    </comment>
    <comment ref="D4" authorId="0">
      <text>
        <r>
          <rPr>
            <b/>
            <sz val="9"/>
            <rFont val="Tahoma"/>
            <family val="2"/>
          </rPr>
          <t xml:space="preserve">EJE ESTRATEGICO PLAN DE DESARROLLO MUNICIPIO DE CALARCA QUINDIO </t>
        </r>
        <r>
          <rPr>
            <sz val="9"/>
            <rFont val="Tahoma"/>
            <family val="2"/>
          </rPr>
          <t xml:space="preserve">
</t>
        </r>
      </text>
    </comment>
    <comment ref="F4" authorId="0">
      <text>
        <r>
          <rPr>
            <b/>
            <sz val="9"/>
            <rFont val="Tahoma"/>
            <family val="2"/>
          </rPr>
          <t xml:space="preserve">POLITICA PLAN DE DESARROLLO MUNICIPIO DE CALARCA QUINDIO </t>
        </r>
        <r>
          <rPr>
            <sz val="9"/>
            <rFont val="Tahoma"/>
            <family val="2"/>
          </rPr>
          <t xml:space="preserve">
</t>
        </r>
      </text>
    </comment>
    <comment ref="H4" authorId="0">
      <text>
        <r>
          <rPr>
            <b/>
            <sz val="9"/>
            <rFont val="Tahoma"/>
            <family val="2"/>
          </rPr>
          <t xml:space="preserve">PROGRAMA PLAN DE DESARROLLO MUNICIPIO DE CALARCA QUINDIO </t>
        </r>
        <r>
          <rPr>
            <sz val="9"/>
            <rFont val="Tahoma"/>
            <family val="2"/>
          </rPr>
          <t xml:space="preserve">
</t>
        </r>
      </text>
    </comment>
    <comment ref="J4" authorId="0">
      <text>
        <r>
          <rPr>
            <b/>
            <sz val="9"/>
            <rFont val="Tahoma"/>
            <family val="2"/>
          </rPr>
          <t xml:space="preserve">SUBPROGRAMA PLAN DE DESARROLLO MUNICIPIO DE CALARCA </t>
        </r>
        <r>
          <rPr>
            <sz val="9"/>
            <rFont val="Tahoma"/>
            <family val="2"/>
          </rPr>
          <t xml:space="preserve">
</t>
        </r>
      </text>
    </comment>
    <comment ref="L4" authorId="0">
      <text>
        <r>
          <rPr>
            <b/>
            <sz val="9"/>
            <rFont val="Tahoma"/>
            <family val="2"/>
          </rPr>
          <t xml:space="preserve">META PRODUCTO PLAN DE DESARROLLO MUNIICIPIO DE CALARCA </t>
        </r>
        <r>
          <rPr>
            <sz val="9"/>
            <rFont val="Tahoma"/>
            <family val="2"/>
          </rPr>
          <t xml:space="preserve">
</t>
        </r>
      </text>
    </comment>
    <comment ref="M4" authorId="0">
      <text>
        <r>
          <rPr>
            <b/>
            <sz val="9"/>
            <rFont val="Tahoma"/>
            <family val="2"/>
          </rPr>
          <t xml:space="preserve">NOMBRE DEL PROYECTO PLAN OPERATIVO ANUAL DE INVERSIONES VIGENCIA </t>
        </r>
        <r>
          <rPr>
            <sz val="9"/>
            <rFont val="Tahoma"/>
            <family val="2"/>
          </rPr>
          <t xml:space="preserve">
</t>
        </r>
      </text>
    </comment>
    <comment ref="N4" authorId="0">
      <text>
        <r>
          <rPr>
            <sz val="9"/>
            <rFont val="Tahoma"/>
            <family val="2"/>
          </rPr>
          <t xml:space="preserve">PORCENTAJE DE LOGRO DE LA META PRODUCTO DEL PLAN DE DESARROLLO CON LA EJECUCDION DEL PROYECTO 
</t>
        </r>
      </text>
    </comment>
    <comment ref="O4" authorId="0">
      <text>
        <r>
          <rPr>
            <b/>
            <sz val="9"/>
            <rFont val="Tahoma"/>
            <family val="2"/>
          </rPr>
          <t>INDICADORES METAS PRODUCTO DEL PROYECTO  DE CONFORMIDAD CON EL PLAN DE DESARROLLO DEL MUNICIPIO</t>
        </r>
        <r>
          <rPr>
            <sz val="9"/>
            <rFont val="Tahoma"/>
            <family val="2"/>
          </rPr>
          <t xml:space="preserve">
</t>
        </r>
      </text>
    </comment>
    <comment ref="P4" authorId="0">
      <text>
        <r>
          <rPr>
            <sz val="9"/>
            <rFont val="Tahoma"/>
            <family val="2"/>
          </rPr>
          <t xml:space="preserve">LINEA BASE META PRODUCTO PLAN DE DESARROLLO </t>
        </r>
      </text>
    </comment>
    <comment ref="Q4" authorId="0">
      <text>
        <r>
          <rPr>
            <sz val="9"/>
            <rFont val="Tahoma"/>
            <family val="2"/>
          </rPr>
          <t xml:space="preserve">VALOR ESPERADO EN LA VIGENCIA CORRSEPONDIENTE META PRODUCTO PLAN DE SARROLLO
</t>
        </r>
      </text>
    </comment>
    <comment ref="R4" authorId="0">
      <text>
        <r>
          <rPr>
            <sz val="9"/>
            <rFont val="Tahoma"/>
            <family val="2"/>
          </rPr>
          <t xml:space="preserve">ACTIVIDADES DEL PROYECTO  PLAN OPERATIVO PLAN DE DESARROLLO - RADICADO EN EL BANCO DE PROGRAMAS Y PROYECTOS DEL MUNICIPIO
</t>
        </r>
      </text>
    </comment>
    <comment ref="S4" authorId="0">
      <text>
        <r>
          <rPr>
            <b/>
            <sz val="9"/>
            <rFont val="Tahoma"/>
            <family val="2"/>
          </rPr>
          <t>NUMERO DE POBLACION PROYECTADA A  BENEFICIAR CON LA EJECUCION DEL PROYECTO POR CICLO VITAL</t>
        </r>
      </text>
    </comment>
    <comment ref="Y4" authorId="0">
      <text>
        <r>
          <rPr>
            <sz val="9"/>
            <rFont val="Tahoma"/>
            <family val="2"/>
          </rPr>
          <t xml:space="preserve">NUMERO DE POBLACION PROYECTADA A BENEFICIAR CON LA EJECUCION DEL PROYECTO POR DIMENSION SOCIAL 
</t>
        </r>
      </text>
    </comment>
    <comment ref="AE4" authorId="0">
      <text>
        <r>
          <rPr>
            <b/>
            <sz val="9"/>
            <rFont val="Tahoma"/>
            <family val="2"/>
          </rPr>
          <t xml:space="preserve">VALOR DE LOS RECURSOS  PROYECTADO INVERTIR POR ACTIVIDAD </t>
        </r>
        <r>
          <rPr>
            <sz val="9"/>
            <rFont val="Tahoma"/>
            <family val="2"/>
          </rPr>
          <t xml:space="preserve">
</t>
        </r>
      </text>
    </comment>
    <comment ref="AF4" authorId="0">
      <text>
        <r>
          <rPr>
            <sz val="9"/>
            <rFont val="Tahoma"/>
            <family val="2"/>
          </rPr>
          <t xml:space="preserve">FECHA  (DIA, MES AÑO)PROYECTADA PARA LA TERMINACION DE DE LA ACTIVIDAD 
</t>
        </r>
      </text>
    </comment>
    <comment ref="AG4" authorId="0">
      <text>
        <r>
          <rPr>
            <sz val="9"/>
            <rFont val="Tahoma"/>
            <family val="2"/>
          </rPr>
          <t xml:space="preserve">NOMBRE DEL RESPONSABLE DE PROYECTO Y CARGO 
</t>
        </r>
      </text>
    </comment>
  </commentList>
</comments>
</file>

<file path=xl/sharedStrings.xml><?xml version="1.0" encoding="utf-8"?>
<sst xmlns="http://schemas.openxmlformats.org/spreadsheetml/2006/main" count="1787" uniqueCount="1243">
  <si>
    <t>POLITICA</t>
  </si>
  <si>
    <t>%</t>
  </si>
  <si>
    <t xml:space="preserve"> </t>
  </si>
  <si>
    <t xml:space="preserve">ACTIVIDADES </t>
  </si>
  <si>
    <t xml:space="preserve">RECURSOS </t>
  </si>
  <si>
    <t xml:space="preserve">RESPONSABLE </t>
  </si>
  <si>
    <t xml:space="preserve">PROGRAMA </t>
  </si>
  <si>
    <t xml:space="preserve">META DE PRODUCTO PLAN DE DESARROLLO </t>
  </si>
  <si>
    <t xml:space="preserve">CODIGO </t>
  </si>
  <si>
    <t xml:space="preserve">PROYECTO </t>
  </si>
  <si>
    <t xml:space="preserve">FECHA DE TERMINACION </t>
  </si>
  <si>
    <t xml:space="preserve">DIMENSIONES </t>
  </si>
  <si>
    <t>EJE ESTRATEGICO</t>
  </si>
  <si>
    <t xml:space="preserve">SUBPROGRAMA </t>
  </si>
  <si>
    <t xml:space="preserve">E. </t>
  </si>
  <si>
    <t xml:space="preserve">DESARROLLO INSTITUCIONAL </t>
  </si>
  <si>
    <t xml:space="preserve">LA CALIDAD Y LA TRANSPARENCIA PILARES DE LA ADMNISTRACION </t>
  </si>
  <si>
    <t xml:space="preserve">CALIDAD Y TRANSPARENCIA AL SERVICIO DE LOS CIUDADANOS </t>
  </si>
  <si>
    <t>5.1.1</t>
  </si>
  <si>
    <t>Calarcá municipio eficiente y transparente.</t>
  </si>
  <si>
    <t>C.</t>
  </si>
  <si>
    <t>DESARROLLO FISICO Y ORDENAMIENTO  DEL TERRITORIO</t>
  </si>
  <si>
    <t xml:space="preserve">CALARCA MODERNA, ORDENADA Y CON INFRAESTRUCTURA URBANA Y RURAL PARA EL DESARROLLO DE LA COMPETITIVIDAD </t>
  </si>
  <si>
    <t xml:space="preserve">EL ORDENAMIENTO DEL TERRITORIO, NODO ARTICULADOR DEL DESARROLLO ECONOMICO Y SOCIAL </t>
  </si>
  <si>
    <t>3.1.1</t>
  </si>
  <si>
    <t>Calarcá a la altura de las ciudades modernas en infraestructura</t>
  </si>
  <si>
    <t>3.1.1.1</t>
  </si>
  <si>
    <t>Servicios públicos de calidad como impulso al desarrollo social.</t>
  </si>
  <si>
    <t>Beneficiar a la población de los estratos socioeconomicos 1,2,y3 con 2´186.676 de subsidios a los servicios públicos domiciliaros (Acueducto, Alcantarillado y aseo).</t>
  </si>
  <si>
    <t>A.</t>
  </si>
  <si>
    <t xml:space="preserve">DIMENSION SOCIAL </t>
  </si>
  <si>
    <t>CALARCÁ UN MUNICIPIO CON IGUALDAD DE OPORTUNIDADES Y LIBRE ACCESO A LOS SERVICIOS SOCIALES BÁSICOS</t>
  </si>
  <si>
    <t>LA VILLA DEL CACIQUE, COMUNIDAD CIVICA, PARTICIPATIVA E INCLUYENTE</t>
  </si>
  <si>
    <t>1.7.1</t>
  </si>
  <si>
    <t>Un gobierno abierto a la participación.</t>
  </si>
  <si>
    <t>1.7.1.1</t>
  </si>
  <si>
    <t>Construcción de ciudadanía, pilar de bienestar y prosperidad.</t>
  </si>
  <si>
    <t>Fortalecer las organizaciones comunitarias a través de 12 Jornadas de capacitación  en formación  política, democrática,liderazgo,  mecanismos de participación ciudadana y oferta de servicios administrativos.</t>
  </si>
  <si>
    <t>Fortalecer el Consejo Territorial de Planeación Municipal como una instancia de participación ciudadana.</t>
  </si>
  <si>
    <t>Implementar procesos de presupuesto participativo, involucrando a la comunidad en la toma de decisiones.</t>
  </si>
  <si>
    <t xml:space="preserve">ORDENAMIENTO TERRITORIAL INSTRUMENTO PARA EL DESARROLLO Y LA COMPETITIVIDAD </t>
  </si>
  <si>
    <t>3.2.1</t>
  </si>
  <si>
    <t>Planificación para el ordenamiento territorial</t>
  </si>
  <si>
    <t>3.2.1.1</t>
  </si>
  <si>
    <t>La planeación camino a un futuro posible y deseable.</t>
  </si>
  <si>
    <t>Formular e implementar el Plan Básico de Ordenamiento Territorial del municipio.</t>
  </si>
  <si>
    <t>Crear, reglamentar e implementar un sistema de información interinstitucional.</t>
  </si>
  <si>
    <t xml:space="preserve">Actualizar la estratificación socioeconómica de los inmuebles de uso residencial del municipio </t>
  </si>
  <si>
    <t>Implementar programa de reordenamiento de  publicidad exterior visual y ocupación del espacio público.</t>
  </si>
  <si>
    <t>Reglamentar e Implementar el Sistema de Información Geográfico (SIG).</t>
  </si>
  <si>
    <t>Elaborar y editar la publicación Calarcá Estadístico.</t>
  </si>
  <si>
    <t>3.2.1.2</t>
  </si>
  <si>
    <t>Gestión de megaproyectos.</t>
  </si>
  <si>
    <t>Gestionar la remodelación y el embellecimiento de la zona centro.</t>
  </si>
  <si>
    <t>Gestionar el  proyecto   Parque Temático Natura</t>
  </si>
  <si>
    <t>Gestionar el  proyecto construcción vía  Llanitos - Coliseo Parador Ciudadela Educativa del Sur</t>
  </si>
  <si>
    <t>Gestinar el  proyecto construcción  Patinódromo Municipal</t>
  </si>
  <si>
    <t>Gestionar recursos para la construcción de  obras de impacto que desencadenen desarrollo social, físico, ambiental, económico.</t>
  </si>
  <si>
    <t>Gestionar el   proyecto Villa deportiva</t>
  </si>
  <si>
    <t>Gestionar el  proyecto construcción vía Alto del rio  - Chagualá</t>
  </si>
  <si>
    <t>Gestionar la construcción de la via Calarcá - La Paila</t>
  </si>
  <si>
    <t>Gestionar Recursos para la   construcción del proyecto vía que interconecta a  Calarcá con Armenia , Quimbaya y Cartago</t>
  </si>
  <si>
    <t>5.1.1.2</t>
  </si>
  <si>
    <t xml:space="preserve">Transparencia de la Gestion Pública </t>
  </si>
  <si>
    <t>Realizar cuatro audiencias de Rendición Pública de Cuentas  “DE FRENTE A LA CIUDADANIA”,</t>
  </si>
  <si>
    <t>5.1.2</t>
  </si>
  <si>
    <t>Certificación un compromiso con la calidad.</t>
  </si>
  <si>
    <t>5.1.2.1</t>
  </si>
  <si>
    <t>Fortalecimiento de la capacidad de gestión</t>
  </si>
  <si>
    <t>Actualizar, ajustar y hacer operativo el Sistema de Gestión de Calidad</t>
  </si>
  <si>
    <t xml:space="preserve">BASE 2011 </t>
  </si>
  <si>
    <t>ESPERADO 2012</t>
  </si>
  <si>
    <t>VICTIMA</t>
  </si>
  <si>
    <t>ADULTO MAYOR</t>
  </si>
  <si>
    <t>0-5</t>
  </si>
  <si>
    <t>18-26</t>
  </si>
  <si>
    <t>27-59</t>
  </si>
  <si>
    <t xml:space="preserve">60  Y MAS </t>
  </si>
  <si>
    <t>COMUNIDAD AFRO- Y LGBTI</t>
  </si>
  <si>
    <t xml:space="preserve">COMUNIDAD INDIGENA </t>
  </si>
  <si>
    <t>REINSERCCION</t>
  </si>
  <si>
    <t>DICAPACIDAD</t>
  </si>
  <si>
    <t>6.-11</t>
  </si>
  <si>
    <t>12.-17</t>
  </si>
  <si>
    <t xml:space="preserve">CICLO VITAL </t>
  </si>
  <si>
    <t xml:space="preserve">NOMBRE DEL INDICADOR META  PRODUCTO DEL PROYECTO  </t>
  </si>
  <si>
    <t>Subsidios a los servicios públicos domiciliaros (Acueducto, Alcantarillado y aseo)  en los estratos 1, 2 y 3 del municipio.</t>
  </si>
  <si>
    <t xml:space="preserve">Fortalecer el Consejo Territorial de Planeación del Municipio de Calarcá Quindio </t>
  </si>
  <si>
    <t xml:space="preserve">Divulgación, capacitación , asesoria y asistencia técnica para la consolidación del la participación ciudadana en el municipio de Calarcá </t>
  </si>
  <si>
    <t xml:space="preserve">  Estratificación Socioeconómica Municipio de Calarcá Quindío </t>
  </si>
  <si>
    <t xml:space="preserve">Elaboración  y editación   Calarcá Estadístico municipio de Calarcá </t>
  </si>
  <si>
    <t xml:space="preserve">Elaboración  estudios de preinversión para el desarrollo del municipiode calarcá / </t>
  </si>
  <si>
    <t xml:space="preserve">Realizar audiencias de Rendición Pública de Cuentas  “DE FRENTE A LA CIUDADANIA”, en el municipio de Calarcá </t>
  </si>
  <si>
    <t>Actualización , ajustar y operativización  del  Sistema de Gestión de Calidad</t>
  </si>
  <si>
    <t xml:space="preserve">No de subsidios a los servicios Públicos Domiciliarios </t>
  </si>
  <si>
    <t xml:space="preserve">Socialización Sistema de Selección de Beneficiarios SISBEN III organizaciones sociales y comunitarias municipio de calarcá quindio </t>
  </si>
  <si>
    <t xml:space="preserve">Jornadas realizadas </t>
  </si>
  <si>
    <t xml:space="preserve">Proceso de presupuesto participativo implementando </t>
  </si>
  <si>
    <t xml:space="preserve">Consejo Territorial fortalecido </t>
  </si>
  <si>
    <t>Estratificaciòn Socioeconòmica actulizada</t>
  </si>
  <si>
    <t xml:space="preserve">Programa de reordenamiento de  publicidad exterior visual y ocupación del espacio público implementado </t>
  </si>
  <si>
    <t>Calarcá Estadístico</t>
  </si>
  <si>
    <t xml:space="preserve">  SECRETARIA DE PLANEACION MUNICIPAL </t>
  </si>
  <si>
    <t xml:space="preserve"> SECRETARIA DE PLANEACION MUNICIPAL </t>
  </si>
  <si>
    <t xml:space="preserve">Primera Etapa Actualizacion, ajuste y operatividad Sistema de Gestiòn de Calidad </t>
  </si>
  <si>
    <t xml:space="preserve">Informe de Rendiciòn de cuentas realizado </t>
  </si>
  <si>
    <t>Formulación e implementación Plan Básico de Ordenamiento Territorial de segunda generación ( Fase I)</t>
  </si>
  <si>
    <t>Primera fase del Plan de Ordenamiento Territorial formulada e implementada</t>
  </si>
  <si>
    <t xml:space="preserve">Pago de honorarios Comitè Permamente de estratificaciòn Socioeconòmica </t>
  </si>
  <si>
    <t>Elaborar  40  estudios técnicos de preinversión establecidos en la metodologia correspondiente.</t>
  </si>
  <si>
    <t>Elaboración  estudios de preinversión realizados</t>
  </si>
  <si>
    <t>Sistema Integrado de Información Municipal ( SII-SIG)</t>
  </si>
  <si>
    <t>283674131110-205</t>
  </si>
  <si>
    <t>283603932110-194</t>
  </si>
  <si>
    <t>283603932110-197</t>
  </si>
  <si>
    <t>283603917110-193</t>
  </si>
  <si>
    <t>283603932110-196                                                                                                            283603932110-199</t>
  </si>
  <si>
    <t>Programa de reordenamiento de  publicidad exterior visual y ocupación del espacio público.</t>
  </si>
  <si>
    <t>283603932110-200</t>
  </si>
  <si>
    <t>283603932120-201</t>
  </si>
  <si>
    <t>283604451120-201</t>
  </si>
  <si>
    <t>283604451210-204</t>
  </si>
  <si>
    <t xml:space="preserve">283674131110-205                 </t>
  </si>
  <si>
    <t xml:space="preserve">CODIGO:   FGGPD03
VERSION:  2
FECHA:JUNIO DE 2012 </t>
  </si>
  <si>
    <t>1.  SERETARIA DE PLANEACION</t>
  </si>
  <si>
    <t>ESPERADO 2013</t>
  </si>
  <si>
    <t>BASE 2012</t>
  </si>
  <si>
    <t xml:space="preserve">TALLER DE INDUCCIÓN NUEVOS CONSEJEROS </t>
  </si>
  <si>
    <t xml:space="preserve">JORNADAS DE SEGUIMIENTO GESTION 2012 </t>
  </si>
  <si>
    <t>CONVERSATORIO  SEGUIMIENTO A LA GESTION 2012 ( CON FUNCIONARIOS DE LA ADMONISTRACION MUNICIPAL )</t>
  </si>
  <si>
    <t xml:space="preserve">foro " DISCUSION CIUDADANA  COMO EJERCICIO DE CONTROL SOCIAL PREVIO A LA PUBLICACION CONCEPTO DE SEGUIMIENTO  PLAN DE DESARROLLO VIGENCIA 2012 </t>
  </si>
  <si>
    <t>FINALIZACION , ENTREGA Y PUBLICACION DEL SEGUIMIENTO A LA GESTION Y EJECUTORIAS PLAN DEL DESARROLLO MUNICIPAL VIGENCIA 2012</t>
  </si>
  <si>
    <t xml:space="preserve">TALLER TEORICO PRACTICO  " RENDICION  PUBLICA DE CUENTAS , PLAN BASICO DE ORDENAMIENTO TERRITORIAL  Y MEGAPROYECTOS  DE INFRAESTRUCTURA  VIAL </t>
  </si>
  <si>
    <t xml:space="preserve">FORO  CIUDADANO  " LA SOCIEDAD CIVIL  Y EL PAISAJE CULTURAL CAFTERO , PLAN BASICO DE ORDENAMIENTO TERRITORIAL, MEGAPROYECTOS  DE INFRAESTRUCTURA VIAL </t>
  </si>
  <si>
    <t xml:space="preserve">PARTICIPACION VI  ENCUENTRO NACIONAL DE PLANEACION LOCAL Y PREPUESTO PARTICIPATIVO </t>
  </si>
  <si>
    <t xml:space="preserve">SEMINARIO TALLER  " CONTROL SOCIAL A LA GESTION PUBLICA TERRITORIAL DIRIGIDA A RESULTADOS  </t>
  </si>
  <si>
    <t xml:space="preserve">PARTICIPACION  VII ENCUENTRO DEPARTAMENTAL  DE CONSEJEROS  DE PLANEACION  EN QUIMBAYA </t>
  </si>
  <si>
    <t xml:space="preserve">PARTICIPACION IV  ENCUENTRO  DE LA RED NACIONAL DE MONITOREO Y SEGUIMIENTO A LAS POLITICAS PUBLICAS </t>
  </si>
  <si>
    <t xml:space="preserve">PARTICIPACION  XVII CONGRESO NACIONAL DE PLANEACION PARTICIPATIVA EN LETICIA </t>
  </si>
  <si>
    <t xml:space="preserve">TALLER DE DISCUSIÓN  CIUDADANA DEL PROYECTO PLAN BASICO DE ORDENAMIENTO TERRITORIAL </t>
  </si>
  <si>
    <t>TALLER DE EVALUACION DE ACTIVIDADES 2013 Y PROGRAMACIONA ACTIVIDADES 2014</t>
  </si>
  <si>
    <t xml:space="preserve">SUBISIDOS A LOS SERVICIOS PÙBLICOS A TRAVÈS LA EMPRESA MULTIPROPOSITO </t>
  </si>
  <si>
    <t xml:space="preserve">SUBISIDOS A LOS SERVICIOS PÙBLICOS A TRAVÉS LA ASOCIACION DE USUARIOS DE BARCELONA </t>
  </si>
  <si>
    <t>SUBISIDOS A LOS SERVICIOS PÙBLICOS A TRAVÉS DE LA ASOCIACION DE USUARIOS DE LA VIRGINIA</t>
  </si>
  <si>
    <t xml:space="preserve">SENSIBILIZACIÓN  JUNTAS DE ACCION COMUNAL SECTOR NORTE  CASCO URBANO  </t>
  </si>
  <si>
    <t xml:space="preserve">SENSIBILIZACIÓN JUNTAS DE ACCION COMUNAL SECTOR CENTRO CASCO URBANO </t>
  </si>
  <si>
    <t xml:space="preserve">SENSIBILIZACIÓN  JUNTAS DE ACCION COMUNAL SECTOR SUR CASCO URBANO </t>
  </si>
  <si>
    <t>SENSIBILIZACIÓN  JUNTAS DE ACCION COMUNAL  CORREGIMIENTO DE BARCELONA</t>
  </si>
  <si>
    <t>SENSIBILIZACIÓN JUNTAS DE ACCION COMUNAL  CORREGIMIENTO DE LA VIRGINIA</t>
  </si>
  <si>
    <t>SENSIBILIZACIÓN  JUNTAS DE ACCION COMUNAL  CENTRO  POBLADO DE QUEBRADANEGRA</t>
  </si>
  <si>
    <t>FOLLETOS SISBEN</t>
  </si>
  <si>
    <t>SENSIBILIZACIÓN JUNTAS DE ACCION COMUNAL  ZONA RURAL DISPERSA</t>
  </si>
  <si>
    <t>CAPACITACION  COMITÉ (Presupuesto Participativo -  Reglamento Operativo, Plan de Desarrollo, Presupuesto Municipal, Ley 715 de 2001)</t>
  </si>
  <si>
    <t>CAPACITACION SOCIEDAD CIVIL Y ORGANIZADA : Presupuesto Participativo -  Reglamento Operativo, Plan de Desarrollo, Presupuesto Municipal, Ley 715 de 2001</t>
  </si>
  <si>
    <t xml:space="preserve"> MESAS SECTORIALES SOCIEDAD CIVIL Y ORGANIZADA        ( Definición  de problemas y priorización de la inversiona ( Marco lógico) )</t>
  </si>
  <si>
    <t xml:space="preserve">PRIORIZACION DE PROYECTOS  COMITÉS AMPLIADOS  </t>
  </si>
  <si>
    <t>LOGISTICA</t>
  </si>
  <si>
    <t>CAPACITACION FORMULACIÓN PROYECTOS  ( Metodologia General Ajustada)</t>
  </si>
  <si>
    <t>SECRETARIA DE PLANEACION MUNICIPAL</t>
  </si>
  <si>
    <t>SECRETARIA  DE PLANEACION MUNIICPAL</t>
  </si>
  <si>
    <t xml:space="preserve"> MEMORIA JUSTIFICATIVA (Revisión y ajuste del Plan Básico de Ordenamiento Territorial).</t>
  </si>
  <si>
    <t>EXPEDIENTE MUNICIPAL FASE II</t>
  </si>
  <si>
    <t>DIAGNÓSTICO COMPONENTE SOCIO- ECONOMICA</t>
  </si>
  <si>
    <t xml:space="preserve">DIANGÓSTICO SUELO RURAL </t>
  </si>
  <si>
    <t xml:space="preserve"> DIANGÓSTICO COMPONENTE DE SUELO Y VIVIENDA </t>
  </si>
  <si>
    <t>DIANGÓSTICO COMPONENTE DE ESPACIO PÚBLICO Y EQUIPAMIENTO COLECTIVO</t>
  </si>
  <si>
    <t xml:space="preserve"> DIANGÓSTICO COMPONENTE DE SERVICIOS PÚBLICOS</t>
  </si>
  <si>
    <t>SISTEMA ESTRUCTURANTE DE MOVILIDAD (Formulación del Sistema estructurante de movilidad urbana y rural)</t>
  </si>
  <si>
    <t xml:space="preserve"> SISTEMA ESTRUCTURANTE DE BIENES CIUDADANIA Y PATRIMONIO (suelo urbano y rural).</t>
  </si>
  <si>
    <t>CARTOGRAFIA GENERAL (Suelo en el suelo urbano y rural).</t>
  </si>
  <si>
    <t>PARTICIPACIÓN CIUDADANA</t>
  </si>
  <si>
    <t>SECRETARIA DE PLANEACION MUNIICPAL</t>
  </si>
  <si>
    <t>Sistema de informaciòn interinstitucional   implementado en su  fase II</t>
  </si>
  <si>
    <t xml:space="preserve"> Sistema de Información Geográfico (SIG)   implementado  fase II</t>
  </si>
  <si>
    <t>1. FORMATOS PARA LEVANTAMIENTO DE  LINEA BASE SIIM - SIL - SIG</t>
  </si>
  <si>
    <t xml:space="preserve"> OPTIMIZACION SOFTWARE  SECTOR EDUCACION </t>
  </si>
  <si>
    <t xml:space="preserve">OPTIMIZACION SOFTWARE  SECTOR  CULTURA Y TURISMO </t>
  </si>
  <si>
    <t>OPTIMIZACION SOFTWARE  SECTOR RECREACION Y DEPORTE</t>
  </si>
  <si>
    <t>OPTIMIZACION SOFTWARE  SECTOR TRANSITO Y MOVLIDAD</t>
  </si>
  <si>
    <t xml:space="preserve"> OPTIMIZACION SOFTWARE  SECTOR     PLANEACION</t>
  </si>
  <si>
    <t xml:space="preserve">OPTIMIZACION SOFTWARE  SERVICIOS SOCIALES </t>
  </si>
  <si>
    <t xml:space="preserve">CREACION SOFTWARE  SECTOR GOBIERNO </t>
  </si>
  <si>
    <t>CREACION SOFTWARE  SECTOR  INFRESTRUCTURA</t>
  </si>
  <si>
    <t>ELABORACION MANUALES DE MODULOS</t>
  </si>
  <si>
    <t xml:space="preserve"> ACTUALIZACION Y ROBUSTECIMIENTO CARTOGRAFIA Y SHAPE FILE. SIG Y SIL</t>
  </si>
  <si>
    <t xml:space="preserve">GEOREFERENCIACION BASE DE DATOS </t>
  </si>
  <si>
    <t>ELABORACION DEL  ORDENAMIENTO DE LA  PUBLICIDAD EXTERIOR VISUAL - CARRERA 25 ENTRE CALLES 37 Y CALLE 34</t>
  </si>
  <si>
    <t>ELABORACION DEL  ORDENAMIENTO DE LA  PUBLICIDAD EXTERIOR VISUAL- CARRERA 25 ENTRE CALLES  34 Y CALLE 30</t>
  </si>
  <si>
    <t>SOCIALIZACIÓN AJUSTE DE NORMATIVIDAD</t>
  </si>
  <si>
    <t>Recolección y consolidación de estadísticas 2012</t>
  </si>
  <si>
    <t>Diseño y edición Calarcá Estadístico 2012</t>
  </si>
  <si>
    <t xml:space="preserve">Legalizar 6 áreas de cesión del municipio </t>
  </si>
  <si>
    <t>No de areas de cesión legalizadas</t>
  </si>
  <si>
    <t>33.33</t>
  </si>
  <si>
    <t>LEVANTAMIENTO TOPOGRAFICO (Barrios Guadules II Y IV Etapa - Jorge Eliecer Gaitan</t>
  </si>
  <si>
    <t xml:space="preserve"> ESCRITURACION Y REGISTRO (Barrios Guadules II Y IV Etapa - Jorge Eliecer Gaitan)</t>
  </si>
  <si>
    <t>Legalizacion areas de cesión muniicpio de Calarcá Quindio</t>
  </si>
  <si>
    <t xml:space="preserve">ESTUDIO GEOTÉCNICO, ANÁLISIS DE ESTABILIDAD Y DISEÑO DE OBRAS CIVILES SECTOR RIO VERDE MUNICIPIO DE CALARCÁ QUINDÍO </t>
  </si>
  <si>
    <t xml:space="preserve">ESTUDIO GEOTÉCNICO, ANÁLISIS DE TRAFICO Y DISEÑO DEL PAVIMENTO DE LA VÍA NARANJAL - LA PRIMAVERA DEL MUNICIPIO DE CALARCÁ QUINDÍO </t>
  </si>
  <si>
    <t>ESTUDIO DE PRE INVERSIÓN HABILITACIÓN VILLA DEPORTIVA MUNICIPIO DE CALARCÁ Y CONSTRUCCIÓN PATÍNDROMO MUNICIPIO DE CALARCÁ</t>
  </si>
  <si>
    <t xml:space="preserve"> RENDICION PUBLICA DE CUENTAS 2012</t>
  </si>
  <si>
    <t>RECOLECCIÓN, CONSOLIDACIÓN Y ELABORACIÓN   INFORME DE GESTIÓN  2013 POR  DIMENSIONES DEL PLAN DE DESARROLLO ( EJE ESTRATEGICO, POLITICA, PROGRAMA Y SUBPROGRAMAS )</t>
  </si>
  <si>
    <t>RECOLECCIÓN, CONSOLIDACIÓN Y ELABORACIÓN   INFORME DE GESTIÓN DESPACHO DE LA PRIMERA DAMA 2013</t>
  </si>
  <si>
    <t xml:space="preserve">SOCIALIZACION   CARACTERIZACION DE SUBPROCESOS               ( GERENCIALES , MISIONALES Y ADMINISTRATIVOS ) </t>
  </si>
  <si>
    <t xml:space="preserve"> ASESORIA AJUSTE  MAESTRO DE DOCUMENTOS Y  REGISTROS SUBPROCESOS  GERENCIALES, MISIONALES Y ADMINISTRATIVOS </t>
  </si>
  <si>
    <t xml:space="preserve">CAPACITACION  AUDITORES INTERNOS DE  CALIDAD </t>
  </si>
  <si>
    <t xml:space="preserve">ASESORIA REALIZACION   Y SEGUIMIENTO  AUDITORIAS  INTERNAS  DE CALIDAD </t>
  </si>
  <si>
    <t xml:space="preserve">SESORIA  PROCESO DE CERTIFICACION </t>
  </si>
  <si>
    <t xml:space="preserve">AUDITORIA EXTERNA DE CALIDAD </t>
  </si>
  <si>
    <t>PLAN DE ACCION SECRETARIA DE HACIENDA  VIGENCIA 2013</t>
  </si>
  <si>
    <t xml:space="preserve">CODIGO:   FGGPD02
VERSION:  2
FECHA:JUNIO DE 2013 </t>
  </si>
  <si>
    <t xml:space="preserve">1.  SERETARIA DE HACIENDA </t>
  </si>
  <si>
    <t>5.1.1.1</t>
  </si>
  <si>
    <t>Fortalecimiento de las finanzas municipales.</t>
  </si>
  <si>
    <t>Implementar un programa de sensibilización de la cultura de pago.</t>
  </si>
  <si>
    <t xml:space="preserve">Implementación de un programa de sensibilización de la cultra de pago en el municipio de Calarcá Quindio </t>
  </si>
  <si>
    <t>Programa implementado.</t>
  </si>
  <si>
    <t>Incentivación al pago oportuno de los tributos del  municipio de Calarcá</t>
  </si>
  <si>
    <t xml:space="preserve">SECRETARIO DE HACIENDA </t>
  </si>
  <si>
    <t xml:space="preserve">Elaboración de plegable informativo sobre actualizaciones del estatuto tributario al contribuyente </t>
  </si>
  <si>
    <t xml:space="preserve"> Visitas a los comerciantes de sensibilización de cultura de pago e información  sobre modificaciones del estatuto tributario </t>
  </si>
  <si>
    <t>Capacitaciones sobre ética y cultura tributaria.</t>
  </si>
  <si>
    <t>243603951110101 -243603951110101</t>
  </si>
  <si>
    <t>Actualizar  Estatuto de Presupuesto Municipal.</t>
  </si>
  <si>
    <t xml:space="preserve">Actualización instrumentos de planificación para  la  gestión presupuestal  y  financiera  en el municipio de calarcá Quindio </t>
  </si>
  <si>
    <t>ACTUALIZACIÓN DEL ESTATUTO TRIBUTARIO Y SU OPERATIVIZACIÓN</t>
  </si>
  <si>
    <t xml:space="preserve">Actalización de tarifas tributarias cordes con el estatuto tributario del Municipio-Capacitación a los funcionarios vinculados al proceso Administración de la renta y contribuyentes, sobre aspectos conceptuales, normativos y procedimentales necesarios para mejorar el efectivo recaudo de la renta y la aplicación de los recursos Municipales.-Operativizar el ESTATUTO TRIBUTARIO, mediante acciones de verificación y monitoreo mensual sobre los Ingresos tributarios, involucrando de manera participativa a todas las unidades administrativa y definiendo estrategias de fortalecimiento financiero con relación a las metas anuales. -Realizar auditorias a las Tasas, Sobretasas, contribuciones y deguello de ganado.- Verificación de la aplicación de Exenciones de Impuestos e incentivos tributarios-Verificar la  Actualización y Optimización de las bases de datos de los contribuyentes Municipales de Industria y comercio e Impuesto predial, para definir mecanismos de incremento al recaudo.
</t>
  </si>
  <si>
    <t>Actualizar y hacer operativo el Estatuto Tributario del Municipio.</t>
  </si>
  <si>
    <t>ACTUALIZAR LA BASE DE DATOS DE BIENES MUEBLES.</t>
  </si>
  <si>
    <t>Recuperación documental de Bienes Muebles.- Valorización del inventario de Bienes Muebles.- Actualización de las Bases de datos con codificación y valoración.- Realizar los cruces contables.</t>
  </si>
  <si>
    <t>Implementar un programa de formación y  actualización catastral.</t>
  </si>
  <si>
    <t>Implementar un programa de formación y  actualización catastralde los predios del Municipio.</t>
  </si>
  <si>
    <t>Programa de formación y actualización catastral, realizado.</t>
  </si>
  <si>
    <t xml:space="preserve">Implementar un programa de formación y  actualización catastral del área urbana . Implementar un programa de formación y  actualización catastral del área rural. </t>
  </si>
  <si>
    <t>PLAN DE ACCION SECRETARIA DE  PLANEACION MUNICIPAL   VIGENCIA 2013</t>
  </si>
  <si>
    <t xml:space="preserve">CODIGO:   FGGPD02
VERSION:  2
FECHA:JUNIO DE 2012 </t>
  </si>
  <si>
    <t>DISCAPACIDAD</t>
  </si>
  <si>
    <t xml:space="preserve">1.  SERETARIA DE INFRAESTRUCTURA, AMBIENTE Y DESARROLLO PRODUCTIVO </t>
  </si>
  <si>
    <t xml:space="preserve">CALARCA UN MUNICIPIO CON IGUALDAD DE OPORTUNIDADES  A LO SERVICIOS SOCIALES BASICOS </t>
  </si>
  <si>
    <t>1.1.1</t>
  </si>
  <si>
    <t xml:space="preserve">Fortalecimiento de la educación del nivel  preeescolara la educación superior. </t>
  </si>
  <si>
    <t>1.1.1.1</t>
  </si>
  <si>
    <t>Cobertura educativa</t>
  </si>
  <si>
    <t>Cancelar el consumo de los servicios públicos domiciliarios de energia, acueducto, alcantarillado y aseo  de las 14  Instituciones Educativas del municipio.</t>
  </si>
  <si>
    <t xml:space="preserve"> Apoyo a las Instituciones Educativas Municipio de Calarcá Quindio - (Pago de servicios públicos)</t>
  </si>
  <si>
    <t>Nro. de instituciones educativas beneficiadas con la cancelacion del consumo de servicios publicos domiciliarios</t>
  </si>
  <si>
    <t>PAGO SERVICIOS PUBLICOS INSTITUCIION EDUCATIVA JHON F. KENNEDY</t>
  </si>
  <si>
    <t>SECRETARIO DE SERVICIOS SOCIALES Y SALUD-  SUBSECRETARIO DE EDUCACIÓN RECREACIÓN Y DEPORTES</t>
  </si>
  <si>
    <t>PAGO SERVICIOS PUBLICOS INSTITUCIION EDUCATIVA ANTONIO NARIÑO</t>
  </si>
  <si>
    <t>PAGO SERVICIOS PUBLICOS INSTITUCIION EDUCATIVA BAUDILIO MONTOYA</t>
  </si>
  <si>
    <t>PAGO SERVICIOS PUBLICOS INSTITUCIION EDUCATIVA GENERAL SANTANDER</t>
  </si>
  <si>
    <t>PAGO SERVICIOS PUBLICOS INSTITUCIION EDUCATIVA INSTITUTO CALARCA</t>
  </si>
  <si>
    <t>PAGO SERVICIOS PUBLICOS INSTITUCIION EDUCATIVA INSTITUTO TECNOLOGICO</t>
  </si>
  <si>
    <t>PAGO SERVICIOS PUBLICOS INSTITUCIION EDUCATIVA JESUS MARIA MORALES</t>
  </si>
  <si>
    <t>PAGO SERVICIOS PUBLICOS INSTITUCIION EDUCATIVA RAFAEL URIBE URIBE</t>
  </si>
  <si>
    <t>PAGO SERVICIOS PUBLICOS INSTITUCIION EDUCATIVA ROBLEDO</t>
  </si>
  <si>
    <t>PAGO SERVICIOS PUBLICOS INSTITUCIION EDUCATIVA ROMAN MARIA VALENCIA</t>
  </si>
  <si>
    <t>PAGO SERVICIOS PUBLICOS INSTITUCIION EDUCATIVA SAN JOSE</t>
  </si>
  <si>
    <t>PAGO SERVICIOS PUBLICOS INSTITUCIION EDUCATIVA SEGUNDO HENAO</t>
  </si>
  <si>
    <t>PAGO SERVICIOS PUBLICOS INSTITUCIION EDUCATIVA SAN BERNARDO</t>
  </si>
  <si>
    <t>PAGO SERVICIOS PUBLICOS INSTITUCIION EDUCATIVA SAN RAFAEL</t>
  </si>
  <si>
    <t>273603611110160 - 273633611110163</t>
  </si>
  <si>
    <t xml:space="preserve">Entregar  a los estudiantes  10.000  kits educativos , consistentes en uniformes y/o útiles  </t>
  </si>
  <si>
    <t xml:space="preserve">Kits   Educativos  Instituciones Educativas del Municpio de Calarcá Quindio </t>
  </si>
  <si>
    <t>Número de estudiantes beneficiados con Kits educativos.</t>
  </si>
  <si>
    <t xml:space="preserve">  SECRETARIO DE SERVICIOS SOCIALES Y SALUD-  SUBSECRETARIO DE EDUCACIÓN RECREACIÓN Y DEPORTES</t>
  </si>
  <si>
    <t>Garantizar a través de los fondos de servicios educativos la gratuidad de la educación   para el 100% de los alumnos matriculados .</t>
  </si>
  <si>
    <t xml:space="preserve">  Fondo de Servicios Educativos Municipio de Calarcá Quindio ( Gratuidad en la educación ) </t>
  </si>
  <si>
    <t>Nro. De alumnos beneficiados con gratuidad en la educación</t>
  </si>
  <si>
    <t>PAGO GRATUIDAD INSTITUCIION EDUCATIVA JHON F. KENNEDY</t>
  </si>
  <si>
    <t>PAGO GRATUIDAD INSTITUCIION EDUCATIVA ANTONIO NARIÑO</t>
  </si>
  <si>
    <t>PAGO GRATUIDAD INSTITUCIION EDUCATIVA BAUDILIO MONTOYA</t>
  </si>
  <si>
    <t>PAGO GRATUIDAD INSTITUCIION EDUCATIVA GENERAL SANTANDER</t>
  </si>
  <si>
    <t>PAGO GRATUIDAD INSTITUCIION EDUCATIVA INSTITUTO CALARCA</t>
  </si>
  <si>
    <t>PAGO GRATUIDAD INSTITUCIION EDUCATIVA INSTITUTO TECNOLOGICO</t>
  </si>
  <si>
    <t>PAGO GRATUIDAD INSTITUCIION EDUCATIVA JESUS MARIA MORALES</t>
  </si>
  <si>
    <t>PAGO GRATUIDAD INSTITUCIION EDUCATIVA RAFAEL URIBE URIBE</t>
  </si>
  <si>
    <t>PAGO GRATUIDAD INSTITUCIION EDUCATIVA ROBLEDO</t>
  </si>
  <si>
    <t>PAGO GRATUIDAD INSTITUCIION EDUCATIVA ROMAN MARIA VALENCIA</t>
  </si>
  <si>
    <t>PAGO GRATUIDAD INSTITUCIION EDUCATIVA SAN JOSE</t>
  </si>
  <si>
    <t>PAGO GRATUIDAD INSTITUCIION EDUCATIVA SEGUNDO HENAO</t>
  </si>
  <si>
    <t>PAGO GRATUIDAD INSTITUCIION EDUCATIVA SAN BERNARDO</t>
  </si>
  <si>
    <t>PAGO GRATUIDAD INSTITUCIION EDUCATIVA SAN RAFAEL</t>
  </si>
  <si>
    <t xml:space="preserve">Brindar protección al 100% de los estudiantes  de las Instituciones Educativas del municipio con  una poliza escolar </t>
  </si>
  <si>
    <t>Seguro escolar Instituciones Educativas Municipio de Calarcá Quindio</t>
  </si>
  <si>
    <t>estudiantes beneficiados con  poliza escolar</t>
  </si>
  <si>
    <t>POLIZA DE SEGURO DE ATENCIÓN MEDICA, QUIRURGICA Y HOSPITALARIA POR ACCIDENTES ESCOLARES Y GASTOS FUNERARIOS PARA LOS ESTUDIANTES MATRICULADOS DE LAS 14 INSTITUCIONES  EDUCATIVAS DEL AREA URBANA Y RURAL DEL MUNICIPIO DE CALARCA</t>
  </si>
  <si>
    <r>
      <t xml:space="preserve">Implementar   programa de  formación y sensibilización </t>
    </r>
    <r>
      <rPr>
        <i/>
        <sz val="9"/>
        <color indexed="8"/>
        <rFont val="Arial Narrow"/>
        <family val="2"/>
      </rPr>
      <t>"NIÑ@S, ADOLESCENTES  Y JÓVENES EN LAS INSTITUCIONES EDUCATIVAS".</t>
    </r>
  </si>
  <si>
    <r>
      <t>Programa de  formación y sensibilización</t>
    </r>
    <r>
      <rPr>
        <b/>
        <sz val="9"/>
        <color indexed="8"/>
        <rFont val="Arial Narrow"/>
        <family val="2"/>
      </rPr>
      <t xml:space="preserve">  "NIÑ@S, ADOLESCENTE  Y JÓVENES EN LAS INSTITUCIONES EDUCATIVAS"</t>
    </r>
    <r>
      <rPr>
        <sz val="9"/>
        <color indexed="8"/>
        <rFont val="Arial Narrow"/>
        <family val="2"/>
      </rPr>
      <t xml:space="preserve">  municipio de Calarcá Quindio </t>
    </r>
  </si>
  <si>
    <t>Talleres de Formación y Sensibilización para niños, niñas, adolescentes y jóvenes</t>
  </si>
  <si>
    <t>Talleres de Formación y sensibilización para los paderes de familia</t>
  </si>
  <si>
    <t>Análisis y conclusiones</t>
  </si>
  <si>
    <r>
      <t>Brindar  alimentación escolar a  10.560</t>
    </r>
    <r>
      <rPr>
        <sz val="9"/>
        <color indexed="10"/>
        <rFont val="Arial Narrow"/>
        <family val="2"/>
      </rPr>
      <t xml:space="preserve"> </t>
    </r>
    <r>
      <rPr>
        <sz val="9"/>
        <color indexed="8"/>
        <rFont val="Arial Narrow"/>
        <family val="2"/>
      </rPr>
      <t xml:space="preserve">estudiantes  de las Instituciones Educativas cada año </t>
    </r>
  </si>
  <si>
    <t xml:space="preserve"> Alimentación Escolar Municipio de Calarcá Quindío</t>
  </si>
  <si>
    <t>Nro. De estudiantes con alimentacion escolar</t>
  </si>
  <si>
    <t>ALIMENTACION ESCOLAR INSTITUCIONES EDUCATIVAS MUNICIPIO DE CALARCA</t>
  </si>
  <si>
    <t>Conceder subsidio de transporte escolar a  550 estudiantes del sector rural  matriculados en las Instituciones Educativas del municipio.</t>
  </si>
  <si>
    <t xml:space="preserve"> Subsidio de transporte escolar municipio de Calarcá</t>
  </si>
  <si>
    <t>Nro. De estudiantes con transporte escolar</t>
  </si>
  <si>
    <t>SUBSIDIO DE TRANSPORTE ESCOLAR DEL SECTOR RURAL DEL MUNICIPIO DE CALARCA</t>
  </si>
  <si>
    <t xml:space="preserve">273603611110161 - 273633611110161 </t>
  </si>
  <si>
    <r>
      <t xml:space="preserve">Reglamentar,  Implementar y otorgar estímulo  </t>
    </r>
    <r>
      <rPr>
        <i/>
        <sz val="9"/>
        <color indexed="8"/>
        <rFont val="Arial Narrow"/>
        <family val="2"/>
      </rPr>
      <t>"TODOS PROMOVIDOS "</t>
    </r>
    <r>
      <rPr>
        <sz val="9"/>
        <color indexed="8"/>
        <rFont val="Arial Narrow"/>
        <family val="2"/>
      </rPr>
      <t xml:space="preserve">   </t>
    </r>
  </si>
  <si>
    <t xml:space="preserve">Implementar estímulo todos promovidos Municipio de Calarcá Quindío </t>
  </si>
  <si>
    <t>Estímulo reglamentado, implementado y otorgado</t>
  </si>
  <si>
    <t xml:space="preserve">Reglamentar,  Implementar y otorgar estímulo  "TODOS PROMOVIDOS "   </t>
  </si>
  <si>
    <t>1.1.1.2</t>
  </si>
  <si>
    <t xml:space="preserve">Calidad Educativa </t>
  </si>
  <si>
    <t>Dotar 14 Instituciones Educativas del municipio con  canasta educativa.</t>
  </si>
  <si>
    <t>Dotación de  las Instituciones Educativas del municipio Calarcá con canasta educativa</t>
  </si>
  <si>
    <t>Instituciones educativas dotadas</t>
  </si>
  <si>
    <t>273603611120147 - 273533611120147</t>
  </si>
  <si>
    <t xml:space="preserve">Implementar y fortalecer el programa de las   Tecnologías de la información y la comunicación TIC´s  en las Instituciones  Educativas  </t>
  </si>
  <si>
    <t>Programa de las TIC´s  Tecnologías de la información y la comunicación  en los establecimientos educativos del municipio.</t>
  </si>
  <si>
    <t>Programa implementado y fortalecido</t>
  </si>
  <si>
    <t>Aulas moviles institucion educativa baudilio montoya</t>
  </si>
  <si>
    <t>Aulas moviles institucion educativa instituto calarca</t>
  </si>
  <si>
    <t>Aulas moviles institucion educativa instituto tecnologico</t>
  </si>
  <si>
    <t>Aulas moviles institucion educativa robledo</t>
  </si>
  <si>
    <t>Aulas moviles institucion educativa Segundo Henao</t>
  </si>
  <si>
    <t>Aulas moviles institucion educativa san bernardo</t>
  </si>
  <si>
    <t>Aulas moviles institucion educativa román maría valencia</t>
  </si>
  <si>
    <t>Aulas moviles institucion educativa General Santander</t>
  </si>
  <si>
    <t>Implementar programa de mejoramiento de resultados pruebas externas de evaluación.</t>
  </si>
  <si>
    <t xml:space="preserve">Programa de mejoramiento de resultados pruebas externas de evaluación en el muniicpio de Calarcá Quindio </t>
  </si>
  <si>
    <t>Programa implementado</t>
  </si>
  <si>
    <t>Revisar y ajustar los estudios  técnicos "Certificación de la Educación"  del municipio.</t>
  </si>
  <si>
    <t xml:space="preserve">Revisión y ajuste los estudios  técnicos "Certificación de la Educación"  del municipio de Calarcá Quindio. </t>
  </si>
  <si>
    <t xml:space="preserve">Estudio revisado y  ajustado.  </t>
  </si>
  <si>
    <t xml:space="preserve">Realizar el encuentro de Gobiernos Escolares de las Instituciones Educativas  </t>
  </si>
  <si>
    <t xml:space="preserve">Realizar el encuentro de Gobiernos Escolares de las Instituciones Educativas del municipio de Calarcá </t>
  </si>
  <si>
    <t>Encuentro de gobiernos escolares realizado</t>
  </si>
  <si>
    <t>Talleres de formacion y sensibilización</t>
  </si>
  <si>
    <t>insumos: pepeleria</t>
  </si>
  <si>
    <t>implementos de aseo</t>
  </si>
  <si>
    <t>logistica</t>
  </si>
  <si>
    <t>recreacionista</t>
  </si>
  <si>
    <t>Alquiler de sitio</t>
  </si>
  <si>
    <t>273533611120158 - 273603611120158</t>
  </si>
  <si>
    <t xml:space="preserve">Apoyar 6 proyectos educativos  de Ciencia y tecnología, bilingüismo, artes y/o saberes, conectividad, pruebas ICFES SABER 11° y aplicación del modelo pedagógico   </t>
  </si>
  <si>
    <t>Apoyo a proyectos educativos  (Ciencia y tecnología, bilingüismo, artes o saberes, conectividad, pruebas ICFES SABER 11° y aplicación del modelo pedagógico “Feria de la calidad educativa)  de las Instituciones Educativas del municipio   y estimulo “A LOS MEJORES”.</t>
  </si>
  <si>
    <t>BILINGUISMO</t>
  </si>
  <si>
    <t>CONECTIVIDAD</t>
  </si>
  <si>
    <t>PRUEBAS SABER</t>
  </si>
  <si>
    <t>MOELO PEDAGOGICO</t>
  </si>
  <si>
    <t>ARTE OSABERES</t>
  </si>
  <si>
    <t>CIENCIA Y TECNOLOGIA</t>
  </si>
  <si>
    <t>Establecer un programa de apoyo económico para el pago de la matricula universitaria a estudiantes destacados del municipio.</t>
  </si>
  <si>
    <t xml:space="preserve">Apoyo a los tres mejores bachilleres municipio de Calarcá Quindio </t>
  </si>
  <si>
    <t>programa establecidoo</t>
  </si>
  <si>
    <t>pago matricula semestral de 2 bachilleres egresados del año lectivo 2006</t>
  </si>
  <si>
    <t xml:space="preserve">  SECRETARIA DE SERVICIOS SOCIALES Y SALUD-  SUBSECRETARIO DE EDUCACIÓN RECREACIÓN Y DEPORTES</t>
  </si>
  <si>
    <t>pago matricula semestral de 2 bachilleres egresados del año 2007</t>
  </si>
  <si>
    <t>pago matricula semestral de 1 bachilleres egresados del año 2008</t>
  </si>
  <si>
    <t>pago matricula semestral de 3 bachilleres egresados del año 2012</t>
  </si>
  <si>
    <t>Gestionar la extensión  del  Servicio Nacional de Aprendizaje  SENA  y/o Universidades  para la educación profesional técnica y/o tecnológica  en el municipio.</t>
  </si>
  <si>
    <t>Gestión realizada.</t>
  </si>
  <si>
    <t>Implementar programa de difusión y apoyo que den la posibilidad de  ingresar a la educación superior.</t>
  </si>
  <si>
    <t>Programa de difusión y apoyo sobre opciones de  financiación que posibiliten el ingreso a la educación superior.</t>
  </si>
  <si>
    <t>Programa Implementado</t>
  </si>
  <si>
    <t>Talleres de sensibilización para el ingreso a la educación superior</t>
  </si>
  <si>
    <t>Consolidación base de datos</t>
  </si>
  <si>
    <t>274583212110189 - 274643212110189 - 274713212110189 - 274763212110189 - 274773212110189</t>
  </si>
  <si>
    <t xml:space="preserve">CALARCA CON CONDICIONES SALUDABLES EFICIENTES </t>
  </si>
  <si>
    <t>1.2.1</t>
  </si>
  <si>
    <t>Calarcá saludable y con bienestar.</t>
  </si>
  <si>
    <t>1.2.1.1</t>
  </si>
  <si>
    <t>Aseguramiento</t>
  </si>
  <si>
    <t xml:space="preserve">Garantizar la cancelación de la   Unidad de Pago por Capitación  UPC  al  100% de las personas afiliadas al régimen subsidiado del municipio. </t>
  </si>
  <si>
    <t>Régimen subsidiado  en salud población pobre y vulnerable del Municipio de Calarcá Quindio.</t>
  </si>
  <si>
    <t>Porcentaje de pagos de  UPC.</t>
  </si>
  <si>
    <t xml:space="preserve"> Pago de la UPC</t>
  </si>
  <si>
    <t>SECRETARIA DE SERVICIOS SOCIALES Y SALUD</t>
  </si>
  <si>
    <t xml:space="preserve">Realizar  auditoria para garantizar el seguimiento, verificación y evaluación de la operaci{on del régimen subsidiado al 100% de los actores </t>
  </si>
  <si>
    <t>Porcentaje  de actores con proceso de seguimiento, verificación y evaluación</t>
  </si>
  <si>
    <t xml:space="preserve">Contratacion con una entidad debidamente habilitada para que realice la Auditoria  de seguimiento al desarrollo del regimen subsidiadol y a la calidad de la prestacion del servicio de salud  </t>
  </si>
  <si>
    <t>1.2.1.2</t>
  </si>
  <si>
    <t>Prestación de servicios</t>
  </si>
  <si>
    <t xml:space="preserve">Cancelar el 100% de los costos de prestación de los servicios de salud promoción,  prevención y servicios  de primer nivel   a la población no cubierta con el Sistema de Seguridad  Social  en salud ( contributivo y/o subsidiado) </t>
  </si>
  <si>
    <t xml:space="preserve">Prestación de los servicios de salud a la población pobre no asegurada adel muniicpio de calarcá Quindio </t>
  </si>
  <si>
    <t xml:space="preserve">Porcentaje de los costos de prestación de  servicios de salud cancelados. </t>
  </si>
  <si>
    <t>Contratar con la ESE Hospital la Misericordia de Calarca la prestacion de servicios de salud de primer nivel de atencion, baja complejidad, para la atencion de la poblacion pobre no afiliada al sistema.</t>
  </si>
  <si>
    <t>Grarantizar la  auditoria unterna de  calidad, oportunidad, accesibilidad, idoneidad, eficiencia y eficacia de la prestación del servicio de salud a la población pobre y vulnerable</t>
  </si>
  <si>
    <t xml:space="preserve">Auditoria interna de calidad realizada </t>
  </si>
  <si>
    <t xml:space="preserve">Auditoria  de seguimiento al cumplimiento del objeto contractual y a la calidad de la prestacion del servicio de salud  </t>
  </si>
  <si>
    <t>1.2.1.3</t>
  </si>
  <si>
    <t xml:space="preserve">Salud pública  </t>
  </si>
  <si>
    <t>Vacunar a través del programa ampliado de inmunizaciones PAI  al 100%  de niñ@s menores de un año contra (BCG- antituberculoso, polio, DPT (Difteria, Tétano y Tosferina),  hepatitis B, influenza y rotavirus (Diarrea grave).</t>
  </si>
  <si>
    <t xml:space="preserve"> Plan de Salud Pública de Intervenciones Colectivas Municipio de Calarcá / Campas y brigadas en salud en el municipio de Calarcá Quindio.</t>
  </si>
  <si>
    <t>Porcentaje  de niñ@s menores de un año vacunados.</t>
  </si>
  <si>
    <t xml:space="preserve"> niños menores de un año vacunados.</t>
  </si>
  <si>
    <r>
      <t>Realizar control prenatal  y  prueba de VIH (Elisa) al</t>
    </r>
    <r>
      <rPr>
        <sz val="9"/>
        <color indexed="10"/>
        <rFont val="Arial Narrow"/>
        <family val="2"/>
      </rPr>
      <t xml:space="preserve"> </t>
    </r>
    <r>
      <rPr>
        <sz val="9"/>
        <color indexed="8"/>
        <rFont val="Arial Narrow"/>
        <family val="2"/>
      </rPr>
      <t>100 % de las madres gestantes   del  Municipio.</t>
    </r>
  </si>
  <si>
    <t>Porcentaje de madres gestantes  con control prenatal y prueba VIH SIDA  realizada.</t>
  </si>
  <si>
    <t>2.29%</t>
  </si>
  <si>
    <t>madres gestantes  con control prenatal y prueba VIH SIDA  realizada</t>
  </si>
  <si>
    <t xml:space="preserve">Realizar el seguimiento continuo y sistemático de la vigilancia de SIFILIS GESTACIONAL CONGENITA antes de la semana 17 al 100% de las mujeres </t>
  </si>
  <si>
    <t>Porcentaje  de mujeres gestantes   con sífilis con procesos de seguimiento</t>
  </si>
  <si>
    <t>ND</t>
  </si>
  <si>
    <t>mujeres gestantes   con sífilis con procesos de seguimiento</t>
  </si>
  <si>
    <t>Elaborar el Plan Territorial de Salud Pública del municipio.</t>
  </si>
  <si>
    <t>Plan Territorial de Salud Pública  elaborado.</t>
  </si>
  <si>
    <t>Inmunizar  100%  niñ@s  de un año (Neumococo, triple viral  Sarampión, Paperas, Rubéola y Rubéola congénita).</t>
  </si>
  <si>
    <t>Porcentaje de niñ@s menores de un año inmunizado.</t>
  </si>
  <si>
    <t xml:space="preserve"> niños menores de un año inmunizado.</t>
  </si>
  <si>
    <t>Efectuar controles de crecimiento y desarrollo  al 80 % de niñ@s entre 0 y 10 años.</t>
  </si>
  <si>
    <t>Porcentaje de niñ@s entre los 0 y 10 años beneficiados con controles de crecimiento.</t>
  </si>
  <si>
    <t>74.43</t>
  </si>
  <si>
    <t xml:space="preserve"> niños entre los 0 y 10 años beneficiados con controles de crecimiento.</t>
  </si>
  <si>
    <t>Implementar el Plan de Salud Pública de Intervenciones Colectivas PIC-  programa  de  promoción de la salud y calidad de vida en el casco urbano, centros poblados y zona rural dispersa  del municipio.</t>
  </si>
  <si>
    <t>Plan de Salud Pública de Intervenciones Colectivas PIC, programa de  promoción en  salud y calidad de vida implementado</t>
  </si>
  <si>
    <t>Implementar el Plan de Salud Pública de Intervenciones Colectivas PIC- prevención  de los riesgos de salud en el casco urbano, centros poblados y zona rural dispersa  del municipio.</t>
  </si>
  <si>
    <t>Plan de Salud Pública de Intervenciones Colectivas PIC, programa  prevención  de los riesgos de salud,  implementado.</t>
  </si>
  <si>
    <t xml:space="preserve">Plan de Intervenciones Colectivas Implementado </t>
  </si>
  <si>
    <t>274533212130185 - 274743212130185 - 274753212130185 - 274783212130185</t>
  </si>
  <si>
    <t xml:space="preserve">Campañas y brigadas de salud Municipio de Calarcá Quindio </t>
  </si>
  <si>
    <t>campañas y brigadas realizadas</t>
  </si>
  <si>
    <t>1.BRIGADAS DE SALUD: LOGISTICA</t>
  </si>
  <si>
    <t>2. CAPACITACION Y PROMOCION DEL ACCESO A LOS PROGRAMAS DE SALUD  Y  SOC.</t>
  </si>
  <si>
    <t>3. INSUMOS PARA EL DESARROLLO DE ACTIVIDADES</t>
  </si>
  <si>
    <t>274603212130186 - 274633212130186</t>
  </si>
  <si>
    <t xml:space="preserve">Implementar un programa para control de caninos callejeros y tenencia responsable de mascotas </t>
  </si>
  <si>
    <t xml:space="preserve">Control de caninos callejeros y tenencia responsable de mascotas, con el fin de disminuir los riesgos ambientales y sanitarios </t>
  </si>
  <si>
    <t xml:space="preserve">Programa  para el control de caninos callejeros y tenencia responsable de mascotas implementado </t>
  </si>
  <si>
    <t xml:space="preserve">1. CAPACITACION   </t>
  </si>
  <si>
    <t xml:space="preserve">2.  CONTROL NATALIDAD DE CANINOS CALLEJEROS </t>
  </si>
  <si>
    <t xml:space="preserve">3.  PROGRAMA RADIAL EMISORA publica ecos del caribe 970 AM  DE SENSIBILIZACION TENENCIA DE MASCOTAS  </t>
  </si>
  <si>
    <t>1.2.1.4</t>
  </si>
  <si>
    <t>Prevención, vigilancia y control de riesgos profesionales.</t>
  </si>
  <si>
    <t>Realizar 24  talleres de promoción de la salud y calidad de vida en ámbitos laborales.</t>
  </si>
  <si>
    <t xml:space="preserve">Prevención, vigilancia y control de riesgos profesionalesen el municipio de Calarcá </t>
  </si>
  <si>
    <t>Porcentaje de establecimientos comerciales, industriales e institucionales  con programas  de prevención, vigilancia y control de riesgos profesionales.</t>
  </si>
  <si>
    <t xml:space="preserve">1.Promoción de la salud y calidad de vida en ámbitos laborales    
</t>
  </si>
  <si>
    <t xml:space="preserve"> Realizar 80 procesos de sensibilización  en los establecimientos comerciales, industriales e institucionales en incorporación e inclusión de la población  en condición de discapacidad al sector productivo </t>
  </si>
  <si>
    <t>2.       Procesos de sensibilización en incorporación e inclusión de la población en condiciones de discapacidad al sector productivo</t>
  </si>
  <si>
    <t>Implementar programa de fortalecimiento del Comité Local de Salud Ocupacional</t>
  </si>
  <si>
    <t>Reuniones de fortlecimiento del comité local de salud ocupacional</t>
  </si>
  <si>
    <t>1.2.1.5</t>
  </si>
  <si>
    <t>Emergencias y desastres</t>
  </si>
  <si>
    <t>Realizar 8  seguimientos y evaluaciónes a la implementación y operatividad de los   planes preventivos de mitigación y superación de emergencias y desastres de la Red Pública Municipal.</t>
  </si>
  <si>
    <t xml:space="preserve">Número de seguimientos y evaluaciones realizadas </t>
  </si>
  <si>
    <t>Estructuracion de Plan de visitas en coordinacion con el CLOPAC.</t>
  </si>
  <si>
    <t>LA DIVERSIDAD CULTURAL, CARACTERISTICA ESENCIAL DEL MUNICIPIO Y FACTOR DE DESARROLLO</t>
  </si>
  <si>
    <t>1.3.1</t>
  </si>
  <si>
    <t>Calarcá meridiano cultural.</t>
  </si>
  <si>
    <t>1.3.1.1</t>
  </si>
  <si>
    <t>Salvaguarda del patrimonio cultural, tangible e intangible</t>
  </si>
  <si>
    <t xml:space="preserve">Implementar programa especial de manejo y protección de los bienes tangibles e intangibles  </t>
  </si>
  <si>
    <t>Implementar programa especial de manejo y protección de los bienes tangibles e intangibles de interes cultural</t>
  </si>
  <si>
    <t xml:space="preserve">Programa especial de manejo y protección implementado y ejecutado </t>
  </si>
  <si>
    <t>Crear Comité Técnico</t>
  </si>
  <si>
    <t>SECRETARIA DE SERVICIOS SOCIALES Y SALUD - SUBSECRETARIA DE CULTURA Y TURISMO</t>
  </si>
  <si>
    <t>Plan de manejo de proteccón de bienes tangibles e intangibles de interes cultural</t>
  </si>
  <si>
    <t>Fortalecer y dinamizar la ruta patrimonio ancestral y tesoro del cacique del Municipio de Calarcá</t>
  </si>
  <si>
    <t>Ruta patrimonial fortalecida.</t>
  </si>
  <si>
    <t xml:space="preserve">Fortalecer la ruta patrimonio </t>
  </si>
  <si>
    <t>273634513120193 - 273734513120183</t>
  </si>
  <si>
    <t>1.3.1.2</t>
  </si>
  <si>
    <t>Descentralización de los programas de iniciación y formación cultural.</t>
  </si>
  <si>
    <t xml:space="preserve">Implementar 5  expresiones artísticas  de iniciación y formación artística cultural en el casco urbano y centros poblados. </t>
  </si>
  <si>
    <t xml:space="preserve">Implementación de  expresiones artísticas  de iniciación y formación cultural en el casco urbano y centros poblados del Municipio de Calarcá </t>
  </si>
  <si>
    <t>Numero de expresiones artisticas de iniciacion y formacion artistica cultural en el casco urbano y centros poblados</t>
  </si>
  <si>
    <t>Expresión artística  de iniciación y formación en artes escenicas</t>
  </si>
  <si>
    <t xml:space="preserve">Expresión artística  de iniciación y formación en  literatura  </t>
  </si>
  <si>
    <t xml:space="preserve">Expresión artística  de iniciación y formación en artes musicales </t>
  </si>
  <si>
    <t>Expresión artística en danza</t>
  </si>
  <si>
    <t xml:space="preserve">Expresión artística  de iniciación y formación en artes plásticas </t>
  </si>
  <si>
    <t>Elaboración del Plan Cultural del Municipio de Calarcá.</t>
  </si>
  <si>
    <t xml:space="preserve">Fotrtalecimiento Institucional  de la dinámica cultural en el municipio de Calarcá Quindio </t>
  </si>
  <si>
    <t>Plan  Cultural elaborado y adoptado.</t>
  </si>
  <si>
    <t>Capacitaciones</t>
  </si>
  <si>
    <t xml:space="preserve">Crear, reglamentar e implementar el ”COMITÉ DE ARTICULACIÓN DE INICIATIVAS PARA LA OCUPACION DEL TIEMPO LIBRE” </t>
  </si>
  <si>
    <t>Comité de articulación creado, reglamentado e implementado.</t>
  </si>
  <si>
    <t xml:space="preserve">1. Reglamentar el comité articulador      
</t>
  </si>
  <si>
    <t xml:space="preserve">2, Cronograma de actividades culturales, deportivas y recreativas                                   
</t>
  </si>
  <si>
    <t>3, implementación del programa</t>
  </si>
  <si>
    <t>273604513140169 - 273634513140169 - 273644513120169 - 273734513140196</t>
  </si>
  <si>
    <t>1.3.1.4</t>
  </si>
  <si>
    <t>Las organizaciones, creadores, gestores culturales y comunidad se toman las casas de la cultura y espacios públicos del municipio.</t>
  </si>
  <si>
    <t>Apoyar  a  7 eventos culturales y artísticos liderados por   creadores y/o  gestores culturales del municipio de Calarcá.</t>
  </si>
  <si>
    <t xml:space="preserve"> Realizacion de programa de promoción  y apoyo  a  organizaciones, creadores y/o gestores culturales en la toma de las casas de la cultura y espacio públicos del municipio de Calarcá </t>
  </si>
  <si>
    <t>Número de eventos culturales y artísticos apoyados</t>
  </si>
  <si>
    <t>Exposición fotográfica de la cultura cafetera a través del lente zona urbana</t>
  </si>
  <si>
    <t>Caricatura y color proyecto de vida</t>
  </si>
  <si>
    <t>Festival encuentro de danza moderna</t>
  </si>
  <si>
    <t>Exposición fotográfica de la cultura cafetera a través del lente zona rural</t>
  </si>
  <si>
    <t>Actividfad artística y cultural Homenaje día de la mujer</t>
  </si>
  <si>
    <t xml:space="preserve">Actividades culturales y artísticas  centro poblado Corregimiento de la Virginia </t>
  </si>
  <si>
    <t>Actividades culturales y artísticas centro poblado Corregimiento de Barcelona</t>
  </si>
  <si>
    <t>Matenimiento y actualización de datos</t>
  </si>
  <si>
    <t xml:space="preserve">Encuentro intergeneracional de literatura </t>
  </si>
  <si>
    <t>Encuentro intergeneracional sabores ancestrales</t>
  </si>
  <si>
    <t>Encuentro Intergeneracional juegos tradicionales</t>
  </si>
  <si>
    <t>Encuentro intergeneracional bailes de salón</t>
  </si>
  <si>
    <t xml:space="preserve">Talleres de capacitación </t>
  </si>
  <si>
    <t>Almanaque cultural</t>
  </si>
  <si>
    <t xml:space="preserve">Implementar un medio de información en linea que permita a la población interactuar con las politicas, programas y proyectos artísticos y culturales </t>
  </si>
  <si>
    <t>Medio de información en línea implementado</t>
  </si>
  <si>
    <t>1,  Verificación capacidad página web del municipio                                                                                            2, Realización de diseño y aplicabilidad                                                                               3, Implementación de la página</t>
  </si>
  <si>
    <t>Implementar 3   Almanaques Culturales.</t>
  </si>
  <si>
    <t>Almanaque cultural implementado</t>
  </si>
  <si>
    <t>1, convocatoria  de fotografias                                2, exposición de toda la convocatoria                                   3, elaboración del almanaque cultural</t>
  </si>
  <si>
    <t>Realizar 14 encuentros de recuperación de saberes  ancestrales con adulto mayor.</t>
  </si>
  <si>
    <t xml:space="preserve">Encuentro Intergeneracional en tres Instituciones educativas del Muniicpio </t>
  </si>
  <si>
    <t xml:space="preserve">Sabores ancestrales </t>
  </si>
  <si>
    <t>Capacitar a 250  creadores,  gestores culturales y artísticos  en manifestaciones afines.</t>
  </si>
  <si>
    <t>Numero de artistás capacitados.</t>
  </si>
  <si>
    <t>Dotar las casas de la cultura del municipio.</t>
  </si>
  <si>
    <t xml:space="preserve">Dotación casa de la cultura del Municipio de Calarcá </t>
  </si>
  <si>
    <t>Numero de casa de la cultura dotadas</t>
  </si>
  <si>
    <t xml:space="preserve"> Dotación Casa de la Cultura Lucelly Garcia de Montoya                              
</t>
  </si>
  <si>
    <t xml:space="preserve">Dotación casa de la Cultura centro poblado corregimiento Barcelona        
</t>
  </si>
  <si>
    <t xml:space="preserve"> Dotación casa de la Cultura centro poblado corregimiento de La Virginia</t>
  </si>
  <si>
    <t>273644513140149 - 273634513140149 - 273734513140149</t>
  </si>
  <si>
    <t xml:space="preserve">Realizar  12 eventos de promoción y fomento de la cultural  local, regional y/o nacional./ </t>
  </si>
  <si>
    <t xml:space="preserve">Realización de eventos de promoción y fomento de la cultural  local, regional y/o nacional  Municipio de Calarcá Quindio </t>
  </si>
  <si>
    <t>Número de eventos de promoción y fomento realizados.</t>
  </si>
  <si>
    <t>Actividadades artísticas semana mayor</t>
  </si>
  <si>
    <t>4.OOO</t>
  </si>
  <si>
    <t>XIII encuentro zonal de teatro</t>
  </si>
  <si>
    <t>Festival Internacional del bolero</t>
  </si>
  <si>
    <t>Teatro de muñecos y objetos</t>
  </si>
  <si>
    <t>Festival internacional de danza</t>
  </si>
  <si>
    <t>Festival Internacional de tango</t>
  </si>
  <si>
    <t>Festival Nacional de bandas</t>
  </si>
  <si>
    <t xml:space="preserve">Encuentro Departamental de artes especiales </t>
  </si>
  <si>
    <t>Festival Nacional del folclor Alvaro Hincapie Palacio</t>
  </si>
  <si>
    <t xml:space="preserve">Realizacion concurso nacional voces del campo Corregimiento de Barcelona Municipio de Calarcá Quindio </t>
  </si>
  <si>
    <t xml:space="preserve">convocatoria </t>
  </si>
  <si>
    <t>realizacion del evento</t>
  </si>
  <si>
    <t>Premiación del Concurso</t>
  </si>
  <si>
    <t>Encuentro Nacional Luis Vidales Municipio de Calarcá Quindio/ Promoción  y realización fiestas aniversarias y reinado nacional del café  municipio de Calarcá Quindio</t>
  </si>
  <si>
    <t xml:space="preserve">Ciclo Pedagojico:                  Lectura Literaria y Escritura Creativa </t>
  </si>
  <si>
    <t>Ciclo Audiovisual</t>
  </si>
  <si>
    <t>Ciclo Literario:</t>
  </si>
  <si>
    <t>Estímulos</t>
  </si>
  <si>
    <t>273634513140172 - 273624513140172 - 273604513140172</t>
  </si>
  <si>
    <t xml:space="preserve">Promoción  y realización fiestas aniversarias y reinado nacional del café  municipio de Calarcá Quindio </t>
  </si>
  <si>
    <t>Actividades Culturales 127 años Municipio de Calarcá</t>
  </si>
  <si>
    <t xml:space="preserve">Fiestas aniversarias y reinado nacional del café </t>
  </si>
  <si>
    <r>
      <t>Apoyar a</t>
    </r>
    <r>
      <rPr>
        <sz val="9"/>
        <color indexed="10"/>
        <rFont val="Arial Narrow"/>
        <family val="2"/>
      </rPr>
      <t xml:space="preserve"> </t>
    </r>
    <r>
      <rPr>
        <sz val="9"/>
        <color indexed="8"/>
        <rFont val="Arial Narrow"/>
        <family val="2"/>
      </rPr>
      <t>20 artistas y/o Organizaciones   en la producción y difusión de sus producciones artísticas.</t>
    </r>
  </si>
  <si>
    <t xml:space="preserve">Apoyo al desarrollo de   artistas y/o Organizaciones culturales  en la producción y difusión de sus producciones  </t>
  </si>
  <si>
    <t>numero de artistás y/o organizaciones apoyados</t>
  </si>
  <si>
    <t>Apoyo a organizaciones y/o artistias endifusion música de marcha</t>
  </si>
  <si>
    <t>Apoyo  a organizaciones y/o  artistias en la produccion y difusion musical</t>
  </si>
  <si>
    <t>Apoyo  a organizaciones y/o artistas en difusion musical</t>
  </si>
  <si>
    <t>Apoyo a artista en literatura y poesia</t>
  </si>
  <si>
    <t>Apoyo a organizaciones y/o artistias en la produccion y difusión de sus obras artesanales</t>
  </si>
  <si>
    <t>SECRETARIA DE SERVICIOS SOCIALES. SUBSECRETARIA DE CULTURA Y TURISMO</t>
  </si>
  <si>
    <t>1.3.1.5</t>
  </si>
  <si>
    <t>Fortalecimiento de la lectura y la escritura en niñ@s y adolescentes.</t>
  </si>
  <si>
    <t>Capacitar  a 250  niñ@s y adolescentes   de las Instituciones Educativas en técnicas  de lectura y escritura.</t>
  </si>
  <si>
    <t>Capacitación niñ@s y adolescentes   de las Instituciones Educativas en técnicas  de lectura y escritura.</t>
  </si>
  <si>
    <t>Numero de niños y adolescentes capacitados</t>
  </si>
  <si>
    <t xml:space="preserve">Convocatoria </t>
  </si>
  <si>
    <t>Prelectura Exploracion de conocimientos  previos</t>
  </si>
  <si>
    <t>Postlectura etapa de consulta guiada</t>
  </si>
  <si>
    <t>trabajo social</t>
  </si>
  <si>
    <t>Actividad de finalizacion</t>
  </si>
  <si>
    <t>Dotar 3 bibliotecas municipales.</t>
  </si>
  <si>
    <t xml:space="preserve">Dotación bibliotecas del Municipio de Calarcá </t>
  </si>
  <si>
    <t>Bibliotecas dotadas.</t>
  </si>
  <si>
    <t>Dotar la biblioteca del La Virginia</t>
  </si>
  <si>
    <t>Dotar la biblioteca de Barcelona</t>
  </si>
  <si>
    <t>Dotar la biblioteca de Calarcá</t>
  </si>
  <si>
    <t>Dotar la ludoteca municipal.</t>
  </si>
  <si>
    <t>Ludoteca dotada.</t>
  </si>
  <si>
    <t>Dotar ludoteca municipal</t>
  </si>
  <si>
    <t>273534614110151 - 273604614110151 - 273614614110151 - 273634614110151</t>
  </si>
  <si>
    <t>EL DEPORTE Y LA RECREACION FACTOR GENERADOR DE CAPITAL SOCIAL</t>
  </si>
  <si>
    <t>1.4.1</t>
  </si>
  <si>
    <t>Recreación y deporte para todos.</t>
  </si>
  <si>
    <t>1.4.1.1</t>
  </si>
  <si>
    <t>Deporte competitivo elite.</t>
  </si>
  <si>
    <t>Implementar 10  escuelas   de formación deportiva competitiva   élite   para niñ@s, adolescentes y jóvenes en el Casco Urbano y Centros Poblados del municipio</t>
  </si>
  <si>
    <t xml:space="preserve"> Fomento al deporte formativo y competitivo en el municipio de Calarcá </t>
  </si>
  <si>
    <t>Numero de escuelas de formacion competitiva</t>
  </si>
  <si>
    <t>ENTRENADOR FORMADOR</t>
  </si>
  <si>
    <t>SECRETARIA DE SERVICIOS SOCIALES Y SALUD - SUBSECRETARIA DE EDUCACION, RECREACION Y DEPORTES</t>
  </si>
  <si>
    <t>Realizar  72  talleres  de capacitación " FORMANDO FORMADORES"        " EDUCANDO CAMPEONES"  ESCUELAS DE PADRES".</t>
  </si>
  <si>
    <t>Número de talleres realizados.</t>
  </si>
  <si>
    <t>APOYO TECNICO ESPECIALIZADO CONFERENCISTAS</t>
  </si>
  <si>
    <t xml:space="preserve">Apoyo a  20 deportistas destacados del Municipio  </t>
  </si>
  <si>
    <t>Número de deportistas destacados apoyados</t>
  </si>
  <si>
    <t>APOYO A DEPORTISTAS DESTACADOS</t>
  </si>
  <si>
    <t>273614614120159 - 273604614120159 - 273534614120159</t>
  </si>
  <si>
    <t>1.4.1.2</t>
  </si>
  <si>
    <t>Plan semilla en formación deportiva</t>
  </si>
  <si>
    <t>Apoyar  10  disciplinas   deportivas  " PLAN SEMILLA "  en el  Casco Urbano y Centros Poblados.</t>
  </si>
  <si>
    <t xml:space="preserve">Fomento a las disciplinas   deportivas  " PLAN SEMILLA "  en el  Casco Urbano y Centros Poblados del municipio de Calarcá  Quindio </t>
  </si>
  <si>
    <t>Número de disciplinas apoyadas.</t>
  </si>
  <si>
    <t>APOYO A LAS DISCIPLINAS DEPORTIVAS PLAN SEMILLA</t>
  </si>
  <si>
    <t>Ejecutar un programa  de fomento   " LEGALIZACION ESCUELAS DE FORMACION Y/O CLUBES DEPORTIVOS”.</t>
  </si>
  <si>
    <t>Programa realizado.</t>
  </si>
  <si>
    <t>LEGALIZACIÓN DE ESCUELAS DE FORMACIÓN Y/O CLUBES DEPORTIVOS</t>
  </si>
  <si>
    <t>Realizar 10 Talleres de capacitación  "ENTRENADOR FORMADOR"  a clubes, escuelas y profesores de educación física .</t>
  </si>
  <si>
    <t>Talleres de Capacitación realizados.</t>
  </si>
  <si>
    <t>CAPACITACION ENTRENADORES FORMADORES</t>
  </si>
  <si>
    <t xml:space="preserve">Crear, reglamentar y fortalecer 10 Comités Municipales  Deportivos  </t>
  </si>
  <si>
    <t>Número de Comités, creados, reglamentados, y fortalecidos.</t>
  </si>
  <si>
    <t>FORTALECIMIENTO COMITES MUNICIPALES DEPORTIVOS</t>
  </si>
  <si>
    <t>Implementar un progarama de " JUZGAMIENTO DEPORTIVO"  .</t>
  </si>
  <si>
    <t>PROGRAMAS DE JUZGAMIENTO DEPORTIVO</t>
  </si>
  <si>
    <t>273534614130152 - 273604614130152 - 273614614130152 - 273634614130152</t>
  </si>
  <si>
    <t>Realizar cuatro Juegos Veredales</t>
  </si>
  <si>
    <t>Fomento al deporte y la recreación social y comunitaria en el municipio de Calarcá Quindio</t>
  </si>
  <si>
    <t>Juegos Veredales realizados.</t>
  </si>
  <si>
    <t>REALIZACION JUEGOS VEREDALES ( Juzgamiento, hidratación premiación)</t>
  </si>
  <si>
    <t>Realizar cuatro  Juegos Comunales</t>
  </si>
  <si>
    <t>Juegos Comunales realizados</t>
  </si>
  <si>
    <t>JUEGOS COMUNALES ( Juezgamiento, hidratación premiacióne tc.)</t>
  </si>
  <si>
    <t xml:space="preserve">Realizar 4 juegos intercolegiados </t>
  </si>
  <si>
    <t>Juegos intercolegiados realizados</t>
  </si>
  <si>
    <t>JUEGOS INTERCOLEGIADOS ( Juzgamiento, hidratación premiación)</t>
  </si>
  <si>
    <t>Implementar un Programa recreaodeportivo para el adulto mayor</t>
  </si>
  <si>
    <t>Programa recreo deportivo implementado.</t>
  </si>
  <si>
    <t xml:space="preserve">PROGRAMA RECREODEPORTIVO ADULTO MAYOR ( Dotación implementación deportiva, Actividades dirigidas , encuentro adulto mayor) </t>
  </si>
  <si>
    <t>Implementar un programa recreaodeportivo para la pobación en condición de discapacidad</t>
  </si>
  <si>
    <t>Programa recreodeportivo implementado</t>
  </si>
  <si>
    <t>PROGRAMA RECREODEPROTIVO PARA LA POBLACION EN ESTADO DE DISCAPACIDAD ( Actividades dirigidas y encuentro recreaodeportivos)</t>
  </si>
  <si>
    <t xml:space="preserve">Realizar 10 eventos recreodeportivos en el Municpio cada año </t>
  </si>
  <si>
    <t>Eventos recreodeportivos realizados</t>
  </si>
  <si>
    <t>EVENTOS RECREODEPORTIVOS( Cuadrangular:  de baloncesto de exhibición, futbol, microfutbol, boxeo de exhibición, maraton de patinaje, validad de motociclismo, ciclovia, copa cafetera de futbol)</t>
  </si>
  <si>
    <t>Realizar cuatro Olimpidas recreodeportivas municipales</t>
  </si>
  <si>
    <t>olimpiadas recrodeportivas realizadas</t>
  </si>
  <si>
    <t>OLIMPIADAS RECREATIVAS ( Asistencia  tecnica, y premiacion )</t>
  </si>
  <si>
    <t>ATENCION  A POBLACION VULNERABLE</t>
  </si>
  <si>
    <t>1.5.1</t>
  </si>
  <si>
    <t>Rompiendo barreras de  indiferencia.</t>
  </si>
  <si>
    <t>1.5.1.1</t>
  </si>
  <si>
    <t>Inclusión social de la población en  condición de discapacidad.</t>
  </si>
  <si>
    <t xml:space="preserve">Realizar  el diagnóstico  de la población en condición de discapacidad  </t>
  </si>
  <si>
    <t xml:space="preserve">Mejorar la accesibilidad,  rehabilitación psicosocial y fisica a las personas en discapacidad en el municipio de Calarcá Quindio </t>
  </si>
  <si>
    <t>Diagnóstico realizado.</t>
  </si>
  <si>
    <t>1- DIAGNOSTICO POBLACION EN CONDICION DE DISCAPACIDAD</t>
  </si>
  <si>
    <t>SECRETARIO DE SERVICIOS SOCIALES Y SALUD</t>
  </si>
  <si>
    <r>
      <t>Crear, reglamentar,</t>
    </r>
    <r>
      <rPr>
        <sz val="9"/>
        <color indexed="10"/>
        <rFont val="Arial Narrow"/>
        <family val="2"/>
      </rPr>
      <t xml:space="preserve"> </t>
    </r>
    <r>
      <rPr>
        <sz val="9"/>
        <color indexed="8"/>
        <rFont val="Arial Narrow"/>
        <family val="2"/>
      </rPr>
      <t xml:space="preserve"> e implementar el banco de ayudas para la población en condición de discapacidad  </t>
    </r>
  </si>
  <si>
    <t>Banco de ayudas creado, reglamentado  e implementado.</t>
  </si>
  <si>
    <t xml:space="preserve">2- AYUDAS TECNICAS </t>
  </si>
  <si>
    <t>31 DE DICIEMBRE DE 2012</t>
  </si>
  <si>
    <t>Beneficiar 100 niñ@s, adolescentes, jóvenes, adultos y/o adultos mayores en condición de discapacidad  con ayudas técnicas.</t>
  </si>
  <si>
    <t>Número de personas en condición de discapacidad beneficiada.</t>
  </si>
  <si>
    <t>3.BANCO DE AYUDAS TECNICAS</t>
  </si>
  <si>
    <t>Canalizar    la afiliación al  régimen subsidiado de  seguridad social  en salud al 100% de la población en condición de  discapacidad que aplique.</t>
  </si>
  <si>
    <t>Porcentaje de personas en condición de discapacidad  canalizadas a la afiliación del régimen subsidiado.</t>
  </si>
  <si>
    <t>4. Canalizar afiliacion al regimen subsidiado de las personas con discapacidad</t>
  </si>
  <si>
    <r>
      <t>Brindar servicios de rehabilitación  psicosocial</t>
    </r>
    <r>
      <rPr>
        <sz val="9"/>
        <color indexed="10"/>
        <rFont val="Arial Narrow"/>
        <family val="2"/>
      </rPr>
      <t xml:space="preserve"> </t>
    </r>
    <r>
      <rPr>
        <sz val="9"/>
        <rFont val="Arial Narrow"/>
        <family val="2"/>
      </rPr>
      <t>y/o</t>
    </r>
    <r>
      <rPr>
        <sz val="9"/>
        <color indexed="8"/>
        <rFont val="Arial Narrow"/>
        <family val="2"/>
      </rPr>
      <t xml:space="preserve"> física a   420 personas en condición de discapacidad en el municipio.</t>
    </r>
  </si>
  <si>
    <t>Número de personas en condición de discapacidad con atención en rehabilitación psicosocial y física</t>
  </si>
  <si>
    <t xml:space="preserve">
5. SERVICIOS  DE REHABILITACION FISICA Y/O SOCIAL A PERSONAS EN SITUACION DE DISCAPACIDAD</t>
  </si>
  <si>
    <t>1.5.1.2</t>
  </si>
  <si>
    <t>Prevención, protección, atención, asistencia y reparación integral  a las victimas de la violencia</t>
  </si>
  <si>
    <t xml:space="preserve">Formular de manera colectiva y participativa el Plan de Prevención, Protección, Atención, Asistencia y Reparación Integral  </t>
  </si>
  <si>
    <t xml:space="preserve">Plan de Prevención, Protección, Atención, Asistencia y Reparación Integral  de población victima de la violencia en el municipio de Calarcá Quindio </t>
  </si>
  <si>
    <t>Plan de prevención, protección, atención,  asistencia y reparación integral formulado</t>
  </si>
  <si>
    <t>PREVENCIÓN Y PROMOCIÓN</t>
  </si>
  <si>
    <t>Actualizar el censo de caractarizacion de la población victima de la violencia</t>
  </si>
  <si>
    <t xml:space="preserve">Censo actualizado </t>
  </si>
  <si>
    <t>Realizar  64  jornadas de capacitación, formación y difusión  de los derechos humanos y derecho internacional humanitario.</t>
  </si>
  <si>
    <t>Número de jornadas  realizadas.</t>
  </si>
  <si>
    <t>ASISTENCIA Y ATENCIÒN</t>
  </si>
  <si>
    <t>Brindar atención humanitaria inmediata  al 100% de las personas víctimas en el municipio.</t>
  </si>
  <si>
    <t>Porcentaje  de personas beneficiadas con atención humanitaria inmediata.</t>
  </si>
  <si>
    <t>REPARACIÓN INTEGRAL</t>
  </si>
  <si>
    <t xml:space="preserve">Apoyar  al 100% de las   familias victimas de la violencia  en procesos de retorno y de ubicación </t>
  </si>
  <si>
    <t xml:space="preserve">Porcentaje de familias apoyadas con procesos de retorno y ubicación </t>
  </si>
  <si>
    <t>VERDAD Y JUSTICIA</t>
  </si>
  <si>
    <t>Realizar   programa  de  capacitación ocupacional  y formación para la generación de empleo a   personas víctimas de la violencia.</t>
  </si>
  <si>
    <t xml:space="preserve">Programa realizado </t>
  </si>
  <si>
    <t>FORTALECIMIENTO  INSTITUCIONAL</t>
  </si>
  <si>
    <t>1.5.1.3</t>
  </si>
  <si>
    <t>Superación de la pobreza extrema</t>
  </si>
  <si>
    <r>
      <t xml:space="preserve">Apoyo a la </t>
    </r>
    <r>
      <rPr>
        <i/>
        <sz val="9"/>
        <rFont val="Arial Narrow"/>
        <family val="2"/>
      </rPr>
      <t>Estrategia Unidos</t>
    </r>
    <r>
      <rPr>
        <sz val="9"/>
        <rFont val="Arial Narrow"/>
        <family val="2"/>
      </rPr>
      <t xml:space="preserve"> para garantizar la superación de la pobreza extrema en el municipio. </t>
    </r>
  </si>
  <si>
    <t xml:space="preserve">Apoyo a la Estrategia Unidos para garantizar la superación de la pobreza extrema en el municipio de Calarcá Quindio </t>
  </si>
  <si>
    <t>Estrategia Unidos Apoyado</t>
  </si>
  <si>
    <t xml:space="preserve">CAPACITACIONES Y TALLERES PARA LA SUPERACION DE LA POBREZA EXTREMA </t>
  </si>
  <si>
    <t>CAMPAÑAS DE PROMOCIÓN DE  LOS SERVICIOS DEL ESTADO</t>
  </si>
  <si>
    <t>LOGISTICA PARA LA REALIZACION DE LAS CAPACITACIONES, TALLERES Y CAMPAÑAS</t>
  </si>
  <si>
    <t>INSCRIPCION BENEFICIARIOS AL PROGRAMA MAS FAMILIAS EN ACCIÓN</t>
  </si>
  <si>
    <t>1.5.1.4</t>
  </si>
  <si>
    <t>Niñ@, adolescentes y jóvenes en uso de sus derechos</t>
  </si>
  <si>
    <t xml:space="preserve">Actualizar el diagnóstico de infancia y adolescencia  </t>
  </si>
  <si>
    <t>Realización programa  de atención a niñ@s, adolescentes y jóvenes  del Municipio de Calarcá Quindio</t>
  </si>
  <si>
    <t>Diagnóstico de infancia y adolescencia actualizado.</t>
  </si>
  <si>
    <t xml:space="preserve">Actualizar el diagnóstico de Infancia y Adolescencia </t>
  </si>
  <si>
    <t xml:space="preserve">Canalizar y apoyar  el trámite de  registro civil de nacimiento de 100%  niñ@s  entre los  0 y 7 años de edad. </t>
  </si>
  <si>
    <t>Porcentaje de niñ@s  apoyados con  el trámite de  registro civil.</t>
  </si>
  <si>
    <t xml:space="preserve">Canalizar y apoyar  el trámite de  registro civil de nacimiento de niñ@s  entre los  0 y 7 años de edad. </t>
  </si>
  <si>
    <r>
      <t xml:space="preserve">Canalizar y apoyar  el trámite de  tarjeta de identidad de 50%  niñ@s, adolescentes y jóvenes entre los  7 y 18 años de edad pertenecientes a las </t>
    </r>
    <r>
      <rPr>
        <i/>
        <sz val="9"/>
        <rFont val="Arial Narrow"/>
        <family val="2"/>
      </rPr>
      <t>familias de pobreza extrema.</t>
    </r>
    <r>
      <rPr>
        <sz val="9"/>
        <rFont val="Arial Narrow"/>
        <family val="2"/>
      </rPr>
      <t xml:space="preserve"> </t>
    </r>
  </si>
  <si>
    <t>niñ@s, adolescentes y jóvenes apoyados con la tarjeta de identidad.</t>
  </si>
  <si>
    <t>Canalizar y apoyar  el trámite de  tarjeta de identidad niñ@s, adolescentes y jóvenes entre los  7 y 18 años de edad pertenecientes a las familias de pobreza extrema.</t>
  </si>
  <si>
    <r>
      <t xml:space="preserve">Diagnosticar, sensibilizar y monitorar con 80 talleres a  padres,  comunidad  educativa,  cuidadores y  </t>
    </r>
    <r>
      <rPr>
        <i/>
        <sz val="9"/>
        <rFont val="Arial Narrow"/>
        <family val="2"/>
      </rPr>
      <t>Familias Unidos,</t>
    </r>
    <r>
      <rPr>
        <sz val="9"/>
        <rFont val="Arial Narrow"/>
        <family val="2"/>
      </rPr>
      <t xml:space="preserve"> para que se reconozca a niñ@s, adolescentes  y jóvenes como sujetos de derechos</t>
    </r>
  </si>
  <si>
    <t>Talleres de diagnóstico, sensibilización y monitoreo realizados.</t>
  </si>
  <si>
    <t>Focalizacion de la poblacion objetivo, actividades de promocion y motivacion, ejecucion del proceso y seguimiento y monitoreo a logros</t>
  </si>
  <si>
    <t>Alfabetizar  a 120 personas en condición pobre moderada, pobre extrema y victima de la violencia entre los 15-24 años de edad</t>
  </si>
  <si>
    <t>Diagnosticar, sensibilizar y monitorear  talleres a  padres, agentes educativos,  cuidadores y  Familias Unidos, para que se reconozca a niñ@s, adolescentes  y jóvenes como sujetos de derechos</t>
  </si>
  <si>
    <r>
      <t xml:space="preserve">Implementar una programa de canalización para el ingreso de niñ@s al programa  </t>
    </r>
    <r>
      <rPr>
        <i/>
        <sz val="9"/>
        <color indexed="8"/>
        <rFont val="Arial Narrow"/>
        <family val="2"/>
      </rPr>
      <t>"DE CERO A SIEMPRE".</t>
    </r>
    <r>
      <rPr>
        <sz val="9"/>
        <color indexed="8"/>
        <rFont val="Arial Narrow"/>
        <family val="2"/>
      </rPr>
      <t xml:space="preserve"> </t>
    </r>
  </si>
  <si>
    <t xml:space="preserve">Implementación  programa de canalización para el ingreso de niñ@s al programa  "DE CERO A SIEMPRE". </t>
  </si>
  <si>
    <t xml:space="preserve">Implementar una programa de canalización para el ingreso de niñ@s al programa  "DE CERO A SIEMPRE". </t>
  </si>
  <si>
    <t>273514715150155 - 273604715150155</t>
  </si>
  <si>
    <t>1.5.1.5</t>
  </si>
  <si>
    <t>El resguardo como ejemplo territorial de inclusión étnica</t>
  </si>
  <si>
    <t>Elaborar caracterización, diagnóstico y monitoreo de la población indígena asentada en el municipio</t>
  </si>
  <si>
    <t xml:space="preserve"> Implementar un programa de atención al resguardo Indígena DAHI AGORE DRUA municipio de Calarcá.</t>
  </si>
  <si>
    <t>Caracterización, diagnóstico y monitoreo elaborado.</t>
  </si>
  <si>
    <t>Actulizar diagnostivo poblacion indigena</t>
  </si>
  <si>
    <r>
      <t xml:space="preserve">Implementar un programa de atención al resguardo Indígena </t>
    </r>
    <r>
      <rPr>
        <i/>
        <sz val="9"/>
        <color indexed="8"/>
        <rFont val="Arial Narrow"/>
        <family val="2"/>
      </rPr>
      <t>DAHI AGORE DRUA</t>
    </r>
    <r>
      <rPr>
        <sz val="9"/>
        <color indexed="8"/>
        <rFont val="Arial Narrow"/>
        <family val="2"/>
      </rPr>
      <t xml:space="preserve"> municipio de Calarcá.</t>
    </r>
  </si>
  <si>
    <t>Programa de atención  implementado.</t>
  </si>
  <si>
    <t>1.5.1.6</t>
  </si>
  <si>
    <t>Abrazando sueños con el adulto mayor</t>
  </si>
  <si>
    <t>Caracterizar    la población adulto mayor en el municipio.</t>
  </si>
  <si>
    <t xml:space="preserve">Programas  de atencion al adulto mayor del municipio de Calarcá Quindio </t>
  </si>
  <si>
    <t xml:space="preserve">Población caracterizada  </t>
  </si>
  <si>
    <t>1. DIAGNOSTICO DE LA POBLACION CARACTERIZADA</t>
  </si>
  <si>
    <t>Canalizar  al 100% de la población adulto mayor  que aplique, en los programas sociales implementados por el estado.</t>
  </si>
  <si>
    <t>Porcentaje de población canalizada en programas para el adulto mayor.</t>
  </si>
  <si>
    <t xml:space="preserve">2. CANALIZAR POBLACION A LOS PROGRAMAS SOCIALES </t>
  </si>
  <si>
    <t xml:space="preserve">Apoyar los esfuerzos realizados por  29 Asociaciones,  Instituciones y/o organizaciones muniicpales  de atención  al adulto mayor  </t>
  </si>
  <si>
    <t>Número de asociaciones, instituciones y7o organizaciones de adulto mayor  apoyados.</t>
  </si>
  <si>
    <t>3 APOYO A ASOCIACIONES DE ADULTO MAYOR</t>
  </si>
  <si>
    <r>
      <t xml:space="preserve">capacitar   al 2 % de la población adulto mayor en condición de </t>
    </r>
    <r>
      <rPr>
        <i/>
        <sz val="9"/>
        <color indexed="8"/>
        <rFont val="Arial Narrow"/>
        <family val="2"/>
      </rPr>
      <t>extrema pobreza</t>
    </r>
    <r>
      <rPr>
        <sz val="9"/>
        <color indexed="8"/>
        <rFont val="Arial Narrow"/>
        <family val="2"/>
      </rPr>
      <t xml:space="preserve">  que presente algun grado de analfabetismo</t>
    </r>
  </si>
  <si>
    <t>Porcentaje  de Adultos mayores alfabetizados.</t>
  </si>
  <si>
    <t>4. CAPACITAR ADULTOS MAYORES DE EXTREMA POBREZA CON ALGUN GRADO DE ANALFABETISMO</t>
  </si>
  <si>
    <t>5. PAPELERIA Y SUMINISTROS PARA TALLERES Y CAPACITACIONES</t>
  </si>
  <si>
    <t>Realizar 500 Vistas  domiciliarias  de  asesoría y sensibilización  de la importancia del adulto mayor en sus relaciones inter generacionales cada año</t>
  </si>
  <si>
    <t>Visitas domiciliarias en asesoría y sensibilización.</t>
  </si>
  <si>
    <t>6. VISITAS DOMICILIARIAS DE ASESORÍA Y SENSIBILIZACIÓN</t>
  </si>
  <si>
    <t xml:space="preserve">Realizar 7 encuentros  con el  adulto mayor </t>
  </si>
  <si>
    <t xml:space="preserve">Numero de encuetros con el adulto mayor </t>
  </si>
  <si>
    <t>7. ENCUENTROS DE ADULTOS MAYORES (ENCUENTRO NUEVO COMIENZO - ENCUENTRO MUNICIPAL DEL ADULTO MAYOR)</t>
  </si>
  <si>
    <t>273654715160197 - 273654715160198</t>
  </si>
  <si>
    <t xml:space="preserve">
Implementar un programa  de apoyo  a los Centros de Bienestar y Centros de Vida para la Tercera  Edad. 
</t>
  </si>
  <si>
    <t xml:space="preserve">Implementar un programa  de apoyo  a los Centros de Bienestar y Centros de Vida para la Tercera  Edad, muniicpio de Calarcá Quindio 
</t>
  </si>
  <si>
    <t xml:space="preserve">Programa implementado.  </t>
  </si>
  <si>
    <t xml:space="preserve">
273604715170184</t>
  </si>
  <si>
    <t>1.5.1.7</t>
  </si>
  <si>
    <t>Equidad de Género</t>
  </si>
  <si>
    <t xml:space="preserve">Crear, reglamentar e implementar el observatorio    de violencia de género intrafamiliar y sexual; con procesos de seguimiento y monitoreo. </t>
  </si>
  <si>
    <t xml:space="preserve">Programas de fortalecimiento a la equidad de genero en el municipio de Calarcá Quindio </t>
  </si>
  <si>
    <t>Observatorio creado, reglamentado e implementado</t>
  </si>
  <si>
    <t>Analisis estadisticos de los datos recolectados en las unidades alimentadoras en archivo de excel con datos como edad, sexo, tipo de agresio, objeto con que fue agredido, etc.</t>
  </si>
  <si>
    <t>Crear portal web con dominio y hosting pago por 1 año del observatorio de violencia con datos de las organizaciones de mujeres del municipio, leyes, objetivos, noticias, denuncia ciudadana, opiniones e informacion importante que posiciones y de a conocer el proyecto, avances, logros y datos estadisticos de cada mes del año 2013</t>
  </si>
  <si>
    <t>Crear cuentas en twitter, Facebook, Google+ del observatorio de violencia y actualizar mensualmente las noticias y los datos estadisticos de las unidades alimentadoras en el portal de internet de observatorio de violencia. Para dar a conocer por las redes sociales la importancia del respeto a la mujer y  la familia.</t>
  </si>
  <si>
    <t xml:space="preserve">Estructurar un  programa de apoyo para la conformación y consolidación de organizaciones de mujeres  </t>
  </si>
  <si>
    <t xml:space="preserve">Programa estructurado </t>
  </si>
  <si>
    <t>Crear un analisis de mercado donde de a conocer cuantas organizaciones de mujer hay consolidadas, cuantas estan pero no cumplen con las normatividades y realizar el proceso de consolidacion legal.</t>
  </si>
  <si>
    <t>Refrigerios</t>
  </si>
  <si>
    <t>Logistica</t>
  </si>
  <si>
    <t>Creacion de manual de identidad corporativa del observatorio de violencia</t>
  </si>
  <si>
    <t>Implementar política pública hacia la igualdad de oportunidades y la equidad de género en el municipio.</t>
  </si>
  <si>
    <t>Política implementada</t>
  </si>
  <si>
    <t>Implementar politica publica</t>
  </si>
  <si>
    <t>Realizar  35  talleres de capacitación en prevención y divulgación de los derechos fundamentales de las mujeres.</t>
  </si>
  <si>
    <t xml:space="preserve">Talleres realizados. </t>
  </si>
  <si>
    <t>Talleres de capacitación</t>
  </si>
  <si>
    <t>1.5.1.8</t>
  </si>
  <si>
    <t>Conexión con la paz.</t>
  </si>
  <si>
    <t>Implementar un programa de  investigación, producción y difusión de memoria y esclarecimiento histórico de las violaciones ocurridas en el marco del conflicto armado interno.</t>
  </si>
  <si>
    <t xml:space="preserve">Programa implementado </t>
  </si>
  <si>
    <t>Fortalecer el Consejo  de Política Social Municipal, como instancia de coordinación interinstitucional e intersectoriala través de 16 reuniones</t>
  </si>
  <si>
    <t xml:space="preserve">ND </t>
  </si>
  <si>
    <t>B.</t>
  </si>
  <si>
    <t xml:space="preserve">DESARROLLO ECONOMICO  Y PRODUCTIVIDAD </t>
  </si>
  <si>
    <t>CALARCA POLO DE DESARROLLO PRODUCTIVO, TURISTICO Y  COMPETITIVO</t>
  </si>
  <si>
    <t xml:space="preserve">EL PAISAJE CULTURAL CAFETERO FACTOR DINAMIZADOR DEL TURISMO </t>
  </si>
  <si>
    <t>2.1.2</t>
  </si>
  <si>
    <t>Calarcá referente turístico del eje cafetero.</t>
  </si>
  <si>
    <t>2.1.2.1</t>
  </si>
  <si>
    <t>Apostémosle al turismo cultural sostenible.</t>
  </si>
  <si>
    <t xml:space="preserve">Actualizar y reactivar 5  RUTAS TURISTICAS tomando como base los valores del Paisaje Cultural Cafetero. </t>
  </si>
  <si>
    <t xml:space="preserve">Revisón ajuste e implementación Plan Turistico Municipio de Calarcá Quindio </t>
  </si>
  <si>
    <t>Número de RUTAS TURÍSTICAS actualizadas y reactivadas.</t>
  </si>
  <si>
    <t>Actulizar y reactivar rutas turisticas</t>
  </si>
  <si>
    <t xml:space="preserve">SECRETARIO DE SERVICIOS SOCIALES Y SALUD- SUBSECRETARIA DE CULTURA Y TURISMO </t>
  </si>
  <si>
    <t>Implementar  3 rutas rurales turísticas en el municipio.</t>
  </si>
  <si>
    <t>Rutas  turísticas rurales implementadas.</t>
  </si>
  <si>
    <t>Implementar rutas rurales turísticas</t>
  </si>
  <si>
    <t>Conformar la red de senderos, caminos y espacios de interpretación del Paisaje Cultural Cafetero</t>
  </si>
  <si>
    <t>Red de sendero y caminos conformada</t>
  </si>
  <si>
    <t>Conformar red de senderos y caminos</t>
  </si>
  <si>
    <t>30/112013</t>
  </si>
  <si>
    <t>Implementar en coordinación con el plan turistico departamental, un programa de promoción de la oferta que posicione al municipio como destino turístico</t>
  </si>
  <si>
    <t>Programa de promoción implementado</t>
  </si>
  <si>
    <t>Implementar programa de promoción de oferta posicionando el municipio como destino turístico</t>
  </si>
  <si>
    <t>PLAN DE ACCION SECRETARIA DE INFRAESTRUCTURA, AMBIENTE Y DESARROLLO PRODUCTIVO VIGENCIA 2013</t>
  </si>
  <si>
    <t>Efectuar previo diagnóstico el mantenimiento  de  las 14  Instituciones Educativas del municipio, concertado y priorizando con la comunidad educativa las intervenciones</t>
  </si>
  <si>
    <t>Mantenimiento y Adecuación Instituciones Educativas del Municipio de Calarcá Quindio</t>
  </si>
  <si>
    <t>NUMERO DE  INSTITUCIONES EDUCATIVAS ADECUADAS Y MANTENIDAS</t>
  </si>
  <si>
    <t xml:space="preserve">Institución Educativa San Jose </t>
  </si>
  <si>
    <t>SECRETARIA DE INFRA ESTRUCTRA,AMBIENTE Y DESARROLLO PRODUCTIVO</t>
  </si>
  <si>
    <t>Institución Educativa Rafael Uribe Uribe</t>
  </si>
  <si>
    <t>Institución Educativa Antonio Nariño</t>
  </si>
  <si>
    <t>Institución Educativa General  Santander</t>
  </si>
  <si>
    <t>Institución Educativa Jesus Maria Morales</t>
  </si>
  <si>
    <t>Reparaciones rapidas electricas</t>
  </si>
  <si>
    <t>Reparaciones rapidas hidro-sanitaria</t>
  </si>
  <si>
    <t xml:space="preserve">Señalizar con el sistema  Braille 10 edificios públicos  </t>
  </si>
  <si>
    <t xml:space="preserve">Señalizacion con Sistema  Braile los edificios Públicos del Municipio de Calarcá Quindio </t>
  </si>
  <si>
    <t>Número de edificios públicos con señalización en el sistema  Braille.</t>
  </si>
  <si>
    <t>Se realizara la señalización con el sistema Braille, en los diferentes edificios publicos en el municipio de Calarcá (Alcaldia Municipal , casa de la cultura de Barcelona y Calarcá, edificio del Concejo, edificio de la Secretaria de Servicios sociales, corregidurias de Barcelona , La Virginia Y Quebradanegra ; Personeria Municipal, edificio de la sub Secretaria de Transito y Movildad)</t>
  </si>
  <si>
    <t>Apoyar 15 proyectos productivos, de servicios, científicos e innovadores, para el joven emprendedor.</t>
  </si>
  <si>
    <t xml:space="preserve">Apoyo a proyectos productivos, de servicios, científicos e innovadores, para el joven emprendedor del Municipio de Calarcá </t>
  </si>
  <si>
    <t xml:space="preserve">proyectos productivos, de servicios, científicos e innovadores, para el joven emprendedor del Municipio de Calarcá </t>
  </si>
  <si>
    <t>Se realizaran campañas de difucion, captura de informacion, talleres de capacitacion, asistencia tecnica</t>
  </si>
  <si>
    <t>Apoyar 15 proyectos productivos de organizaciones y/o asociaciones de mujeres.</t>
  </si>
  <si>
    <t>Apoyo a Proyectos Productivos Organizaciones  y/o Asociaciones de Mujeres Municipio de Calarcá Quindio</t>
  </si>
  <si>
    <t>Proyectos productivos de organizaciones y/o asociaciones de mujeres.</t>
  </si>
  <si>
    <t xml:space="preserve">Se apoyaran las asociones de mujeres a travez de actividades como talles en capacitación en proyectos productivos y asistencia tecnica personalizada </t>
  </si>
  <si>
    <t xml:space="preserve">Jornadas de capacitaciòn realizadas </t>
  </si>
  <si>
    <t xml:space="preserve">Fortalecer las organizaciones comunitarias mediante talleres de identificacion y planeacion de un modelo de participacion ciudadana comunitaria con el enfoque de pansamiento complejo aplicable y efectivo en el municipio, accion y participacion dediante tallres comunitarios para la creacion de la red_une_calarca, red_une_comunidades, capacitacion en desarrollo local y mecanismos de participacion, talleres de capacitacionn en gestion de recursos departamentales y nacionales para el desarrollo local, </t>
  </si>
  <si>
    <t>SERETARIA DE INFRAESTRUCTURA, AMBIENTE Y DESARROLLO PRODUCTIVO</t>
  </si>
  <si>
    <t>Fortalecer el Consejo de Desarrollo Rural, como espacio de participación  de la comunidad campesina.</t>
  </si>
  <si>
    <t xml:space="preserve">Fortalecimiento de las   instancias de participación ciudadana y organizaciones comunitarias del municipio de Calarcá Quindio/ </t>
  </si>
  <si>
    <t xml:space="preserve">Consejo de Desarrollo Rural fortalecido </t>
  </si>
  <si>
    <t>Fortalecer el consejo municipal de desarrollo rural, mediante capacitaciones de mecanismos de participacion para el desarrollo rural, talleres de capacitacion en gestion de recursos departamentales y nacionles para el desarrollo agropecuario y rural</t>
  </si>
  <si>
    <t>Fortalecer el Consejo de Juventudes,  como instancia de expresión de la población joven.</t>
  </si>
  <si>
    <t xml:space="preserve">Consejo de Juventudes fortalecido </t>
  </si>
  <si>
    <t>Fortalecer el consejo de juventudes mediante talleres de planificacion para modelos de participacion en la creacion de la red_une_calarca, red_une_juventudes, talleres de sencibilizacion y socializacion del modelo con actores de la juventudes rurales y urbanas, tallres de capacitacionn en gestion de recursos departamentales y nacioneles para el desarrollo de las juventudes del municipio</t>
  </si>
  <si>
    <r>
      <t>Realizar  10 Consejos de Gobiernos  comunitarios "</t>
    </r>
    <r>
      <rPr>
        <i/>
        <sz val="9"/>
        <color indexed="8"/>
        <rFont val="Arial"/>
        <family val="2"/>
      </rPr>
      <t>LA ADMINISTRACION EN MI BARRIO".</t>
    </r>
  </si>
  <si>
    <t xml:space="preserve">Consejos de Gobiernos  comunitarios "LA ADMINISTRACION EN MI BARRIO", realizados </t>
  </si>
  <si>
    <t>Apoyar la logistica en la adecuacion e instalacion, promocion y difucion con el animo de realizar consejos de gobierno comunitario incluyente y participativo; la administracion en mi barrio.</t>
  </si>
  <si>
    <t>253634021110122 - 253604021110122</t>
  </si>
  <si>
    <t>AGRO FUENTE DE DESARROLLO Y BIENESTAR</t>
  </si>
  <si>
    <t>2.1.1</t>
  </si>
  <si>
    <t>El campo, bienestar de la comunidad rural y fuente de la seguridad alimentaria.</t>
  </si>
  <si>
    <t>2.1.1.1</t>
  </si>
  <si>
    <t>Desarrollo productivo y agropecuario.</t>
  </si>
  <si>
    <t>Brindar 2.800 asistencias técnicas integrales directas  en el sector rural.</t>
  </si>
  <si>
    <t>Número de asistencias técnicas realizadas.</t>
  </si>
  <si>
    <t>Asistencia tecnica</t>
  </si>
  <si>
    <t>Fortalecer el vivero municipal con la implementación del banco de especies productivas.</t>
  </si>
  <si>
    <t xml:space="preserve">Vivero municipal fortalecido </t>
  </si>
  <si>
    <t>Fortalecer el vivero municipal con la implementación del banco de especies productivas a traves de llenado de bolsas y elaboracio  de semileros</t>
  </si>
  <si>
    <t>Crear, reglamentar e implementar un banco de herramientas para el sector agropecuario y encadenamientos productivos.</t>
  </si>
  <si>
    <t xml:space="preserve">Implementación programa de asistencia tecnica integral directa y seguridad alimentaria en el municipio de Calarcá Quindio </t>
  </si>
  <si>
    <t xml:space="preserve">Banco de herramientas creado, reglamentado y fortalecido </t>
  </si>
  <si>
    <t>adquisición de qupos como guadañas y matracas</t>
  </si>
  <si>
    <t>Implementar  un programa de dignificación a la labor del campesino.</t>
  </si>
  <si>
    <t>Programa de dignificación a la labor del campesino.</t>
  </si>
  <si>
    <t>eventos multiculturasles</t>
  </si>
  <si>
    <t>Apoyar y fortalecer la realización de 16 eventos de mercados justos campesinos.</t>
  </si>
  <si>
    <t xml:space="preserve">Eventos de mercados justos campesinos apoyados y fortalecidos </t>
  </si>
  <si>
    <t>4 mercados justos</t>
  </si>
  <si>
    <t>Implementar y fortalecer programa piloto de agricultura urbana Mujeres Cabeza de Hogar.</t>
  </si>
  <si>
    <t xml:space="preserve">Agricultura urbana Mujeres Cabeza de Hogar implementado </t>
  </si>
  <si>
    <t>recopilacion de informaciòn y talleres de capacitación emp`resarial</t>
  </si>
  <si>
    <t>Crear,  reglamentar e implementar  el Fondo Municipal de Asistencia Técnica Directa Rural.</t>
  </si>
  <si>
    <t xml:space="preserve">Fondo Municipal de Asistencia Técnica Directa Rural creado, reglamentado y fortalecido </t>
  </si>
  <si>
    <t>fortalecer y apoyo al fondo municipal de asistencia tecnica</t>
  </si>
  <si>
    <t>Fortalecer 12 cadenas productivas polo de desarrollo económico, rural y ambiental con potencial competitivo.</t>
  </si>
  <si>
    <t>fortalcer 6 cadenas agricolas y 6 pecuarias</t>
  </si>
  <si>
    <t>253604223110125 - 253634223110125</t>
  </si>
  <si>
    <t>2.1.3</t>
  </si>
  <si>
    <t>Calarcá productiva y competitiva.</t>
  </si>
  <si>
    <t>2.1.3.1</t>
  </si>
  <si>
    <t>Conectividad, sostenimiento y generación de empleo.</t>
  </si>
  <si>
    <t>Capacitar y formar para  el empleo  a  4000 personas de la población.</t>
  </si>
  <si>
    <t xml:space="preserve">Implementación programa de formación para el empleo,   Generación y consolidación  de pequeñas y medianas empresas en el municpio de Calarcá </t>
  </si>
  <si>
    <t>27.5</t>
  </si>
  <si>
    <t xml:space="preserve">No de personas capacitadas y formadas para el empleo </t>
  </si>
  <si>
    <t>Capacitacitar y formar para  el empleo  a  1100 personas de la población.</t>
  </si>
  <si>
    <t>Certificar en competencias  laborales a 600 trabajadores.</t>
  </si>
  <si>
    <t xml:space="preserve">No de trabajadores certificados </t>
  </si>
  <si>
    <t>Certificar en competencias  laborales a 200 trabajadores.</t>
  </si>
  <si>
    <t>Apoyar y fortalecer a 26 asociaciones y/o organizaciones productivas y competitivas.</t>
  </si>
  <si>
    <t xml:space="preserve">Asociaciones y/o organizaciones productivas y competitivas apoyadas y fortalecidas </t>
  </si>
  <si>
    <t>Apoyar y fortalecer a 7 asociaciones y/o organizaciones productivas y competitivas a traves de talleres de capacitacion en emprenderismo y empresarismo, asistencia tecnica personalizada</t>
  </si>
  <si>
    <t xml:space="preserve">Realizar 28 ferias agropecuarias, agroindustriales y artesanales, manufactureras y gastronómicas realizadas </t>
  </si>
  <si>
    <t>28.57</t>
  </si>
  <si>
    <t xml:space="preserve">Ferias agropecuarias, agroindustriales y artesanales, manufactureras y gastronómicas </t>
  </si>
  <si>
    <t>Realizar  ferias agropecuarias, agroindustriales, artesanales, manufactureras y gastronómicas atraves de captura de información y comercialización productos agropecuarios</t>
  </si>
  <si>
    <t>31 DICIEMBRE DE 2013</t>
  </si>
  <si>
    <t xml:space="preserve">Conformar y fotalecer un Centro de Agronegocios Mercado y Bolsa de Empleo </t>
  </si>
  <si>
    <t>Centro de Agronegocios Mercado y Bolsa de Empleo conformado y fortalecido</t>
  </si>
  <si>
    <t>Conformar y fotalecer un Centro de Agronegocios Mercado y Bolsa de Empleo a traves de capturab de información y tabulación de necesidades dentro del centro de agronegocios</t>
  </si>
  <si>
    <t xml:space="preserve">Fortalecer a 30 MIPYMES  para proporcionar el mejoramiento de su actividad empresarial y competitiva </t>
  </si>
  <si>
    <t>16,66</t>
  </si>
  <si>
    <t>MIPYMES  fortalecidas</t>
  </si>
  <si>
    <t>Fortalecer a 30 MIPYMES  para proporcionar el mejoramiento de su actividad empresarial y competitiva a traves de talleres de capacitacion en emprenderismo y empresarismo, asistencia tecnica personalizada</t>
  </si>
  <si>
    <t xml:space="preserve">Formular planes de empresas con procesos de asistencia técnica en el sector rural. </t>
  </si>
  <si>
    <t xml:space="preserve">Planes de empresas con procesos de asistencia técnica en el sector rural formulados  </t>
  </si>
  <si>
    <t>Formular y elaborar planes de empresas.</t>
  </si>
  <si>
    <t xml:space="preserve">Implementar y forlecer un CALL CENTER </t>
  </si>
  <si>
    <t xml:space="preserve">CALL CENTER implementado </t>
  </si>
  <si>
    <t>adquicisión de un equipod e computo especializado</t>
  </si>
  <si>
    <t>253674131110129 - 253824131110129</t>
  </si>
  <si>
    <t>Construcción y/o reposición de  6.500 ML de redes de acueducto.</t>
  </si>
  <si>
    <t xml:space="preserve">Construcción obras y optimización  de redes de agua potable y saneamiento básico municipio de Calarcá Quindio </t>
  </si>
  <si>
    <t>30.7</t>
  </si>
  <si>
    <t>Metros lineales de construcción y reposición de redes de acueducto</t>
  </si>
  <si>
    <t>Se realiza actividades de movimientos de tierra, suministro de tuberias, demiloiciones y reposiciones de concreto , construcción de cajas de inspección de valvulas y obras afines, en el barrio San Jose</t>
  </si>
  <si>
    <t xml:space="preserve">SECRETARIA DE INFRAESTRUCTURA, AMBIENTE Y DESARROLLO PRODUCTIVO </t>
  </si>
  <si>
    <t>Construcción y/o  reposición de  10.000 ML de redes de alcantarillado .</t>
  </si>
  <si>
    <t>Metros lineales de construcción y reposición de redes de alcantarillado</t>
  </si>
  <si>
    <t>Se realiza actividades de movimientos de tierra, suministro de tuberias, demiloiciones y repociciones de concreto, construcción de cajas y camaras de inspección  y obras afines,  en el barrio Robledo</t>
  </si>
  <si>
    <t>Construcción de 50  pozos sépticos en el sector rural del municipio</t>
  </si>
  <si>
    <t>Numero de pozos sépticos construidos</t>
  </si>
  <si>
    <t>Se realiza actividades como excavaciones, instalación de sistema septico y tuberia de pvc en la Zona Rural</t>
  </si>
  <si>
    <t>Garantizar el servicio a 17.640 usuarios del servicio público de aseo</t>
  </si>
  <si>
    <t>Numero de usuarios del servicio publico de aseo</t>
  </si>
  <si>
    <t>Brindar el servicio de aseo mediante recolección y dispoción de residuos</t>
  </si>
  <si>
    <t>Apoyar el Plan Departamental de Aguas de Segunda Generación</t>
  </si>
  <si>
    <t>Apoyo al plan de desarrollo departamental de aguas de segunda generación</t>
  </si>
  <si>
    <t>Se realizan actividades de apoyo al plan departamental de aguas de segunda generación</t>
  </si>
  <si>
    <t>253603531120112 - 253633531120112</t>
  </si>
  <si>
    <t>3.1.1.2</t>
  </si>
  <si>
    <t>Vias,  espacio público oportunidad para el desarrollo</t>
  </si>
  <si>
    <r>
      <t>Instalar  100 elementos de  amoblamiento de conformidad con "</t>
    </r>
    <r>
      <rPr>
        <i/>
        <sz val="9"/>
        <color indexed="8"/>
        <rFont val="Arial"/>
        <family val="2"/>
      </rPr>
      <t xml:space="preserve">LA CARTILLA DE AMOBLAMIENTO URBANO"  </t>
    </r>
    <r>
      <rPr>
        <sz val="9"/>
        <color indexed="8"/>
        <rFont val="Arial"/>
        <family val="2"/>
      </rPr>
      <t>adoptada para el municipio.</t>
    </r>
  </si>
  <si>
    <t>Construcción y/o adquisicón de  elementos de  amoblamiento  urbano en el municipio de Calarcá</t>
  </si>
  <si>
    <t>Numero de elemetos de amoblamiento y paraderos</t>
  </si>
  <si>
    <t>Se realiza actividades de suministro e instalación de canecas para basura y bancas en concreto en la carrera 25 entre calles 42 y 30,, carrera 24 entre calles 38  y 36 , avenida colon.</t>
  </si>
  <si>
    <t>SECRETARIA DE INFRAESTRUCTURA, AMBIENTE Y DESARROLLO PRODUCTIVO</t>
  </si>
  <si>
    <t xml:space="preserve">Mejoramiento de  3 accesos a la zona urbana  del municipio  </t>
  </si>
  <si>
    <t xml:space="preserve">ladecuación de un acceso en la entrada a versalles a traves de actividadfes de ornato </t>
  </si>
  <si>
    <t>Construir y/o Instalar 7 paraderos  Públicos en el municipio.</t>
  </si>
  <si>
    <t xml:space="preserve">Se realiza actividades de demolición y repoción  de concretoy suministro e instalación de paraderos  en la galeria, carrera 23 entre callas 39 y 38, barrio la huerta manzana r. </t>
  </si>
  <si>
    <t>253633531120106 - 253513531120106</t>
  </si>
  <si>
    <t xml:space="preserve">Mantenimiento de  130.37 KM de vías rurales en el municipio </t>
  </si>
  <si>
    <t xml:space="preserve">Mantenimiento y/o mejoramiento de vias rurales   en el municipio </t>
  </si>
  <si>
    <t>24.5</t>
  </si>
  <si>
    <t>Km de vías rurales mantenidas y/o mejoradas</t>
  </si>
  <si>
    <t>130.37</t>
  </si>
  <si>
    <t>Conformacion de la banca, adision y extencion de afirmado</t>
  </si>
  <si>
    <t>Confomacion, limpieza y retiro de derrumbes</t>
  </si>
  <si>
    <t>SECRETARIA DE INFRAESTRUCTURA , AMBIENTE Y DESARROLLO PRODUCTIVO</t>
  </si>
  <si>
    <t>253513531120105 - 253633531120105</t>
  </si>
  <si>
    <t xml:space="preserve">Construir  3.200 M2 de vía  </t>
  </si>
  <si>
    <t xml:space="preserve">Construcciòn de pavimentos en la red vial urbana del municipio de Calarcà Quindio </t>
  </si>
  <si>
    <t>33.28</t>
  </si>
  <si>
    <t>M2 de construcción de vias peatonales y vehiculares</t>
  </si>
  <si>
    <t xml:space="preserve">Se realiza actividades de construcción de anden continuacion barrio el Porvenir y Construcción de pavimentos en la red víal urbana del municipio de Calarcá Quindio </t>
  </si>
  <si>
    <t>253513531120104 - 253633531120104</t>
  </si>
  <si>
    <t>Adecuar, mantener y/o recuperar 3.800 M2  de andes del municipio condicionándolos para facilitar la movilidad de las personas en condiciones de discapacidad.</t>
  </si>
  <si>
    <t xml:space="preserve"> Mantenimiento y/o mejoramiento de pavimentos de la red vial urbana en el Municipio de Calarcá Quindio</t>
  </si>
  <si>
    <t>M2 de mantenimiento y mejoramiento de la  vias urbanas del municipio de calarca</t>
  </si>
  <si>
    <t>Se realizara mantenimiento de andenes urbanas a traves de actividades de reaparacion en concreto rigido o rehabilitación completa de la estructura</t>
  </si>
  <si>
    <t>Mantener  20.000 m2 de vias urbanas del municipio</t>
  </si>
  <si>
    <t>Se realizara mantenimiento de vias urbanas</t>
  </si>
  <si>
    <t>253513531130108 - 253633531130124</t>
  </si>
  <si>
    <t>3.1.1.3</t>
  </si>
  <si>
    <t>Empoderamiento del equipamiento colectivo del municipio</t>
  </si>
  <si>
    <t>Recuperar, mantener y/o mejorar 20 escenarios deportivos y/o recreativos.</t>
  </si>
  <si>
    <t>Mantenimiento  de escenarios deportivos y recreativos municipio de Calarcá</t>
  </si>
  <si>
    <t>Numero de  escenarios deportivos mantenidos y recuperados</t>
  </si>
  <si>
    <t>Se realizan actividaes de pintura general, demarcación de la canchas, en la cancha de futboll y cancha multiple del corregimiento de la Virginia</t>
  </si>
  <si>
    <t>SECRETARI DE INFRAESTRUCTURA, AMBIENTE Y DESARROLLO PRODUCTIVO</t>
  </si>
  <si>
    <t>Se realizan actividaes de pintura sobre lamina y delimitacion de la cancha en tierra</t>
  </si>
  <si>
    <t>Se realizan actividaes de pintura sobre lamina , delimitacion de la cancha, linea de demarcacion y instalacion de malla eslavonada en la cancha de futboll y cancha multiple del corregimiento de Barcelona</t>
  </si>
  <si>
    <t>Se realizan actividaes de pintura general, demarcacion de cancha multiple barrio la Esperanza</t>
  </si>
  <si>
    <t>Se realizan actividaes de pintura general, demarcacion de cancha multiple barrio barrio Oscar Tobon</t>
  </si>
  <si>
    <t xml:space="preserve">253513531130107 - </t>
  </si>
  <si>
    <t>Mantener y/o recuperar 8 edificios públicos de propiedad del municipio.</t>
  </si>
  <si>
    <t xml:space="preserve">Mantenimiento de edificios públicos de interes comunitario muniicpio de Calarcá Quindio </t>
  </si>
  <si>
    <t>Numero de  edificios publicos mantenidos</t>
  </si>
  <si>
    <t>Sa realizaran actividades como recorrido de cubierta, pintura en general, instalación de cielo rasos y reparaciones en general en el edificio de Servicios Sociales</t>
  </si>
  <si>
    <t>SECRETARIA DE INFRAESTRUCTURA,AMBIENTE Y DESARROLLO PRODUCTIVO</t>
  </si>
  <si>
    <t>Sa realizaran actividades como recorrido de cubierta, pintura en general, instalación de cubierta y reparaciones en general en la casa de la cultura municipio de Calarca</t>
  </si>
  <si>
    <t>253514331140111 - 253634331140111</t>
  </si>
  <si>
    <t>3.1.1.4</t>
  </si>
  <si>
    <t>Vivienda para todos</t>
  </si>
  <si>
    <t xml:space="preserve">Adelantar mejoramiento de 470 viviendas del sector urbano y/o rural. </t>
  </si>
  <si>
    <t xml:space="preserve">Mejoramiento y mantenimiento de vivienda municpio de Calarcá </t>
  </si>
  <si>
    <t>31.91</t>
  </si>
  <si>
    <t xml:space="preserve">No de viviendas mantenidas </t>
  </si>
  <si>
    <t xml:space="preserve">Se realiza actividades reposición de acueducto y alcantarillado y pozos septicos en el area rural,reforzamiento estructural, reparación de cubiertas, instalación de pisos y pintura en general.  </t>
  </si>
  <si>
    <t>SECRETARIA DE INFRAESTRUCTURA, AMBIENTE Y DESARROLLO PRODUCTIVO.</t>
  </si>
  <si>
    <t>253514331140110 - 253634331140110</t>
  </si>
  <si>
    <t>Construcción de 500 proyectos habitacionales</t>
  </si>
  <si>
    <t xml:space="preserve">Construcción de vivienda de vivienda de interes  social municipio de Calarcá Quindio  </t>
  </si>
  <si>
    <t>40.0</t>
  </si>
  <si>
    <t>Numero de soluciones de vivienda de interes social</t>
  </si>
  <si>
    <t>Se realizara actividades de construción de vivienda de interes social,  como muros confinados, suministro e instalación de cubierta  de acuerdo  a los parametros esblecidos por el estado</t>
  </si>
  <si>
    <t xml:space="preserve"> Apoyo a la gestión de grupos viviendistas municipio de Calarcá Quindio </t>
  </si>
  <si>
    <t>PORECNTAJE DE APOYO A GRUPO VIVIENDISTAS</t>
  </si>
  <si>
    <t>8.03</t>
  </si>
  <si>
    <t>Se realizara actividades de asistencia  a grupo y/o organizaciones populares de vivienda y procesoso de difución oferta de vivienda a la comunidad civil.</t>
  </si>
  <si>
    <t>3.1.1.5</t>
  </si>
  <si>
    <t>Expansión y mantenimiento del alumbrado público al servicio de la comunidad calarqueña</t>
  </si>
  <si>
    <t>Mantenimiento  de 5109 luminarias en el municipio.</t>
  </si>
  <si>
    <t xml:space="preserve">Expansión, modernización, reposición y mantenimiento del alumbrado público municipio de Calarcá Quindio </t>
  </si>
  <si>
    <t>Numero de luminarias mantenidas</t>
  </si>
  <si>
    <t>Se realiza actividades de  reparación de carcazas de  luminarias, acometidas y conjuntos electricos, y mantenimento preventivo.</t>
  </si>
  <si>
    <t xml:space="preserve">Reposición y renovación de 350 luminarias. </t>
  </si>
  <si>
    <t>31.4</t>
  </si>
  <si>
    <t>Numero de luminariias en proceso de reposición</t>
  </si>
  <si>
    <t>Se frealizan actividades de cambios de luminarias, acometida, de apoyos.</t>
  </si>
  <si>
    <t xml:space="preserve">Modernización de 624 luminarias </t>
  </si>
  <si>
    <t>Numero de luminarias modernizadas</t>
  </si>
  <si>
    <t>Se realizan actividades de cambios de luminarias, acometida, de apoyos, instalación de doble potencia y temporizados.</t>
  </si>
  <si>
    <t>Expansión de 285 luminarias</t>
  </si>
  <si>
    <t>29.82</t>
  </si>
  <si>
    <t>Numero de luminarias expandidas</t>
  </si>
  <si>
    <t>Se frealizan actividades de instalación de luminarias,aterrizajes y medidas,  acometida, apoyos, instalación de doble potencia y temporizados.</t>
  </si>
  <si>
    <t>3.2</t>
  </si>
  <si>
    <t xml:space="preserve">Gestionar la remodelación y embellecimiento de la Zona Centro </t>
  </si>
  <si>
    <t xml:space="preserve">Remodelación y embellecimiento de la Zona Centro del Municipio de calarcá Quindio </t>
  </si>
  <si>
    <t xml:space="preserve">Remodelación y embellecimiento de la Zona Centro </t>
  </si>
  <si>
    <t>Demolición y reposiciòn de andenes en la zona centro del municipio de Calarcá</t>
  </si>
  <si>
    <t>253604141110123 - 253634141110123</t>
  </si>
  <si>
    <t>D.</t>
  </si>
  <si>
    <t xml:space="preserve">DESARROLLO, MEDIO AMBIENTE Y GESTION DEL RIESGO </t>
  </si>
  <si>
    <t>CALARCA CON AMBIENTE SANO, USO RACIONAL DE LOS RECURSOS Y RESPONSABLE CON LA GESTION DEL RIESGO</t>
  </si>
  <si>
    <t>COMPROMETIDOS CON EL MEDIO AMBIENTE</t>
  </si>
  <si>
    <t>4.1.1</t>
  </si>
  <si>
    <t>Retribución al medio ambiente y prevención del riesgo, compromiso municipal.</t>
  </si>
  <si>
    <t>4.1.1.1</t>
  </si>
  <si>
    <t>Responsabilidad ambiental un compromiso de todos y para todos.</t>
  </si>
  <si>
    <t>Gestionar y/o apoyar  la elaboración  de los Planes  de Vertimientos  de  los centros poblados.</t>
  </si>
  <si>
    <t xml:space="preserve">Planes  de Vertimientos  de  los centros poblados, gestionados y apoyados </t>
  </si>
  <si>
    <t>Gestionar y/o apoyar  la elaboración  de los Planes  de Vertimientos  de  los centros poblados a traves de la realización de una guia metodologica para el desarrollo de actividades municipales (planeación , formulacion, ejecución y seguimiento) , asistencias tecnicas, mesas tematicas</t>
  </si>
  <si>
    <t xml:space="preserve">Adquirir predios de  interés para la conservación de los recursos hídricos que surten de agua los acueductos municipales </t>
  </si>
  <si>
    <t xml:space="preserve">Predios de  interés para la conservación de los recursos hídricos que surten de agua los acueductos municipales adquiridos </t>
  </si>
  <si>
    <t>Apoyar planes de acción del Sistema Municipal del Área Protegidas (SIMAP)</t>
  </si>
  <si>
    <t xml:space="preserve">Implementación programa  de conservación y reforestación   de las  micro cuencas que abastecen el sistema de acueducto, protección de fuentes  hidricasen el municipio de Calarcá Quindio </t>
  </si>
  <si>
    <t xml:space="preserve">Planes de acción del Sistema Municipal del Área Protegidas (SIMAP) apoyados </t>
  </si>
  <si>
    <t xml:space="preserve">Apoyar planes de acción del Sistema Municipal de Áreas Protegidas (SIMAP) a traves del fortalecimiento institucional del (SIMAP) , talleres sobre areas protegidas, talleres de inventario de bio diversidad. Recopilacion de informacion socio cultural de las areas protegidas </t>
  </si>
  <si>
    <t>Fortalecer el vivero municipal con la producción de especies arbóreas.</t>
  </si>
  <si>
    <t xml:space="preserve">vivero municipal con la producción de especies arbóreas fortalecido </t>
  </si>
  <si>
    <t>Reforestar  140 hectáreas en áreas de protección del recurso hídrico que surten el acueducto municipal.</t>
  </si>
  <si>
    <t xml:space="preserve">No de hectáreas en áreas de protección del recurso hídrico que surten el acueducto municipal reforestadas </t>
  </si>
  <si>
    <t>Reforestar  35 hectáreas en áreas de protección del recurso hídrico que surten el acueducto municipal.</t>
  </si>
  <si>
    <t>4.1.1.2</t>
  </si>
  <si>
    <t xml:space="preserve">Mejoramiento  del entorno,  veeduría y control </t>
  </si>
  <si>
    <t>Implementar programa  de manejo de residuos sólidos, articulado al Centro de Acopio Municipal.</t>
  </si>
  <si>
    <t>Implementación programa  de manejo de residuos sólidos, articulado al Centro de Acopio Municipal</t>
  </si>
  <si>
    <t xml:space="preserve">Programa  de manejo de residuos sólidos, articulado al Centro de Acopio Municipal implementado </t>
  </si>
  <si>
    <t>a traves de visitas de control y seguimiento  de disposicion de residuos solidos en Barcelona , Quebradanegra  y caso urbano del municipio de Calarcá; visitas de socialización de separación en la fuente en el corregimineto de la Virginia; control y seguimiento a los  PEI y los PRAES y distribuir un kit  de manejo de residuos solidos</t>
  </si>
  <si>
    <t xml:space="preserve">Realizar 20  controles y seguimientos a las Empresas Prestadoras de Servicios que operan en el municipio </t>
  </si>
  <si>
    <t>Realización  controles y seguimientos a las Empresas Prestadoras de Servicios en el manejo de vertimientos, de residuos sólidos del Parque Ambiental Villa Karina,de  las obras de mitigación del Túnel de la Línea y  los programas de uso eficiente y ahorro del agua que operan en el municipio.</t>
  </si>
  <si>
    <t xml:space="preserve">Controles y seguimientos a las Empresas Prestadoras de Servicios en el manejo de vertimientos, de residuos sólidos del Parque Ambiental Villa Karina,de  las obras de mitigación del Túnel de la Línea y  los programas de uso eficiente y ahorro del agua que operan en el municipio  realizados </t>
  </si>
  <si>
    <t>Realizar control y seguimiento a la empresa prestadora de servicio en el manjo de vertimiento (multipropositos s.a e.s.p), realizar control y seguimiento a las obras de mitigacion en el tunel de la linea,  realizar control y seguimiento a las programas de uso eficiente y ahorro del agua de las empresas que operan enn el municipio ( multipropositos s.a e.s.p,  asociacion de usuarios de servicios barcelonae.s.p  y comite de cafeteros.)</t>
  </si>
  <si>
    <t>Realizar cerramiento a 25 lotes.</t>
  </si>
  <si>
    <t>Realización cerramiento de  focos de contaminación  en el municipio.</t>
  </si>
  <si>
    <t>Numero de  cerramientos de lotes en el municipio de calarca</t>
  </si>
  <si>
    <t>Se realizan actividades de cerramiento en malla eslabonada y muro en ladrillo común en la carrera 24 con calle 45</t>
  </si>
  <si>
    <t>Se realizan actividades de cerramiento en malla eslabonada y muro en ladrillo común en el barrio Veracruz Mz 36 enseguida casa 4 lote 1</t>
  </si>
  <si>
    <t>Se realizan actividades de cerramiento en malla eslabonada y muro en ladrillo común en la carrera 20 con calle 35</t>
  </si>
  <si>
    <t>Se realizan actividades de cerramiento en malla eslabonada y muro en ladrillo común en la calle 41 entre vivendas de nomenclatura 28-24 y 28-42</t>
  </si>
  <si>
    <t>Se realizan actividades de cerramiento en malla eslabonada y muro en ladrillo común en el barrio Veracruz Mz 36 enseguida casa 4 lote 2</t>
  </si>
  <si>
    <t>Se realizan actividades de cerramiento en malla eslabonada y muro en ladrillo común en la carrera 25 entre calles 27 y 28</t>
  </si>
  <si>
    <t>Se realizan actividades de cerramiento en malla eslabonada y muro en ladrillo común en la carrera 21  entre calle 21 -03/05</t>
  </si>
  <si>
    <t xml:space="preserve">Mantener  y adecuar 17.451 M2 de la estación de transferencia y  escombrera municipal </t>
  </si>
  <si>
    <t xml:space="preserve">Mantenimiento  y adecuación estación de transferencia y  escombrera municipal </t>
  </si>
  <si>
    <t>M2 de mantenimento y adecuación de estación de transferencia y  la escombrera municipal</t>
  </si>
  <si>
    <t>Sa realizan actividades de explanación, limpieza y retiro de material.</t>
  </si>
  <si>
    <t>253603841120120 - 253633841120120</t>
  </si>
  <si>
    <t xml:space="preserve">Mantener 35 Parques, plazas, glorietas, zonas verdes, áreas de cesión y zonas de alto riesgo. </t>
  </si>
  <si>
    <t xml:space="preserve">Mantenimiento de  Parques, plazas, glorietas , zonas verdes, áreas de cesión y zonas de alto riesgo  del Municipio de Calarcá </t>
  </si>
  <si>
    <t xml:space="preserve">Parques, plazas, glorietas , zonas verdes, áreas de cesión y zonas de alto riesgo  del Municipio de Calarcá mantaenidos </t>
  </si>
  <si>
    <t>Mantenimiento de parques y glorietas mediante las jornadas de roserias y recoleccion y material en zonas y areas verdes, en los secores centro, norte, suroccidente, nororiente, suroriente y en sector de los corregimientos de barcelona y centros poblados, jornadas de jardineria, siembra, resiembra y mantenimiento, jornadas de lavado de infraestructura</t>
  </si>
  <si>
    <t>4.1.1.3</t>
  </si>
  <si>
    <t>Educación ambiental y desarrollo sostenible para el municipio de Calarcá</t>
  </si>
  <si>
    <t>Fortalecer y apoyar los proyectos de educación ambiental PRAES de las instituciones educativas.</t>
  </si>
  <si>
    <t xml:space="preserve">Implementacion de un programa de fortalecimiento  de la  educación ambiental  en el municipio  de calarcá </t>
  </si>
  <si>
    <t xml:space="preserve">Proyectos de educación ambiental PRAES de las instituciones educativas apoyados y fortalecidos </t>
  </si>
  <si>
    <t>Fortalecer y apoyar los proyectos de educación ambiental PRAES de las instituciones educativas a traves de seminarios para la resignificación, salidas ambientales a zonas de reserva del municipio de calarcá con representantes del COMEDA y los PRAES, talleres de experiencias exitosas a traves del PRAES y campañas de socialización proyectos ambientales.</t>
  </si>
  <si>
    <r>
      <t xml:space="preserve">Fortalecer el </t>
    </r>
    <r>
      <rPr>
        <i/>
        <sz val="9"/>
        <color indexed="8"/>
        <rFont val="Arial"/>
        <family val="2"/>
      </rPr>
      <t>COMITÉ MUNICIPAL DE EDUCACIÓN AMBIENTAL COMEDA</t>
    </r>
    <r>
      <rPr>
        <sz val="9"/>
        <color indexed="8"/>
        <rFont val="Arial"/>
        <family val="2"/>
      </rPr>
      <t xml:space="preserve">  </t>
    </r>
  </si>
  <si>
    <t>COMITÉ MUNICIPAL DE EDUCACIÓN AMBIENTAL COMEDA  fortalecido</t>
  </si>
  <si>
    <t>Fortalecer el COMITÉ MUNICIPAL DE EDUCACIÓN AMBIENTAL COMEDA a traves de seminarios sobre problematicas ambientales en el territorio, encuentros de grupos ambientales y la institucionalización de la semana de la educación ambiental.</t>
  </si>
  <si>
    <t>Fortalecer y apoyar a través del Proyecto Ciudadano de Educación Ambiental PROCEDA, 4 iniciativas comunitarias.</t>
  </si>
  <si>
    <t xml:space="preserve">royecto Ciudadano de Educación Ambiental PROCEDA, 4 iniciativas comunitarias apoyado y fortalecido </t>
  </si>
  <si>
    <t>Fortalecer y apoyar los Proyectos Ciudadanos de Educación Ambiental PROCEDA, a traves de talleres sobre medio ambiental, uso y manejo del recurso hidrico y residuos solidos, gestion del riesgo.</t>
  </si>
  <si>
    <t xml:space="preserve">Realizar 12 jornadas de capacitación en temas mineros y ambientales  </t>
  </si>
  <si>
    <t xml:space="preserve">Jornadas de capacitación en temas mineros y ambientales  </t>
  </si>
  <si>
    <t>Realizar 3 jornadas de capacitación en temas mineros y ambientales que comprende: talleres para especificar los tipos de mineria que existen el en territorio, impacto ambiental producido por la explotación minera.</t>
  </si>
  <si>
    <t>253634741140114 - 253514741140114</t>
  </si>
  <si>
    <t>4.1.1.4</t>
  </si>
  <si>
    <t>Preparados ante el riesgo.</t>
  </si>
  <si>
    <t>Construir de  30  obras de mitigación del riesgo en sectores vulnerables</t>
  </si>
  <si>
    <t xml:space="preserve">Construcción obras de mitigación del riesgo en sectores vulnerables municpio de Calarcá </t>
  </si>
  <si>
    <t>Obra de mitigación construidas</t>
  </si>
  <si>
    <t>     30</t>
  </si>
  <si>
    <t>Se realizara actividades de construcción  de gaviones recalce de zapatas en el barrio los tanques y pardera alta.</t>
  </si>
  <si>
    <t>PLAN DE ACCION SECRETARIA  DE ASUNTOS ADMINISTRATIVOS VIGENCIA 2013</t>
  </si>
  <si>
    <t xml:space="preserve">SECRETARIA DE ASUNTOS ADMINISTRATIVOS </t>
  </si>
  <si>
    <t>1,7,1</t>
  </si>
  <si>
    <t>1,7,1,1</t>
  </si>
  <si>
    <t>Fortalecer  la emisora  de interés público municipal.</t>
  </si>
  <si>
    <t>Fortalecimiento  la emisora  de interés público municipal.</t>
  </si>
  <si>
    <t>Emisora de interés público fortalecida y operando.</t>
  </si>
  <si>
    <t xml:space="preserve">Programacion y Contenidos </t>
  </si>
  <si>
    <t xml:space="preserve">Secretaria de Asuntos Admnistrativos - Profesional Universitario de Comunicaciones </t>
  </si>
  <si>
    <t xml:space="preserve">Funcion social y de participacion </t>
  </si>
  <si>
    <t xml:space="preserve">Software y licencias </t>
  </si>
  <si>
    <t>E</t>
  </si>
  <si>
    <t>5,1,1</t>
  </si>
  <si>
    <t>5,1,1,2</t>
  </si>
  <si>
    <t xml:space="preserve">Elaborar e implementar el programa de comunicaciones   y conectividad  “PARA CALARCA Y EL MUNDO" </t>
  </si>
  <si>
    <t xml:space="preserve"> Implementación programa de comunicación, conectividad  y satisfacción del Usuario  en el Municipio de Calarcà Quindío</t>
  </si>
  <si>
    <t xml:space="preserve">Programa de comunicaciones elaborado e implementado </t>
  </si>
  <si>
    <t>Elaboracion e implementacion de videos multimedia animados 3D</t>
  </si>
  <si>
    <t>31/12/2013</t>
  </si>
  <si>
    <t>Secretaria de Asuntos Administrativos - Profesional Especializado -</t>
  </si>
  <si>
    <t xml:space="preserve">Menus consolidado </t>
  </si>
  <si>
    <t xml:space="preserve">Lanzamiento parcial del producto </t>
  </si>
  <si>
    <t xml:space="preserve">Realizar el estudio de satisfacción del usuario </t>
  </si>
  <si>
    <t xml:space="preserve">Estudio realizado </t>
  </si>
  <si>
    <t>Diseño de encuestas</t>
  </si>
  <si>
    <t>Apliacion de encuestas</t>
  </si>
  <si>
    <t xml:space="preserve">Tabulacion </t>
  </si>
  <si>
    <t xml:space="preserve">Evaluacion de informe de la medicion de satisfacción y presentacion de informe final de los resultados </t>
  </si>
  <si>
    <t>5,1,2</t>
  </si>
  <si>
    <t>5,1,2,1</t>
  </si>
  <si>
    <t>Implementar el plan de formación y capacitación  de los servidores públicos del municipio.</t>
  </si>
  <si>
    <t xml:space="preserve">Capacitación funcionarios sector central administración muniicpal </t>
  </si>
  <si>
    <t>Plan de formación y capacitación de los servidores públicos implementado.</t>
  </si>
  <si>
    <t xml:space="preserve">Servicio al cliente </t>
  </si>
  <si>
    <t>N/A</t>
  </si>
  <si>
    <t>Secretaria de Asuntos Administrativos -  Tecnico Administrativo</t>
  </si>
  <si>
    <t xml:space="preserve">Capacitaciones en Ley General de Archivo </t>
  </si>
  <si>
    <t>Protocolo empresarial</t>
  </si>
  <si>
    <t xml:space="preserve">Manejo del tiempo </t>
  </si>
  <si>
    <t>Capacitaciones en NTCGP</t>
  </si>
  <si>
    <t xml:space="preserve">Comunicación afectiva y efectiva </t>
  </si>
  <si>
    <t>Implementar el programa orientado hacia el fortalecimiento del archivo   y sistematización de la información.</t>
  </si>
  <si>
    <t xml:space="preserve"> Implementación programa de fortalecimiento de Gestión Administrativa en el Municipio de Calarcà Quindío 
</t>
  </si>
  <si>
    <t>Programa de archivo y sistematización  de la información documental implementado.</t>
  </si>
  <si>
    <t xml:space="preserve">Dotación </t>
  </si>
  <si>
    <t xml:space="preserve">Secretaria de Asuntos Administrativos - Profesional Especializado </t>
  </si>
  <si>
    <t xml:space="preserve">Sistematizacion de la información </t>
  </si>
  <si>
    <t xml:space="preserve">Asesoria y asistencia </t>
  </si>
  <si>
    <t>Implementar un Programa de Modernización Tecnológica,</t>
  </si>
  <si>
    <t>Actualizacion de software</t>
  </si>
  <si>
    <t>Adquisicion de licencias (Office y Antivirus)</t>
  </si>
  <si>
    <t xml:space="preserve">Software de contratación </t>
  </si>
  <si>
    <t>PLAN DE ACCION SECRETARIA DE SERVICIOS SOCIALES Y SALUD   VIGENCIA 2013</t>
  </si>
  <si>
    <t>PLAN DE ACCION SECRETARIA DE GOBIERNO  VIGENCIA 2013</t>
  </si>
  <si>
    <t xml:space="preserve">1.  SERETARIA DE GOBIERNO </t>
  </si>
  <si>
    <t>263803716110140 - 263633716110140 - 263603716110140</t>
  </si>
  <si>
    <t xml:space="preserve">SEGURIDAD Y CONVIVENCIA COMPROMISO DE TODOS </t>
  </si>
  <si>
    <t>1.6.1</t>
  </si>
  <si>
    <t>Calarcá: Segura, tranquila y amable</t>
  </si>
  <si>
    <t>1.6.1.1</t>
  </si>
  <si>
    <t xml:space="preserve">Seguridad y convivencia ciudadana </t>
  </si>
  <si>
    <t>Implementar y dotar 5  FRENTES DE SEGURIDAD CIUDADANA.</t>
  </si>
  <si>
    <t xml:space="preserve">Apoyo a programas  e Instituciones de seguridad en el municipio de Calarcá Quindio </t>
  </si>
  <si>
    <t>Frentes de seguridad ciudadana implementados y dotados</t>
  </si>
  <si>
    <t>Alarma (s) de Seguridad y dispositivo (s), Instalacion y cableado.</t>
  </si>
  <si>
    <t xml:space="preserve">SECRETARIO DE GOBIERNO </t>
  </si>
  <si>
    <t>Socializacion del frente de seguridad (encuestas, charlas y encuentros comunales)</t>
  </si>
  <si>
    <t>Apoyar las 5  Instituciones de Seguridad.</t>
  </si>
  <si>
    <t xml:space="preserve">Instituciones  de seguridad apoyadas </t>
  </si>
  <si>
    <t>Suministro de combustible y lubrincantes</t>
  </si>
  <si>
    <t>Apoyo a organismos de seguridad</t>
  </si>
  <si>
    <t>Mejorar la seguridad implementando  10 cámaras de seguridad en el municipio.</t>
  </si>
  <si>
    <t>Número de cámaras de seguridad implementadas</t>
  </si>
  <si>
    <t>Mejorar la seguridad implementando  4 cámaras de seguridad en el municipio</t>
  </si>
  <si>
    <t>Implementar 2  CAI móviles</t>
  </si>
  <si>
    <t>CAI Móviles Implementados</t>
  </si>
  <si>
    <t>Implementar 1  CAI móvil</t>
  </si>
  <si>
    <t>Realizar 80 operativos de control  con los diferentes organismos de seguridad.</t>
  </si>
  <si>
    <t>Número de operativos de control realizados</t>
  </si>
  <si>
    <t>Operativos de control - Menores de edad, espuperfacientes, licor, documentos - Logistica</t>
  </si>
  <si>
    <t>Operativos de control - Menores de edad, espuperfacientes, licor, documentos - Talleres de Sensibilizacion y trabajo social</t>
  </si>
  <si>
    <t>Incrementar el Parque Automotor en 15 motos de los Organismos de Seguridad.</t>
  </si>
  <si>
    <t>Número de motos adquiridas</t>
  </si>
  <si>
    <t>Incrementar el Parque Automotor en 3 motos de los Organismos de Seguridad</t>
  </si>
  <si>
    <t>Aumentar el pie  de fuerza  con 10  auxiliares  de policía.</t>
  </si>
  <si>
    <t>Número de auxiliares de policía aumentado</t>
  </si>
  <si>
    <t>Aumentar el pie  de fuerza  auxiliares  de policía</t>
  </si>
  <si>
    <t xml:space="preserve"> Formular e implementar con la participación de los actores involucrados el PLAN DE CONVIVENCIA Y SEGURIDAD CIUDADANA.</t>
  </si>
  <si>
    <t>Plan de seguridad y convivencia ciudadana formulado e implementado</t>
  </si>
  <si>
    <t>Implementacion de Plan de Convivencia y Seguridad Ciudadana</t>
  </si>
  <si>
    <t xml:space="preserve">Apoyar al Establecimiento Penitenciario  y Carcelario </t>
  </si>
  <si>
    <t>Establecimiento Penitenciario  y Carcelario apoyado</t>
  </si>
  <si>
    <t xml:space="preserve">talleres de  sensibilización  y resocialización con profesional  </t>
  </si>
  <si>
    <t>Kit´s de Aseo</t>
  </si>
  <si>
    <t>Fortalecer Inspección de Policía</t>
  </si>
  <si>
    <t xml:space="preserve">Atención de las contravenciones y demás actividades de policia de competencia Municpal a través de la Comisaria de Familia, Inspección de Policia y Permanencia en el Municipio de Calarcá </t>
  </si>
  <si>
    <t>Inspección de Policía fortalecida</t>
  </si>
  <si>
    <t>Salarios, prestaciones sociales, parafiscales, auxilios y bonificaciones de empleados de las inspecciones de policía y comisaria de familia</t>
  </si>
  <si>
    <t>Realizar programa de  resocialización  para asegurar atención temporal de menores infractores</t>
  </si>
  <si>
    <t xml:space="preserve">Realizar programa de  resocialización  para asegurar atención temporal de menores infractores Municipio de Calarcá Quindio </t>
  </si>
  <si>
    <t>Programa de  resocialización    realizado.</t>
  </si>
  <si>
    <t>Estancia en instalaciones</t>
  </si>
  <si>
    <t>Servicios médicos, sicológicos y educativos</t>
  </si>
  <si>
    <t>Dotación</t>
  </si>
  <si>
    <t>Otros - servicios administrativos</t>
  </si>
  <si>
    <t>Realizar 8 campañas educativas y preventivas en temas como el maltrato,  el abuso sexual, la explotación sexual, el trabajo infantil, el porte de armas, las drogas  y el  embarazo a temprana edad.</t>
  </si>
  <si>
    <t>Realizaciòn de campañas educativas   y preventivas  a  niños, niñas  y adolescentes entre 0-17 años del Municipio de Calarcá Quindio</t>
  </si>
  <si>
    <t>Número de campañas realizadas</t>
  </si>
  <si>
    <t xml:space="preserve">Campaña de" no al trabajo infantil " - prevención y educación </t>
  </si>
  <si>
    <t>Campaña “no al embarazo a temprana edad" - prevención y educación</t>
  </si>
  <si>
    <t>263633716110132 - 263513716110132</t>
  </si>
  <si>
    <t>Implementar  programa para la  prevención  de la violencia  intrafamiliar en el casco urbano y los centros poblados</t>
  </si>
  <si>
    <t xml:space="preserve">Financiación de la Comisaria de Familia para la atención y seguridad de los nucleos familiares que componen la población del municipio de calarcá </t>
  </si>
  <si>
    <t xml:space="preserve">Prevención   en consumo de spa - prevención primaria en consumo de spa - </t>
  </si>
  <si>
    <t>Talleres de prevención en violencia  intrafamiliar  y de genero producto del consumo de spa</t>
  </si>
  <si>
    <t>Unidos   contra consumo de spa  - proyección audiovisual en prevención  y consecuencias  del consumo  de sustancias psicoactivas spa casco urbano y centros poblados corregimientos de Barcelona, la Virginia y centro poblado de quebrada negra</t>
  </si>
  <si>
    <t>Programa de  fortalecimiento del núcleo familiar  - asistencia profesional personalizada</t>
  </si>
  <si>
    <t xml:space="preserve">Programa de  fortalecimiento del núcleo familiar  - talleres  de sensibilización  y seguimiento por ciclo vital </t>
  </si>
  <si>
    <t>2  seguimientos y evaluaciónes a la implementación y operatividad de los   planes preventivos de mitigación y superación de emergencias y desastres de la Red Pública Municipal</t>
  </si>
  <si>
    <t>SECRETARIO DE GOBIERNO</t>
  </si>
  <si>
    <t>3.1.1.6</t>
  </si>
  <si>
    <t>Seguridad Vial</t>
  </si>
  <si>
    <t>Realizar jornadas de educación vial en las 14 Instituciones Educativas del municipio.</t>
  </si>
  <si>
    <t xml:space="preserve">Implementación programas  de seguridad vial    del municipio de Calarcá </t>
  </si>
  <si>
    <t>Jornadas de educación  vial  dirigida a los 14  de los establecimientos educativos que ocupan la zona rural y urbana del municipio</t>
  </si>
  <si>
    <t>Adelantar programas de sensibilización de la cultura vial dirigida  a los diversos sectores de la comunidad, forjando una ciudad organizada y responsable.</t>
  </si>
  <si>
    <t>Programa de sensibilización de la cultura vial dirigida  a los diversos sectores de la comunidad</t>
  </si>
  <si>
    <t>Revisar,  ajustar, e implementar  el Plan de Movilidad Vial incluyendo el mapa de zonas de riesgo vial.</t>
  </si>
  <si>
    <t xml:space="preserve">Revisión,  ajuste, e implementación  Plan de Movilidad Vial del municipio Calarcá Quindio </t>
  </si>
  <si>
    <t>Plan de movilidad Vial ajustado e implementado</t>
  </si>
  <si>
    <t>El proyecto no se ejecuta por que la Secretaria de Planeación tiene contemplado uno con la misma finalidad</t>
  </si>
  <si>
    <t>Implementar un programa de modernización que eleve la competitividad de la Subsecretaria de Movilidad y seguridad Vial.</t>
  </si>
  <si>
    <t>Implementación un programa de modernización para el mejoramiento de la competitividad de la Subsecretaria de Movilidad y Seguridad Vial.</t>
  </si>
  <si>
    <t xml:space="preserve">Insumos Equipos  de  Seguimiento, control y atenciòn vial </t>
  </si>
  <si>
    <t>Dotaciòn  de   equipos de  Fortalecimiento de la Estructura Tecnica y Administrativa del OT</t>
  </si>
  <si>
    <t>Digitalizacion de Archivos</t>
  </si>
  <si>
    <t>Implementar un programa en el municipio de señalización vial.</t>
  </si>
  <si>
    <t xml:space="preserve">Implementación programa de señalización vial en el municipio de Calarcá Quindio </t>
  </si>
  <si>
    <t>Dotacion elementos señalizacion</t>
  </si>
  <si>
    <t>Suministro Señalizacion Vertical</t>
  </si>
  <si>
    <t>Insumos - Señalizacion Horizontal</t>
  </si>
  <si>
    <t>Señalizacion Horizontal - Mano de Obra</t>
  </si>
  <si>
    <t xml:space="preserve">Recategorizar Semaforizacion  </t>
  </si>
  <si>
    <t>Instalaciòn Nuevos Cruces SEMAFORIZADOS</t>
  </si>
  <si>
    <t>Interventoria</t>
  </si>
  <si>
    <t>Mantenimiento Rutinario de Semaforos</t>
  </si>
  <si>
    <t>263634741140134 - 263604741140134 - 263514741140134</t>
  </si>
  <si>
    <t>Actualizar el censo y la caracterización de las familias ubicadas en zonas de alto riesgo.</t>
  </si>
  <si>
    <t xml:space="preserve"> Prevencion de desastres municipio de Calarcá Quindio  </t>
  </si>
  <si>
    <t>Prevencion de desastres</t>
  </si>
  <si>
    <t>Actualizacion del censo y caracterización de las familias ubicadas en zonas de alto riesgo</t>
  </si>
  <si>
    <t xml:space="preserve">Actualizar el plano de  zonificación de amenazas y riesgos. </t>
  </si>
  <si>
    <t> 1</t>
  </si>
  <si>
    <t>Actualizacion el plano de  zonificación de amenazas y riesgos</t>
  </si>
  <si>
    <t>Reubicar 40  familias  localizadas en zonas  de riesgo.</t>
  </si>
  <si>
    <t xml:space="preserve">Familias reubicadas  </t>
  </si>
  <si>
    <t xml:space="preserve">Fortalecer 14   Planes de emergencia de las  Instituciones Educativas  </t>
  </si>
  <si>
    <t> 14</t>
  </si>
  <si>
    <t xml:space="preserve">Fortalecer los  Planes de emergencia de las  Instituciones Educativas </t>
  </si>
  <si>
    <t>Apoyar la elaboración  de  planes comunitarios e institucionales  en prevención y atención de desastres.</t>
  </si>
  <si>
    <t xml:space="preserve">Planes comunitarios en prevención y atención de desastres apoyados  </t>
  </si>
  <si>
    <t>Apoyar a cinco organismos de socorro del municipio</t>
  </si>
  <si>
    <t> 5</t>
  </si>
  <si>
    <t>Apoyo a los cinco organismos de socorro</t>
  </si>
  <si>
    <t>Realizar 8  Simulacros en prevención y atención de desastres en el municipio.</t>
  </si>
  <si>
    <t>Realizar 2 Simulacros en prevención y atención de desastres en el municipio</t>
  </si>
  <si>
    <t>Implementar programa para el fortalecimiento de la capacidad de respuesta ante emergencias y desastres.</t>
  </si>
  <si>
    <t>Implementar programa para el fortalecimiento de la capacidad de respuesta ante emergencias y desastres</t>
  </si>
  <si>
    <t>263514741140133 - 263634741140133 - 263604741140133</t>
  </si>
  <si>
    <t>Dotar al Consejo Municipal de Gestión de Riesgo de Desastres  con equipos, elementos e  insumos necesarios</t>
  </si>
  <si>
    <t xml:space="preserve">Atención de desatres municipio de Calarcá Quindio </t>
  </si>
  <si>
    <t xml:space="preserve">Consejo Municipal de Gestión de Riesgo de Desastres dotado </t>
  </si>
  <si>
    <t xml:space="preserve">Organismos de socorro apoyados </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</si>
</sst>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quot;$&quot;\ * #,##0.00_ ;_ &quot;$&quot;\ * \-#,##0.00_ ;_ &quot;$&quot;\ * &quot;-&quot;??_ ;_ @_ "/>
    <numFmt numFmtId="165" formatCode="_ * #,##0.00_ ;_ * \-#,##0.00_ ;_ * &quot;-&quot;??_ ;_ @_ "/>
    <numFmt numFmtId="166" formatCode="_ [$€-2]\ * #,##0.00_ ;_ [$€-2]\ * \-#,##0.00_ ;_ [$€-2]\ * &quot;-&quot;??_ "/>
    <numFmt numFmtId="167" formatCode="&quot;$&quot;#,##0"/>
    <numFmt numFmtId="168" formatCode="dd/mm/yyyy;@"/>
    <numFmt numFmtId="169" formatCode="dd/mm/yy;@"/>
    <numFmt numFmtId="170" formatCode="#,##0;[Red]#,##0"/>
    <numFmt numFmtId="171" formatCode="#,##0.0"/>
    <numFmt numFmtId="172" formatCode="#,##0.000"/>
  </numFmts>
  <fonts count="105">
    <font>
      <sz val="11"/>
      <color theme="1"/>
      <name val="Calibri"/>
      <family val="2"/>
    </font>
    <font>
      <sz val="11"/>
      <color indexed="8"/>
      <name val="Calibri"/>
      <family val="2"/>
    </font>
    <font>
      <sz val="10"/>
      <name val="Arial"/>
      <family val="2"/>
    </font>
    <font>
      <b/>
      <sz val="10"/>
      <name val="Arial Narrow"/>
      <family val="2"/>
    </font>
    <font>
      <sz val="10"/>
      <name val="Arial Narrow"/>
      <family val="2"/>
    </font>
    <font>
      <sz val="10"/>
      <color indexed="8"/>
      <name val="Arial Narrow"/>
      <family val="2"/>
    </font>
    <font>
      <sz val="9"/>
      <name val="Tahoma"/>
      <family val="2"/>
    </font>
    <font>
      <b/>
      <sz val="9"/>
      <color indexed="8"/>
      <name val="Arial Narrow"/>
      <family val="2"/>
    </font>
    <font>
      <sz val="9"/>
      <color indexed="8"/>
      <name val="Arial Narrow"/>
      <family val="2"/>
    </font>
    <font>
      <sz val="9"/>
      <color indexed="8"/>
      <name val="Arial"/>
      <family val="2"/>
    </font>
    <font>
      <b/>
      <sz val="9"/>
      <name val="Arial"/>
      <family val="2"/>
    </font>
    <font>
      <sz val="9"/>
      <name val="Arial"/>
      <family val="2"/>
    </font>
    <font>
      <b/>
      <sz val="8"/>
      <color indexed="8"/>
      <name val="Arial"/>
      <family val="2"/>
    </font>
    <font>
      <sz val="8"/>
      <color indexed="8"/>
      <name val="Arial"/>
      <family val="2"/>
    </font>
    <font>
      <sz val="8"/>
      <color indexed="8"/>
      <name val="Calibri"/>
      <family val="2"/>
    </font>
    <font>
      <b/>
      <sz val="9"/>
      <name val="Tahoma"/>
      <family val="2"/>
    </font>
    <font>
      <b/>
      <sz val="9"/>
      <color indexed="8"/>
      <name val="Arial"/>
      <family val="2"/>
    </font>
    <font>
      <b/>
      <sz val="10"/>
      <color indexed="8"/>
      <name val="Arial Narrow"/>
      <family val="2"/>
    </font>
    <font>
      <sz val="10"/>
      <color indexed="10"/>
      <name val="Arial Narrow"/>
      <family val="2"/>
    </font>
    <font>
      <sz val="10"/>
      <color indexed="8"/>
      <name val="Arial"/>
      <family val="2"/>
    </font>
    <font>
      <sz val="11"/>
      <color indexed="8"/>
      <name val="Arial Narrow"/>
      <family val="2"/>
    </font>
    <font>
      <sz val="12"/>
      <name val="Arial"/>
      <family val="2"/>
    </font>
    <font>
      <sz val="12"/>
      <color indexed="8"/>
      <name val="Arial Narrow"/>
      <family val="2"/>
    </font>
    <font>
      <sz val="9"/>
      <name val="Arial Narrow"/>
      <family val="2"/>
    </font>
    <font>
      <b/>
      <sz val="9"/>
      <name val="Arial Narrow"/>
      <family val="2"/>
    </font>
    <font>
      <sz val="8"/>
      <color indexed="8"/>
      <name val="Arial Narrow"/>
      <family val="2"/>
    </font>
    <font>
      <sz val="11"/>
      <name val="Calibri"/>
      <family val="2"/>
    </font>
    <font>
      <b/>
      <sz val="12"/>
      <color indexed="8"/>
      <name val="Arial Narrow"/>
      <family val="2"/>
    </font>
    <font>
      <b/>
      <sz val="12"/>
      <name val="Arial Narrow"/>
      <family val="2"/>
    </font>
    <font>
      <sz val="12"/>
      <name val="Arial Narrow"/>
      <family val="2"/>
    </font>
    <font>
      <i/>
      <sz val="9"/>
      <color indexed="8"/>
      <name val="Arial Narrow"/>
      <family val="2"/>
    </font>
    <font>
      <sz val="9"/>
      <color indexed="10"/>
      <name val="Arial Narrow"/>
      <family val="2"/>
    </font>
    <font>
      <i/>
      <sz val="9"/>
      <name val="Arial Narrow"/>
      <family val="2"/>
    </font>
    <font>
      <u val="single"/>
      <sz val="10"/>
      <color indexed="12"/>
      <name val="Arial"/>
      <family val="2"/>
    </font>
    <font>
      <sz val="9"/>
      <color indexed="49"/>
      <name val="Arial Narrow"/>
      <family val="2"/>
    </font>
    <font>
      <b/>
      <sz val="9"/>
      <color indexed="8"/>
      <name val="Calibri"/>
      <family val="2"/>
    </font>
    <font>
      <sz val="9"/>
      <color indexed="8"/>
      <name val="Calibri"/>
      <family val="2"/>
    </font>
    <font>
      <b/>
      <sz val="9"/>
      <color indexed="56"/>
      <name val="Arial Narrow"/>
      <family val="2"/>
    </font>
    <font>
      <sz val="9"/>
      <color indexed="49"/>
      <name val="Arial"/>
      <family val="2"/>
    </font>
    <font>
      <sz val="9"/>
      <color indexed="49"/>
      <name val="Calibri"/>
      <family val="2"/>
    </font>
    <font>
      <i/>
      <sz val="9"/>
      <color indexed="8"/>
      <name val="Arial"/>
      <family val="2"/>
    </font>
    <font>
      <sz val="9"/>
      <color indexed="10"/>
      <name val="Arial"/>
      <family val="2"/>
    </font>
    <font>
      <b/>
      <sz val="9"/>
      <color indexed="62"/>
      <name val="Arial Narrow"/>
      <family val="2"/>
    </font>
    <font>
      <b/>
      <sz val="12"/>
      <name val="Arial"/>
      <family val="2"/>
    </font>
    <font>
      <b/>
      <sz val="10"/>
      <color indexed="8"/>
      <name val="Arial"/>
      <family val="2"/>
    </font>
    <font>
      <b/>
      <sz val="1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000000"/>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Narrow"/>
      <family val="2"/>
    </font>
    <font>
      <b/>
      <sz val="10"/>
      <color theme="1"/>
      <name val="Arial Narrow"/>
      <family val="2"/>
    </font>
    <font>
      <b/>
      <sz val="8"/>
      <color theme="1"/>
      <name val="Arial"/>
      <family val="2"/>
    </font>
    <font>
      <sz val="10"/>
      <color theme="1"/>
      <name val="Arial"/>
      <family val="2"/>
    </font>
    <font>
      <sz val="9"/>
      <color theme="1"/>
      <name val="Arial Narrow"/>
      <family val="2"/>
    </font>
    <font>
      <sz val="10"/>
      <color rgb="FFFF0000"/>
      <name val="Arial Narrow"/>
      <family val="2"/>
    </font>
    <font>
      <b/>
      <sz val="9"/>
      <color theme="1"/>
      <name val="Arial Narrow"/>
      <family val="2"/>
    </font>
    <font>
      <sz val="12"/>
      <color theme="1"/>
      <name val="Arial Narrow"/>
      <family val="2"/>
    </font>
    <font>
      <sz val="9"/>
      <color theme="1"/>
      <name val="Arial"/>
      <family val="2"/>
    </font>
    <font>
      <b/>
      <sz val="9"/>
      <color theme="1"/>
      <name val="Arial"/>
      <family val="2"/>
    </font>
    <font>
      <sz val="8"/>
      <color theme="1"/>
      <name val="Arial Narrow"/>
      <family val="2"/>
    </font>
    <font>
      <sz val="9"/>
      <color rgb="FF000000"/>
      <name val="Arial Narrow"/>
      <family val="2"/>
    </font>
    <font>
      <sz val="9"/>
      <color theme="1" tint="0.04998999834060669"/>
      <name val="Arial Narrow"/>
      <family val="2"/>
    </font>
    <font>
      <sz val="9"/>
      <color rgb="FFFF0000"/>
      <name val="Arial Narrow"/>
      <family val="2"/>
    </font>
    <font>
      <sz val="11"/>
      <color theme="1"/>
      <name val="Arial Narrow"/>
      <family val="2"/>
    </font>
    <font>
      <sz val="9"/>
      <color rgb="FF000000"/>
      <name val="Arial"/>
      <family val="2"/>
    </font>
    <font>
      <sz val="9"/>
      <color theme="1"/>
      <name val="Calibri"/>
      <family val="2"/>
    </font>
    <font>
      <sz val="9"/>
      <color rgb="FFFF0000"/>
      <name val="Arial"/>
      <family val="2"/>
    </font>
    <font>
      <sz val="10"/>
      <color rgb="FF000000"/>
      <name val="Arial"/>
      <family val="2"/>
    </font>
    <font>
      <b/>
      <sz val="10"/>
      <color theme="1"/>
      <name val="Arial"/>
      <family val="2"/>
    </font>
    <font>
      <sz val="8"/>
      <color theme="1"/>
      <name val="Arial"/>
      <family val="2"/>
    </font>
    <font>
      <b/>
      <sz val="9"/>
      <color theme="1" tint="0.04998999834060669"/>
      <name val="Arial Narrow"/>
      <family val="2"/>
    </font>
    <font>
      <b/>
      <sz val="12"/>
      <color theme="1"/>
      <name val="Arial Narrow"/>
      <family val="2"/>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45"/>
        <bgColor indexed="64"/>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11"/>
        <bgColor indexed="64"/>
      </patternFill>
    </fill>
    <fill>
      <patternFill patternType="solid">
        <fgColor indexed="42"/>
        <bgColor indexed="64"/>
      </patternFill>
    </fill>
    <fill>
      <patternFill patternType="solid">
        <fgColor rgb="FFFFCC00"/>
        <bgColor indexed="64"/>
      </patternFill>
    </fill>
    <fill>
      <patternFill patternType="solid">
        <fgColor rgb="FF969696"/>
        <bgColor indexed="64"/>
      </patternFill>
    </fill>
    <fill>
      <patternFill patternType="solid">
        <fgColor rgb="FF99CCFF"/>
        <bgColor indexed="64"/>
      </patternFill>
    </fill>
    <fill>
      <patternFill patternType="solid">
        <fgColor rgb="FFFF99CC"/>
        <bgColor indexed="64"/>
      </patternFill>
    </fill>
    <fill>
      <patternFill patternType="solid">
        <fgColor indexed="52"/>
        <bgColor indexed="64"/>
      </patternFill>
    </fill>
    <fill>
      <patternFill patternType="solid">
        <fgColor rgb="FFFF990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99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style="thin"/>
      <bottom/>
    </border>
    <border>
      <left style="thin"/>
      <right/>
      <top/>
      <bottom/>
    </border>
    <border>
      <left style="thin"/>
      <right style="thin"/>
      <top/>
      <bottom/>
    </border>
    <border>
      <left style="thin"/>
      <right/>
      <top style="thin"/>
      <bottom/>
    </border>
    <border>
      <left/>
      <right style="thin"/>
      <top style="thin"/>
      <bottom/>
    </border>
    <border>
      <left/>
      <right style="thin"/>
      <top/>
      <bottom/>
    </border>
    <border>
      <left style="thin"/>
      <right style="thin"/>
      <top/>
      <bottom style="thin"/>
    </border>
    <border>
      <left/>
      <right style="thin"/>
      <top style="thin"/>
      <bottom style="thin"/>
    </border>
    <border>
      <left/>
      <right style="thin"/>
      <top/>
      <bottom style="thin"/>
    </border>
    <border>
      <left/>
      <right/>
      <top/>
      <bottom style="thin"/>
    </border>
    <border>
      <left/>
      <right/>
      <top style="thin"/>
      <bottom/>
    </border>
    <border>
      <left style="thin"/>
      <right/>
      <top style="thin"/>
      <bottom style="thin"/>
    </border>
    <border>
      <left style="thin"/>
      <right/>
      <top/>
      <bottom style="thin"/>
    </border>
    <border>
      <left style="medium"/>
      <right/>
      <top style="thin"/>
      <bottom/>
    </border>
    <border>
      <left style="medium"/>
      <right/>
      <top/>
      <bottom/>
    </border>
    <border>
      <left style="medium"/>
      <right style="thin"/>
      <top style="medium"/>
      <bottom style="medium"/>
    </border>
    <border>
      <left style="thin"/>
      <right/>
      <top style="medium"/>
      <bottom style="medium"/>
    </border>
    <border>
      <left style="thin"/>
      <right style="medium"/>
      <top style="medium"/>
      <bottom style="medium"/>
    </border>
    <border>
      <left/>
      <right style="thin"/>
      <top style="medium"/>
      <bottom/>
    </border>
    <border>
      <left style="thin"/>
      <right style="thin"/>
      <top style="medium"/>
      <bottom/>
    </border>
    <border>
      <left style="thin"/>
      <right style="medium"/>
      <top style="thin"/>
      <bottom/>
    </border>
    <border>
      <left style="thin"/>
      <right style="medium"/>
      <top/>
      <bottom/>
    </border>
    <border>
      <left style="thin"/>
      <right style="medium"/>
      <top/>
      <bottom style="thin"/>
    </border>
    <border>
      <left style="medium"/>
      <right/>
      <top style="medium"/>
      <bottom/>
    </border>
    <border>
      <left style="medium"/>
      <right/>
      <top/>
      <bottom style="mediu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9" fillId="29" borderId="1" applyNumberFormat="0" applyAlignment="0" applyProtection="0"/>
    <xf numFmtId="166" fontId="2" fillId="0" borderId="0" applyFont="0" applyFill="0" applyBorder="0" applyAlignment="0" applyProtection="0"/>
    <xf numFmtId="164" fontId="70" fillId="0" borderId="0">
      <alignment/>
      <protection/>
    </xf>
    <xf numFmtId="0" fontId="71" fillId="0" borderId="0" applyNumberFormat="0" applyFill="0" applyBorder="0" applyAlignment="0" applyProtection="0"/>
    <xf numFmtId="0" fontId="7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4" fontId="2" fillId="0" borderId="0" applyFont="0" applyFill="0" applyBorder="0" applyAlignment="0" applyProtection="0"/>
    <xf numFmtId="0" fontId="7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4" fillId="21" borderId="5"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68" fillId="0" borderId="8" applyNumberFormat="0" applyFill="0" applyAlignment="0" applyProtection="0"/>
    <xf numFmtId="0" fontId="80" fillId="0" borderId="9" applyNumberFormat="0" applyFill="0" applyAlignment="0" applyProtection="0"/>
  </cellStyleXfs>
  <cellXfs count="2372">
    <xf numFmtId="0" fontId="0" fillId="0" borderId="0" xfId="0" applyFont="1" applyAlignment="1">
      <alignment/>
    </xf>
    <xf numFmtId="0" fontId="8" fillId="33" borderId="0" xfId="0" applyFont="1" applyFill="1" applyBorder="1" applyAlignment="1">
      <alignment/>
    </xf>
    <xf numFmtId="0" fontId="8" fillId="33" borderId="0" xfId="0" applyFont="1" applyFill="1" applyAlignment="1">
      <alignment/>
    </xf>
    <xf numFmtId="3" fontId="7" fillId="33" borderId="10" xfId="0" applyNumberFormat="1" applyFont="1" applyFill="1" applyBorder="1" applyAlignment="1">
      <alignment vertical="center" wrapText="1"/>
    </xf>
    <xf numFmtId="0" fontId="7" fillId="33" borderId="0" xfId="0" applyFont="1" applyFill="1" applyAlignment="1">
      <alignment/>
    </xf>
    <xf numFmtId="3" fontId="7" fillId="33" borderId="0" xfId="0" applyNumberFormat="1" applyFont="1" applyFill="1" applyAlignment="1">
      <alignment/>
    </xf>
    <xf numFmtId="0" fontId="10" fillId="34" borderId="11" xfId="0" applyFont="1" applyFill="1" applyBorder="1" applyAlignment="1">
      <alignment vertical="center"/>
    </xf>
    <xf numFmtId="0" fontId="4" fillId="33" borderId="0" xfId="0" applyFont="1" applyFill="1" applyAlignment="1">
      <alignment/>
    </xf>
    <xf numFmtId="0" fontId="4" fillId="33" borderId="12" xfId="0" applyFont="1" applyFill="1" applyBorder="1" applyAlignment="1">
      <alignment horizontal="left" vertical="top"/>
    </xf>
    <xf numFmtId="0" fontId="13" fillId="0" borderId="13" xfId="0" applyFont="1" applyBorder="1" applyAlignment="1">
      <alignment horizontal="justify" vertical="center" wrapText="1"/>
    </xf>
    <xf numFmtId="0" fontId="4" fillId="33" borderId="0" xfId="0" applyFont="1" applyFill="1" applyBorder="1" applyAlignment="1">
      <alignment/>
    </xf>
    <xf numFmtId="0" fontId="4" fillId="33" borderId="14" xfId="0" applyFont="1" applyFill="1" applyBorder="1" applyAlignment="1">
      <alignment/>
    </xf>
    <xf numFmtId="0" fontId="13" fillId="35" borderId="12" xfId="0" applyFont="1" applyFill="1" applyBorder="1" applyAlignment="1">
      <alignment horizontal="justify" vertical="center" wrapText="1"/>
    </xf>
    <xf numFmtId="0" fontId="13" fillId="35" borderId="12" xfId="0" applyFont="1" applyFill="1" applyBorder="1" applyAlignment="1">
      <alignment vertical="center" wrapText="1"/>
    </xf>
    <xf numFmtId="0" fontId="4" fillId="35" borderId="12" xfId="0" applyFont="1" applyFill="1" applyBorder="1" applyAlignment="1">
      <alignment horizontal="center" vertical="center"/>
    </xf>
    <xf numFmtId="0" fontId="4" fillId="0" borderId="0" xfId="0" applyFont="1" applyAlignment="1">
      <alignment/>
    </xf>
    <xf numFmtId="0" fontId="4" fillId="0" borderId="0" xfId="0" applyFont="1" applyAlignment="1">
      <alignment horizontal="right"/>
    </xf>
    <xf numFmtId="0" fontId="3" fillId="33" borderId="15" xfId="0" applyFont="1" applyFill="1" applyBorder="1" applyAlignment="1">
      <alignment horizontal="justify" vertical="center"/>
    </xf>
    <xf numFmtId="0" fontId="5" fillId="0" borderId="16" xfId="0" applyFont="1" applyBorder="1" applyAlignment="1">
      <alignment horizontal="justify" vertical="center" wrapText="1"/>
    </xf>
    <xf numFmtId="0" fontId="5" fillId="0" borderId="15" xfId="0" applyFont="1" applyBorder="1" applyAlignment="1">
      <alignment horizontal="justify" vertical="center" wrapText="1"/>
    </xf>
    <xf numFmtId="3" fontId="4" fillId="33" borderId="14" xfId="0" applyNumberFormat="1" applyFont="1" applyFill="1" applyBorder="1" applyAlignment="1">
      <alignment horizontal="right" vertical="center" wrapText="1"/>
    </xf>
    <xf numFmtId="3" fontId="5" fillId="33" borderId="14" xfId="0" applyNumberFormat="1" applyFont="1" applyFill="1" applyBorder="1" applyAlignment="1">
      <alignment horizontal="right" vertical="center" wrapText="1"/>
    </xf>
    <xf numFmtId="0" fontId="4" fillId="33" borderId="0" xfId="0" applyFont="1" applyFill="1" applyAlignment="1">
      <alignment vertical="center"/>
    </xf>
    <xf numFmtId="0" fontId="4" fillId="36" borderId="14" xfId="0" applyFont="1" applyFill="1" applyBorder="1" applyAlignment="1">
      <alignment vertical="center"/>
    </xf>
    <xf numFmtId="0" fontId="4" fillId="33" borderId="14" xfId="0" applyFont="1" applyFill="1" applyBorder="1" applyAlignment="1">
      <alignment vertical="center"/>
    </xf>
    <xf numFmtId="0" fontId="4" fillId="33" borderId="17" xfId="0" applyFont="1" applyFill="1" applyBorder="1" applyAlignment="1">
      <alignment vertical="center"/>
    </xf>
    <xf numFmtId="0" fontId="14" fillId="0" borderId="14" xfId="0" applyFont="1" applyBorder="1" applyAlignment="1">
      <alignment horizontal="justify" vertical="center" wrapText="1"/>
    </xf>
    <xf numFmtId="0" fontId="14" fillId="0" borderId="13" xfId="0" applyFont="1" applyBorder="1" applyAlignment="1">
      <alignment horizontal="justify" vertical="center" wrapText="1"/>
    </xf>
    <xf numFmtId="0" fontId="4" fillId="33" borderId="0" xfId="0" applyFont="1" applyFill="1" applyBorder="1" applyAlignment="1">
      <alignment vertical="center"/>
    </xf>
    <xf numFmtId="0" fontId="4" fillId="33" borderId="13" xfId="0" applyFont="1" applyFill="1" applyBorder="1" applyAlignment="1">
      <alignment/>
    </xf>
    <xf numFmtId="0" fontId="4" fillId="0" borderId="14" xfId="0" applyFont="1" applyBorder="1" applyAlignment="1">
      <alignment vertical="top" wrapText="1"/>
    </xf>
    <xf numFmtId="0" fontId="4" fillId="0" borderId="13" xfId="0" applyFont="1" applyBorder="1" applyAlignment="1">
      <alignment vertical="top" wrapText="1"/>
    </xf>
    <xf numFmtId="3" fontId="4" fillId="33" borderId="10" xfId="0" applyNumberFormat="1" applyFont="1" applyFill="1" applyBorder="1" applyAlignment="1">
      <alignment horizontal="right" wrapText="1"/>
    </xf>
    <xf numFmtId="3" fontId="5" fillId="33"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33" borderId="10" xfId="0" applyNumberFormat="1" applyFont="1" applyFill="1" applyBorder="1" applyAlignment="1">
      <alignment/>
    </xf>
    <xf numFmtId="167" fontId="5" fillId="33" borderId="10" xfId="0" applyNumberFormat="1" applyFont="1" applyFill="1" applyBorder="1" applyAlignment="1">
      <alignment horizontal="right"/>
    </xf>
    <xf numFmtId="0" fontId="4" fillId="35" borderId="12" xfId="0" applyFont="1" applyFill="1" applyBorder="1" applyAlignment="1">
      <alignment vertical="center"/>
    </xf>
    <xf numFmtId="3" fontId="4" fillId="35" borderId="12" xfId="0" applyNumberFormat="1" applyFont="1" applyFill="1" applyBorder="1" applyAlignment="1">
      <alignment horizontal="right" vertical="center" wrapText="1"/>
    </xf>
    <xf numFmtId="0" fontId="4" fillId="0" borderId="18" xfId="0" applyFont="1" applyBorder="1" applyAlignment="1">
      <alignment vertical="center"/>
    </xf>
    <xf numFmtId="0" fontId="4" fillId="0" borderId="0" xfId="0" applyFont="1" applyAlignment="1">
      <alignment vertical="center"/>
    </xf>
    <xf numFmtId="0" fontId="4" fillId="37" borderId="12" xfId="0" applyFont="1" applyFill="1" applyBorder="1" applyAlignment="1">
      <alignment vertical="center"/>
    </xf>
    <xf numFmtId="3" fontId="4" fillId="37" borderId="12" xfId="0" applyNumberFormat="1" applyFont="1" applyFill="1" applyBorder="1" applyAlignment="1">
      <alignment vertical="center"/>
    </xf>
    <xf numFmtId="0" fontId="4" fillId="38" borderId="16" xfId="0" applyFont="1" applyFill="1" applyBorder="1" applyAlignment="1">
      <alignment/>
    </xf>
    <xf numFmtId="0" fontId="4" fillId="38" borderId="12" xfId="0" applyFont="1" applyFill="1" applyBorder="1" applyAlignment="1">
      <alignment/>
    </xf>
    <xf numFmtId="3" fontId="4" fillId="38" borderId="12" xfId="0" applyNumberFormat="1" applyFont="1" applyFill="1" applyBorder="1" applyAlignment="1">
      <alignment/>
    </xf>
    <xf numFmtId="0" fontId="4" fillId="36" borderId="10" xfId="0" applyFont="1" applyFill="1" applyBorder="1" applyAlignment="1">
      <alignment/>
    </xf>
    <xf numFmtId="3" fontId="4" fillId="36" borderId="10" xfId="0" applyNumberFormat="1" applyFont="1" applyFill="1" applyBorder="1" applyAlignment="1">
      <alignment/>
    </xf>
    <xf numFmtId="0" fontId="3" fillId="33" borderId="12" xfId="0" applyFont="1" applyFill="1" applyBorder="1" applyAlignment="1">
      <alignment horizontal="left" vertical="center"/>
    </xf>
    <xf numFmtId="0" fontId="12" fillId="0" borderId="12" xfId="0" applyFont="1" applyBorder="1" applyAlignment="1">
      <alignment horizontal="justify" vertical="center" wrapText="1"/>
    </xf>
    <xf numFmtId="0" fontId="14" fillId="0" borderId="12" xfId="0" applyFont="1" applyBorder="1" applyAlignment="1">
      <alignment horizontal="left" vertical="center" wrapText="1"/>
    </xf>
    <xf numFmtId="0" fontId="14" fillId="0" borderId="12" xfId="0" applyFont="1" applyBorder="1" applyAlignment="1">
      <alignment horizontal="justify" vertical="center" wrapText="1"/>
    </xf>
    <xf numFmtId="0" fontId="13" fillId="0" borderId="10" xfId="0" applyFont="1" applyBorder="1" applyAlignment="1">
      <alignment horizontal="justify" vertical="center" wrapText="1"/>
    </xf>
    <xf numFmtId="1" fontId="4" fillId="33" borderId="10" xfId="0" applyNumberFormat="1" applyFont="1" applyFill="1" applyBorder="1" applyAlignment="1">
      <alignment horizontal="center" vertical="center"/>
    </xf>
    <xf numFmtId="0" fontId="4" fillId="33" borderId="13" xfId="0" applyFont="1" applyFill="1" applyBorder="1" applyAlignment="1">
      <alignment vertical="center"/>
    </xf>
    <xf numFmtId="0" fontId="4" fillId="33" borderId="17" xfId="0" applyFont="1" applyFill="1" applyBorder="1" applyAlignment="1">
      <alignment/>
    </xf>
    <xf numFmtId="0" fontId="14" fillId="0" borderId="18" xfId="0" applyFont="1" applyBorder="1" applyAlignment="1">
      <alignment horizontal="justify" vertical="center" wrapText="1"/>
    </xf>
    <xf numFmtId="0" fontId="9" fillId="35" borderId="19" xfId="0" applyFont="1" applyFill="1" applyBorder="1" applyAlignment="1">
      <alignment horizontal="justify" vertical="center" wrapText="1"/>
    </xf>
    <xf numFmtId="0" fontId="9"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4" fillId="35" borderId="10" xfId="0" applyFont="1" applyFill="1" applyBorder="1" applyAlignment="1">
      <alignment horizontal="center" vertical="center"/>
    </xf>
    <xf numFmtId="3" fontId="4" fillId="35" borderId="10" xfId="0" applyNumberFormat="1" applyFont="1" applyFill="1" applyBorder="1" applyAlignment="1">
      <alignment horizontal="right" wrapText="1"/>
    </xf>
    <xf numFmtId="0" fontId="14" fillId="0" borderId="14" xfId="0" applyFont="1" applyBorder="1" applyAlignment="1">
      <alignment vertical="center"/>
    </xf>
    <xf numFmtId="0" fontId="14" fillId="0" borderId="15" xfId="0" applyFont="1" applyBorder="1" applyAlignment="1">
      <alignment horizontal="justify" vertical="center" wrapText="1"/>
    </xf>
    <xf numFmtId="0" fontId="12" fillId="0" borderId="10" xfId="0" applyFont="1" applyBorder="1" applyAlignment="1">
      <alignment horizontal="center" vertical="center" wrapText="1"/>
    </xf>
    <xf numFmtId="0" fontId="14" fillId="0" borderId="17" xfId="0" applyFont="1" applyBorder="1" applyAlignment="1">
      <alignment vertical="center"/>
    </xf>
    <xf numFmtId="0" fontId="14" fillId="0" borderId="17" xfId="0" applyFont="1" applyBorder="1" applyAlignment="1">
      <alignment/>
    </xf>
    <xf numFmtId="0" fontId="14" fillId="0" borderId="14" xfId="0" applyFont="1" applyBorder="1" applyAlignment="1">
      <alignment/>
    </xf>
    <xf numFmtId="0" fontId="4" fillId="33" borderId="10" xfId="0" applyFont="1" applyFill="1" applyBorder="1" applyAlignment="1">
      <alignment/>
    </xf>
    <xf numFmtId="0" fontId="4" fillId="33" borderId="10" xfId="0" applyFont="1" applyFill="1" applyBorder="1" applyAlignment="1">
      <alignment horizontal="right"/>
    </xf>
    <xf numFmtId="0" fontId="14" fillId="0" borderId="14" xfId="0" applyFont="1" applyBorder="1" applyAlignment="1">
      <alignment vertical="top" wrapText="1"/>
    </xf>
    <xf numFmtId="0" fontId="14" fillId="0" borderId="13" xfId="0" applyFont="1" applyBorder="1" applyAlignment="1">
      <alignment vertical="top" wrapText="1"/>
    </xf>
    <xf numFmtId="0" fontId="0" fillId="0" borderId="13" xfId="0" applyBorder="1" applyAlignment="1">
      <alignment/>
    </xf>
    <xf numFmtId="0" fontId="0" fillId="0" borderId="20" xfId="0" applyBorder="1" applyAlignment="1">
      <alignment/>
    </xf>
    <xf numFmtId="0" fontId="0" fillId="0" borderId="21" xfId="0" applyBorder="1" applyAlignment="1">
      <alignment/>
    </xf>
    <xf numFmtId="0" fontId="0" fillId="0" borderId="18" xfId="0" applyBorder="1" applyAlignment="1">
      <alignment vertical="center"/>
    </xf>
    <xf numFmtId="0" fontId="0" fillId="35" borderId="0" xfId="0" applyFill="1" applyBorder="1" applyAlignment="1">
      <alignment vertical="center"/>
    </xf>
    <xf numFmtId="0" fontId="12" fillId="35" borderId="12" xfId="0" applyFont="1" applyFill="1" applyBorder="1" applyAlignment="1">
      <alignment horizontal="center" vertical="center" wrapText="1"/>
    </xf>
    <xf numFmtId="0" fontId="4" fillId="38" borderId="12" xfId="0" applyFont="1" applyFill="1" applyBorder="1" applyAlignment="1">
      <alignment vertical="center"/>
    </xf>
    <xf numFmtId="3" fontId="4" fillId="38" borderId="12" xfId="0" applyNumberFormat="1" applyFont="1" applyFill="1" applyBorder="1" applyAlignment="1">
      <alignment vertical="center"/>
    </xf>
    <xf numFmtId="0" fontId="4" fillId="36" borderId="10" xfId="0" applyFont="1" applyFill="1" applyBorder="1" applyAlignment="1">
      <alignment vertical="center"/>
    </xf>
    <xf numFmtId="3" fontId="4" fillId="36" borderId="10" xfId="0" applyNumberFormat="1" applyFont="1" applyFill="1" applyBorder="1" applyAlignment="1">
      <alignment vertical="center"/>
    </xf>
    <xf numFmtId="0" fontId="3" fillId="39" borderId="12" xfId="0" applyFont="1" applyFill="1" applyBorder="1" applyAlignment="1">
      <alignment vertical="top"/>
    </xf>
    <xf numFmtId="0" fontId="3" fillId="39" borderId="12" xfId="0" applyFont="1" applyFill="1" applyBorder="1" applyAlignment="1">
      <alignment horizontal="justify" vertical="center"/>
    </xf>
    <xf numFmtId="0" fontId="4" fillId="37" borderId="12" xfId="0" applyFont="1" applyFill="1" applyBorder="1" applyAlignment="1">
      <alignment horizontal="left" vertical="top"/>
    </xf>
    <xf numFmtId="0" fontId="3" fillId="37" borderId="12" xfId="0" applyFont="1" applyFill="1" applyBorder="1" applyAlignment="1">
      <alignment horizontal="justify" vertical="center"/>
    </xf>
    <xf numFmtId="0" fontId="3" fillId="33" borderId="12" xfId="0" applyFont="1" applyFill="1" applyBorder="1" applyAlignment="1">
      <alignment horizontal="justify" vertical="center"/>
    </xf>
    <xf numFmtId="0" fontId="9" fillId="0" borderId="16" xfId="0" applyFont="1" applyBorder="1" applyAlignment="1">
      <alignment horizontal="center" vertical="center" wrapText="1"/>
    </xf>
    <xf numFmtId="0" fontId="9" fillId="0" borderId="0" xfId="0" applyFont="1" applyBorder="1" applyAlignment="1">
      <alignment horizontal="justify" vertical="center" wrapText="1"/>
    </xf>
    <xf numFmtId="0" fontId="9" fillId="0" borderId="13" xfId="0" applyFont="1" applyBorder="1" applyAlignment="1">
      <alignment horizontal="justify" vertical="center" wrapText="1"/>
    </xf>
    <xf numFmtId="0" fontId="4" fillId="39" borderId="14" xfId="0" applyFont="1" applyFill="1" applyBorder="1" applyAlignment="1">
      <alignment vertical="center"/>
    </xf>
    <xf numFmtId="0" fontId="4" fillId="37" borderId="14" xfId="0" applyFont="1" applyFill="1" applyBorder="1" applyAlignment="1">
      <alignment horizontal="left" vertical="center"/>
    </xf>
    <xf numFmtId="0" fontId="4" fillId="37" borderId="14" xfId="0" applyFont="1" applyFill="1" applyBorder="1" applyAlignment="1">
      <alignment vertical="center"/>
    </xf>
    <xf numFmtId="0" fontId="4" fillId="33" borderId="14" xfId="0" applyFont="1" applyFill="1" applyBorder="1" applyAlignment="1">
      <alignment horizontal="left" vertical="center"/>
    </xf>
    <xf numFmtId="0" fontId="9" fillId="35" borderId="12" xfId="0" applyFont="1" applyFill="1" applyBorder="1" applyAlignment="1">
      <alignment horizontal="justify" vertical="center" wrapText="1"/>
    </xf>
    <xf numFmtId="0" fontId="9" fillId="35" borderId="12" xfId="0" applyFont="1" applyFill="1" applyBorder="1" applyAlignment="1">
      <alignment horizontal="center" vertical="center" wrapText="1"/>
    </xf>
    <xf numFmtId="0" fontId="9" fillId="0" borderId="17" xfId="0" applyFont="1" applyBorder="1" applyAlignment="1">
      <alignment horizontal="center" vertical="center" wrapText="1"/>
    </xf>
    <xf numFmtId="0" fontId="4" fillId="35" borderId="16" xfId="0" applyFont="1" applyFill="1" applyBorder="1" applyAlignment="1">
      <alignment vertical="center"/>
    </xf>
    <xf numFmtId="0" fontId="11" fillId="0" borderId="0" xfId="0" applyFont="1" applyAlignment="1">
      <alignment/>
    </xf>
    <xf numFmtId="0" fontId="3" fillId="33" borderId="13" xfId="0" applyFont="1" applyFill="1" applyBorder="1" applyAlignment="1">
      <alignment horizontal="left" vertical="center"/>
    </xf>
    <xf numFmtId="0" fontId="14" fillId="0" borderId="0" xfId="0" applyFont="1" applyBorder="1" applyAlignment="1">
      <alignment horizontal="justify" vertical="center" wrapText="1"/>
    </xf>
    <xf numFmtId="3" fontId="5" fillId="33" borderId="10" xfId="0" applyNumberFormat="1" applyFont="1" applyFill="1" applyBorder="1" applyAlignment="1">
      <alignment horizontal="center" vertical="center"/>
    </xf>
    <xf numFmtId="0" fontId="3" fillId="33" borderId="22" xfId="0" applyFont="1" applyFill="1" applyBorder="1" applyAlignment="1">
      <alignment horizontal="justify" vertical="center"/>
    </xf>
    <xf numFmtId="0" fontId="7" fillId="33" borderId="0" xfId="0" applyFont="1" applyFill="1" applyAlignment="1">
      <alignment/>
    </xf>
    <xf numFmtId="0" fontId="0" fillId="0" borderId="0" xfId="0" applyAlignment="1">
      <alignment/>
    </xf>
    <xf numFmtId="0" fontId="4" fillId="40" borderId="10" xfId="0" applyFont="1" applyFill="1" applyBorder="1" applyAlignment="1">
      <alignment horizontal="justify" vertical="center"/>
    </xf>
    <xf numFmtId="0" fontId="4" fillId="33" borderId="14" xfId="0" applyFont="1" applyFill="1" applyBorder="1" applyAlignment="1">
      <alignment horizontal="left" vertical="top"/>
    </xf>
    <xf numFmtId="0" fontId="3" fillId="33" borderId="0" xfId="0" applyFont="1" applyFill="1" applyBorder="1" applyAlignment="1">
      <alignment horizontal="justify" vertical="center"/>
    </xf>
    <xf numFmtId="3" fontId="4" fillId="33" borderId="12" xfId="0" applyNumberFormat="1" applyFont="1" applyFill="1" applyBorder="1" applyAlignment="1">
      <alignment horizontal="right" vertical="center" wrapText="1"/>
    </xf>
    <xf numFmtId="3" fontId="5" fillId="33" borderId="12" xfId="0" applyNumberFormat="1" applyFont="1" applyFill="1" applyBorder="1" applyAlignment="1">
      <alignment horizontal="right" vertical="center" wrapText="1"/>
    </xf>
    <xf numFmtId="0" fontId="3" fillId="16" borderId="12" xfId="0" applyFont="1" applyFill="1" applyBorder="1" applyAlignment="1">
      <alignment horizontal="left" vertical="center"/>
    </xf>
    <xf numFmtId="0" fontId="3" fillId="16" borderId="12" xfId="0" applyFont="1" applyFill="1" applyBorder="1" applyAlignment="1">
      <alignment horizontal="justify" vertical="center"/>
    </xf>
    <xf numFmtId="0" fontId="4" fillId="16" borderId="14" xfId="0" applyFont="1" applyFill="1" applyBorder="1" applyAlignment="1">
      <alignment vertical="center"/>
    </xf>
    <xf numFmtId="0" fontId="4" fillId="16" borderId="14" xfId="0" applyFont="1" applyFill="1" applyBorder="1" applyAlignment="1">
      <alignment/>
    </xf>
    <xf numFmtId="0" fontId="4" fillId="16" borderId="18" xfId="0" applyFont="1" applyFill="1" applyBorder="1" applyAlignment="1">
      <alignment vertical="center"/>
    </xf>
    <xf numFmtId="0" fontId="3" fillId="10" borderId="12" xfId="0" applyFont="1" applyFill="1" applyBorder="1" applyAlignment="1">
      <alignment vertical="center"/>
    </xf>
    <xf numFmtId="0" fontId="3" fillId="10" borderId="14" xfId="0" applyFont="1" applyFill="1" applyBorder="1" applyAlignment="1">
      <alignment vertical="center"/>
    </xf>
    <xf numFmtId="0" fontId="3" fillId="10" borderId="18" xfId="0" applyFont="1" applyFill="1" applyBorder="1" applyAlignment="1">
      <alignment vertical="center"/>
    </xf>
    <xf numFmtId="168" fontId="5" fillId="33" borderId="10" xfId="0" applyNumberFormat="1" applyFont="1" applyFill="1" applyBorder="1" applyAlignment="1">
      <alignment horizontal="right" vertical="center"/>
    </xf>
    <xf numFmtId="167" fontId="5" fillId="33" borderId="10" xfId="0" applyNumberFormat="1" applyFont="1" applyFill="1" applyBorder="1" applyAlignment="1">
      <alignment horizontal="justify" vertical="center"/>
    </xf>
    <xf numFmtId="0" fontId="3" fillId="9" borderId="12" xfId="0" applyFont="1" applyFill="1" applyBorder="1" applyAlignment="1">
      <alignment vertical="center"/>
    </xf>
    <xf numFmtId="0" fontId="12" fillId="9" borderId="14" xfId="0" applyFont="1" applyFill="1" applyBorder="1" applyAlignment="1">
      <alignment horizontal="justify" vertical="center" wrapText="1"/>
    </xf>
    <xf numFmtId="0" fontId="3" fillId="9" borderId="14" xfId="0" applyFont="1" applyFill="1" applyBorder="1" applyAlignment="1">
      <alignment vertical="center"/>
    </xf>
    <xf numFmtId="0" fontId="3" fillId="16" borderId="14" xfId="0" applyFont="1" applyFill="1" applyBorder="1" applyAlignment="1">
      <alignment horizontal="left" vertical="center"/>
    </xf>
    <xf numFmtId="0" fontId="3" fillId="16" borderId="14" xfId="0" applyFont="1" applyFill="1" applyBorder="1" applyAlignment="1">
      <alignment horizontal="justify" vertical="center"/>
    </xf>
    <xf numFmtId="0" fontId="5" fillId="0" borderId="17" xfId="0" applyFont="1" applyBorder="1" applyAlignment="1">
      <alignment horizontal="justify" vertical="center" wrapText="1"/>
    </xf>
    <xf numFmtId="0" fontId="5" fillId="0" borderId="13" xfId="0" applyFont="1" applyBorder="1" applyAlignment="1">
      <alignment horizontal="justify" vertical="center" wrapText="1"/>
    </xf>
    <xf numFmtId="3" fontId="4" fillId="37" borderId="12" xfId="0" applyNumberFormat="1" applyFont="1" applyFill="1" applyBorder="1" applyAlignment="1">
      <alignment horizontal="right" vertical="center"/>
    </xf>
    <xf numFmtId="3" fontId="4" fillId="35" borderId="12" xfId="0" applyNumberFormat="1" applyFont="1" applyFill="1" applyBorder="1" applyAlignment="1">
      <alignment vertical="center"/>
    </xf>
    <xf numFmtId="0" fontId="81" fillId="9" borderId="14" xfId="0" applyFont="1" applyFill="1" applyBorder="1" applyAlignment="1">
      <alignment/>
    </xf>
    <xf numFmtId="3" fontId="82" fillId="38" borderId="12" xfId="52" applyNumberFormat="1" applyFont="1" applyFill="1" applyBorder="1" applyAlignment="1">
      <alignment horizontal="center" vertical="center" wrapText="1"/>
    </xf>
    <xf numFmtId="3" fontId="82" fillId="38" borderId="12" xfId="52" applyNumberFormat="1" applyFont="1" applyFill="1" applyBorder="1" applyAlignment="1">
      <alignment horizontal="right" wrapText="1"/>
    </xf>
    <xf numFmtId="3" fontId="82" fillId="33" borderId="0" xfId="52" applyNumberFormat="1" applyFont="1" applyFill="1" applyBorder="1" applyAlignment="1">
      <alignment/>
    </xf>
    <xf numFmtId="3" fontId="82" fillId="33" borderId="0" xfId="52" applyNumberFormat="1" applyFont="1" applyFill="1" applyAlignment="1">
      <alignment/>
    </xf>
    <xf numFmtId="0" fontId="81" fillId="9" borderId="18" xfId="0" applyFont="1" applyFill="1" applyBorder="1" applyAlignment="1">
      <alignment/>
    </xf>
    <xf numFmtId="3" fontId="82" fillId="36" borderId="10" xfId="52" applyNumberFormat="1" applyFont="1" applyFill="1" applyBorder="1" applyAlignment="1">
      <alignment horizontal="center" vertical="center" wrapText="1"/>
    </xf>
    <xf numFmtId="3" fontId="82" fillId="36" borderId="10" xfId="52" applyNumberFormat="1" applyFont="1" applyFill="1" applyBorder="1" applyAlignment="1">
      <alignment horizontal="right" wrapText="1"/>
    </xf>
    <xf numFmtId="3" fontId="82" fillId="33" borderId="0" xfId="52" applyNumberFormat="1" applyFont="1" applyFill="1" applyBorder="1" applyAlignment="1">
      <alignment horizontal="center" vertical="center" wrapText="1"/>
    </xf>
    <xf numFmtId="3" fontId="82" fillId="33" borderId="18" xfId="52" applyNumberFormat="1" applyFont="1" applyFill="1" applyBorder="1" applyAlignment="1">
      <alignment horizontal="center" vertical="center" wrapText="1"/>
    </xf>
    <xf numFmtId="3" fontId="82" fillId="37" borderId="12" xfId="52" applyNumberFormat="1" applyFont="1" applyFill="1" applyBorder="1" applyAlignment="1">
      <alignment horizontal="center" vertical="center" wrapText="1"/>
    </xf>
    <xf numFmtId="3" fontId="82" fillId="37" borderId="12" xfId="52" applyNumberFormat="1" applyFont="1" applyFill="1" applyBorder="1" applyAlignment="1">
      <alignment vertical="center" wrapText="1"/>
    </xf>
    <xf numFmtId="0" fontId="82" fillId="33" borderId="0" xfId="0" applyFont="1" applyFill="1" applyAlignment="1">
      <alignment/>
    </xf>
    <xf numFmtId="0" fontId="82" fillId="9" borderId="14" xfId="0" applyFont="1" applyFill="1" applyBorder="1" applyAlignment="1">
      <alignment/>
    </xf>
    <xf numFmtId="0" fontId="82" fillId="33" borderId="14" xfId="0" applyFont="1" applyFill="1" applyBorder="1" applyAlignment="1">
      <alignment/>
    </xf>
    <xf numFmtId="0" fontId="82" fillId="33" borderId="0" xfId="0" applyFont="1" applyFill="1" applyBorder="1" applyAlignment="1">
      <alignment/>
    </xf>
    <xf numFmtId="0" fontId="83" fillId="0" borderId="18" xfId="0" applyFont="1" applyBorder="1" applyAlignment="1">
      <alignment horizontal="justify" vertical="center" wrapText="1"/>
    </xf>
    <xf numFmtId="0" fontId="83" fillId="0" borderId="14" xfId="0" applyFont="1" applyBorder="1" applyAlignment="1">
      <alignment horizontal="justify" vertical="center" wrapText="1"/>
    </xf>
    <xf numFmtId="0" fontId="83" fillId="35" borderId="10" xfId="0" applyFont="1" applyFill="1" applyBorder="1" applyAlignment="1">
      <alignment horizontal="justify" vertical="center" wrapText="1"/>
    </xf>
    <xf numFmtId="0" fontId="83" fillId="35" borderId="10" xfId="0" applyFont="1" applyFill="1" applyBorder="1" applyAlignment="1">
      <alignment/>
    </xf>
    <xf numFmtId="0" fontId="83" fillId="35" borderId="12" xfId="0" applyFont="1" applyFill="1" applyBorder="1" applyAlignment="1">
      <alignment horizontal="justify" vertical="center" wrapText="1"/>
    </xf>
    <xf numFmtId="0" fontId="83" fillId="35" borderId="12" xfId="0" applyFont="1" applyFill="1" applyBorder="1" applyAlignment="1">
      <alignment vertical="center" wrapText="1"/>
    </xf>
    <xf numFmtId="0" fontId="82" fillId="35" borderId="12" xfId="0" applyFont="1" applyFill="1" applyBorder="1" applyAlignment="1">
      <alignment horizontal="center" vertical="center"/>
    </xf>
    <xf numFmtId="3" fontId="82" fillId="35" borderId="12" xfId="0" applyNumberFormat="1" applyFont="1" applyFill="1" applyBorder="1" applyAlignment="1">
      <alignment horizontal="center" vertical="center"/>
    </xf>
    <xf numFmtId="3" fontId="82" fillId="35" borderId="12" xfId="0" applyNumberFormat="1" applyFont="1" applyFill="1" applyBorder="1" applyAlignment="1">
      <alignment horizontal="right" wrapText="1"/>
    </xf>
    <xf numFmtId="0" fontId="12" fillId="0" borderId="14" xfId="0" applyFont="1" applyBorder="1" applyAlignment="1">
      <alignment horizontal="justify" vertical="center" wrapText="1"/>
    </xf>
    <xf numFmtId="0" fontId="14" fillId="0" borderId="17" xfId="0" applyFont="1" applyBorder="1" applyAlignment="1">
      <alignment horizontal="left" vertical="center" wrapText="1"/>
    </xf>
    <xf numFmtId="0" fontId="9" fillId="0" borderId="0" xfId="0" applyFont="1" applyBorder="1" applyAlignment="1">
      <alignment horizontal="justify" vertical="top" wrapText="1"/>
    </xf>
    <xf numFmtId="0" fontId="9" fillId="0" borderId="13" xfId="0" applyFont="1" applyBorder="1" applyAlignment="1">
      <alignment horizontal="justify" vertical="top" wrapText="1"/>
    </xf>
    <xf numFmtId="0" fontId="3" fillId="39" borderId="14" xfId="0" applyFont="1" applyFill="1" applyBorder="1" applyAlignment="1">
      <alignment vertical="top"/>
    </xf>
    <xf numFmtId="0" fontId="3" fillId="39" borderId="14" xfId="0" applyFont="1" applyFill="1" applyBorder="1" applyAlignment="1">
      <alignment horizontal="justify" vertical="center"/>
    </xf>
    <xf numFmtId="0" fontId="4" fillId="37" borderId="14" xfId="0" applyFont="1" applyFill="1" applyBorder="1" applyAlignment="1">
      <alignment horizontal="left" vertical="top"/>
    </xf>
    <xf numFmtId="0" fontId="3" fillId="37" borderId="14" xfId="0" applyFont="1" applyFill="1" applyBorder="1" applyAlignment="1">
      <alignment horizontal="justify" vertical="center"/>
    </xf>
    <xf numFmtId="0" fontId="3" fillId="33" borderId="14" xfId="0" applyFont="1" applyFill="1" applyBorder="1" applyAlignment="1">
      <alignment horizontal="justify" vertical="center"/>
    </xf>
    <xf numFmtId="0" fontId="9" fillId="0" borderId="18" xfId="0" applyFont="1" applyBorder="1" applyAlignment="1">
      <alignment wrapText="1"/>
    </xf>
    <xf numFmtId="14" fontId="5" fillId="0" borderId="12" xfId="0" applyNumberFormat="1" applyFont="1" applyBorder="1" applyAlignment="1">
      <alignment vertical="center" wrapText="1"/>
    </xf>
    <xf numFmtId="0" fontId="9" fillId="0" borderId="12" xfId="0" applyFont="1" applyBorder="1" applyAlignment="1">
      <alignment wrapText="1"/>
    </xf>
    <xf numFmtId="0" fontId="4" fillId="37" borderId="12" xfId="0" applyFont="1" applyFill="1" applyBorder="1" applyAlignment="1">
      <alignment horizontal="center" vertical="center"/>
    </xf>
    <xf numFmtId="3" fontId="4" fillId="35" borderId="12" xfId="0" applyNumberFormat="1" applyFont="1" applyFill="1" applyBorder="1" applyAlignment="1">
      <alignment horizontal="center" vertical="center"/>
    </xf>
    <xf numFmtId="3" fontId="4" fillId="37" borderId="12" xfId="0" applyNumberFormat="1" applyFont="1" applyFill="1" applyBorder="1" applyAlignment="1">
      <alignment horizontal="center" vertical="center"/>
    </xf>
    <xf numFmtId="3" fontId="4" fillId="38" borderId="12" xfId="0" applyNumberFormat="1" applyFont="1" applyFill="1" applyBorder="1" applyAlignment="1">
      <alignment horizontal="center" vertical="center"/>
    </xf>
    <xf numFmtId="3" fontId="4" fillId="36" borderId="10" xfId="0" applyNumberFormat="1" applyFont="1" applyFill="1" applyBorder="1" applyAlignment="1">
      <alignment horizontal="center" vertical="center"/>
    </xf>
    <xf numFmtId="0" fontId="3" fillId="0" borderId="10" xfId="0" applyFont="1" applyBorder="1" applyAlignment="1">
      <alignment horizontal="center" vertical="center"/>
    </xf>
    <xf numFmtId="3" fontId="3" fillId="0" borderId="10" xfId="0" applyNumberFormat="1" applyFont="1" applyBorder="1" applyAlignment="1">
      <alignment horizontal="center" vertical="center"/>
    </xf>
    <xf numFmtId="0" fontId="3" fillId="0" borderId="0" xfId="0" applyFont="1" applyAlignment="1">
      <alignment horizontal="center" vertical="center"/>
    </xf>
    <xf numFmtId="3" fontId="4" fillId="35" borderId="10" xfId="0" applyNumberFormat="1" applyFont="1" applyFill="1" applyBorder="1" applyAlignment="1">
      <alignment horizontal="center" vertical="center"/>
    </xf>
    <xf numFmtId="0" fontId="4" fillId="0" borderId="0" xfId="0" applyFont="1" applyAlignment="1">
      <alignment horizontal="center"/>
    </xf>
    <xf numFmtId="0" fontId="10" fillId="34" borderId="11" xfId="0" applyFont="1" applyFill="1" applyBorder="1" applyAlignment="1">
      <alignment horizontal="center" vertical="center"/>
    </xf>
    <xf numFmtId="3" fontId="5" fillId="40" borderId="10" xfId="0" applyNumberFormat="1" applyFont="1" applyFill="1" applyBorder="1" applyAlignment="1">
      <alignment horizontal="center" vertical="center"/>
    </xf>
    <xf numFmtId="3" fontId="5" fillId="33" borderId="10" xfId="0" applyNumberFormat="1" applyFont="1" applyFill="1" applyBorder="1" applyAlignment="1">
      <alignment horizontal="center"/>
    </xf>
    <xf numFmtId="0" fontId="84" fillId="0" borderId="0" xfId="0" applyFont="1" applyAlignment="1">
      <alignment vertical="center"/>
    </xf>
    <xf numFmtId="3" fontId="11" fillId="0" borderId="0" xfId="0" applyNumberFormat="1" applyFont="1" applyAlignment="1">
      <alignment/>
    </xf>
    <xf numFmtId="0" fontId="11" fillId="0" borderId="0" xfId="0" applyFont="1" applyAlignment="1">
      <alignment horizontal="center"/>
    </xf>
    <xf numFmtId="0" fontId="85" fillId="33" borderId="10" xfId="0" applyFont="1" applyFill="1" applyBorder="1" applyAlignment="1">
      <alignment horizontal="justify" vertical="center"/>
    </xf>
    <xf numFmtId="0" fontId="11" fillId="40" borderId="0" xfId="0" applyFont="1" applyFill="1" applyAlignment="1">
      <alignment/>
    </xf>
    <xf numFmtId="0" fontId="85" fillId="41" borderId="10" xfId="0" applyFont="1" applyFill="1" applyBorder="1" applyAlignment="1">
      <alignment horizontal="justify" vertical="center"/>
    </xf>
    <xf numFmtId="0" fontId="85" fillId="40" borderId="10" xfId="0" applyFont="1" applyFill="1" applyBorder="1" applyAlignment="1">
      <alignment horizontal="justify" vertical="center"/>
    </xf>
    <xf numFmtId="0" fontId="3" fillId="13" borderId="12" xfId="0" applyFont="1" applyFill="1" applyBorder="1" applyAlignment="1">
      <alignment vertical="center"/>
    </xf>
    <xf numFmtId="0" fontId="12" fillId="13" borderId="12" xfId="0" applyFont="1" applyFill="1" applyBorder="1" applyAlignment="1">
      <alignment horizontal="justify" vertical="center" wrapText="1"/>
    </xf>
    <xf numFmtId="0" fontId="3" fillId="13" borderId="14" xfId="0" applyFont="1" applyFill="1" applyBorder="1" applyAlignment="1">
      <alignment vertical="center"/>
    </xf>
    <xf numFmtId="0" fontId="12" fillId="13" borderId="14" xfId="0" applyFont="1" applyFill="1" applyBorder="1" applyAlignment="1">
      <alignment horizontal="justify" vertical="center" wrapText="1"/>
    </xf>
    <xf numFmtId="0" fontId="4" fillId="13" borderId="14" xfId="0" applyFont="1" applyFill="1" applyBorder="1" applyAlignment="1">
      <alignment vertical="center"/>
    </xf>
    <xf numFmtId="0" fontId="4" fillId="13" borderId="14" xfId="0" applyFont="1" applyFill="1" applyBorder="1" applyAlignment="1">
      <alignment/>
    </xf>
    <xf numFmtId="0" fontId="4" fillId="13" borderId="18" xfId="0" applyFont="1" applyFill="1" applyBorder="1" applyAlignment="1">
      <alignment vertical="center"/>
    </xf>
    <xf numFmtId="0" fontId="4" fillId="19" borderId="12" xfId="0" applyFont="1" applyFill="1" applyBorder="1" applyAlignment="1">
      <alignment horizontal="left" vertical="center"/>
    </xf>
    <xf numFmtId="0" fontId="3" fillId="19" borderId="12" xfId="0" applyFont="1" applyFill="1" applyBorder="1" applyAlignment="1">
      <alignment horizontal="justify" vertical="center"/>
    </xf>
    <xf numFmtId="0" fontId="4" fillId="19" borderId="14" xfId="0" applyFont="1" applyFill="1" applyBorder="1" applyAlignment="1">
      <alignment horizontal="left" vertical="center"/>
    </xf>
    <xf numFmtId="0" fontId="3" fillId="19" borderId="14" xfId="0" applyFont="1" applyFill="1" applyBorder="1" applyAlignment="1">
      <alignment horizontal="justify" vertical="center"/>
    </xf>
    <xf numFmtId="0" fontId="4" fillId="19" borderId="14" xfId="0" applyFont="1" applyFill="1" applyBorder="1" applyAlignment="1">
      <alignment vertical="center"/>
    </xf>
    <xf numFmtId="0" fontId="4" fillId="19" borderId="17" xfId="0" applyFont="1" applyFill="1" applyBorder="1" applyAlignment="1">
      <alignment vertical="center"/>
    </xf>
    <xf numFmtId="0" fontId="4" fillId="19" borderId="14" xfId="0" applyFont="1" applyFill="1" applyBorder="1" applyAlignment="1">
      <alignment/>
    </xf>
    <xf numFmtId="0" fontId="4" fillId="0" borderId="0" xfId="0" applyFont="1" applyAlignment="1">
      <alignment horizontal="left"/>
    </xf>
    <xf numFmtId="0" fontId="10" fillId="34" borderId="23" xfId="0" applyFont="1" applyFill="1" applyBorder="1" applyAlignment="1">
      <alignment horizontal="left" vertical="center"/>
    </xf>
    <xf numFmtId="0" fontId="4" fillId="33" borderId="0" xfId="0" applyFont="1" applyFill="1" applyAlignment="1">
      <alignment horizontal="left"/>
    </xf>
    <xf numFmtId="0" fontId="4" fillId="33" borderId="0" xfId="0" applyFont="1" applyFill="1" applyAlignment="1">
      <alignment horizontal="left" vertical="center"/>
    </xf>
    <xf numFmtId="0" fontId="4" fillId="0" borderId="0" xfId="0" applyFont="1" applyAlignment="1">
      <alignment horizontal="left" vertical="center"/>
    </xf>
    <xf numFmtId="0" fontId="10" fillId="34" borderId="11" xfId="0" applyFont="1" applyFill="1" applyBorder="1" applyAlignment="1">
      <alignment horizontal="left" vertical="center"/>
    </xf>
    <xf numFmtId="0" fontId="83" fillId="35" borderId="12" xfId="0" applyFont="1" applyFill="1" applyBorder="1" applyAlignment="1">
      <alignment horizontal="left" vertical="center" wrapText="1"/>
    </xf>
    <xf numFmtId="3" fontId="82" fillId="37" borderId="12" xfId="52" applyNumberFormat="1" applyFont="1" applyFill="1" applyBorder="1" applyAlignment="1">
      <alignment horizontal="left" vertical="center" wrapText="1"/>
    </xf>
    <xf numFmtId="3" fontId="82" fillId="38" borderId="12" xfId="52" applyNumberFormat="1" applyFont="1" applyFill="1" applyBorder="1" applyAlignment="1">
      <alignment horizontal="left" vertical="center" wrapText="1"/>
    </xf>
    <xf numFmtId="3" fontId="82" fillId="36" borderId="10" xfId="52" applyNumberFormat="1" applyFont="1" applyFill="1" applyBorder="1" applyAlignment="1">
      <alignment horizontal="left" vertical="center" wrapText="1"/>
    </xf>
    <xf numFmtId="0" fontId="4" fillId="35" borderId="12" xfId="0" applyFont="1" applyFill="1" applyBorder="1" applyAlignment="1">
      <alignment horizontal="left" vertical="center"/>
    </xf>
    <xf numFmtId="0" fontId="4" fillId="37" borderId="12" xfId="0" applyFont="1" applyFill="1" applyBorder="1" applyAlignment="1">
      <alignment horizontal="left" vertical="center"/>
    </xf>
    <xf numFmtId="0" fontId="4" fillId="38" borderId="12" xfId="0" applyFont="1" applyFill="1" applyBorder="1" applyAlignment="1">
      <alignment horizontal="left"/>
    </xf>
    <xf numFmtId="0" fontId="4" fillId="36" borderId="10" xfId="0" applyFont="1" applyFill="1" applyBorder="1" applyAlignment="1">
      <alignment horizontal="left"/>
    </xf>
    <xf numFmtId="0" fontId="9" fillId="35"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12" fillId="35" borderId="12" xfId="0" applyFont="1" applyFill="1" applyBorder="1" applyAlignment="1">
      <alignment horizontal="left" vertical="center" wrapText="1"/>
    </xf>
    <xf numFmtId="0" fontId="4" fillId="38" borderId="12" xfId="0" applyFont="1" applyFill="1" applyBorder="1" applyAlignment="1">
      <alignment horizontal="left" vertical="center"/>
    </xf>
    <xf numFmtId="0" fontId="4" fillId="36" borderId="10" xfId="0" applyFont="1" applyFill="1" applyBorder="1" applyAlignment="1">
      <alignment horizontal="left" vertical="center"/>
    </xf>
    <xf numFmtId="0" fontId="9" fillId="35" borderId="12" xfId="0" applyFont="1" applyFill="1" applyBorder="1" applyAlignment="1">
      <alignment horizontal="left" vertical="center" wrapText="1"/>
    </xf>
    <xf numFmtId="0" fontId="3" fillId="0" borderId="10" xfId="0" applyFont="1" applyBorder="1" applyAlignment="1">
      <alignment horizontal="left" vertical="center"/>
    </xf>
    <xf numFmtId="0" fontId="5"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4" fillId="33" borderId="10" xfId="0" applyFont="1" applyFill="1" applyBorder="1" applyAlignment="1">
      <alignment horizontal="center" vertical="center"/>
    </xf>
    <xf numFmtId="0" fontId="9" fillId="0" borderId="14" xfId="0" applyFont="1" applyBorder="1" applyAlignment="1">
      <alignment horizontal="center" vertical="top" wrapText="1"/>
    </xf>
    <xf numFmtId="0" fontId="9" fillId="0" borderId="14" xfId="0" applyFont="1" applyBorder="1" applyAlignment="1">
      <alignment horizontal="justify" vertical="center" wrapText="1"/>
    </xf>
    <xf numFmtId="0" fontId="9" fillId="0" borderId="14" xfId="0" applyFont="1" applyBorder="1" applyAlignment="1">
      <alignment horizontal="center" vertical="center" wrapText="1"/>
    </xf>
    <xf numFmtId="0" fontId="13" fillId="0" borderId="14" xfId="0" applyFont="1" applyBorder="1" applyAlignment="1">
      <alignment horizontal="justify" vertical="center" wrapText="1"/>
    </xf>
    <xf numFmtId="0" fontId="4" fillId="33" borderId="12" xfId="0" applyFont="1" applyFill="1" applyBorder="1" applyAlignment="1">
      <alignment horizontal="left" vertical="center"/>
    </xf>
    <xf numFmtId="14" fontId="5" fillId="0" borderId="12" xfId="0" applyNumberFormat="1" applyFont="1" applyBorder="1" applyAlignment="1">
      <alignment horizontal="right" vertical="center" wrapText="1"/>
    </xf>
    <xf numFmtId="0" fontId="5" fillId="0" borderId="12" xfId="0" applyFont="1" applyBorder="1" applyAlignment="1">
      <alignment horizontal="justify" vertical="center" wrapText="1"/>
    </xf>
    <xf numFmtId="0" fontId="5" fillId="0" borderId="14" xfId="0" applyFont="1" applyBorder="1" applyAlignment="1">
      <alignment horizontal="justify" vertical="center" wrapText="1"/>
    </xf>
    <xf numFmtId="3" fontId="5" fillId="33" borderId="12" xfId="0" applyNumberFormat="1" applyFont="1" applyFill="1" applyBorder="1" applyAlignment="1">
      <alignment horizontal="center" vertical="center"/>
    </xf>
    <xf numFmtId="0" fontId="5" fillId="0" borderId="14" xfId="0" applyFont="1" applyBorder="1" applyAlignment="1">
      <alignment horizontal="center" vertical="center" wrapText="1"/>
    </xf>
    <xf numFmtId="0" fontId="0" fillId="0" borderId="14" xfId="0" applyBorder="1" applyAlignment="1">
      <alignment/>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3" fontId="5" fillId="33" borderId="12" xfId="0" applyNumberFormat="1" applyFont="1" applyFill="1" applyBorder="1" applyAlignment="1">
      <alignment horizontal="right" vertical="center"/>
    </xf>
    <xf numFmtId="3" fontId="5" fillId="33" borderId="14" xfId="0" applyNumberFormat="1" applyFont="1" applyFill="1" applyBorder="1" applyAlignment="1">
      <alignment horizontal="right" vertical="center"/>
    </xf>
    <xf numFmtId="0" fontId="85" fillId="40" borderId="10" xfId="0" applyFont="1" applyFill="1" applyBorder="1" applyAlignment="1">
      <alignment horizontal="justify" vertical="center" wrapText="1"/>
    </xf>
    <xf numFmtId="0" fontId="85" fillId="0" borderId="0" xfId="0" applyFont="1" applyAlignment="1">
      <alignment/>
    </xf>
    <xf numFmtId="0" fontId="85" fillId="0" borderId="0" xfId="0" applyFont="1" applyAlignment="1">
      <alignment vertical="center"/>
    </xf>
    <xf numFmtId="0" fontId="85" fillId="37" borderId="12" xfId="0" applyFont="1" applyFill="1" applyBorder="1" applyAlignment="1">
      <alignment vertical="center"/>
    </xf>
    <xf numFmtId="0" fontId="85" fillId="40" borderId="0" xfId="0" applyFont="1" applyFill="1" applyAlignment="1">
      <alignment vertical="center"/>
    </xf>
    <xf numFmtId="0" fontId="85" fillId="40" borderId="0" xfId="0" applyFont="1" applyFill="1" applyAlignment="1">
      <alignment/>
    </xf>
    <xf numFmtId="0" fontId="85" fillId="40" borderId="0" xfId="0" applyFont="1" applyFill="1" applyAlignment="1">
      <alignment/>
    </xf>
    <xf numFmtId="0" fontId="85" fillId="0" borderId="0" xfId="0" applyFont="1" applyAlignment="1">
      <alignment horizontal="right"/>
    </xf>
    <xf numFmtId="169" fontId="85" fillId="0" borderId="0" xfId="0" applyNumberFormat="1" applyFont="1" applyAlignment="1">
      <alignment/>
    </xf>
    <xf numFmtId="0" fontId="85" fillId="0" borderId="0" xfId="0" applyFont="1" applyAlignment="1">
      <alignment horizontal="left"/>
    </xf>
    <xf numFmtId="0" fontId="85" fillId="38" borderId="12" xfId="0" applyFont="1" applyFill="1" applyBorder="1" applyAlignment="1">
      <alignment vertical="center"/>
    </xf>
    <xf numFmtId="0" fontId="85" fillId="36" borderId="10" xfId="0" applyFont="1" applyFill="1" applyBorder="1" applyAlignment="1">
      <alignment vertical="center"/>
    </xf>
    <xf numFmtId="0" fontId="86" fillId="33" borderId="16" xfId="0" applyFont="1" applyFill="1" applyBorder="1" applyAlignment="1">
      <alignment horizontal="left" vertical="center"/>
    </xf>
    <xf numFmtId="0" fontId="86" fillId="33" borderId="17" xfId="0" applyFont="1" applyFill="1" applyBorder="1" applyAlignment="1">
      <alignment horizontal="left" vertical="center"/>
    </xf>
    <xf numFmtId="0" fontId="9" fillId="0" borderId="14" xfId="0" applyFont="1" applyBorder="1" applyAlignment="1">
      <alignment horizontal="center" vertical="top" wrapText="1"/>
    </xf>
    <xf numFmtId="0" fontId="9" fillId="0" borderId="14" xfId="0" applyFont="1" applyBorder="1" applyAlignment="1">
      <alignment horizontal="center" vertical="center" wrapText="1"/>
    </xf>
    <xf numFmtId="0" fontId="4" fillId="33" borderId="12" xfId="0" applyFont="1" applyFill="1" applyBorder="1" applyAlignment="1">
      <alignment horizontal="center" vertical="center"/>
    </xf>
    <xf numFmtId="0" fontId="4" fillId="40" borderId="12" xfId="0" applyFont="1" applyFill="1" applyBorder="1" applyAlignment="1">
      <alignment horizontal="justify" vertical="center"/>
    </xf>
    <xf numFmtId="9" fontId="13" fillId="0" borderId="12" xfId="0" applyNumberFormat="1" applyFont="1" applyBorder="1" applyAlignment="1">
      <alignment horizontal="center" vertical="center" wrapText="1"/>
    </xf>
    <xf numFmtId="0" fontId="13" fillId="0" borderId="12" xfId="0" applyFont="1" applyBorder="1" applyAlignment="1">
      <alignment horizontal="center" vertical="center" wrapText="1"/>
    </xf>
    <xf numFmtId="14" fontId="5" fillId="0" borderId="12" xfId="0" applyNumberFormat="1" applyFont="1" applyBorder="1" applyAlignment="1">
      <alignment horizontal="right" vertical="center" wrapText="1"/>
    </xf>
    <xf numFmtId="0" fontId="5" fillId="0" borderId="14" xfId="0" applyFont="1" applyBorder="1" applyAlignment="1">
      <alignment horizontal="justify" vertical="center" wrapText="1"/>
    </xf>
    <xf numFmtId="3" fontId="5" fillId="33" borderId="12" xfId="0" applyNumberFormat="1" applyFont="1" applyFill="1" applyBorder="1" applyAlignment="1">
      <alignment horizontal="center" vertical="center"/>
    </xf>
    <xf numFmtId="0" fontId="5" fillId="0" borderId="14" xfId="0" applyFont="1" applyBorder="1" applyAlignment="1">
      <alignment horizontal="center" vertical="center" wrapText="1"/>
    </xf>
    <xf numFmtId="0" fontId="13" fillId="0" borderId="14" xfId="0" applyFont="1" applyBorder="1" applyAlignment="1">
      <alignment horizontal="justify" vertical="center" wrapText="1"/>
    </xf>
    <xf numFmtId="3" fontId="0" fillId="40" borderId="10" xfId="0" applyNumberFormat="1" applyFont="1" applyFill="1" applyBorder="1" applyAlignment="1">
      <alignment horizontal="center" vertical="center"/>
    </xf>
    <xf numFmtId="3" fontId="0" fillId="40" borderId="10" xfId="0" applyNumberFormat="1" applyFill="1" applyBorder="1" applyAlignment="1">
      <alignment horizontal="center" vertical="center"/>
    </xf>
    <xf numFmtId="3" fontId="87" fillId="37" borderId="12" xfId="52" applyNumberFormat="1" applyFont="1" applyFill="1" applyBorder="1" applyAlignment="1">
      <alignment horizontal="center" vertical="center" wrapText="1"/>
    </xf>
    <xf numFmtId="3" fontId="87" fillId="38" borderId="12" xfId="52" applyNumberFormat="1" applyFont="1" applyFill="1" applyBorder="1" applyAlignment="1">
      <alignment horizontal="center" vertical="center" wrapText="1"/>
    </xf>
    <xf numFmtId="3" fontId="87" fillId="36" borderId="10" xfId="52" applyNumberFormat="1" applyFont="1" applyFill="1" applyBorder="1" applyAlignment="1">
      <alignment horizontal="center" vertical="center" wrapText="1"/>
    </xf>
    <xf numFmtId="0" fontId="85" fillId="0" borderId="23" xfId="0" applyFont="1" applyBorder="1" applyAlignment="1">
      <alignment horizontal="justify" vertical="center" wrapText="1"/>
    </xf>
    <xf numFmtId="0" fontId="85" fillId="0" borderId="24" xfId="0" applyFont="1" applyBorder="1" applyAlignment="1">
      <alignment horizontal="justify" vertical="center" wrapText="1"/>
    </xf>
    <xf numFmtId="0" fontId="85" fillId="35" borderId="12" xfId="0" applyFont="1" applyFill="1" applyBorder="1" applyAlignment="1">
      <alignment horizontal="center" vertical="center"/>
    </xf>
    <xf numFmtId="0" fontId="85" fillId="33" borderId="12" xfId="0" applyFont="1" applyFill="1" applyBorder="1" applyAlignment="1">
      <alignment horizontal="justify" vertical="center"/>
    </xf>
    <xf numFmtId="0" fontId="85" fillId="40" borderId="14" xfId="0" applyFont="1" applyFill="1" applyBorder="1" applyAlignment="1">
      <alignment horizontal="justify" vertical="center"/>
    </xf>
    <xf numFmtId="0" fontId="85" fillId="35" borderId="10" xfId="0" applyFont="1" applyFill="1" applyBorder="1" applyAlignment="1">
      <alignment horizontal="center" vertical="center"/>
    </xf>
    <xf numFmtId="0" fontId="85" fillId="33" borderId="10" xfId="0" applyFont="1" applyFill="1" applyBorder="1" applyAlignment="1">
      <alignment horizontal="center" vertical="center"/>
    </xf>
    <xf numFmtId="0" fontId="87" fillId="0" borderId="10" xfId="0" applyFont="1" applyBorder="1" applyAlignment="1">
      <alignment horizontal="center" vertical="center"/>
    </xf>
    <xf numFmtId="14" fontId="5" fillId="0" borderId="12" xfId="0" applyNumberFormat="1" applyFont="1" applyBorder="1" applyAlignment="1">
      <alignment horizontal="center" vertical="center" wrapText="1"/>
    </xf>
    <xf numFmtId="0" fontId="13" fillId="0" borderId="14" xfId="0" applyFont="1" applyBorder="1" applyAlignment="1">
      <alignment horizontal="center" wrapText="1"/>
    </xf>
    <xf numFmtId="0" fontId="88" fillId="41" borderId="10" xfId="0" applyFont="1" applyFill="1" applyBorder="1" applyAlignment="1">
      <alignment vertical="center" wrapText="1"/>
    </xf>
    <xf numFmtId="0" fontId="4" fillId="40" borderId="12" xfId="0" applyFont="1" applyFill="1" applyBorder="1" applyAlignment="1">
      <alignment vertical="center"/>
    </xf>
    <xf numFmtId="0" fontId="89" fillId="40" borderId="12" xfId="0" applyFont="1" applyFill="1" applyBorder="1" applyAlignment="1">
      <alignment wrapText="1"/>
    </xf>
    <xf numFmtId="0" fontId="89" fillId="40" borderId="18" xfId="0" applyFont="1" applyFill="1" applyBorder="1" applyAlignment="1">
      <alignment wrapText="1"/>
    </xf>
    <xf numFmtId="0" fontId="9" fillId="0" borderId="14" xfId="0" applyFont="1" applyBorder="1" applyAlignment="1">
      <alignment wrapText="1"/>
    </xf>
    <xf numFmtId="0" fontId="88" fillId="0" borderId="23" xfId="0" applyFont="1" applyBorder="1" applyAlignment="1">
      <alignment horizontal="justify" vertical="center" wrapText="1"/>
    </xf>
    <xf numFmtId="0" fontId="88" fillId="0" borderId="24" xfId="0" applyFont="1" applyBorder="1" applyAlignment="1">
      <alignment horizontal="justify" vertical="center" wrapText="1"/>
    </xf>
    <xf numFmtId="14" fontId="5" fillId="0" borderId="18" xfId="0" applyNumberFormat="1" applyFont="1" applyBorder="1" applyAlignment="1">
      <alignment horizontal="center" vertical="center" wrapText="1"/>
    </xf>
    <xf numFmtId="0" fontId="90" fillId="34" borderId="22" xfId="0" applyFont="1" applyFill="1" applyBorder="1" applyAlignment="1">
      <alignment vertical="center"/>
    </xf>
    <xf numFmtId="0" fontId="87" fillId="35" borderId="14" xfId="0" applyFont="1" applyFill="1" applyBorder="1" applyAlignment="1">
      <alignment horizontal="center" vertical="center"/>
    </xf>
    <xf numFmtId="3" fontId="21" fillId="0" borderId="0" xfId="0" applyNumberFormat="1" applyFont="1" applyFill="1" applyAlignment="1">
      <alignment horizontal="center" vertical="center"/>
    </xf>
    <xf numFmtId="3" fontId="21" fillId="0" borderId="10" xfId="0" applyNumberFormat="1" applyFont="1" applyFill="1" applyBorder="1" applyAlignment="1">
      <alignment horizontal="center" vertical="center"/>
    </xf>
    <xf numFmtId="14" fontId="5" fillId="0" borderId="10" xfId="0" applyNumberFormat="1" applyFont="1" applyBorder="1" applyAlignment="1">
      <alignment horizontal="center" vertical="center" wrapText="1"/>
    </xf>
    <xf numFmtId="3" fontId="4" fillId="0" borderId="0" xfId="0" applyNumberFormat="1" applyFont="1" applyAlignment="1">
      <alignment horizontal="center"/>
    </xf>
    <xf numFmtId="0" fontId="9" fillId="0" borderId="12" xfId="0" applyFont="1" applyBorder="1" applyAlignment="1">
      <alignment horizontal="left" vertical="center" wrapText="1"/>
    </xf>
    <xf numFmtId="0" fontId="9" fillId="0" borderId="14" xfId="0" applyFont="1" applyBorder="1" applyAlignment="1">
      <alignment horizontal="left" vertical="center" wrapText="1"/>
    </xf>
    <xf numFmtId="0" fontId="9" fillId="0" borderId="18" xfId="0" applyFont="1" applyBorder="1" applyAlignment="1">
      <alignment horizontal="left" vertical="center" wrapText="1"/>
    </xf>
    <xf numFmtId="0" fontId="89" fillId="0" borderId="18" xfId="0" applyFont="1" applyFill="1" applyBorder="1" applyAlignment="1">
      <alignment horizontal="left" vertical="center" wrapText="1"/>
    </xf>
    <xf numFmtId="0" fontId="9" fillId="0" borderId="12" xfId="0" applyFont="1" applyBorder="1" applyAlignment="1">
      <alignment horizontal="center" vertical="center" wrapText="1"/>
    </xf>
    <xf numFmtId="0" fontId="9" fillId="0" borderId="12"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18" xfId="0" applyFont="1" applyBorder="1" applyAlignment="1">
      <alignment horizontal="justify" vertical="center" wrapText="1"/>
    </xf>
    <xf numFmtId="0" fontId="9" fillId="0" borderId="14" xfId="0" applyFont="1" applyBorder="1" applyAlignment="1">
      <alignment horizontal="center" vertical="center" wrapText="1"/>
    </xf>
    <xf numFmtId="0" fontId="89" fillId="40" borderId="12" xfId="0" applyFont="1" applyFill="1" applyBorder="1" applyAlignment="1">
      <alignment horizontal="left" vertical="center" wrapText="1"/>
    </xf>
    <xf numFmtId="0" fontId="89" fillId="40" borderId="18" xfId="0" applyFont="1" applyFill="1" applyBorder="1" applyAlignment="1">
      <alignment horizontal="left" vertical="center" wrapText="1"/>
    </xf>
    <xf numFmtId="0" fontId="10" fillId="34" borderId="23" xfId="0" applyFont="1" applyFill="1" applyBorder="1" applyAlignment="1">
      <alignment vertical="center"/>
    </xf>
    <xf numFmtId="0" fontId="10" fillId="34" borderId="22" xfId="0" applyFont="1" applyFill="1" applyBorder="1" applyAlignment="1">
      <alignment vertical="center"/>
    </xf>
    <xf numFmtId="0" fontId="11" fillId="0" borderId="0" xfId="0" applyFont="1" applyAlignment="1">
      <alignment vertical="center"/>
    </xf>
    <xf numFmtId="0" fontId="24" fillId="33" borderId="12" xfId="0" applyFont="1" applyFill="1" applyBorder="1" applyAlignment="1">
      <alignment vertical="center"/>
    </xf>
    <xf numFmtId="0" fontId="24" fillId="33" borderId="12" xfId="0" applyFont="1" applyFill="1" applyBorder="1" applyAlignment="1">
      <alignment horizontal="justify" vertical="center"/>
    </xf>
    <xf numFmtId="0" fontId="23" fillId="33" borderId="12" xfId="0" applyFont="1" applyFill="1" applyBorder="1" applyAlignment="1">
      <alignment horizontal="left" vertical="center"/>
    </xf>
    <xf numFmtId="0" fontId="9" fillId="33" borderId="16" xfId="0" applyFont="1" applyFill="1" applyBorder="1" applyAlignment="1">
      <alignment horizontal="center" vertical="center" wrapText="1"/>
    </xf>
    <xf numFmtId="0" fontId="9" fillId="33" borderId="0" xfId="0" applyFont="1" applyFill="1" applyBorder="1" applyAlignment="1">
      <alignment horizontal="justify" vertical="center" wrapText="1"/>
    </xf>
    <xf numFmtId="0" fontId="9" fillId="33" borderId="12" xfId="0" applyFont="1" applyFill="1" applyBorder="1" applyAlignment="1">
      <alignment horizontal="center" vertical="center" wrapText="1"/>
    </xf>
    <xf numFmtId="0" fontId="91" fillId="41" borderId="10" xfId="0" applyFont="1" applyFill="1" applyBorder="1" applyAlignment="1">
      <alignment horizontal="justify" vertical="center"/>
    </xf>
    <xf numFmtId="3" fontId="23" fillId="33" borderId="10" xfId="0" applyNumberFormat="1" applyFont="1" applyFill="1" applyBorder="1" applyAlignment="1">
      <alignment vertical="center"/>
    </xf>
    <xf numFmtId="0" fontId="23" fillId="33" borderId="0" xfId="0" applyFont="1" applyFill="1" applyBorder="1" applyAlignment="1">
      <alignment/>
    </xf>
    <xf numFmtId="0" fontId="23" fillId="33" borderId="0" xfId="0" applyFont="1" applyFill="1" applyAlignment="1">
      <alignment/>
    </xf>
    <xf numFmtId="0" fontId="24" fillId="33" borderId="14" xfId="0" applyFont="1" applyFill="1" applyBorder="1" applyAlignment="1">
      <alignment vertical="center"/>
    </xf>
    <xf numFmtId="0" fontId="24" fillId="33" borderId="14" xfId="0" applyFont="1" applyFill="1" applyBorder="1" applyAlignment="1">
      <alignment horizontal="justify" vertical="center"/>
    </xf>
    <xf numFmtId="0" fontId="23" fillId="33" borderId="14" xfId="0" applyFont="1" applyFill="1" applyBorder="1" applyAlignment="1">
      <alignment horizontal="left" vertical="center"/>
    </xf>
    <xf numFmtId="0" fontId="9" fillId="33" borderId="17"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23" fillId="33" borderId="14" xfId="0" applyFont="1" applyFill="1" applyBorder="1" applyAlignment="1">
      <alignment/>
    </xf>
    <xf numFmtId="0" fontId="23" fillId="33" borderId="14" xfId="0" applyFont="1" applyFill="1" applyBorder="1" applyAlignment="1">
      <alignment horizontal="left"/>
    </xf>
    <xf numFmtId="0" fontId="9" fillId="33" borderId="17" xfId="0" applyFont="1" applyFill="1" applyBorder="1" applyAlignment="1">
      <alignment horizontal="justify" vertical="center" wrapText="1"/>
    </xf>
    <xf numFmtId="0" fontId="9" fillId="33" borderId="14" xfId="0" applyFont="1" applyFill="1" applyBorder="1" applyAlignment="1">
      <alignment horizontal="justify" vertical="center" wrapText="1"/>
    </xf>
    <xf numFmtId="0" fontId="9" fillId="33" borderId="13" xfId="0" applyFont="1" applyFill="1" applyBorder="1" applyAlignment="1">
      <alignment horizontal="justify" vertical="center" wrapText="1"/>
    </xf>
    <xf numFmtId="0" fontId="9" fillId="33" borderId="10" xfId="0" applyFont="1" applyFill="1" applyBorder="1" applyAlignment="1">
      <alignment horizontal="justify" vertical="center" wrapText="1"/>
    </xf>
    <xf numFmtId="0" fontId="23" fillId="33" borderId="10" xfId="0" applyFont="1" applyFill="1" applyBorder="1" applyAlignment="1">
      <alignment vertical="center"/>
    </xf>
    <xf numFmtId="0" fontId="89" fillId="0" borderId="10" xfId="0" applyFont="1" applyBorder="1" applyAlignment="1">
      <alignment horizontal="justify" vertical="center" wrapText="1"/>
    </xf>
    <xf numFmtId="0" fontId="89" fillId="0" borderId="10" xfId="0" applyFont="1" applyBorder="1" applyAlignment="1">
      <alignment horizontal="center" vertical="center" wrapText="1"/>
    </xf>
    <xf numFmtId="0" fontId="23" fillId="40" borderId="10" xfId="0" applyFont="1" applyFill="1" applyBorder="1" applyAlignment="1">
      <alignment horizontal="center" vertical="center"/>
    </xf>
    <xf numFmtId="0" fontId="23" fillId="33" borderId="18" xfId="0" applyFont="1" applyFill="1" applyBorder="1" applyAlignment="1">
      <alignment horizontal="justify" vertical="justify" wrapText="1"/>
    </xf>
    <xf numFmtId="43" fontId="23" fillId="33" borderId="10" xfId="49" applyFont="1" applyFill="1" applyBorder="1" applyAlignment="1">
      <alignment vertical="center"/>
    </xf>
    <xf numFmtId="14" fontId="23" fillId="33" borderId="10" xfId="0" applyNumberFormat="1" applyFont="1" applyFill="1" applyBorder="1" applyAlignment="1">
      <alignment vertical="center"/>
    </xf>
    <xf numFmtId="0" fontId="23" fillId="33" borderId="10" xfId="0" applyFont="1" applyFill="1" applyBorder="1" applyAlignment="1">
      <alignment vertical="center" wrapText="1"/>
    </xf>
    <xf numFmtId="0" fontId="23" fillId="33" borderId="14" xfId="0" applyFont="1" applyFill="1" applyBorder="1" applyAlignment="1">
      <alignment/>
    </xf>
    <xf numFmtId="0" fontId="9" fillId="33" borderId="17" xfId="0" applyFont="1" applyFill="1" applyBorder="1" applyAlignment="1">
      <alignment horizontal="justify" wrapText="1"/>
    </xf>
    <xf numFmtId="0" fontId="9" fillId="33" borderId="0" xfId="0" applyFont="1" applyFill="1" applyBorder="1" applyAlignment="1">
      <alignment horizontal="justify" wrapText="1"/>
    </xf>
    <xf numFmtId="0" fontId="9" fillId="33" borderId="14" xfId="0" applyFont="1" applyFill="1" applyBorder="1" applyAlignment="1">
      <alignment horizontal="justify" wrapText="1"/>
    </xf>
    <xf numFmtId="0" fontId="23" fillId="33" borderId="0" xfId="0" applyFont="1" applyFill="1" applyBorder="1" applyAlignment="1">
      <alignment/>
    </xf>
    <xf numFmtId="0" fontId="23" fillId="33" borderId="0" xfId="0" applyFont="1" applyFill="1" applyAlignment="1">
      <alignment/>
    </xf>
    <xf numFmtId="0" fontId="23" fillId="33" borderId="0" xfId="0" applyFont="1" applyFill="1" applyAlignment="1">
      <alignment vertical="center"/>
    </xf>
    <xf numFmtId="1" fontId="26" fillId="0" borderId="10" xfId="0" applyNumberFormat="1" applyFont="1" applyFill="1" applyBorder="1" applyAlignment="1">
      <alignment horizontal="left" vertical="center"/>
    </xf>
    <xf numFmtId="0" fontId="0" fillId="0" borderId="10" xfId="0" applyBorder="1" applyAlignment="1">
      <alignment vertical="center"/>
    </xf>
    <xf numFmtId="0" fontId="0" fillId="0" borderId="0" xfId="0" applyAlignment="1">
      <alignment vertical="center"/>
    </xf>
    <xf numFmtId="3" fontId="23" fillId="40" borderId="10" xfId="0" applyNumberFormat="1" applyFont="1" applyFill="1" applyBorder="1" applyAlignment="1">
      <alignment vertical="center"/>
    </xf>
    <xf numFmtId="1" fontId="23" fillId="33" borderId="17" xfId="0" applyNumberFormat="1" applyFont="1" applyFill="1" applyBorder="1" applyAlignment="1">
      <alignment horizontal="left" vertical="center"/>
    </xf>
    <xf numFmtId="0" fontId="23" fillId="33" borderId="17" xfId="0" applyFont="1" applyFill="1" applyBorder="1" applyAlignment="1">
      <alignment horizontal="left"/>
    </xf>
    <xf numFmtId="0" fontId="11" fillId="33" borderId="17" xfId="0" applyFont="1" applyFill="1" applyBorder="1" applyAlignment="1">
      <alignment/>
    </xf>
    <xf numFmtId="0" fontId="11" fillId="33" borderId="14" xfId="0" applyFont="1" applyFill="1" applyBorder="1" applyAlignment="1">
      <alignment/>
    </xf>
    <xf numFmtId="0" fontId="11" fillId="42" borderId="10" xfId="0" applyFont="1" applyFill="1" applyBorder="1" applyAlignment="1">
      <alignment/>
    </xf>
    <xf numFmtId="3" fontId="11" fillId="42" borderId="10" xfId="0" applyNumberFormat="1" applyFont="1" applyFill="1" applyBorder="1" applyAlignment="1">
      <alignment/>
    </xf>
    <xf numFmtId="0" fontId="11" fillId="33" borderId="0" xfId="0" applyFont="1" applyFill="1" applyAlignment="1">
      <alignment/>
    </xf>
    <xf numFmtId="0" fontId="11" fillId="43" borderId="10" xfId="0" applyFont="1" applyFill="1" applyBorder="1" applyAlignment="1">
      <alignment/>
    </xf>
    <xf numFmtId="3" fontId="11" fillId="43" borderId="10" xfId="0" applyNumberFormat="1" applyFont="1" applyFill="1" applyBorder="1" applyAlignment="1">
      <alignment/>
    </xf>
    <xf numFmtId="1" fontId="23" fillId="33" borderId="20" xfId="0" applyNumberFormat="1" applyFont="1" applyFill="1" applyBorder="1" applyAlignment="1">
      <alignment horizontal="left" vertical="center"/>
    </xf>
    <xf numFmtId="0" fontId="11" fillId="18" borderId="12" xfId="0" applyFont="1" applyFill="1" applyBorder="1" applyAlignment="1">
      <alignment/>
    </xf>
    <xf numFmtId="3" fontId="11" fillId="18" borderId="12" xfId="0" applyNumberFormat="1" applyFont="1" applyFill="1" applyBorder="1" applyAlignment="1">
      <alignment/>
    </xf>
    <xf numFmtId="0" fontId="11" fillId="9" borderId="19" xfId="0" applyFont="1" applyFill="1" applyBorder="1" applyAlignment="1">
      <alignment/>
    </xf>
    <xf numFmtId="0" fontId="23" fillId="9" borderId="10" xfId="0" applyFont="1" applyFill="1" applyBorder="1" applyAlignment="1">
      <alignment/>
    </xf>
    <xf numFmtId="0" fontId="23" fillId="9" borderId="10" xfId="0" applyFont="1" applyFill="1" applyBorder="1" applyAlignment="1">
      <alignment horizontal="left"/>
    </xf>
    <xf numFmtId="0" fontId="11" fillId="9" borderId="10" xfId="0" applyFont="1" applyFill="1" applyBorder="1" applyAlignment="1">
      <alignment/>
    </xf>
    <xf numFmtId="0" fontId="9" fillId="9" borderId="10" xfId="0" applyFont="1" applyFill="1" applyBorder="1" applyAlignment="1">
      <alignment horizontal="justify" vertical="center" wrapText="1"/>
    </xf>
    <xf numFmtId="3" fontId="11" fillId="9" borderId="10" xfId="0" applyNumberFormat="1" applyFont="1" applyFill="1" applyBorder="1" applyAlignment="1">
      <alignment/>
    </xf>
    <xf numFmtId="0" fontId="11" fillId="33" borderId="22" xfId="0" applyFont="1" applyFill="1" applyBorder="1" applyAlignment="1">
      <alignment/>
    </xf>
    <xf numFmtId="0" fontId="23" fillId="33" borderId="12" xfId="0" applyFont="1" applyFill="1" applyBorder="1" applyAlignment="1">
      <alignment horizontal="center" vertical="center"/>
    </xf>
    <xf numFmtId="0" fontId="23" fillId="33" borderId="14" xfId="0" applyFont="1" applyFill="1" applyBorder="1" applyAlignment="1">
      <alignment horizontal="center" vertical="center"/>
    </xf>
    <xf numFmtId="0" fontId="89" fillId="0" borderId="18" xfId="0" applyFont="1" applyBorder="1" applyAlignment="1">
      <alignment horizontal="center" vertical="center" wrapText="1"/>
    </xf>
    <xf numFmtId="0" fontId="23" fillId="33" borderId="14" xfId="0" applyFont="1" applyFill="1" applyBorder="1" applyAlignment="1">
      <alignment horizontal="justify" vertical="center"/>
    </xf>
    <xf numFmtId="3" fontId="7" fillId="33" borderId="10" xfId="0" applyNumberFormat="1" applyFont="1" applyFill="1" applyBorder="1" applyAlignment="1">
      <alignment horizontal="left" vertical="center" wrapText="1"/>
    </xf>
    <xf numFmtId="1" fontId="28" fillId="34" borderId="15" xfId="0" applyNumberFormat="1" applyFont="1" applyFill="1" applyBorder="1" applyAlignment="1">
      <alignment horizontal="left" vertical="center"/>
    </xf>
    <xf numFmtId="0" fontId="24" fillId="34" borderId="22" xfId="0" applyFont="1" applyFill="1" applyBorder="1" applyAlignment="1">
      <alignment vertical="center"/>
    </xf>
    <xf numFmtId="0" fontId="24" fillId="34" borderId="22" xfId="0" applyFont="1" applyFill="1" applyBorder="1" applyAlignment="1">
      <alignment horizontal="justify" vertical="center"/>
    </xf>
    <xf numFmtId="0" fontId="24" fillId="34" borderId="22" xfId="0" applyFont="1" applyFill="1" applyBorder="1" applyAlignment="1">
      <alignment horizontal="right" vertical="center"/>
    </xf>
    <xf numFmtId="169" fontId="24" fillId="34" borderId="22" xfId="0" applyNumberFormat="1" applyFont="1" applyFill="1" applyBorder="1" applyAlignment="1">
      <alignment vertical="center"/>
    </xf>
    <xf numFmtId="0" fontId="24" fillId="34" borderId="22" xfId="0" applyFont="1" applyFill="1" applyBorder="1" applyAlignment="1">
      <alignment horizontal="left" vertical="center"/>
    </xf>
    <xf numFmtId="1" fontId="29" fillId="33" borderId="14" xfId="0" applyNumberFormat="1" applyFont="1" applyFill="1" applyBorder="1" applyAlignment="1">
      <alignment horizontal="left" vertical="center"/>
    </xf>
    <xf numFmtId="0" fontId="24" fillId="16" borderId="17" xfId="0" applyFont="1" applyFill="1" applyBorder="1" applyAlignment="1">
      <alignment horizontal="justify" vertical="top"/>
    </xf>
    <xf numFmtId="0" fontId="24" fillId="10" borderId="13" xfId="0" applyFont="1" applyFill="1" applyBorder="1" applyAlignment="1">
      <alignment horizontal="justify" vertical="top"/>
    </xf>
    <xf numFmtId="0" fontId="24" fillId="10" borderId="14" xfId="0" applyFont="1" applyFill="1" applyBorder="1" applyAlignment="1">
      <alignment horizontal="justify" vertical="top"/>
    </xf>
    <xf numFmtId="0" fontId="24" fillId="33" borderId="17" xfId="0" applyFont="1" applyFill="1" applyBorder="1" applyAlignment="1">
      <alignment horizontal="justify" vertical="top"/>
    </xf>
    <xf numFmtId="0" fontId="24" fillId="33" borderId="14" xfId="0" applyFont="1" applyFill="1" applyBorder="1" applyAlignment="1">
      <alignment horizontal="justify" vertical="top"/>
    </xf>
    <xf numFmtId="0" fontId="7" fillId="0" borderId="17" xfId="0" applyFont="1" applyBorder="1" applyAlignment="1">
      <alignment horizontal="justify" vertical="top" wrapText="1"/>
    </xf>
    <xf numFmtId="0" fontId="8" fillId="0" borderId="14" xfId="0" applyFont="1" applyBorder="1" applyAlignment="1">
      <alignment horizontal="justify" vertical="top"/>
    </xf>
    <xf numFmtId="0" fontId="8" fillId="0" borderId="14" xfId="0" applyFont="1" applyBorder="1" applyAlignment="1">
      <alignment horizontal="justify" vertical="top" wrapText="1"/>
    </xf>
    <xf numFmtId="3" fontId="8" fillId="40" borderId="10" xfId="0" applyNumberFormat="1" applyFont="1" applyFill="1" applyBorder="1" applyAlignment="1">
      <alignment horizontal="justify" vertical="center" wrapText="1"/>
    </xf>
    <xf numFmtId="3" fontId="8" fillId="0" borderId="10" xfId="0" applyNumberFormat="1" applyFont="1" applyFill="1" applyBorder="1" applyAlignment="1">
      <alignment horizontal="right" vertical="top"/>
    </xf>
    <xf numFmtId="3" fontId="8" fillId="0" borderId="10" xfId="0" applyNumberFormat="1" applyFont="1" applyFill="1" applyBorder="1" applyAlignment="1">
      <alignment vertical="top"/>
    </xf>
    <xf numFmtId="167" fontId="8" fillId="0" borderId="10" xfId="0" applyNumberFormat="1" applyFont="1" applyFill="1" applyBorder="1" applyAlignment="1">
      <alignment horizontal="right" vertical="top"/>
    </xf>
    <xf numFmtId="167" fontId="8" fillId="0" borderId="10" xfId="0" applyNumberFormat="1" applyFont="1" applyFill="1" applyBorder="1" applyAlignment="1">
      <alignment vertical="top"/>
    </xf>
    <xf numFmtId="0" fontId="23" fillId="33" borderId="0" xfId="0" applyFont="1" applyFill="1" applyBorder="1" applyAlignment="1">
      <alignment vertical="top"/>
    </xf>
    <xf numFmtId="0" fontId="23" fillId="33" borderId="10" xfId="0" applyFont="1" applyFill="1" applyBorder="1" applyAlignment="1">
      <alignment vertical="top"/>
    </xf>
    <xf numFmtId="0" fontId="24" fillId="16" borderId="14" xfId="0" applyFont="1" applyFill="1" applyBorder="1" applyAlignment="1">
      <alignment horizontal="justify" vertical="top" wrapText="1"/>
    </xf>
    <xf numFmtId="0" fontId="24" fillId="10" borderId="0" xfId="0" applyFont="1" applyFill="1" applyBorder="1" applyAlignment="1">
      <alignment horizontal="justify" vertical="top" wrapText="1"/>
    </xf>
    <xf numFmtId="0" fontId="24" fillId="10" borderId="14" xfId="0" applyFont="1" applyFill="1" applyBorder="1" applyAlignment="1">
      <alignment horizontal="justify" vertical="top" wrapText="1"/>
    </xf>
    <xf numFmtId="0" fontId="24" fillId="33" borderId="17" xfId="0" applyFont="1" applyFill="1" applyBorder="1" applyAlignment="1">
      <alignment horizontal="justify" vertical="top" wrapText="1"/>
    </xf>
    <xf numFmtId="0" fontId="8" fillId="0" borderId="0" xfId="0" applyFont="1" applyAlignment="1">
      <alignment horizontal="justify" vertical="top" wrapText="1"/>
    </xf>
    <xf numFmtId="0" fontId="8" fillId="0" borderId="0" xfId="0" applyFont="1" applyBorder="1" applyAlignment="1">
      <alignment horizontal="justify" vertical="top" wrapText="1"/>
    </xf>
    <xf numFmtId="3" fontId="8" fillId="40" borderId="18" xfId="0" applyNumberFormat="1" applyFont="1" applyFill="1" applyBorder="1" applyAlignment="1">
      <alignment horizontal="justify" vertical="center" wrapText="1"/>
    </xf>
    <xf numFmtId="3" fontId="8" fillId="0" borderId="18" xfId="0" applyNumberFormat="1" applyFont="1" applyFill="1" applyBorder="1" applyAlignment="1">
      <alignment horizontal="right" vertical="top" wrapText="1"/>
    </xf>
    <xf numFmtId="3" fontId="8" fillId="0" borderId="18" xfId="0" applyNumberFormat="1" applyFont="1" applyFill="1" applyBorder="1" applyAlignment="1">
      <alignment vertical="top" wrapText="1"/>
    </xf>
    <xf numFmtId="167" fontId="8" fillId="0" borderId="18" xfId="0" applyNumberFormat="1" applyFont="1" applyFill="1" applyBorder="1" applyAlignment="1">
      <alignment horizontal="right" vertical="top" wrapText="1"/>
    </xf>
    <xf numFmtId="167" fontId="8" fillId="0" borderId="18" xfId="0" applyNumberFormat="1" applyFont="1" applyFill="1" applyBorder="1" applyAlignment="1">
      <alignment vertical="top" wrapText="1"/>
    </xf>
    <xf numFmtId="0" fontId="23" fillId="33" borderId="0" xfId="0" applyFont="1" applyFill="1" applyBorder="1" applyAlignment="1">
      <alignment vertical="top" wrapText="1"/>
    </xf>
    <xf numFmtId="0" fontId="24" fillId="16" borderId="14" xfId="0" applyFont="1" applyFill="1" applyBorder="1" applyAlignment="1">
      <alignment horizontal="justify" vertical="top"/>
    </xf>
    <xf numFmtId="0" fontId="24" fillId="10" borderId="0" xfId="0" applyFont="1" applyFill="1" applyBorder="1" applyAlignment="1">
      <alignment horizontal="justify" vertical="top"/>
    </xf>
    <xf numFmtId="0" fontId="8" fillId="0" borderId="0" xfId="0" applyFont="1" applyAlignment="1">
      <alignment horizontal="justify" vertical="top"/>
    </xf>
    <xf numFmtId="0" fontId="23" fillId="16" borderId="14" xfId="0" applyFont="1" applyFill="1" applyBorder="1" applyAlignment="1">
      <alignment/>
    </xf>
    <xf numFmtId="0" fontId="23" fillId="10" borderId="0" xfId="0" applyFont="1" applyFill="1" applyBorder="1" applyAlignment="1">
      <alignment/>
    </xf>
    <xf numFmtId="0" fontId="23" fillId="10" borderId="14" xfId="0" applyFont="1" applyFill="1" applyBorder="1" applyAlignment="1">
      <alignment/>
    </xf>
    <xf numFmtId="0" fontId="23" fillId="0" borderId="17" xfId="0" applyFont="1" applyFill="1" applyBorder="1" applyAlignment="1">
      <alignment/>
    </xf>
    <xf numFmtId="0" fontId="8" fillId="0" borderId="17" xfId="0" applyFont="1" applyFill="1" applyBorder="1" applyAlignment="1">
      <alignment vertical="top" wrapText="1"/>
    </xf>
    <xf numFmtId="0" fontId="8" fillId="0" borderId="0" xfId="0" applyFont="1" applyFill="1" applyBorder="1" applyAlignment="1">
      <alignment vertical="top" wrapText="1"/>
    </xf>
    <xf numFmtId="0" fontId="8" fillId="0" borderId="14" xfId="0" applyFont="1" applyFill="1" applyBorder="1" applyAlignment="1">
      <alignment vertical="top" wrapText="1"/>
    </xf>
    <xf numFmtId="0" fontId="8" fillId="0" borderId="10" xfId="0" applyFont="1" applyFill="1" applyBorder="1" applyAlignment="1">
      <alignment horizontal="justify" vertical="center" wrapText="1"/>
    </xf>
    <xf numFmtId="0" fontId="85" fillId="0" borderId="10" xfId="0" applyFont="1" applyFill="1" applyBorder="1" applyAlignment="1">
      <alignment vertical="center" wrapText="1"/>
    </xf>
    <xf numFmtId="9" fontId="85" fillId="0" borderId="10" xfId="0" applyNumberFormat="1" applyFont="1" applyFill="1" applyBorder="1" applyAlignment="1">
      <alignment horizontal="center" vertical="center" wrapText="1"/>
    </xf>
    <xf numFmtId="3" fontId="85"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justify" vertical="center"/>
    </xf>
    <xf numFmtId="3" fontId="8" fillId="0" borderId="10" xfId="0" applyNumberFormat="1" applyFont="1" applyFill="1" applyBorder="1" applyAlignment="1">
      <alignment horizontal="right"/>
    </xf>
    <xf numFmtId="3" fontId="8" fillId="0" borderId="10" xfId="0" applyNumberFormat="1" applyFont="1" applyFill="1" applyBorder="1" applyAlignment="1">
      <alignment/>
    </xf>
    <xf numFmtId="167" fontId="8" fillId="0" borderId="10" xfId="0" applyNumberFormat="1" applyFont="1" applyFill="1" applyBorder="1" applyAlignment="1">
      <alignment horizontal="right"/>
    </xf>
    <xf numFmtId="167" fontId="8" fillId="0" borderId="10" xfId="0" applyNumberFormat="1" applyFont="1" applyFill="1" applyBorder="1" applyAlignment="1">
      <alignment/>
    </xf>
    <xf numFmtId="3" fontId="8" fillId="0" borderId="10" xfId="0" applyNumberFormat="1" applyFont="1" applyFill="1" applyBorder="1" applyAlignment="1">
      <alignment horizontal="right" vertical="center" wrapText="1"/>
    </xf>
    <xf numFmtId="169" fontId="8" fillId="0" borderId="10" xfId="0" applyNumberFormat="1" applyFont="1" applyFill="1" applyBorder="1" applyAlignment="1">
      <alignment horizontal="right" vertical="center"/>
    </xf>
    <xf numFmtId="3" fontId="8" fillId="0" borderId="10" xfId="0" applyNumberFormat="1" applyFont="1" applyFill="1" applyBorder="1" applyAlignment="1">
      <alignment horizontal="left" vertical="justify"/>
    </xf>
    <xf numFmtId="0" fontId="23" fillId="0" borderId="0" xfId="0" applyFont="1" applyFill="1" applyBorder="1" applyAlignment="1">
      <alignment/>
    </xf>
    <xf numFmtId="0" fontId="23" fillId="16" borderId="14" xfId="0" applyFont="1" applyFill="1" applyBorder="1" applyAlignment="1">
      <alignment vertical="center"/>
    </xf>
    <xf numFmtId="0" fontId="23" fillId="10" borderId="0" xfId="0" applyFont="1" applyFill="1" applyBorder="1" applyAlignment="1">
      <alignment vertical="center"/>
    </xf>
    <xf numFmtId="0" fontId="23" fillId="10" borderId="14" xfId="0" applyFont="1" applyFill="1" applyBorder="1" applyAlignment="1">
      <alignment vertical="center"/>
    </xf>
    <xf numFmtId="0" fontId="23" fillId="33" borderId="17" xfId="0" applyFont="1" applyFill="1" applyBorder="1" applyAlignment="1">
      <alignment vertical="center"/>
    </xf>
    <xf numFmtId="0" fontId="8" fillId="0" borderId="17" xfId="0" applyFont="1" applyBorder="1" applyAlignment="1">
      <alignment vertical="center" wrapText="1"/>
    </xf>
    <xf numFmtId="0" fontId="8" fillId="0" borderId="0" xfId="0" applyFont="1" applyBorder="1" applyAlignment="1">
      <alignment vertical="center" wrapText="1"/>
    </xf>
    <xf numFmtId="0" fontId="8" fillId="0" borderId="14" xfId="0" applyFont="1" applyBorder="1" applyAlignment="1">
      <alignment vertical="center" wrapText="1"/>
    </xf>
    <xf numFmtId="0" fontId="23" fillId="33" borderId="0" xfId="0" applyFont="1" applyFill="1" applyBorder="1" applyAlignment="1">
      <alignment vertical="center"/>
    </xf>
    <xf numFmtId="0" fontId="23" fillId="33" borderId="17" xfId="0" applyFont="1" applyFill="1" applyBorder="1" applyAlignment="1">
      <alignment/>
    </xf>
    <xf numFmtId="0" fontId="8" fillId="0" borderId="17" xfId="0" applyFont="1" applyBorder="1" applyAlignment="1">
      <alignment vertical="top" wrapText="1"/>
    </xf>
    <xf numFmtId="0" fontId="8" fillId="0" borderId="0" xfId="0" applyFont="1" applyBorder="1" applyAlignment="1">
      <alignment vertical="top" wrapText="1"/>
    </xf>
    <xf numFmtId="0" fontId="8" fillId="0" borderId="14" xfId="0" applyFont="1" applyBorder="1" applyAlignment="1">
      <alignment vertical="top" wrapText="1"/>
    </xf>
    <xf numFmtId="0" fontId="8" fillId="40" borderId="12" xfId="0" applyFont="1" applyFill="1" applyBorder="1" applyAlignment="1">
      <alignment horizontal="justify" vertical="top" wrapText="1"/>
    </xf>
    <xf numFmtId="0" fontId="85" fillId="40" borderId="10" xfId="0" applyFont="1" applyFill="1" applyBorder="1" applyAlignment="1">
      <alignment vertical="top" wrapText="1"/>
    </xf>
    <xf numFmtId="9" fontId="85" fillId="40" borderId="10" xfId="0" applyNumberFormat="1" applyFont="1" applyFill="1" applyBorder="1" applyAlignment="1">
      <alignment horizontal="center" vertical="center" wrapText="1"/>
    </xf>
    <xf numFmtId="0" fontId="85" fillId="40" borderId="10" xfId="0" applyFont="1" applyFill="1" applyBorder="1" applyAlignment="1">
      <alignment horizontal="center" vertical="center" wrapText="1"/>
    </xf>
    <xf numFmtId="9" fontId="8" fillId="40" borderId="12" xfId="0" applyNumberFormat="1" applyFont="1" applyFill="1" applyBorder="1" applyAlignment="1">
      <alignment horizontal="center" vertical="center" wrapText="1"/>
    </xf>
    <xf numFmtId="9" fontId="8" fillId="40"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right" vertical="center"/>
    </xf>
    <xf numFmtId="167" fontId="8" fillId="33" borderId="10" xfId="0" applyNumberFormat="1" applyFont="1" applyFill="1" applyBorder="1" applyAlignment="1">
      <alignment horizontal="right" vertical="center"/>
    </xf>
    <xf numFmtId="167" fontId="8" fillId="33" borderId="10" xfId="0" applyNumberFormat="1" applyFont="1" applyFill="1" applyBorder="1" applyAlignment="1">
      <alignment vertical="center"/>
    </xf>
    <xf numFmtId="3" fontId="8" fillId="0" borderId="10" xfId="0" applyNumberFormat="1" applyFont="1" applyFill="1" applyBorder="1" applyAlignment="1">
      <alignment horizontal="right" vertical="center"/>
    </xf>
    <xf numFmtId="169" fontId="8" fillId="33" borderId="10" xfId="0" applyNumberFormat="1" applyFont="1" applyFill="1" applyBorder="1" applyAlignment="1">
      <alignment horizontal="right" vertical="center"/>
    </xf>
    <xf numFmtId="3" fontId="8" fillId="33" borderId="10" xfId="0" applyNumberFormat="1" applyFont="1" applyFill="1" applyBorder="1" applyAlignment="1">
      <alignment horizontal="justify" vertical="center"/>
    </xf>
    <xf numFmtId="0" fontId="8" fillId="40" borderId="10" xfId="0" applyFont="1" applyFill="1" applyBorder="1" applyAlignment="1">
      <alignment horizontal="justify" vertical="center" wrapText="1"/>
    </xf>
    <xf numFmtId="0" fontId="85" fillId="40" borderId="10" xfId="0" applyFont="1" applyFill="1" applyBorder="1" applyAlignment="1">
      <alignment vertical="center" wrapText="1"/>
    </xf>
    <xf numFmtId="3" fontId="8" fillId="40" borderId="10" xfId="0" applyNumberFormat="1" applyFont="1" applyFill="1" applyBorder="1" applyAlignment="1">
      <alignment horizontal="center" vertical="center" wrapText="1"/>
    </xf>
    <xf numFmtId="169" fontId="8" fillId="33" borderId="10" xfId="0" applyNumberFormat="1" applyFont="1" applyFill="1" applyBorder="1" applyAlignment="1">
      <alignment horizontal="center" vertical="center"/>
    </xf>
    <xf numFmtId="0" fontId="8" fillId="0" borderId="14" xfId="0" applyFont="1" applyBorder="1" applyAlignment="1">
      <alignment horizontal="justify" vertical="center" wrapText="1"/>
    </xf>
    <xf numFmtId="0" fontId="8" fillId="0" borderId="0" xfId="0" applyFont="1" applyBorder="1" applyAlignment="1">
      <alignment horizontal="justify" vertical="center" wrapText="1"/>
    </xf>
    <xf numFmtId="0" fontId="8" fillId="40" borderId="10" xfId="0" applyFont="1" applyFill="1" applyBorder="1" applyAlignment="1">
      <alignment horizontal="justify" vertical="top" wrapText="1"/>
    </xf>
    <xf numFmtId="0" fontId="8" fillId="40" borderId="10" xfId="0" applyFont="1" applyFill="1" applyBorder="1" applyAlignment="1">
      <alignment horizontal="center" vertical="center" wrapText="1"/>
    </xf>
    <xf numFmtId="3" fontId="85" fillId="40" borderId="10" xfId="0" applyNumberFormat="1" applyFont="1" applyFill="1" applyBorder="1" applyAlignment="1">
      <alignment horizontal="justify" vertical="center" wrapText="1"/>
    </xf>
    <xf numFmtId="3" fontId="8" fillId="0" borderId="10" xfId="0" applyNumberFormat="1" applyFont="1" applyFill="1" applyBorder="1" applyAlignment="1">
      <alignment vertical="center"/>
    </xf>
    <xf numFmtId="167" fontId="8" fillId="0" borderId="10" xfId="0" applyNumberFormat="1" applyFont="1" applyFill="1" applyBorder="1" applyAlignment="1">
      <alignment horizontal="right" vertical="center"/>
    </xf>
    <xf numFmtId="167" fontId="8" fillId="0" borderId="10" xfId="0" applyNumberFormat="1" applyFont="1" applyFill="1" applyBorder="1" applyAlignment="1">
      <alignment vertical="center"/>
    </xf>
    <xf numFmtId="0" fontId="8" fillId="0" borderId="18" xfId="0" applyFont="1" applyFill="1" applyBorder="1" applyAlignment="1">
      <alignment horizontal="justify" vertical="top" wrapText="1"/>
    </xf>
    <xf numFmtId="0" fontId="8" fillId="0" borderId="21" xfId="0" applyFont="1" applyFill="1" applyBorder="1" applyAlignment="1">
      <alignment horizontal="justify" vertical="top" wrapText="1"/>
    </xf>
    <xf numFmtId="3" fontId="85" fillId="0" borderId="10" xfId="0" applyNumberFormat="1" applyFont="1" applyFill="1" applyBorder="1" applyAlignment="1">
      <alignment vertical="center" wrapText="1"/>
    </xf>
    <xf numFmtId="169" fontId="8" fillId="0" borderId="10" xfId="0" applyNumberFormat="1" applyFont="1" applyFill="1" applyBorder="1" applyAlignment="1">
      <alignment horizontal="right"/>
    </xf>
    <xf numFmtId="3" fontId="8" fillId="0" borderId="10" xfId="0" applyNumberFormat="1" applyFont="1" applyFill="1" applyBorder="1" applyAlignment="1">
      <alignment horizontal="left"/>
    </xf>
    <xf numFmtId="0" fontId="8" fillId="35" borderId="10" xfId="0" applyFont="1" applyFill="1" applyBorder="1" applyAlignment="1">
      <alignment horizontal="justify" vertical="center" wrapText="1"/>
    </xf>
    <xf numFmtId="0" fontId="8" fillId="35" borderId="19" xfId="0" applyFont="1" applyFill="1" applyBorder="1" applyAlignment="1">
      <alignment horizontal="justify" vertical="center" wrapText="1"/>
    </xf>
    <xf numFmtId="3" fontId="23" fillId="35" borderId="10" xfId="0" applyNumberFormat="1" applyFont="1" applyFill="1" applyBorder="1" applyAlignment="1">
      <alignment horizontal="right" wrapText="1"/>
    </xf>
    <xf numFmtId="3" fontId="23" fillId="35" borderId="10" xfId="0" applyNumberFormat="1" applyFont="1" applyFill="1" applyBorder="1" applyAlignment="1">
      <alignment horizontal="justify" vertical="center" wrapText="1"/>
    </xf>
    <xf numFmtId="169" fontId="23" fillId="35" borderId="10" xfId="0" applyNumberFormat="1" applyFont="1" applyFill="1" applyBorder="1" applyAlignment="1">
      <alignment horizontal="right" wrapText="1"/>
    </xf>
    <xf numFmtId="3" fontId="8" fillId="35" borderId="10" xfId="0" applyNumberFormat="1" applyFont="1" applyFill="1" applyBorder="1" applyAlignment="1">
      <alignment horizontal="right" vertical="center" wrapText="1"/>
    </xf>
    <xf numFmtId="169" fontId="8" fillId="35" borderId="10" xfId="0" applyNumberFormat="1" applyFont="1" applyFill="1" applyBorder="1" applyAlignment="1">
      <alignment horizontal="right" vertical="center" wrapText="1"/>
    </xf>
    <xf numFmtId="3" fontId="8" fillId="35" borderId="10" xfId="0" applyNumberFormat="1" applyFont="1" applyFill="1" applyBorder="1" applyAlignment="1">
      <alignment horizontal="left" vertical="center" wrapText="1"/>
    </xf>
    <xf numFmtId="0" fontId="23" fillId="10" borderId="13" xfId="0" applyFont="1" applyFill="1" applyBorder="1" applyAlignment="1">
      <alignment/>
    </xf>
    <xf numFmtId="0" fontId="23" fillId="0" borderId="14" xfId="0" applyFont="1" applyFill="1" applyBorder="1" applyAlignment="1">
      <alignment/>
    </xf>
    <xf numFmtId="3" fontId="8" fillId="33" borderId="12" xfId="0" applyNumberFormat="1" applyFont="1" applyFill="1" applyBorder="1" applyAlignment="1">
      <alignment/>
    </xf>
    <xf numFmtId="167" fontId="8" fillId="33" borderId="12" xfId="0" applyNumberFormat="1" applyFont="1" applyFill="1" applyBorder="1" applyAlignment="1">
      <alignment/>
    </xf>
    <xf numFmtId="167" fontId="8" fillId="33" borderId="12" xfId="0" applyNumberFormat="1" applyFont="1" applyFill="1" applyBorder="1" applyAlignment="1">
      <alignment vertical="center"/>
    </xf>
    <xf numFmtId="3" fontId="8" fillId="33" borderId="12" xfId="0" applyNumberFormat="1" applyFont="1" applyFill="1" applyBorder="1" applyAlignment="1">
      <alignment vertical="center"/>
    </xf>
    <xf numFmtId="3" fontId="8" fillId="33" borderId="14" xfId="0" applyNumberFormat="1" applyFont="1" applyFill="1" applyBorder="1" applyAlignment="1">
      <alignment/>
    </xf>
    <xf numFmtId="167" fontId="8" fillId="33" borderId="14" xfId="0" applyNumberFormat="1" applyFont="1" applyFill="1" applyBorder="1" applyAlignment="1">
      <alignment/>
    </xf>
    <xf numFmtId="167" fontId="8" fillId="33" borderId="14" xfId="0" applyNumberFormat="1" applyFont="1" applyFill="1" applyBorder="1" applyAlignment="1">
      <alignment vertical="center"/>
    </xf>
    <xf numFmtId="3" fontId="8" fillId="33" borderId="14" xfId="0" applyNumberFormat="1" applyFont="1" applyFill="1" applyBorder="1" applyAlignment="1">
      <alignment vertical="center"/>
    </xf>
    <xf numFmtId="0" fontId="23" fillId="0" borderId="10" xfId="0" applyFont="1" applyFill="1" applyBorder="1" applyAlignment="1">
      <alignment/>
    </xf>
    <xf numFmtId="9" fontId="85" fillId="0" borderId="10" xfId="0" applyNumberFormat="1" applyFont="1" applyFill="1" applyBorder="1" applyAlignment="1">
      <alignment horizontal="left" vertical="center" wrapText="1"/>
    </xf>
    <xf numFmtId="3" fontId="8" fillId="0" borderId="10" xfId="0" applyNumberFormat="1" applyFont="1" applyFill="1" applyBorder="1" applyAlignment="1">
      <alignment horizontal="justify" vertical="center" wrapText="1"/>
    </xf>
    <xf numFmtId="3" fontId="8" fillId="0" borderId="10" xfId="0" applyNumberFormat="1" applyFont="1" applyFill="1" applyBorder="1" applyAlignment="1">
      <alignment horizontal="center" vertical="center"/>
    </xf>
    <xf numFmtId="3" fontId="23" fillId="0" borderId="10" xfId="0" applyNumberFormat="1" applyFont="1" applyFill="1" applyBorder="1" applyAlignment="1">
      <alignment/>
    </xf>
    <xf numFmtId="169" fontId="8" fillId="0" borderId="10" xfId="0" applyNumberFormat="1" applyFont="1" applyFill="1" applyBorder="1" applyAlignment="1">
      <alignment horizontal="center" vertical="center"/>
    </xf>
    <xf numFmtId="3" fontId="8" fillId="0" borderId="10" xfId="0" applyNumberFormat="1" applyFont="1" applyFill="1" applyBorder="1" applyAlignment="1">
      <alignment horizontal="left" vertical="center" wrapText="1"/>
    </xf>
    <xf numFmtId="3" fontId="8" fillId="40" borderId="12" xfId="0" applyNumberFormat="1" applyFont="1" applyFill="1" applyBorder="1" applyAlignment="1">
      <alignment horizontal="justify" vertical="center" wrapText="1"/>
    </xf>
    <xf numFmtId="0" fontId="23" fillId="10" borderId="13" xfId="0" applyFont="1" applyFill="1" applyBorder="1" applyAlignment="1">
      <alignment vertical="center"/>
    </xf>
    <xf numFmtId="0" fontId="23" fillId="33" borderId="14" xfId="0" applyFont="1" applyFill="1" applyBorder="1" applyAlignment="1">
      <alignment vertical="center"/>
    </xf>
    <xf numFmtId="3" fontId="23" fillId="40" borderId="10" xfId="0" applyNumberFormat="1" applyFont="1" applyFill="1" applyBorder="1" applyAlignment="1">
      <alignment horizontal="justify" vertical="center" wrapText="1"/>
    </xf>
    <xf numFmtId="0" fontId="8" fillId="35" borderId="10" xfId="0" applyFont="1" applyFill="1" applyBorder="1" applyAlignment="1">
      <alignment vertical="center" wrapText="1"/>
    </xf>
    <xf numFmtId="0" fontId="8" fillId="35" borderId="11" xfId="0" applyFont="1" applyFill="1" applyBorder="1" applyAlignment="1">
      <alignment vertical="center" wrapText="1"/>
    </xf>
    <xf numFmtId="3" fontId="23" fillId="35" borderId="10" xfId="0" applyNumberFormat="1" applyFont="1" applyFill="1" applyBorder="1" applyAlignment="1">
      <alignment horizontal="right" vertical="center" wrapText="1"/>
    </xf>
    <xf numFmtId="169" fontId="23" fillId="35" borderId="10" xfId="0" applyNumberFormat="1" applyFont="1" applyFill="1" applyBorder="1" applyAlignment="1">
      <alignment horizontal="right" vertical="center" wrapText="1"/>
    </xf>
    <xf numFmtId="3" fontId="23" fillId="35" borderId="10" xfId="0" applyNumberFormat="1" applyFont="1" applyFill="1" applyBorder="1" applyAlignment="1">
      <alignment horizontal="left" vertical="center" wrapText="1"/>
    </xf>
    <xf numFmtId="0" fontId="23" fillId="16" borderId="14"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13" xfId="0" applyFont="1" applyFill="1" applyBorder="1" applyAlignment="1">
      <alignment horizontal="center" vertical="center"/>
    </xf>
    <xf numFmtId="0" fontId="23" fillId="33" borderId="17" xfId="0" applyFont="1" applyFill="1" applyBorder="1" applyAlignment="1">
      <alignment horizontal="center" vertical="center"/>
    </xf>
    <xf numFmtId="0" fontId="8" fillId="0" borderId="14" xfId="0" applyFont="1" applyBorder="1" applyAlignment="1">
      <alignment horizontal="center" vertical="center" wrapText="1"/>
    </xf>
    <xf numFmtId="3" fontId="8" fillId="33" borderId="10" xfId="0" applyNumberFormat="1" applyFont="1" applyFill="1" applyBorder="1" applyAlignment="1">
      <alignment horizontal="center" vertical="center"/>
    </xf>
    <xf numFmtId="167" fontId="8" fillId="33" borderId="10" xfId="0" applyNumberFormat="1" applyFont="1" applyFill="1" applyBorder="1" applyAlignment="1">
      <alignment horizontal="center" vertical="center"/>
    </xf>
    <xf numFmtId="0" fontId="23" fillId="33" borderId="0" xfId="0" applyFont="1" applyFill="1" applyBorder="1" applyAlignment="1">
      <alignment horizontal="center" vertical="center"/>
    </xf>
    <xf numFmtId="0" fontId="85" fillId="40" borderId="14" xfId="0" applyFont="1" applyFill="1" applyBorder="1" applyAlignment="1">
      <alignment vertical="center" wrapText="1"/>
    </xf>
    <xf numFmtId="3" fontId="85" fillId="40" borderId="18" xfId="0" applyNumberFormat="1" applyFont="1" applyFill="1" applyBorder="1" applyAlignment="1">
      <alignment horizontal="center" vertical="center" wrapText="1"/>
    </xf>
    <xf numFmtId="3" fontId="8" fillId="40" borderId="10" xfId="0" applyNumberFormat="1" applyFont="1" applyFill="1" applyBorder="1" applyAlignment="1">
      <alignment horizontal="right" wrapText="1"/>
    </xf>
    <xf numFmtId="3" fontId="8" fillId="40" borderId="10" xfId="0" applyNumberFormat="1" applyFont="1" applyFill="1" applyBorder="1" applyAlignment="1">
      <alignment horizontal="justify" vertical="center"/>
    </xf>
    <xf numFmtId="3" fontId="8" fillId="33" borderId="10" xfId="0" applyNumberFormat="1" applyFont="1" applyFill="1" applyBorder="1" applyAlignment="1">
      <alignment horizontal="right"/>
    </xf>
    <xf numFmtId="3" fontId="8" fillId="33" borderId="10" xfId="0" applyNumberFormat="1" applyFont="1" applyFill="1" applyBorder="1" applyAlignment="1">
      <alignment/>
    </xf>
    <xf numFmtId="167" fontId="8" fillId="33" borderId="10" xfId="0" applyNumberFormat="1" applyFont="1" applyFill="1" applyBorder="1" applyAlignment="1">
      <alignment horizontal="right"/>
    </xf>
    <xf numFmtId="167" fontId="8" fillId="33" borderId="10" xfId="0" applyNumberFormat="1" applyFont="1" applyFill="1" applyBorder="1" applyAlignment="1">
      <alignment/>
    </xf>
    <xf numFmtId="3" fontId="8" fillId="33" borderId="10" xfId="0" applyNumberFormat="1" applyFont="1" applyFill="1" applyBorder="1" applyAlignment="1">
      <alignment horizontal="left" vertical="center" wrapText="1"/>
    </xf>
    <xf numFmtId="3" fontId="8" fillId="0" borderId="12" xfId="0" applyNumberFormat="1" applyFont="1" applyFill="1" applyBorder="1" applyAlignment="1">
      <alignment horizontal="right" vertical="center"/>
    </xf>
    <xf numFmtId="0" fontId="23" fillId="33" borderId="13" xfId="0" applyFont="1" applyFill="1" applyBorder="1" applyAlignment="1">
      <alignment vertical="center"/>
    </xf>
    <xf numFmtId="0" fontId="85" fillId="0" borderId="14" xfId="0" applyFont="1" applyBorder="1" applyAlignment="1">
      <alignment vertical="center"/>
    </xf>
    <xf numFmtId="0" fontId="8" fillId="0" borderId="18" xfId="0" applyFont="1" applyBorder="1" applyAlignment="1">
      <alignment vertical="center" wrapText="1"/>
    </xf>
    <xf numFmtId="0" fontId="23" fillId="35" borderId="12" xfId="0" applyFont="1" applyFill="1" applyBorder="1" applyAlignment="1">
      <alignment vertical="center"/>
    </xf>
    <xf numFmtId="3" fontId="23" fillId="35" borderId="12" xfId="0" applyNumberFormat="1" applyFont="1" applyFill="1" applyBorder="1" applyAlignment="1">
      <alignment horizontal="right" vertical="center" wrapText="1"/>
    </xf>
    <xf numFmtId="169" fontId="23" fillId="35" borderId="12" xfId="0" applyNumberFormat="1" applyFont="1" applyFill="1" applyBorder="1" applyAlignment="1">
      <alignment horizontal="right" vertical="center" wrapText="1"/>
    </xf>
    <xf numFmtId="3" fontId="23" fillId="35" borderId="12" xfId="0" applyNumberFormat="1" applyFont="1" applyFill="1" applyBorder="1" applyAlignment="1">
      <alignment horizontal="left" vertical="center" wrapText="1"/>
    </xf>
    <xf numFmtId="1" fontId="88" fillId="0" borderId="0" xfId="0" applyNumberFormat="1" applyFont="1" applyAlignment="1">
      <alignment horizontal="left" vertical="center"/>
    </xf>
    <xf numFmtId="0" fontId="85" fillId="0" borderId="13" xfId="0" applyFont="1" applyBorder="1" applyAlignment="1">
      <alignment vertical="center"/>
    </xf>
    <xf numFmtId="0" fontId="85" fillId="37" borderId="16" xfId="0" applyFont="1" applyFill="1" applyBorder="1" applyAlignment="1">
      <alignment vertical="center"/>
    </xf>
    <xf numFmtId="3" fontId="85" fillId="37" borderId="12" xfId="0" applyNumberFormat="1" applyFont="1" applyFill="1" applyBorder="1" applyAlignment="1">
      <alignment vertical="center"/>
    </xf>
    <xf numFmtId="3" fontId="85" fillId="37" borderId="12" xfId="0" applyNumberFormat="1" applyFont="1" applyFill="1" applyBorder="1" applyAlignment="1">
      <alignment horizontal="justify" vertical="center"/>
    </xf>
    <xf numFmtId="169" fontId="85" fillId="37" borderId="12" xfId="0" applyNumberFormat="1" applyFont="1" applyFill="1" applyBorder="1" applyAlignment="1">
      <alignment vertical="center"/>
    </xf>
    <xf numFmtId="3" fontId="85" fillId="37" borderId="12" xfId="0" applyNumberFormat="1" applyFont="1" applyFill="1" applyBorder="1" applyAlignment="1">
      <alignment horizontal="right" vertical="center"/>
    </xf>
    <xf numFmtId="3" fontId="85" fillId="37" borderId="12" xfId="0" applyNumberFormat="1" applyFont="1" applyFill="1" applyBorder="1" applyAlignment="1">
      <alignment horizontal="left" vertical="center"/>
    </xf>
    <xf numFmtId="0" fontId="23" fillId="16" borderId="18" xfId="0" applyFont="1" applyFill="1" applyBorder="1" applyAlignment="1">
      <alignment vertical="center"/>
    </xf>
    <xf numFmtId="0" fontId="23" fillId="10" borderId="21" xfId="0" applyFont="1" applyFill="1" applyBorder="1" applyAlignment="1">
      <alignment vertical="center"/>
    </xf>
    <xf numFmtId="0" fontId="23" fillId="10" borderId="24" xfId="0" applyFont="1" applyFill="1" applyBorder="1" applyAlignment="1">
      <alignment vertical="center"/>
    </xf>
    <xf numFmtId="0" fontId="85" fillId="38" borderId="23" xfId="0" applyFont="1" applyFill="1" applyBorder="1" applyAlignment="1">
      <alignment vertical="center"/>
    </xf>
    <xf numFmtId="0" fontId="85" fillId="38" borderId="10" xfId="0" applyFont="1" applyFill="1" applyBorder="1" applyAlignment="1">
      <alignment vertical="center"/>
    </xf>
    <xf numFmtId="0" fontId="85" fillId="38" borderId="19" xfId="0" applyFont="1" applyFill="1" applyBorder="1" applyAlignment="1">
      <alignment vertical="center"/>
    </xf>
    <xf numFmtId="3" fontId="85" fillId="38" borderId="10" xfId="0" applyNumberFormat="1" applyFont="1" applyFill="1" applyBorder="1" applyAlignment="1">
      <alignment vertical="center"/>
    </xf>
    <xf numFmtId="3" fontId="85" fillId="38" borderId="10" xfId="0" applyNumberFormat="1" applyFont="1" applyFill="1" applyBorder="1" applyAlignment="1">
      <alignment horizontal="justify" vertical="center"/>
    </xf>
    <xf numFmtId="169" fontId="85" fillId="38" borderId="10" xfId="0" applyNumberFormat="1" applyFont="1" applyFill="1" applyBorder="1" applyAlignment="1">
      <alignment vertical="center"/>
    </xf>
    <xf numFmtId="3" fontId="85" fillId="38" borderId="10" xfId="0" applyNumberFormat="1" applyFont="1" applyFill="1" applyBorder="1" applyAlignment="1">
      <alignment horizontal="right" vertical="center"/>
    </xf>
    <xf numFmtId="3" fontId="85" fillId="38" borderId="10" xfId="0" applyNumberFormat="1" applyFont="1" applyFill="1" applyBorder="1" applyAlignment="1">
      <alignment horizontal="left" vertical="center"/>
    </xf>
    <xf numFmtId="0" fontId="23" fillId="44" borderId="12" xfId="0" applyFont="1" applyFill="1" applyBorder="1" applyAlignment="1">
      <alignment vertical="center"/>
    </xf>
    <xf numFmtId="0" fontId="23" fillId="8" borderId="22" xfId="0" applyFont="1" applyFill="1" applyBorder="1" applyAlignment="1">
      <alignment vertical="center"/>
    </xf>
    <xf numFmtId="0" fontId="24" fillId="8" borderId="15" xfId="0" applyFont="1" applyFill="1" applyBorder="1" applyAlignment="1">
      <alignment horizontal="left" vertical="center"/>
    </xf>
    <xf numFmtId="0" fontId="24" fillId="33" borderId="12" xfId="0" applyFont="1" applyFill="1" applyBorder="1" applyAlignment="1">
      <alignment horizontal="left" vertical="center"/>
    </xf>
    <xf numFmtId="0" fontId="24" fillId="33" borderId="22" xfId="0" applyFont="1" applyFill="1" applyBorder="1" applyAlignment="1">
      <alignment horizontal="justify" vertical="center"/>
    </xf>
    <xf numFmtId="0" fontId="7" fillId="0" borderId="25" xfId="0" applyFont="1" applyBorder="1" applyAlignment="1">
      <alignment horizontal="justify" vertical="center" wrapText="1"/>
    </xf>
    <xf numFmtId="0" fontId="8" fillId="0" borderId="15" xfId="0" applyFont="1" applyBorder="1" applyAlignment="1">
      <alignment horizontal="left" vertical="center" wrapText="1"/>
    </xf>
    <xf numFmtId="0" fontId="8" fillId="0" borderId="12" xfId="0" applyFont="1" applyBorder="1" applyAlignment="1">
      <alignment horizontal="center" vertical="center" wrapText="1"/>
    </xf>
    <xf numFmtId="9" fontId="85" fillId="40" borderId="12" xfId="0" applyNumberFormat="1" applyFont="1" applyFill="1" applyBorder="1" applyAlignment="1">
      <alignment horizontal="center" vertical="center" wrapText="1"/>
    </xf>
    <xf numFmtId="9" fontId="92" fillId="40" borderId="10" xfId="0" applyNumberFormat="1" applyFont="1" applyFill="1" applyBorder="1" applyAlignment="1">
      <alignment horizontal="center" vertical="center" wrapText="1"/>
    </xf>
    <xf numFmtId="3" fontId="23" fillId="0" borderId="10" xfId="0" applyNumberFormat="1" applyFont="1" applyFill="1" applyBorder="1" applyAlignment="1">
      <alignment vertical="center"/>
    </xf>
    <xf numFmtId="3" fontId="8" fillId="40" borderId="10" xfId="0" applyNumberFormat="1" applyFont="1" applyFill="1" applyBorder="1" applyAlignment="1">
      <alignment horizontal="center" vertical="center"/>
    </xf>
    <xf numFmtId="3" fontId="92" fillId="40" borderId="12" xfId="0" applyNumberFormat="1" applyFont="1" applyFill="1" applyBorder="1" applyAlignment="1">
      <alignment horizontal="right" vertical="center" wrapText="1"/>
    </xf>
    <xf numFmtId="169" fontId="23" fillId="40" borderId="12" xfId="0" applyNumberFormat="1" applyFont="1" applyFill="1" applyBorder="1" applyAlignment="1">
      <alignment horizontal="center" vertical="center" wrapText="1"/>
    </xf>
    <xf numFmtId="0" fontId="23" fillId="44" borderId="14" xfId="0" applyFont="1" applyFill="1" applyBorder="1" applyAlignment="1">
      <alignment vertical="center"/>
    </xf>
    <xf numFmtId="0" fontId="23" fillId="8" borderId="0" xfId="0" applyFont="1" applyFill="1" applyBorder="1" applyAlignment="1">
      <alignment vertical="center"/>
    </xf>
    <xf numFmtId="0" fontId="23" fillId="8" borderId="13" xfId="0" applyFont="1" applyFill="1" applyBorder="1" applyAlignment="1">
      <alignment vertical="center"/>
    </xf>
    <xf numFmtId="0" fontId="7" fillId="0" borderId="26" xfId="0" applyFont="1" applyBorder="1" applyAlignment="1">
      <alignment horizontal="justify" vertical="center" wrapText="1"/>
    </xf>
    <xf numFmtId="0" fontId="8" fillId="0" borderId="13" xfId="0" applyFont="1" applyBorder="1" applyAlignment="1">
      <alignment horizontal="center" vertical="center" wrapText="1"/>
    </xf>
    <xf numFmtId="0" fontId="8" fillId="0" borderId="18" xfId="0" applyFont="1" applyBorder="1" applyAlignment="1">
      <alignment horizontal="justify" vertical="center" wrapText="1"/>
    </xf>
    <xf numFmtId="0" fontId="23" fillId="44" borderId="14" xfId="0" applyFont="1" applyFill="1" applyBorder="1" applyAlignment="1">
      <alignment/>
    </xf>
    <xf numFmtId="0" fontId="23" fillId="8" borderId="0" xfId="0" applyFont="1" applyFill="1" applyBorder="1" applyAlignment="1">
      <alignment/>
    </xf>
    <xf numFmtId="0" fontId="23" fillId="8" borderId="13" xfId="0" applyFont="1" applyFill="1" applyBorder="1" applyAlignment="1">
      <alignment/>
    </xf>
    <xf numFmtId="0" fontId="7" fillId="0" borderId="26" xfId="0" applyFont="1" applyBorder="1" applyAlignment="1">
      <alignment horizontal="justify" vertical="top" wrapText="1"/>
    </xf>
    <xf numFmtId="0" fontId="8" fillId="0" borderId="13" xfId="0" applyFont="1" applyBorder="1" applyAlignment="1">
      <alignment horizontal="center" vertical="top" wrapText="1"/>
    </xf>
    <xf numFmtId="0" fontId="8" fillId="35" borderId="10" xfId="0" applyFont="1" applyFill="1" applyBorder="1" applyAlignment="1">
      <alignment horizontal="justify" vertical="top" wrapText="1"/>
    </xf>
    <xf numFmtId="0" fontId="8" fillId="35" borderId="10" xfId="0" applyFont="1" applyFill="1" applyBorder="1" applyAlignment="1">
      <alignment vertical="top" wrapText="1"/>
    </xf>
    <xf numFmtId="3" fontId="23" fillId="35" borderId="10" xfId="0" applyNumberFormat="1" applyFont="1" applyFill="1" applyBorder="1" applyAlignment="1">
      <alignment horizontal="left" wrapText="1"/>
    </xf>
    <xf numFmtId="3" fontId="23" fillId="40" borderId="10" xfId="0" applyNumberFormat="1" applyFont="1" applyFill="1" applyBorder="1" applyAlignment="1">
      <alignment horizontal="right" vertical="center" wrapText="1"/>
    </xf>
    <xf numFmtId="0" fontId="8" fillId="0" borderId="26" xfId="0" applyFont="1" applyBorder="1" applyAlignment="1">
      <alignment vertical="top" wrapText="1"/>
    </xf>
    <xf numFmtId="0" fontId="8" fillId="0" borderId="13" xfId="0" applyFont="1" applyBorder="1" applyAlignment="1">
      <alignment vertical="top" wrapText="1"/>
    </xf>
    <xf numFmtId="3" fontId="85" fillId="40" borderId="12" xfId="0" applyNumberFormat="1" applyFont="1" applyFill="1" applyBorder="1" applyAlignment="1">
      <alignment horizontal="center" vertical="center" wrapText="1"/>
    </xf>
    <xf numFmtId="0" fontId="23" fillId="44" borderId="13" xfId="0" applyFont="1" applyFill="1" applyBorder="1" applyAlignment="1">
      <alignment/>
    </xf>
    <xf numFmtId="0" fontId="23" fillId="8" borderId="14" xfId="0" applyFont="1" applyFill="1" applyBorder="1" applyAlignment="1">
      <alignment/>
    </xf>
    <xf numFmtId="0" fontId="8" fillId="35" borderId="12" xfId="0" applyFont="1" applyFill="1" applyBorder="1" applyAlignment="1">
      <alignment vertical="top" wrapText="1"/>
    </xf>
    <xf numFmtId="0" fontId="24" fillId="8" borderId="13" xfId="0" applyFont="1" applyFill="1" applyBorder="1" applyAlignment="1">
      <alignment horizontal="left" vertical="center"/>
    </xf>
    <xf numFmtId="0" fontId="8" fillId="0" borderId="26" xfId="0" applyFont="1" applyFill="1" applyBorder="1" applyAlignment="1">
      <alignment vertical="top" wrapText="1"/>
    </xf>
    <xf numFmtId="0" fontId="8" fillId="0" borderId="13" xfId="0" applyFont="1" applyFill="1" applyBorder="1" applyAlignment="1">
      <alignment vertical="top" wrapText="1"/>
    </xf>
    <xf numFmtId="0" fontId="8" fillId="0" borderId="13" xfId="0" applyFont="1" applyFill="1" applyBorder="1" applyAlignment="1">
      <alignment horizontal="justify" vertical="top" wrapText="1"/>
    </xf>
    <xf numFmtId="0" fontId="8" fillId="40" borderId="19" xfId="0" applyFont="1" applyFill="1" applyBorder="1" applyAlignment="1">
      <alignment horizontal="justify" vertical="center" wrapText="1"/>
    </xf>
    <xf numFmtId="9" fontId="85" fillId="40" borderId="19" xfId="0" applyNumberFormat="1" applyFont="1" applyFill="1" applyBorder="1" applyAlignment="1">
      <alignment vertical="center" wrapText="1"/>
    </xf>
    <xf numFmtId="0" fontId="92" fillId="40" borderId="10" xfId="0" applyFont="1" applyFill="1" applyBorder="1" applyAlignment="1">
      <alignment horizontal="center" vertical="center" wrapText="1"/>
    </xf>
    <xf numFmtId="3" fontId="85" fillId="40" borderId="10" xfId="0" applyNumberFormat="1" applyFont="1" applyFill="1" applyBorder="1" applyAlignment="1">
      <alignment vertical="center" wrapText="1"/>
    </xf>
    <xf numFmtId="9" fontId="85" fillId="40" borderId="16" xfId="0" applyNumberFormat="1" applyFont="1" applyFill="1" applyBorder="1" applyAlignment="1">
      <alignment vertical="center" wrapText="1"/>
    </xf>
    <xf numFmtId="9" fontId="85" fillId="40" borderId="17" xfId="0" applyNumberFormat="1" applyFont="1" applyFill="1" applyBorder="1" applyAlignment="1">
      <alignment vertical="center" wrapText="1"/>
    </xf>
    <xf numFmtId="9" fontId="8" fillId="40" borderId="10" xfId="0" applyNumberFormat="1" applyFont="1" applyFill="1" applyBorder="1" applyAlignment="1">
      <alignment horizontal="center" vertical="center"/>
    </xf>
    <xf numFmtId="0" fontId="23" fillId="44" borderId="13" xfId="0" applyFont="1" applyFill="1" applyBorder="1" applyAlignment="1">
      <alignment vertical="top"/>
    </xf>
    <xf numFmtId="0" fontId="23" fillId="8" borderId="13" xfId="0" applyFont="1" applyFill="1" applyBorder="1" applyAlignment="1">
      <alignment vertical="top"/>
    </xf>
    <xf numFmtId="0" fontId="23" fillId="8" borderId="14" xfId="0" applyFont="1" applyFill="1" applyBorder="1" applyAlignment="1">
      <alignment vertical="top"/>
    </xf>
    <xf numFmtId="0" fontId="23" fillId="0" borderId="17" xfId="0" applyFont="1" applyFill="1" applyBorder="1" applyAlignment="1">
      <alignment vertical="top"/>
    </xf>
    <xf numFmtId="0" fontId="23" fillId="0" borderId="0" xfId="0" applyFont="1" applyFill="1" applyBorder="1" applyAlignment="1">
      <alignment vertical="top"/>
    </xf>
    <xf numFmtId="0" fontId="8" fillId="40" borderId="19" xfId="0" applyFont="1" applyFill="1" applyBorder="1" applyAlignment="1">
      <alignment horizontal="justify" vertical="top" wrapText="1"/>
    </xf>
    <xf numFmtId="9" fontId="85" fillId="40" borderId="17" xfId="0" applyNumberFormat="1" applyFont="1" applyFill="1" applyBorder="1" applyAlignment="1">
      <alignment vertical="top" wrapText="1"/>
    </xf>
    <xf numFmtId="0" fontId="85" fillId="40" borderId="10" xfId="0" applyFont="1" applyFill="1" applyBorder="1" applyAlignment="1">
      <alignment horizontal="justify" vertical="top" wrapText="1"/>
    </xf>
    <xf numFmtId="0" fontId="8" fillId="40" borderId="10" xfId="0" applyFont="1" applyFill="1" applyBorder="1" applyAlignment="1">
      <alignment horizontal="center" vertical="top" wrapText="1"/>
    </xf>
    <xf numFmtId="9" fontId="23" fillId="40" borderId="10" xfId="0" applyNumberFormat="1" applyFont="1" applyFill="1" applyBorder="1" applyAlignment="1">
      <alignment horizontal="center" vertical="top" wrapText="1"/>
    </xf>
    <xf numFmtId="0" fontId="23" fillId="0" borderId="14" xfId="0" applyFont="1" applyFill="1" applyBorder="1" applyAlignment="1">
      <alignment vertical="center"/>
    </xf>
    <xf numFmtId="0" fontId="23" fillId="0" borderId="0" xfId="0" applyFont="1" applyFill="1" applyBorder="1" applyAlignment="1">
      <alignment vertical="center"/>
    </xf>
    <xf numFmtId="0" fontId="8" fillId="0" borderId="26" xfId="0" applyFont="1" applyFill="1" applyBorder="1" applyAlignment="1">
      <alignment vertical="center" wrapText="1"/>
    </xf>
    <xf numFmtId="0" fontId="8" fillId="0" borderId="13" xfId="0" applyFont="1" applyFill="1" applyBorder="1" applyAlignment="1">
      <alignment vertical="center" wrapText="1"/>
    </xf>
    <xf numFmtId="9" fontId="85" fillId="40" borderId="10" xfId="0" applyNumberFormat="1" applyFont="1" applyFill="1" applyBorder="1" applyAlignment="1">
      <alignment vertical="center" wrapText="1"/>
    </xf>
    <xf numFmtId="3" fontId="8" fillId="40" borderId="10" xfId="0" applyNumberFormat="1" applyFont="1" applyFill="1" applyBorder="1" applyAlignment="1">
      <alignment vertical="center"/>
    </xf>
    <xf numFmtId="9" fontId="85" fillId="40" borderId="20" xfId="0" applyNumberFormat="1" applyFont="1" applyFill="1" applyBorder="1" applyAlignment="1">
      <alignment vertical="center" wrapText="1"/>
    </xf>
    <xf numFmtId="3" fontId="85" fillId="40" borderId="10" xfId="0" applyNumberFormat="1" applyFont="1" applyFill="1" applyBorder="1" applyAlignment="1">
      <alignment horizontal="right" vertical="center" wrapText="1"/>
    </xf>
    <xf numFmtId="3" fontId="85" fillId="0" borderId="10" xfId="0" applyNumberFormat="1" applyFont="1" applyBorder="1" applyAlignment="1">
      <alignment horizontal="right" vertical="center"/>
    </xf>
    <xf numFmtId="0" fontId="8" fillId="0" borderId="14" xfId="0" applyFont="1" applyFill="1" applyBorder="1" applyAlignment="1">
      <alignment horizontal="center" vertical="top" wrapText="1"/>
    </xf>
    <xf numFmtId="0" fontId="8" fillId="0" borderId="12" xfId="0" applyFont="1" applyBorder="1" applyAlignment="1">
      <alignment horizontal="justify" vertical="center" wrapText="1"/>
    </xf>
    <xf numFmtId="10" fontId="85" fillId="40" borderId="19" xfId="0" applyNumberFormat="1" applyFont="1" applyFill="1" applyBorder="1" applyAlignment="1">
      <alignment horizontal="center" vertical="center" wrapText="1"/>
    </xf>
    <xf numFmtId="0" fontId="8" fillId="40" borderId="10" xfId="0" applyFont="1" applyFill="1" applyBorder="1" applyAlignment="1">
      <alignment horizontal="justify" vertical="center"/>
    </xf>
    <xf numFmtId="0" fontId="8" fillId="44" borderId="14" xfId="0" applyFont="1" applyFill="1" applyBorder="1" applyAlignment="1">
      <alignment/>
    </xf>
    <xf numFmtId="0" fontId="8" fillId="8" borderId="0" xfId="0" applyFont="1" applyFill="1" applyBorder="1" applyAlignment="1">
      <alignment/>
    </xf>
    <xf numFmtId="0" fontId="8" fillId="8" borderId="13" xfId="0" applyFont="1" applyFill="1" applyBorder="1" applyAlignment="1">
      <alignment/>
    </xf>
    <xf numFmtId="0" fontId="8" fillId="33" borderId="14" xfId="0" applyFont="1" applyFill="1" applyBorder="1" applyAlignment="1">
      <alignment/>
    </xf>
    <xf numFmtId="0" fontId="8" fillId="33" borderId="12" xfId="0" applyFont="1" applyFill="1" applyBorder="1" applyAlignment="1">
      <alignment vertical="center" wrapText="1"/>
    </xf>
    <xf numFmtId="0" fontId="8" fillId="33" borderId="23" xfId="0" applyFont="1" applyFill="1" applyBorder="1" applyAlignment="1">
      <alignment horizontal="justify" vertical="center"/>
    </xf>
    <xf numFmtId="0" fontId="85" fillId="40" borderId="10" xfId="0" applyFont="1" applyFill="1" applyBorder="1" applyAlignment="1">
      <alignment vertical="center"/>
    </xf>
    <xf numFmtId="3" fontId="85" fillId="40" borderId="10" xfId="0" applyNumberFormat="1" applyFont="1" applyFill="1" applyBorder="1" applyAlignment="1">
      <alignment horizontal="center" vertical="center"/>
    </xf>
    <xf numFmtId="0" fontId="8" fillId="40" borderId="10" xfId="0" applyFont="1" applyFill="1" applyBorder="1" applyAlignment="1">
      <alignment horizontal="center" vertical="center"/>
    </xf>
    <xf numFmtId="169" fontId="8" fillId="33" borderId="10" xfId="0" applyNumberFormat="1" applyFont="1" applyFill="1" applyBorder="1" applyAlignment="1">
      <alignment horizontal="center" vertical="center" wrapText="1"/>
    </xf>
    <xf numFmtId="0" fontId="23" fillId="35" borderId="10" xfId="0" applyFont="1" applyFill="1" applyBorder="1" applyAlignment="1">
      <alignment vertical="center"/>
    </xf>
    <xf numFmtId="0" fontId="23" fillId="8" borderId="14" xfId="0" applyFont="1" applyFill="1" applyBorder="1" applyAlignment="1">
      <alignment vertical="center"/>
    </xf>
    <xf numFmtId="0" fontId="85" fillId="0" borderId="18" xfId="0" applyFont="1" applyBorder="1" applyAlignment="1">
      <alignment vertical="center"/>
    </xf>
    <xf numFmtId="0" fontId="23" fillId="44" borderId="18" xfId="0" applyFont="1" applyFill="1" applyBorder="1" applyAlignment="1">
      <alignment vertical="center"/>
    </xf>
    <xf numFmtId="0" fontId="23" fillId="8" borderId="21" xfId="0" applyFont="1" applyFill="1" applyBorder="1" applyAlignment="1">
      <alignment vertical="center"/>
    </xf>
    <xf numFmtId="0" fontId="23" fillId="8" borderId="18" xfId="0" applyFont="1" applyFill="1" applyBorder="1" applyAlignment="1">
      <alignment vertical="center"/>
    </xf>
    <xf numFmtId="0" fontId="85" fillId="40" borderId="0" xfId="0" applyFont="1" applyFill="1" applyAlignment="1">
      <alignment horizontal="justify" vertical="center"/>
    </xf>
    <xf numFmtId="0" fontId="85" fillId="0" borderId="0" xfId="0" applyFont="1" applyAlignment="1">
      <alignment horizontal="right" vertical="center"/>
    </xf>
    <xf numFmtId="169" fontId="85" fillId="0" borderId="0" xfId="0" applyNumberFormat="1" applyFont="1" applyAlignment="1">
      <alignment vertical="center"/>
    </xf>
    <xf numFmtId="0" fontId="85" fillId="0" borderId="0" xfId="0" applyFont="1" applyAlignment="1">
      <alignment horizontal="left" vertical="center"/>
    </xf>
    <xf numFmtId="0" fontId="23" fillId="11" borderId="12" xfId="0" applyFont="1" applyFill="1" applyBorder="1" applyAlignment="1">
      <alignment vertical="center"/>
    </xf>
    <xf numFmtId="0" fontId="23" fillId="5" borderId="22" xfId="0" applyFont="1" applyFill="1" applyBorder="1" applyAlignment="1">
      <alignment vertical="center"/>
    </xf>
    <xf numFmtId="0" fontId="23" fillId="5" borderId="15" xfId="0" applyFont="1" applyFill="1" applyBorder="1" applyAlignment="1">
      <alignment vertical="center"/>
    </xf>
    <xf numFmtId="0" fontId="8" fillId="0" borderId="12" xfId="0" applyFont="1" applyBorder="1" applyAlignment="1">
      <alignment horizontal="center" vertical="center"/>
    </xf>
    <xf numFmtId="0" fontId="8" fillId="0" borderId="12" xfId="0" applyFont="1" applyBorder="1" applyAlignment="1">
      <alignment horizontal="justify" vertical="center"/>
    </xf>
    <xf numFmtId="0" fontId="8" fillId="0" borderId="12" xfId="0" applyFont="1" applyBorder="1" applyAlignment="1">
      <alignment horizontal="center" vertical="top" wrapText="1"/>
    </xf>
    <xf numFmtId="3" fontId="23" fillId="0" borderId="10" xfId="0" applyNumberFormat="1" applyFont="1" applyFill="1" applyBorder="1" applyAlignment="1">
      <alignment horizontal="right" vertical="center"/>
    </xf>
    <xf numFmtId="0" fontId="23" fillId="11" borderId="14" xfId="0" applyFont="1" applyFill="1" applyBorder="1" applyAlignment="1">
      <alignment vertical="center"/>
    </xf>
    <xf numFmtId="0" fontId="23" fillId="5" borderId="0" xfId="0" applyFont="1" applyFill="1" applyBorder="1" applyAlignment="1">
      <alignment vertical="center"/>
    </xf>
    <xf numFmtId="0" fontId="23" fillId="5" borderId="13" xfId="0" applyFont="1" applyFill="1" applyBorder="1" applyAlignment="1">
      <alignment vertical="center"/>
    </xf>
    <xf numFmtId="0" fontId="24" fillId="33" borderId="13" xfId="0" applyFont="1" applyFill="1" applyBorder="1" applyAlignment="1">
      <alignment horizontal="left" vertical="center"/>
    </xf>
    <xf numFmtId="0" fontId="8" fillId="0" borderId="14" xfId="0" applyFont="1" applyBorder="1" applyAlignment="1">
      <alignment horizontal="center" vertical="center"/>
    </xf>
    <xf numFmtId="0" fontId="8" fillId="0" borderId="14" xfId="0" applyFont="1" applyBorder="1" applyAlignment="1">
      <alignment horizontal="justify" vertical="center"/>
    </xf>
    <xf numFmtId="0" fontId="8" fillId="0" borderId="14" xfId="0" applyFont="1" applyBorder="1" applyAlignment="1">
      <alignment horizontal="center" vertical="top" wrapText="1"/>
    </xf>
    <xf numFmtId="0" fontId="24" fillId="33" borderId="13" xfId="0" applyFont="1" applyFill="1" applyBorder="1" applyAlignment="1">
      <alignment horizontal="justify" vertical="center"/>
    </xf>
    <xf numFmtId="0" fontId="8" fillId="0" borderId="14" xfId="0" applyFont="1" applyBorder="1" applyAlignment="1">
      <alignment horizontal="left" vertical="top" wrapText="1"/>
    </xf>
    <xf numFmtId="3" fontId="85" fillId="40" borderId="14" xfId="0" applyNumberFormat="1" applyFont="1" applyFill="1" applyBorder="1" applyAlignment="1">
      <alignment horizontal="center" vertical="center" wrapText="1"/>
    </xf>
    <xf numFmtId="3" fontId="85" fillId="40" borderId="18" xfId="0" applyNumberFormat="1" applyFont="1" applyFill="1" applyBorder="1" applyAlignment="1">
      <alignment vertical="center" wrapText="1"/>
    </xf>
    <xf numFmtId="0" fontId="8" fillId="40" borderId="14" xfId="0" applyFont="1" applyFill="1" applyBorder="1" applyAlignment="1">
      <alignment horizontal="center" vertical="center" wrapText="1"/>
    </xf>
    <xf numFmtId="3" fontId="8" fillId="40" borderId="14" xfId="0" applyNumberFormat="1" applyFont="1" applyFill="1" applyBorder="1" applyAlignment="1">
      <alignment horizontal="center" vertical="center" wrapText="1"/>
    </xf>
    <xf numFmtId="0" fontId="23" fillId="11" borderId="14" xfId="0" applyFont="1" applyFill="1" applyBorder="1" applyAlignment="1">
      <alignment/>
    </xf>
    <xf numFmtId="0" fontId="23" fillId="5" borderId="0" xfId="0" applyFont="1" applyFill="1" applyBorder="1" applyAlignment="1">
      <alignment/>
    </xf>
    <xf numFmtId="0" fontId="23" fillId="5" borderId="13" xfId="0" applyFont="1" applyFill="1" applyBorder="1" applyAlignment="1">
      <alignment/>
    </xf>
    <xf numFmtId="0" fontId="23" fillId="33" borderId="13" xfId="0" applyFont="1" applyFill="1" applyBorder="1" applyAlignment="1">
      <alignment/>
    </xf>
    <xf numFmtId="0" fontId="8" fillId="0" borderId="14" xfId="0" applyFont="1" applyBorder="1" applyAlignment="1">
      <alignment vertical="center"/>
    </xf>
    <xf numFmtId="0" fontId="8" fillId="40" borderId="12" xfId="0" applyFont="1" applyFill="1" applyBorder="1" applyAlignment="1">
      <alignment vertical="top" wrapText="1"/>
    </xf>
    <xf numFmtId="169" fontId="23" fillId="0" borderId="10" xfId="0" applyNumberFormat="1" applyFont="1" applyFill="1" applyBorder="1" applyAlignment="1">
      <alignment horizontal="center" vertical="center"/>
    </xf>
    <xf numFmtId="0" fontId="8" fillId="40" borderId="14" xfId="0" applyFont="1" applyFill="1" applyBorder="1" applyAlignment="1">
      <alignment vertical="top" wrapText="1"/>
    </xf>
    <xf numFmtId="0" fontId="8" fillId="40" borderId="18" xfId="0" applyFont="1" applyFill="1" applyBorder="1" applyAlignment="1">
      <alignment vertical="top" wrapText="1"/>
    </xf>
    <xf numFmtId="0" fontId="8" fillId="0" borderId="14" xfId="0" applyFont="1" applyBorder="1" applyAlignment="1">
      <alignment/>
    </xf>
    <xf numFmtId="0" fontId="8" fillId="35" borderId="12" xfId="0" applyFont="1" applyFill="1" applyBorder="1" applyAlignment="1">
      <alignment horizontal="center" vertical="center" wrapText="1"/>
    </xf>
    <xf numFmtId="0" fontId="8" fillId="35" borderId="22" xfId="0" applyFont="1" applyFill="1" applyBorder="1" applyAlignment="1">
      <alignment vertical="center" wrapText="1"/>
    </xf>
    <xf numFmtId="0" fontId="8" fillId="0" borderId="0" xfId="0" applyFont="1" applyBorder="1" applyAlignment="1">
      <alignment horizontal="center" vertical="top" wrapText="1"/>
    </xf>
    <xf numFmtId="0" fontId="8" fillId="0" borderId="13" xfId="0" applyFont="1" applyBorder="1" applyAlignment="1">
      <alignment/>
    </xf>
    <xf numFmtId="0" fontId="8" fillId="35" borderId="17" xfId="0" applyFont="1" applyFill="1" applyBorder="1" applyAlignment="1">
      <alignment/>
    </xf>
    <xf numFmtId="0" fontId="8" fillId="35" borderId="0" xfId="0" applyFont="1" applyFill="1" applyBorder="1" applyAlignment="1">
      <alignment vertical="top" wrapText="1"/>
    </xf>
    <xf numFmtId="0" fontId="8" fillId="0" borderId="15" xfId="0" applyFont="1" applyBorder="1" applyAlignment="1">
      <alignment horizontal="justify" vertical="center" wrapText="1"/>
    </xf>
    <xf numFmtId="0" fontId="8" fillId="40" borderId="14" xfId="0" applyFont="1" applyFill="1" applyBorder="1" applyAlignment="1">
      <alignment horizontal="justify" vertical="top" wrapText="1"/>
    </xf>
    <xf numFmtId="0" fontId="8" fillId="0" borderId="13" xfId="0" applyFont="1" applyBorder="1" applyAlignment="1">
      <alignment horizontal="justify" vertical="center" wrapText="1"/>
    </xf>
    <xf numFmtId="0" fontId="8" fillId="40" borderId="18" xfId="0" applyFont="1" applyFill="1" applyBorder="1" applyAlignment="1">
      <alignment horizontal="justify" vertical="top" wrapText="1"/>
    </xf>
    <xf numFmtId="0" fontId="85" fillId="40" borderId="0" xfId="0" applyFont="1" applyFill="1" applyAlignment="1">
      <alignment horizontal="justify" vertical="center" wrapText="1"/>
    </xf>
    <xf numFmtId="169" fontId="8" fillId="0" borderId="10" xfId="0" applyNumberFormat="1" applyFont="1" applyFill="1" applyBorder="1" applyAlignment="1">
      <alignment horizontal="right" wrapText="1"/>
    </xf>
    <xf numFmtId="0" fontId="23" fillId="11" borderId="14" xfId="0" applyFont="1" applyFill="1" applyBorder="1" applyAlignment="1">
      <alignment/>
    </xf>
    <xf numFmtId="0" fontId="23" fillId="5" borderId="0" xfId="0" applyFont="1" applyFill="1" applyBorder="1" applyAlignment="1">
      <alignment/>
    </xf>
    <xf numFmtId="0" fontId="23" fillId="5" borderId="13" xfId="0" applyFont="1" applyFill="1" applyBorder="1" applyAlignment="1">
      <alignment/>
    </xf>
    <xf numFmtId="0" fontId="23" fillId="33" borderId="13" xfId="0" applyFont="1" applyFill="1" applyBorder="1" applyAlignment="1">
      <alignment/>
    </xf>
    <xf numFmtId="0" fontId="8" fillId="0" borderId="14" xfId="0" applyFont="1" applyBorder="1" applyAlignment="1">
      <alignment/>
    </xf>
    <xf numFmtId="0" fontId="8" fillId="0" borderId="14" xfId="0" applyFont="1" applyBorder="1" applyAlignment="1">
      <alignment horizontal="justify" wrapText="1"/>
    </xf>
    <xf numFmtId="0" fontId="8" fillId="0" borderId="13" xfId="0" applyFont="1" applyBorder="1" applyAlignment="1">
      <alignment horizontal="justify" wrapText="1"/>
    </xf>
    <xf numFmtId="169" fontId="8" fillId="0" borderId="18" xfId="0" applyNumberFormat="1" applyFont="1" applyFill="1" applyBorder="1" applyAlignment="1">
      <alignment horizontal="center" vertical="center" wrapText="1"/>
    </xf>
    <xf numFmtId="3" fontId="93" fillId="0" borderId="10" xfId="0" applyNumberFormat="1" applyFont="1" applyFill="1" applyBorder="1" applyAlignment="1">
      <alignment horizontal="left" vertical="center" wrapText="1"/>
    </xf>
    <xf numFmtId="0" fontId="93" fillId="40" borderId="10" xfId="0" applyFont="1" applyFill="1" applyBorder="1" applyAlignment="1">
      <alignment horizontal="justify" vertical="center" wrapText="1"/>
    </xf>
    <xf numFmtId="3" fontId="93" fillId="0" borderId="10" xfId="0" applyNumberFormat="1" applyFont="1" applyFill="1" applyBorder="1" applyAlignment="1">
      <alignment horizontal="right" vertical="center"/>
    </xf>
    <xf numFmtId="14" fontId="93" fillId="0" borderId="10" xfId="0" applyNumberFormat="1" applyFont="1" applyFill="1" applyBorder="1" applyAlignment="1">
      <alignment horizontal="center" vertical="center"/>
    </xf>
    <xf numFmtId="0" fontId="23" fillId="40" borderId="13" xfId="0" applyFont="1" applyFill="1" applyBorder="1" applyAlignment="1">
      <alignment/>
    </xf>
    <xf numFmtId="0" fontId="8" fillId="40" borderId="14" xfId="0" applyFont="1" applyFill="1" applyBorder="1" applyAlignment="1">
      <alignment/>
    </xf>
    <xf numFmtId="0" fontId="8" fillId="40" borderId="14" xfId="0" applyFont="1" applyFill="1" applyBorder="1" applyAlignment="1">
      <alignment horizontal="justify" wrapText="1"/>
    </xf>
    <xf numFmtId="0" fontId="8" fillId="40" borderId="13" xfId="0" applyFont="1" applyFill="1" applyBorder="1" applyAlignment="1">
      <alignment horizontal="justify" wrapText="1"/>
    </xf>
    <xf numFmtId="0" fontId="23" fillId="4" borderId="0" xfId="0" applyFont="1" applyFill="1" applyAlignment="1">
      <alignment/>
    </xf>
    <xf numFmtId="14" fontId="8" fillId="0" borderId="10" xfId="0" applyNumberFormat="1" applyFont="1" applyFill="1" applyBorder="1" applyAlignment="1">
      <alignment horizontal="right"/>
    </xf>
    <xf numFmtId="3" fontId="8" fillId="0" borderId="18" xfId="0" applyNumberFormat="1" applyFont="1" applyFill="1" applyBorder="1" applyAlignment="1">
      <alignment horizontal="right" vertical="center"/>
    </xf>
    <xf numFmtId="14" fontId="8" fillId="0" borderId="18" xfId="0" applyNumberFormat="1" applyFont="1" applyFill="1" applyBorder="1" applyAlignment="1">
      <alignment horizontal="center" vertical="center"/>
    </xf>
    <xf numFmtId="169" fontId="8" fillId="33" borderId="10" xfId="0" applyNumberFormat="1" applyFont="1" applyFill="1" applyBorder="1" applyAlignment="1">
      <alignment horizontal="right"/>
    </xf>
    <xf numFmtId="0" fontId="8" fillId="33" borderId="14" xfId="0" applyFont="1" applyFill="1" applyBorder="1" applyAlignment="1">
      <alignment vertical="center"/>
    </xf>
    <xf numFmtId="0" fontId="23" fillId="35" borderId="0" xfId="0" applyFont="1" applyFill="1" applyAlignment="1">
      <alignment vertical="center"/>
    </xf>
    <xf numFmtId="0" fontId="23" fillId="33" borderId="18" xfId="0" applyFont="1" applyFill="1" applyBorder="1" applyAlignment="1">
      <alignment vertical="center"/>
    </xf>
    <xf numFmtId="0" fontId="23" fillId="11" borderId="18" xfId="0" applyFont="1" applyFill="1" applyBorder="1" applyAlignment="1">
      <alignment vertical="center"/>
    </xf>
    <xf numFmtId="0" fontId="23" fillId="5" borderId="21" xfId="0" applyFont="1" applyFill="1" applyBorder="1" applyAlignment="1">
      <alignment vertical="center"/>
    </xf>
    <xf numFmtId="0" fontId="23" fillId="5" borderId="24" xfId="0" applyFont="1" applyFill="1" applyBorder="1" applyAlignment="1">
      <alignment vertical="center"/>
    </xf>
    <xf numFmtId="0" fontId="85" fillId="38" borderId="10" xfId="0" applyFont="1" applyFill="1" applyBorder="1" applyAlignment="1">
      <alignment horizontal="justify" vertical="center"/>
    </xf>
    <xf numFmtId="0" fontId="85" fillId="0" borderId="21" xfId="0" applyFont="1" applyBorder="1" applyAlignment="1">
      <alignment/>
    </xf>
    <xf numFmtId="0" fontId="23" fillId="13" borderId="12" xfId="0" applyFont="1" applyFill="1" applyBorder="1" applyAlignment="1">
      <alignment/>
    </xf>
    <xf numFmtId="0" fontId="23" fillId="19" borderId="22" xfId="0" applyFont="1" applyFill="1" applyBorder="1" applyAlignment="1">
      <alignment/>
    </xf>
    <xf numFmtId="0" fontId="23" fillId="19" borderId="15" xfId="0" applyFont="1" applyFill="1" applyBorder="1" applyAlignment="1">
      <alignment/>
    </xf>
    <xf numFmtId="0" fontId="23" fillId="33" borderId="15" xfId="0" applyFont="1" applyFill="1" applyBorder="1" applyAlignment="1">
      <alignment horizontal="left" vertical="center"/>
    </xf>
    <xf numFmtId="0" fontId="24" fillId="33" borderId="15" xfId="0" applyFont="1" applyFill="1" applyBorder="1" applyAlignment="1">
      <alignment horizontal="justify" vertical="center"/>
    </xf>
    <xf numFmtId="0" fontId="8" fillId="0" borderId="16" xfId="0" applyFont="1" applyBorder="1" applyAlignment="1">
      <alignment horizontal="justify" vertical="center" wrapText="1"/>
    </xf>
    <xf numFmtId="3" fontId="8" fillId="40" borderId="10" xfId="0" applyNumberFormat="1" applyFont="1" applyFill="1" applyBorder="1" applyAlignment="1">
      <alignment horizontal="center" wrapText="1"/>
    </xf>
    <xf numFmtId="0" fontId="23" fillId="13" borderId="14" xfId="0" applyFont="1" applyFill="1" applyBorder="1" applyAlignment="1">
      <alignment/>
    </xf>
    <xf numFmtId="0" fontId="23" fillId="19" borderId="0" xfId="0" applyFont="1" applyFill="1" applyBorder="1" applyAlignment="1">
      <alignment/>
    </xf>
    <xf numFmtId="0" fontId="23" fillId="19" borderId="13" xfId="0" applyFont="1" applyFill="1" applyBorder="1" applyAlignment="1">
      <alignment/>
    </xf>
    <xf numFmtId="0" fontId="8" fillId="0" borderId="17" xfId="0" applyFont="1" applyBorder="1" applyAlignment="1">
      <alignment horizontal="justify" vertical="center" wrapText="1"/>
    </xf>
    <xf numFmtId="0" fontId="85" fillId="40" borderId="18" xfId="0" applyFont="1" applyFill="1" applyBorder="1" applyAlignment="1">
      <alignment horizontal="center" vertical="center" wrapText="1"/>
    </xf>
    <xf numFmtId="0" fontId="8" fillId="35" borderId="14" xfId="0" applyFont="1" applyFill="1" applyBorder="1" applyAlignment="1">
      <alignment horizontal="justify" vertical="center" wrapText="1"/>
    </xf>
    <xf numFmtId="0" fontId="8" fillId="35" borderId="13" xfId="0" applyFont="1" applyFill="1" applyBorder="1" applyAlignment="1">
      <alignment horizontal="justify" vertical="center" wrapText="1"/>
    </xf>
    <xf numFmtId="0" fontId="23" fillId="13" borderId="14" xfId="0" applyFont="1" applyFill="1" applyBorder="1" applyAlignment="1">
      <alignment vertical="center"/>
    </xf>
    <xf numFmtId="0" fontId="23" fillId="19" borderId="0" xfId="0" applyFont="1" applyFill="1" applyBorder="1" applyAlignment="1">
      <alignment vertical="center"/>
    </xf>
    <xf numFmtId="0" fontId="23" fillId="19" borderId="13" xfId="0" applyFont="1" applyFill="1" applyBorder="1" applyAlignment="1">
      <alignment vertical="center"/>
    </xf>
    <xf numFmtId="3" fontId="85" fillId="40" borderId="10" xfId="0" applyNumberFormat="1" applyFont="1" applyFill="1" applyBorder="1" applyAlignment="1">
      <alignment horizontal="center" vertical="center" wrapText="1"/>
    </xf>
    <xf numFmtId="3" fontId="8" fillId="40" borderId="10" xfId="0" applyNumberFormat="1" applyFont="1" applyFill="1" applyBorder="1" applyAlignment="1">
      <alignment horizontal="justify" vertical="center" wrapText="1" shrinkToFit="1"/>
    </xf>
    <xf numFmtId="0" fontId="8" fillId="0" borderId="24" xfId="0" applyFont="1" applyBorder="1" applyAlignment="1">
      <alignment/>
    </xf>
    <xf numFmtId="0" fontId="8" fillId="40" borderId="10" xfId="0" applyFont="1" applyFill="1" applyBorder="1" applyAlignment="1">
      <alignment horizontal="justify" vertical="top"/>
    </xf>
    <xf numFmtId="0" fontId="8" fillId="35" borderId="10" xfId="0" applyFont="1" applyFill="1" applyBorder="1" applyAlignment="1">
      <alignment/>
    </xf>
    <xf numFmtId="0" fontId="23" fillId="0" borderId="13" xfId="0" applyFont="1" applyFill="1" applyBorder="1" applyAlignment="1">
      <alignment/>
    </xf>
    <xf numFmtId="0" fontId="85" fillId="0" borderId="13" xfId="0" applyFont="1" applyFill="1" applyBorder="1" applyAlignment="1">
      <alignment vertical="top" wrapText="1"/>
    </xf>
    <xf numFmtId="0" fontId="8" fillId="0" borderId="13" xfId="0" applyFont="1" applyFill="1" applyBorder="1" applyAlignment="1">
      <alignment horizontal="justify" vertical="center" wrapText="1"/>
    </xf>
    <xf numFmtId="0" fontId="8" fillId="0" borderId="13" xfId="0" applyFont="1" applyFill="1" applyBorder="1" applyAlignment="1">
      <alignment vertical="center"/>
    </xf>
    <xf numFmtId="0" fontId="8" fillId="0" borderId="10" xfId="0" applyFont="1" applyFill="1" applyBorder="1" applyAlignment="1">
      <alignment horizontal="justify" vertical="top"/>
    </xf>
    <xf numFmtId="0" fontId="85" fillId="0" borderId="10" xfId="0" applyFont="1" applyFill="1" applyBorder="1" applyAlignment="1">
      <alignment horizontal="center" vertical="center" wrapText="1"/>
    </xf>
    <xf numFmtId="3" fontId="8" fillId="0" borderId="10" xfId="0" applyNumberFormat="1" applyFont="1" applyFill="1" applyBorder="1" applyAlignment="1">
      <alignment horizontal="center" wrapText="1"/>
    </xf>
    <xf numFmtId="0" fontId="23" fillId="0" borderId="0" xfId="0" applyFont="1" applyFill="1" applyAlignment="1">
      <alignment/>
    </xf>
    <xf numFmtId="0" fontId="85" fillId="0" borderId="13" xfId="0" applyFont="1" applyFill="1" applyBorder="1" applyAlignment="1">
      <alignment/>
    </xf>
    <xf numFmtId="0" fontId="8" fillId="0" borderId="13" xfId="0" applyFont="1" applyFill="1" applyBorder="1" applyAlignment="1">
      <alignment/>
    </xf>
    <xf numFmtId="0" fontId="8" fillId="0" borderId="10" xfId="0" applyFont="1" applyFill="1" applyBorder="1" applyAlignment="1">
      <alignment horizontal="justify" vertical="center"/>
    </xf>
    <xf numFmtId="0" fontId="85" fillId="0" borderId="14" xfId="0" applyFont="1" applyFill="1" applyBorder="1" applyAlignment="1">
      <alignment/>
    </xf>
    <xf numFmtId="0" fontId="8" fillId="0" borderId="14" xfId="0" applyFont="1" applyFill="1" applyBorder="1" applyAlignment="1">
      <alignment horizontal="justify" vertical="center" wrapText="1"/>
    </xf>
    <xf numFmtId="0" fontId="8" fillId="0" borderId="10" xfId="0" applyFont="1" applyFill="1" applyBorder="1" applyAlignment="1">
      <alignment vertical="top" wrapText="1"/>
    </xf>
    <xf numFmtId="0" fontId="8" fillId="0" borderId="10" xfId="0" applyFont="1" applyFill="1" applyBorder="1" applyAlignment="1">
      <alignment horizontal="center" vertical="center"/>
    </xf>
    <xf numFmtId="0" fontId="85" fillId="0" borderId="14" xfId="0" applyFont="1" applyFill="1" applyBorder="1" applyAlignment="1">
      <alignment/>
    </xf>
    <xf numFmtId="0" fontId="23" fillId="0" borderId="13" xfId="0" applyFont="1" applyFill="1" applyBorder="1" applyAlignment="1">
      <alignment vertical="center"/>
    </xf>
    <xf numFmtId="0" fontId="85" fillId="0" borderId="14" xfId="0" applyFont="1" applyFill="1" applyBorder="1" applyAlignment="1">
      <alignment vertical="center"/>
    </xf>
    <xf numFmtId="0" fontId="8" fillId="0" borderId="24" xfId="0" applyFont="1" applyFill="1" applyBorder="1" applyAlignment="1">
      <alignment vertical="center" wrapText="1"/>
    </xf>
    <xf numFmtId="0" fontId="23" fillId="0" borderId="0" xfId="0" applyFont="1" applyFill="1" applyAlignment="1">
      <alignment vertical="center"/>
    </xf>
    <xf numFmtId="0" fontId="85" fillId="33" borderId="14" xfId="0" applyFont="1" applyFill="1" applyBorder="1" applyAlignment="1">
      <alignment vertical="center"/>
    </xf>
    <xf numFmtId="0" fontId="85" fillId="37" borderId="10" xfId="0" applyFont="1" applyFill="1" applyBorder="1" applyAlignment="1">
      <alignment vertical="center"/>
    </xf>
    <xf numFmtId="3" fontId="85" fillId="37" borderId="10" xfId="0" applyNumberFormat="1" applyFont="1" applyFill="1" applyBorder="1" applyAlignment="1">
      <alignment vertical="center"/>
    </xf>
    <xf numFmtId="3" fontId="85" fillId="37" borderId="10" xfId="0" applyNumberFormat="1" applyFont="1" applyFill="1" applyBorder="1" applyAlignment="1">
      <alignment horizontal="right" vertical="center"/>
    </xf>
    <xf numFmtId="169" fontId="85" fillId="37" borderId="10" xfId="0" applyNumberFormat="1" applyFont="1" applyFill="1" applyBorder="1" applyAlignment="1">
      <alignment vertical="center"/>
    </xf>
    <xf numFmtId="3" fontId="85" fillId="37" borderId="10" xfId="0" applyNumberFormat="1" applyFont="1" applyFill="1" applyBorder="1" applyAlignment="1">
      <alignment horizontal="left" vertical="center"/>
    </xf>
    <xf numFmtId="0" fontId="23" fillId="13" borderId="18" xfId="0" applyFont="1" applyFill="1" applyBorder="1" applyAlignment="1">
      <alignment vertical="center"/>
    </xf>
    <xf numFmtId="0" fontId="23" fillId="19" borderId="21" xfId="0" applyFont="1" applyFill="1" applyBorder="1" applyAlignment="1">
      <alignment vertical="center"/>
    </xf>
    <xf numFmtId="0" fontId="23" fillId="19" borderId="24" xfId="0" applyFont="1" applyFill="1" applyBorder="1" applyAlignment="1">
      <alignment vertical="center"/>
    </xf>
    <xf numFmtId="0" fontId="23" fillId="16" borderId="12" xfId="0" applyFont="1" applyFill="1" applyBorder="1" applyAlignment="1">
      <alignment/>
    </xf>
    <xf numFmtId="0" fontId="23" fillId="10" borderId="22" xfId="0" applyFont="1" applyFill="1" applyBorder="1" applyAlignment="1">
      <alignment/>
    </xf>
    <xf numFmtId="0" fontId="23" fillId="10" borderId="15" xfId="0" applyFont="1" applyFill="1" applyBorder="1" applyAlignment="1">
      <alignment/>
    </xf>
    <xf numFmtId="0" fontId="24" fillId="33" borderId="15" xfId="0" applyFont="1" applyFill="1" applyBorder="1" applyAlignment="1">
      <alignment horizontal="left" vertical="top"/>
    </xf>
    <xf numFmtId="0" fontId="24" fillId="33" borderId="13" xfId="0" applyFont="1" applyFill="1" applyBorder="1" applyAlignment="1">
      <alignment horizontal="left" vertical="top"/>
    </xf>
    <xf numFmtId="9" fontId="85" fillId="40" borderId="19" xfId="0" applyNumberFormat="1" applyFont="1" applyFill="1" applyBorder="1" applyAlignment="1">
      <alignment horizontal="center" vertical="center" wrapText="1"/>
    </xf>
    <xf numFmtId="3" fontId="8" fillId="33" borderId="23" xfId="0" applyNumberFormat="1" applyFont="1" applyFill="1" applyBorder="1" applyAlignment="1">
      <alignment horizontal="right" vertical="center"/>
    </xf>
    <xf numFmtId="0" fontId="8" fillId="40" borderId="12" xfId="0" applyFont="1" applyFill="1" applyBorder="1" applyAlignment="1">
      <alignment horizontal="justify" vertical="center" wrapText="1"/>
    </xf>
    <xf numFmtId="0" fontId="85" fillId="40" borderId="12" xfId="0" applyFont="1" applyFill="1" applyBorder="1" applyAlignment="1">
      <alignment horizontal="justify" vertical="center" wrapText="1"/>
    </xf>
    <xf numFmtId="0" fontId="8" fillId="40" borderId="12" xfId="0" applyFont="1" applyFill="1" applyBorder="1" applyAlignment="1">
      <alignment horizontal="center" vertical="center" wrapText="1"/>
    </xf>
    <xf numFmtId="0" fontId="92" fillId="40" borderId="12" xfId="0" applyFont="1" applyFill="1" applyBorder="1" applyAlignment="1">
      <alignment horizontal="center" vertical="center" wrapText="1"/>
    </xf>
    <xf numFmtId="3" fontId="8" fillId="33" borderId="15" xfId="0" applyNumberFormat="1" applyFont="1" applyFill="1" applyBorder="1" applyAlignment="1">
      <alignment horizontal="right" vertical="center"/>
    </xf>
    <xf numFmtId="0" fontId="8" fillId="40" borderId="18" xfId="0" applyFont="1" applyFill="1" applyBorder="1" applyAlignment="1">
      <alignment horizontal="justify" vertical="center" wrapText="1"/>
    </xf>
    <xf numFmtId="3" fontId="85" fillId="40" borderId="17" xfId="0" applyNumberFormat="1" applyFont="1" applyFill="1" applyBorder="1" applyAlignment="1">
      <alignment vertical="center" wrapText="1"/>
    </xf>
    <xf numFmtId="0" fontId="85" fillId="40" borderId="18" xfId="0" applyFont="1" applyFill="1" applyBorder="1" applyAlignment="1">
      <alignment horizontal="justify" vertical="center" wrapText="1"/>
    </xf>
    <xf numFmtId="0" fontId="8" fillId="40" borderId="18" xfId="0" applyFont="1" applyFill="1" applyBorder="1" applyAlignment="1">
      <alignment horizontal="center" vertical="center" wrapText="1"/>
    </xf>
    <xf numFmtId="0" fontId="92" fillId="40" borderId="18" xfId="0" applyFont="1" applyFill="1" applyBorder="1" applyAlignment="1">
      <alignment horizontal="center" vertical="center" wrapText="1"/>
    </xf>
    <xf numFmtId="0" fontId="8" fillId="35" borderId="14" xfId="0" applyFont="1" applyFill="1" applyBorder="1" applyAlignment="1">
      <alignment vertical="top" wrapText="1"/>
    </xf>
    <xf numFmtId="0" fontId="8" fillId="35" borderId="13" xfId="0" applyFont="1" applyFill="1" applyBorder="1" applyAlignment="1">
      <alignment vertical="top" wrapText="1"/>
    </xf>
    <xf numFmtId="0" fontId="23" fillId="16" borderId="14" xfId="0" applyFont="1" applyFill="1" applyBorder="1" applyAlignment="1">
      <alignment horizontal="center"/>
    </xf>
    <xf numFmtId="0" fontId="23" fillId="10" borderId="0" xfId="0" applyFont="1" applyFill="1" applyBorder="1" applyAlignment="1">
      <alignment horizontal="center"/>
    </xf>
    <xf numFmtId="0" fontId="23" fillId="10" borderId="13" xfId="0" applyFont="1" applyFill="1" applyBorder="1" applyAlignment="1">
      <alignment horizontal="center"/>
    </xf>
    <xf numFmtId="0" fontId="23" fillId="33" borderId="13" xfId="0" applyFont="1" applyFill="1" applyBorder="1" applyAlignment="1">
      <alignment horizontal="center"/>
    </xf>
    <xf numFmtId="0" fontId="23" fillId="0" borderId="14" xfId="0" applyFont="1" applyBorder="1" applyAlignment="1">
      <alignment horizontal="center"/>
    </xf>
    <xf numFmtId="0" fontId="23" fillId="33" borderId="0" xfId="0" applyFont="1" applyFill="1" applyAlignment="1">
      <alignment horizontal="center"/>
    </xf>
    <xf numFmtId="3" fontId="23" fillId="40" borderId="18" xfId="0" applyNumberFormat="1" applyFont="1" applyFill="1" applyBorder="1" applyAlignment="1">
      <alignment horizontal="justify" vertical="center" wrapText="1"/>
    </xf>
    <xf numFmtId="3" fontId="23" fillId="33" borderId="18" xfId="0" applyNumberFormat="1" applyFont="1" applyFill="1" applyBorder="1" applyAlignment="1">
      <alignment horizontal="right" vertical="center"/>
    </xf>
    <xf numFmtId="169" fontId="23" fillId="33" borderId="18" xfId="0" applyNumberFormat="1" applyFont="1" applyFill="1" applyBorder="1" applyAlignment="1">
      <alignment horizontal="center" vertical="center" wrapText="1"/>
    </xf>
    <xf numFmtId="3" fontId="23" fillId="33" borderId="18" xfId="0" applyNumberFormat="1" applyFont="1" applyFill="1" applyBorder="1" applyAlignment="1">
      <alignment horizontal="left" wrapText="1"/>
    </xf>
    <xf numFmtId="0" fontId="23" fillId="35" borderId="12" xfId="0" applyFont="1" applyFill="1" applyBorder="1" applyAlignment="1">
      <alignment vertical="center" wrapText="1"/>
    </xf>
    <xf numFmtId="0" fontId="23" fillId="35" borderId="15" xfId="0" applyFont="1" applyFill="1" applyBorder="1" applyAlignment="1">
      <alignment vertical="center" wrapText="1"/>
    </xf>
    <xf numFmtId="0" fontId="23" fillId="0" borderId="12" xfId="0" applyFont="1" applyBorder="1" applyAlignment="1">
      <alignment vertical="center" wrapText="1"/>
    </xf>
    <xf numFmtId="0" fontId="23" fillId="40" borderId="10" xfId="0" applyFont="1" applyFill="1" applyBorder="1" applyAlignment="1">
      <alignment horizontal="justify" vertical="center" wrapText="1"/>
    </xf>
    <xf numFmtId="3" fontId="85" fillId="40" borderId="16" xfId="0" applyNumberFormat="1" applyFont="1" applyFill="1" applyBorder="1" applyAlignment="1">
      <alignment horizontal="center" vertical="center" wrapText="1"/>
    </xf>
    <xf numFmtId="9" fontId="85" fillId="40" borderId="16" xfId="0" applyNumberFormat="1" applyFont="1" applyFill="1" applyBorder="1" applyAlignment="1">
      <alignment horizontal="center" vertical="center" wrapText="1"/>
    </xf>
    <xf numFmtId="0" fontId="23" fillId="40" borderId="12" xfId="0" applyFont="1" applyFill="1" applyBorder="1" applyAlignment="1">
      <alignment horizontal="justify" vertical="center" wrapText="1"/>
    </xf>
    <xf numFmtId="9" fontId="85" fillId="40" borderId="17" xfId="0"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vertical="center" wrapText="1"/>
    </xf>
    <xf numFmtId="0" fontId="85" fillId="40" borderId="29" xfId="0" applyFont="1" applyFill="1" applyBorder="1" applyAlignment="1">
      <alignment horizontal="justify" vertical="center" wrapText="1"/>
    </xf>
    <xf numFmtId="0" fontId="85" fillId="40" borderId="20" xfId="0" applyFont="1" applyFill="1" applyBorder="1" applyAlignment="1">
      <alignment vertical="center" wrapText="1"/>
    </xf>
    <xf numFmtId="0" fontId="8" fillId="0" borderId="14" xfId="0" applyFont="1" applyFill="1" applyBorder="1" applyAlignment="1">
      <alignment/>
    </xf>
    <xf numFmtId="0" fontId="8" fillId="0" borderId="14" xfId="0" applyFont="1" applyFill="1" applyBorder="1" applyAlignment="1">
      <alignment horizontal="center" vertical="center" wrapText="1"/>
    </xf>
    <xf numFmtId="0" fontId="85" fillId="0" borderId="18" xfId="0" applyFont="1" applyFill="1" applyBorder="1" applyAlignment="1">
      <alignment horizontal="justify" vertical="center" wrapText="1"/>
    </xf>
    <xf numFmtId="0" fontId="85" fillId="0" borderId="14" xfId="0" applyFont="1" applyFill="1" applyBorder="1" applyAlignment="1">
      <alignment vertical="center" wrapText="1"/>
    </xf>
    <xf numFmtId="3" fontId="85" fillId="0" borderId="10" xfId="0" applyNumberFormat="1" applyFont="1" applyFill="1" applyBorder="1" applyAlignment="1">
      <alignment vertical="center"/>
    </xf>
    <xf numFmtId="3" fontId="8" fillId="0" borderId="10" xfId="0" applyNumberFormat="1" applyFont="1" applyFill="1" applyBorder="1" applyAlignment="1">
      <alignment horizontal="right" wrapText="1"/>
    </xf>
    <xf numFmtId="167" fontId="31" fillId="0" borderId="10" xfId="0" applyNumberFormat="1" applyFont="1" applyFill="1" applyBorder="1" applyAlignment="1">
      <alignment vertical="center"/>
    </xf>
    <xf numFmtId="0" fontId="34" fillId="35" borderId="10" xfId="0" applyFont="1" applyFill="1" applyBorder="1" applyAlignment="1">
      <alignment vertical="center" wrapText="1"/>
    </xf>
    <xf numFmtId="0" fontId="23" fillId="0" borderId="17" xfId="0" applyFont="1" applyFill="1" applyBorder="1" applyAlignment="1">
      <alignment vertical="center" wrapText="1"/>
    </xf>
    <xf numFmtId="0" fontId="8" fillId="0" borderId="18" xfId="0" applyFont="1" applyFill="1" applyBorder="1" applyAlignment="1">
      <alignment horizontal="justify" vertical="center" wrapText="1"/>
    </xf>
    <xf numFmtId="9" fontId="85" fillId="0" borderId="19" xfId="0" applyNumberFormat="1" applyFont="1" applyFill="1" applyBorder="1" applyAlignment="1">
      <alignment horizontal="center" vertical="center" wrapText="1"/>
    </xf>
    <xf numFmtId="0" fontId="92" fillId="0" borderId="10" xfId="0" applyFont="1" applyFill="1" applyBorder="1" applyAlignment="1">
      <alignment horizontal="center" vertical="center" wrapText="1"/>
    </xf>
    <xf numFmtId="0" fontId="34" fillId="0" borderId="18" xfId="0" applyFont="1" applyFill="1" applyBorder="1" applyAlignment="1">
      <alignment vertical="center" wrapText="1"/>
    </xf>
    <xf numFmtId="0" fontId="85" fillId="0" borderId="10" xfId="0" applyFont="1" applyFill="1" applyBorder="1" applyAlignment="1">
      <alignment horizontal="justify" vertical="center" wrapText="1"/>
    </xf>
    <xf numFmtId="0" fontId="34" fillId="35" borderId="19" xfId="0" applyFont="1" applyFill="1" applyBorder="1" applyAlignment="1">
      <alignment vertical="center" wrapText="1"/>
    </xf>
    <xf numFmtId="0" fontId="34" fillId="35" borderId="23" xfId="0" applyFont="1" applyFill="1" applyBorder="1" applyAlignment="1">
      <alignment vertical="center" wrapText="1"/>
    </xf>
    <xf numFmtId="0" fontId="23" fillId="0" borderId="17" xfId="0" applyFont="1" applyBorder="1" applyAlignment="1">
      <alignment vertical="center" wrapText="1"/>
    </xf>
    <xf numFmtId="0" fontId="85" fillId="40" borderId="12" xfId="0" applyFont="1" applyFill="1" applyBorder="1" applyAlignment="1">
      <alignment vertical="center" wrapText="1"/>
    </xf>
    <xf numFmtId="0" fontId="85" fillId="40" borderId="18" xfId="0" applyFont="1" applyFill="1" applyBorder="1" applyAlignment="1">
      <alignment vertical="center" wrapText="1"/>
    </xf>
    <xf numFmtId="0" fontId="34" fillId="0" borderId="14" xfId="0" applyFont="1" applyFill="1" applyBorder="1" applyAlignment="1">
      <alignment vertical="center" wrapText="1"/>
    </xf>
    <xf numFmtId="0" fontId="8" fillId="0" borderId="12" xfId="0" applyFont="1" applyFill="1" applyBorder="1" applyAlignment="1">
      <alignment horizontal="justify" vertical="center" wrapText="1"/>
    </xf>
    <xf numFmtId="1" fontId="8" fillId="0" borderId="10" xfId="0" applyNumberFormat="1" applyFont="1" applyFill="1" applyBorder="1" applyAlignment="1">
      <alignment horizontal="right" vertical="center" wrapText="1"/>
    </xf>
    <xf numFmtId="0" fontId="84" fillId="0" borderId="10" xfId="0" applyFont="1" applyBorder="1" applyAlignment="1">
      <alignment horizontal="justify" vertical="center"/>
    </xf>
    <xf numFmtId="0" fontId="84" fillId="0" borderId="10" xfId="0" applyFont="1" applyFill="1" applyBorder="1" applyAlignment="1">
      <alignment horizontal="justify" vertical="center"/>
    </xf>
    <xf numFmtId="0" fontId="84" fillId="0" borderId="18" xfId="0" applyFont="1" applyFill="1" applyBorder="1" applyAlignment="1">
      <alignment horizontal="justify" vertical="center"/>
    </xf>
    <xf numFmtId="0" fontId="8" fillId="40" borderId="23" xfId="0" applyFont="1" applyFill="1" applyBorder="1" applyAlignment="1">
      <alignment horizontal="justify" vertical="top" wrapText="1"/>
    </xf>
    <xf numFmtId="0" fontId="8" fillId="0" borderId="14" xfId="0" applyFont="1" applyFill="1" applyBorder="1" applyAlignment="1">
      <alignment/>
    </xf>
    <xf numFmtId="0" fontId="8" fillId="0" borderId="12" xfId="0" applyFont="1" applyFill="1" applyBorder="1" applyAlignment="1">
      <alignment horizontal="center" vertical="center" wrapText="1"/>
    </xf>
    <xf numFmtId="0" fontId="8" fillId="0" borderId="15" xfId="0" applyFont="1" applyFill="1" applyBorder="1" applyAlignment="1">
      <alignment horizontal="justify" vertical="center" wrapText="1"/>
    </xf>
    <xf numFmtId="0" fontId="85" fillId="0" borderId="10" xfId="0" applyFont="1" applyFill="1" applyBorder="1" applyAlignment="1">
      <alignment horizontal="justify" vertical="center"/>
    </xf>
    <xf numFmtId="0" fontId="23" fillId="35" borderId="12" xfId="0" applyFont="1" applyFill="1" applyBorder="1" applyAlignment="1">
      <alignment/>
    </xf>
    <xf numFmtId="3" fontId="85" fillId="35" borderId="12" xfId="0" applyNumberFormat="1" applyFont="1" applyFill="1" applyBorder="1" applyAlignment="1">
      <alignment vertical="center"/>
    </xf>
    <xf numFmtId="3" fontId="85" fillId="35" borderId="12" xfId="0" applyNumberFormat="1" applyFont="1" applyFill="1" applyBorder="1" applyAlignment="1">
      <alignment horizontal="justify" vertical="center"/>
    </xf>
    <xf numFmtId="3" fontId="23" fillId="35" borderId="12" xfId="0" applyNumberFormat="1" applyFont="1" applyFill="1" applyBorder="1" applyAlignment="1">
      <alignment horizontal="right" wrapText="1"/>
    </xf>
    <xf numFmtId="169" fontId="23" fillId="35" borderId="12" xfId="0" applyNumberFormat="1" applyFont="1" applyFill="1" applyBorder="1" applyAlignment="1">
      <alignment horizontal="right" wrapText="1"/>
    </xf>
    <xf numFmtId="3" fontId="23" fillId="35" borderId="12" xfId="0" applyNumberFormat="1" applyFont="1" applyFill="1" applyBorder="1" applyAlignment="1">
      <alignment horizontal="left" wrapText="1"/>
    </xf>
    <xf numFmtId="0" fontId="85" fillId="0" borderId="18" xfId="0" applyFont="1" applyBorder="1" applyAlignment="1">
      <alignment/>
    </xf>
    <xf numFmtId="0" fontId="85" fillId="37" borderId="12" xfId="0" applyFont="1" applyFill="1" applyBorder="1" applyAlignment="1">
      <alignment/>
    </xf>
    <xf numFmtId="3" fontId="85" fillId="37" borderId="12" xfId="0" applyNumberFormat="1" applyFont="1" applyFill="1" applyBorder="1" applyAlignment="1">
      <alignment/>
    </xf>
    <xf numFmtId="3" fontId="85" fillId="37" borderId="12" xfId="0" applyNumberFormat="1" applyFont="1" applyFill="1" applyBorder="1" applyAlignment="1">
      <alignment horizontal="right"/>
    </xf>
    <xf numFmtId="169" fontId="85" fillId="37" borderId="12" xfId="0" applyNumberFormat="1" applyFont="1" applyFill="1" applyBorder="1" applyAlignment="1">
      <alignment/>
    </xf>
    <xf numFmtId="3" fontId="85" fillId="37" borderId="12" xfId="0" applyNumberFormat="1" applyFont="1" applyFill="1" applyBorder="1" applyAlignment="1">
      <alignment horizontal="left"/>
    </xf>
    <xf numFmtId="0" fontId="23" fillId="16" borderId="18" xfId="0" applyFont="1" applyFill="1" applyBorder="1" applyAlignment="1">
      <alignment/>
    </xf>
    <xf numFmtId="0" fontId="23" fillId="10" borderId="21" xfId="0" applyFont="1" applyFill="1" applyBorder="1" applyAlignment="1">
      <alignment/>
    </xf>
    <xf numFmtId="0" fontId="23" fillId="10" borderId="24" xfId="0" applyFont="1" applyFill="1" applyBorder="1" applyAlignment="1">
      <alignment/>
    </xf>
    <xf numFmtId="0" fontId="85" fillId="38" borderId="10" xfId="0" applyFont="1" applyFill="1" applyBorder="1" applyAlignment="1">
      <alignment/>
    </xf>
    <xf numFmtId="3" fontId="85" fillId="38" borderId="10" xfId="0" applyNumberFormat="1" applyFont="1" applyFill="1" applyBorder="1" applyAlignment="1">
      <alignment/>
    </xf>
    <xf numFmtId="3" fontId="85" fillId="38" borderId="10" xfId="0" applyNumberFormat="1" applyFont="1" applyFill="1" applyBorder="1" applyAlignment="1">
      <alignment horizontal="right"/>
    </xf>
    <xf numFmtId="169" fontId="85" fillId="38" borderId="10" xfId="0" applyNumberFormat="1" applyFont="1" applyFill="1" applyBorder="1" applyAlignment="1">
      <alignment/>
    </xf>
    <xf numFmtId="3" fontId="85" fillId="38" borderId="10" xfId="0" applyNumberFormat="1" applyFont="1" applyFill="1" applyBorder="1" applyAlignment="1">
      <alignment horizontal="left"/>
    </xf>
    <xf numFmtId="0" fontId="23" fillId="40" borderId="10" xfId="0" applyFont="1" applyFill="1" applyBorder="1" applyAlignment="1">
      <alignment/>
    </xf>
    <xf numFmtId="0" fontId="85" fillId="40" borderId="10" xfId="0" applyFont="1" applyFill="1" applyBorder="1" applyAlignment="1">
      <alignment/>
    </xf>
    <xf numFmtId="3" fontId="85" fillId="40" borderId="10" xfId="0" applyNumberFormat="1" applyFont="1" applyFill="1" applyBorder="1" applyAlignment="1">
      <alignment horizontal="justify" vertical="center"/>
    </xf>
    <xf numFmtId="3" fontId="85" fillId="40" borderId="10" xfId="0" applyNumberFormat="1" applyFont="1" applyFill="1" applyBorder="1" applyAlignment="1">
      <alignment/>
    </xf>
    <xf numFmtId="3" fontId="85" fillId="40" borderId="10" xfId="0" applyNumberFormat="1" applyFont="1" applyFill="1" applyBorder="1" applyAlignment="1">
      <alignment horizontal="right"/>
    </xf>
    <xf numFmtId="169" fontId="85" fillId="40" borderId="10" xfId="0" applyNumberFormat="1" applyFont="1" applyFill="1" applyBorder="1" applyAlignment="1">
      <alignment/>
    </xf>
    <xf numFmtId="3" fontId="85" fillId="40" borderId="10" xfId="0" applyNumberFormat="1" applyFont="1" applyFill="1" applyBorder="1" applyAlignment="1">
      <alignment horizontal="left"/>
    </xf>
    <xf numFmtId="0" fontId="23" fillId="45" borderId="15" xfId="0" applyFont="1" applyFill="1" applyBorder="1" applyAlignment="1">
      <alignment/>
    </xf>
    <xf numFmtId="0" fontId="23" fillId="46" borderId="12" xfId="0" applyFont="1" applyFill="1" applyBorder="1" applyAlignment="1">
      <alignment/>
    </xf>
    <xf numFmtId="0" fontId="23" fillId="33" borderId="15" xfId="0" applyFont="1" applyFill="1" applyBorder="1" applyAlignment="1">
      <alignment horizontal="left" vertical="top"/>
    </xf>
    <xf numFmtId="0" fontId="85" fillId="40" borderId="12" xfId="0" applyFont="1" applyFill="1" applyBorder="1" applyAlignment="1">
      <alignment/>
    </xf>
    <xf numFmtId="3" fontId="8" fillId="40" borderId="12" xfId="0" applyNumberFormat="1" applyFont="1" applyFill="1" applyBorder="1" applyAlignment="1">
      <alignment horizontal="right" wrapText="1"/>
    </xf>
    <xf numFmtId="3" fontId="8" fillId="40" borderId="12" xfId="0" applyNumberFormat="1" applyFont="1" applyFill="1" applyBorder="1" applyAlignment="1">
      <alignment horizontal="justify" vertical="center"/>
    </xf>
    <xf numFmtId="3" fontId="8" fillId="33" borderId="12" xfId="0" applyNumberFormat="1" applyFont="1" applyFill="1" applyBorder="1" applyAlignment="1">
      <alignment horizontal="right"/>
    </xf>
    <xf numFmtId="167" fontId="8" fillId="33" borderId="12" xfId="0" applyNumberFormat="1" applyFont="1" applyFill="1" applyBorder="1" applyAlignment="1">
      <alignment horizontal="right"/>
    </xf>
    <xf numFmtId="169" fontId="8" fillId="33" borderId="12" xfId="0" applyNumberFormat="1" applyFont="1" applyFill="1" applyBorder="1" applyAlignment="1">
      <alignment horizontal="right"/>
    </xf>
    <xf numFmtId="3" fontId="8" fillId="33" borderId="12" xfId="0" applyNumberFormat="1" applyFont="1" applyFill="1" applyBorder="1" applyAlignment="1">
      <alignment horizontal="left"/>
    </xf>
    <xf numFmtId="0" fontId="23" fillId="45" borderId="13" xfId="0" applyFont="1" applyFill="1" applyBorder="1" applyAlignment="1">
      <alignment vertical="center"/>
    </xf>
    <xf numFmtId="0" fontId="23" fillId="46" borderId="14" xfId="0" applyFont="1" applyFill="1" applyBorder="1" applyAlignment="1">
      <alignment vertical="center"/>
    </xf>
    <xf numFmtId="0" fontId="85" fillId="35" borderId="12" xfId="0" applyFont="1" applyFill="1" applyBorder="1" applyAlignment="1">
      <alignment vertical="center"/>
    </xf>
    <xf numFmtId="3" fontId="85" fillId="35" borderId="12" xfId="0" applyNumberFormat="1" applyFont="1" applyFill="1" applyBorder="1" applyAlignment="1">
      <alignment horizontal="right" vertical="center"/>
    </xf>
    <xf numFmtId="169" fontId="85" fillId="35" borderId="12" xfId="0" applyNumberFormat="1" applyFont="1" applyFill="1" applyBorder="1" applyAlignment="1">
      <alignment vertical="center"/>
    </xf>
    <xf numFmtId="3" fontId="85" fillId="35" borderId="12" xfId="0" applyNumberFormat="1" applyFont="1" applyFill="1" applyBorder="1" applyAlignment="1">
      <alignment horizontal="left" vertical="center"/>
    </xf>
    <xf numFmtId="3" fontId="85" fillId="38" borderId="12" xfId="0" applyNumberFormat="1" applyFont="1" applyFill="1" applyBorder="1" applyAlignment="1">
      <alignment vertical="center"/>
    </xf>
    <xf numFmtId="3" fontId="85" fillId="38" borderId="12" xfId="0" applyNumberFormat="1" applyFont="1" applyFill="1" applyBorder="1" applyAlignment="1">
      <alignment horizontal="justify" vertical="center"/>
    </xf>
    <xf numFmtId="169" fontId="85" fillId="38" borderId="12" xfId="0" applyNumberFormat="1" applyFont="1" applyFill="1" applyBorder="1" applyAlignment="1">
      <alignment vertical="center"/>
    </xf>
    <xf numFmtId="3" fontId="85" fillId="38" borderId="12" xfId="0" applyNumberFormat="1" applyFont="1" applyFill="1" applyBorder="1" applyAlignment="1">
      <alignment horizontal="right" vertical="center"/>
    </xf>
    <xf numFmtId="3" fontId="85" fillId="38" borderId="12" xfId="0" applyNumberFormat="1" applyFont="1" applyFill="1" applyBorder="1" applyAlignment="1">
      <alignment horizontal="left" vertical="center"/>
    </xf>
    <xf numFmtId="0" fontId="23" fillId="45" borderId="10" xfId="0" applyFont="1" applyFill="1" applyBorder="1" applyAlignment="1">
      <alignment vertical="center"/>
    </xf>
    <xf numFmtId="0" fontId="85" fillId="36" borderId="10" xfId="0" applyFont="1" applyFill="1" applyBorder="1" applyAlignment="1">
      <alignment horizontal="justify" vertical="center"/>
    </xf>
    <xf numFmtId="3" fontId="85" fillId="36" borderId="10" xfId="0" applyNumberFormat="1" applyFont="1" applyFill="1" applyBorder="1" applyAlignment="1">
      <alignment vertical="center"/>
    </xf>
    <xf numFmtId="3" fontId="85" fillId="36" borderId="10" xfId="0" applyNumberFormat="1" applyFont="1" applyFill="1" applyBorder="1" applyAlignment="1">
      <alignment horizontal="right" vertical="center"/>
    </xf>
    <xf numFmtId="169" fontId="85" fillId="36" borderId="10" xfId="0" applyNumberFormat="1" applyFont="1" applyFill="1" applyBorder="1" applyAlignment="1">
      <alignment vertical="center"/>
    </xf>
    <xf numFmtId="3" fontId="85" fillId="36" borderId="10" xfId="0" applyNumberFormat="1" applyFont="1" applyFill="1" applyBorder="1" applyAlignment="1">
      <alignment horizontal="left" vertical="center"/>
    </xf>
    <xf numFmtId="0" fontId="23" fillId="40" borderId="10" xfId="0" applyFont="1" applyFill="1" applyBorder="1" applyAlignment="1">
      <alignment vertical="center"/>
    </xf>
    <xf numFmtId="3" fontId="85" fillId="40" borderId="10" xfId="0" applyNumberFormat="1" applyFont="1" applyFill="1" applyBorder="1" applyAlignment="1">
      <alignment vertical="center"/>
    </xf>
    <xf numFmtId="3" fontId="85" fillId="40" borderId="10" xfId="0" applyNumberFormat="1" applyFont="1" applyFill="1" applyBorder="1" applyAlignment="1">
      <alignment horizontal="right" vertical="center"/>
    </xf>
    <xf numFmtId="169" fontId="85" fillId="40" borderId="10" xfId="0" applyNumberFormat="1" applyFont="1" applyFill="1" applyBorder="1" applyAlignment="1">
      <alignment vertical="center"/>
    </xf>
    <xf numFmtId="3" fontId="85" fillId="40" borderId="10" xfId="0" applyNumberFormat="1" applyFont="1" applyFill="1" applyBorder="1" applyAlignment="1">
      <alignment horizontal="left" vertical="center"/>
    </xf>
    <xf numFmtId="0" fontId="24" fillId="19" borderId="12" xfId="0" applyFont="1" applyFill="1" applyBorder="1" applyAlignment="1">
      <alignment horizontal="justify" vertical="top"/>
    </xf>
    <xf numFmtId="0" fontId="23" fillId="13" borderId="12" xfId="0" applyFont="1" applyFill="1" applyBorder="1" applyAlignment="1">
      <alignment horizontal="left" vertical="top"/>
    </xf>
    <xf numFmtId="0" fontId="24" fillId="13" borderId="12" xfId="0" applyFont="1" applyFill="1" applyBorder="1" applyAlignment="1">
      <alignment horizontal="justify" vertical="top"/>
    </xf>
    <xf numFmtId="0" fontId="24" fillId="33" borderId="12" xfId="0" applyFont="1" applyFill="1" applyBorder="1" applyAlignment="1">
      <alignment horizontal="left" vertical="top"/>
    </xf>
    <xf numFmtId="0" fontId="24" fillId="40" borderId="12" xfId="0" applyFont="1" applyFill="1" applyBorder="1" applyAlignment="1">
      <alignment horizontal="justify" vertical="top"/>
    </xf>
    <xf numFmtId="0" fontId="8" fillId="0" borderId="22" xfId="0" applyFont="1" applyBorder="1" applyAlignment="1">
      <alignment horizontal="justify" vertical="center" wrapText="1"/>
    </xf>
    <xf numFmtId="0" fontId="8" fillId="40" borderId="23" xfId="0" applyFont="1" applyFill="1" applyBorder="1" applyAlignment="1">
      <alignment horizontal="justify" vertical="center" wrapText="1"/>
    </xf>
    <xf numFmtId="0" fontId="30" fillId="0" borderId="10" xfId="0" applyFont="1" applyFill="1" applyBorder="1" applyAlignment="1">
      <alignment horizontal="justify" vertical="center" wrapText="1"/>
    </xf>
    <xf numFmtId="3" fontId="8" fillId="33" borderId="12" xfId="0" applyNumberFormat="1" applyFont="1" applyFill="1" applyBorder="1" applyAlignment="1">
      <alignment horizontal="center"/>
    </xf>
    <xf numFmtId="0" fontId="23" fillId="19" borderId="14" xfId="0" applyFont="1" applyFill="1" applyBorder="1" applyAlignment="1">
      <alignment/>
    </xf>
    <xf numFmtId="0" fontId="8" fillId="40" borderId="22" xfId="0" applyFont="1" applyFill="1" applyBorder="1" applyAlignment="1">
      <alignment horizontal="justify" vertical="center" wrapText="1"/>
    </xf>
    <xf numFmtId="0" fontId="8" fillId="0" borderId="10" xfId="0" applyFont="1" applyBorder="1" applyAlignment="1">
      <alignment horizontal="center" vertical="center" wrapText="1"/>
    </xf>
    <xf numFmtId="3" fontId="8" fillId="33" borderId="14" xfId="0" applyNumberFormat="1" applyFont="1" applyFill="1" applyBorder="1" applyAlignment="1">
      <alignment horizontal="center"/>
    </xf>
    <xf numFmtId="0" fontId="85" fillId="0" borderId="17" xfId="0" applyFont="1" applyBorder="1" applyAlignment="1">
      <alignment/>
    </xf>
    <xf numFmtId="0" fontId="85" fillId="0" borderId="14" xfId="0" applyFont="1" applyBorder="1" applyAlignment="1">
      <alignment/>
    </xf>
    <xf numFmtId="0" fontId="8" fillId="0" borderId="10" xfId="0" applyFont="1" applyBorder="1" applyAlignment="1">
      <alignment horizontal="justify" vertical="center" wrapText="1"/>
    </xf>
    <xf numFmtId="0" fontId="85" fillId="0" borderId="0" xfId="0" applyFont="1" applyBorder="1" applyAlignment="1">
      <alignment/>
    </xf>
    <xf numFmtId="3" fontId="8" fillId="40" borderId="12" xfId="0" applyNumberFormat="1" applyFont="1" applyFill="1" applyBorder="1" applyAlignment="1">
      <alignment horizontal="center" wrapText="1"/>
    </xf>
    <xf numFmtId="3" fontId="8" fillId="33" borderId="18" xfId="0" applyNumberFormat="1" applyFont="1" applyFill="1" applyBorder="1" applyAlignment="1">
      <alignment horizontal="center"/>
    </xf>
    <xf numFmtId="3" fontId="8" fillId="33" borderId="12" xfId="0" applyNumberFormat="1" applyFont="1" applyFill="1" applyBorder="1" applyAlignment="1">
      <alignment horizontal="justify" vertical="center"/>
    </xf>
    <xf numFmtId="0" fontId="23" fillId="19" borderId="14" xfId="0" applyFont="1" applyFill="1" applyBorder="1" applyAlignment="1">
      <alignment vertical="center"/>
    </xf>
    <xf numFmtId="3" fontId="23" fillId="35" borderId="12" xfId="0" applyNumberFormat="1" applyFont="1" applyFill="1" applyBorder="1" applyAlignment="1">
      <alignment horizontal="justify" vertical="center" wrapText="1"/>
    </xf>
    <xf numFmtId="0" fontId="85" fillId="37" borderId="12" xfId="0" applyFont="1" applyFill="1" applyBorder="1" applyAlignment="1">
      <alignment horizontal="justify" vertical="center"/>
    </xf>
    <xf numFmtId="0" fontId="23" fillId="19" borderId="18" xfId="0" applyFont="1" applyFill="1" applyBorder="1" applyAlignment="1">
      <alignment vertical="center"/>
    </xf>
    <xf numFmtId="0" fontId="24" fillId="0" borderId="10" xfId="0" applyFont="1" applyBorder="1" applyAlignment="1">
      <alignment vertical="center"/>
    </xf>
    <xf numFmtId="0" fontId="24" fillId="40" borderId="10" xfId="0" applyFont="1" applyFill="1" applyBorder="1" applyAlignment="1">
      <alignment vertical="center"/>
    </xf>
    <xf numFmtId="0" fontId="87" fillId="40" borderId="10" xfId="0" applyFont="1" applyFill="1" applyBorder="1" applyAlignment="1">
      <alignment vertical="center"/>
    </xf>
    <xf numFmtId="3" fontId="24" fillId="40" borderId="10" xfId="0" applyNumberFormat="1" applyFont="1" applyFill="1" applyBorder="1" applyAlignment="1">
      <alignment vertical="center"/>
    </xf>
    <xf numFmtId="3" fontId="24" fillId="40" borderId="10" xfId="0" applyNumberFormat="1" applyFont="1" applyFill="1" applyBorder="1" applyAlignment="1">
      <alignment horizontal="justify" vertical="center"/>
    </xf>
    <xf numFmtId="3" fontId="24" fillId="0" borderId="10" xfId="0" applyNumberFormat="1" applyFont="1" applyBorder="1" applyAlignment="1">
      <alignment vertical="center"/>
    </xf>
    <xf numFmtId="3" fontId="24" fillId="0" borderId="10" xfId="0" applyNumberFormat="1" applyFont="1" applyBorder="1" applyAlignment="1">
      <alignment horizontal="right" vertical="center"/>
    </xf>
    <xf numFmtId="169" fontId="24" fillId="0" borderId="10" xfId="0" applyNumberFormat="1" applyFont="1" applyBorder="1" applyAlignment="1">
      <alignment vertical="center"/>
    </xf>
    <xf numFmtId="3" fontId="24" fillId="0" borderId="10" xfId="0" applyNumberFormat="1" applyFont="1" applyBorder="1" applyAlignment="1">
      <alignment horizontal="left" vertical="center"/>
    </xf>
    <xf numFmtId="0" fontId="24" fillId="0" borderId="0" xfId="0" applyFont="1" applyAlignment="1">
      <alignment vertical="center"/>
    </xf>
    <xf numFmtId="0" fontId="85" fillId="0" borderId="0" xfId="0" applyFont="1" applyAlignment="1">
      <alignment/>
    </xf>
    <xf numFmtId="3" fontId="87" fillId="0" borderId="0" xfId="0" applyNumberFormat="1" applyFont="1" applyAlignment="1">
      <alignment horizontal="right"/>
    </xf>
    <xf numFmtId="169" fontId="85" fillId="0" borderId="0" xfId="0" applyNumberFormat="1" applyFont="1" applyAlignment="1">
      <alignment/>
    </xf>
    <xf numFmtId="0" fontId="23" fillId="0" borderId="0" xfId="0" applyFont="1" applyAlignment="1">
      <alignment/>
    </xf>
    <xf numFmtId="3" fontId="94" fillId="0" borderId="0" xfId="0" applyNumberFormat="1" applyFont="1" applyAlignment="1">
      <alignment horizontal="right" vertical="justify"/>
    </xf>
    <xf numFmtId="0" fontId="95" fillId="0" borderId="0" xfId="0" applyFont="1" applyAlignment="1">
      <alignment horizontal="right"/>
    </xf>
    <xf numFmtId="2" fontId="88" fillId="0" borderId="0" xfId="0" applyNumberFormat="1" applyFont="1" applyAlignment="1">
      <alignment/>
    </xf>
    <xf numFmtId="3" fontId="94" fillId="0" borderId="0" xfId="0" applyNumberFormat="1" applyFont="1" applyAlignment="1">
      <alignment horizontal="right"/>
    </xf>
    <xf numFmtId="1" fontId="24" fillId="33" borderId="12" xfId="0" applyNumberFormat="1" applyFont="1" applyFill="1" applyBorder="1" applyAlignment="1">
      <alignment vertical="center"/>
    </xf>
    <xf numFmtId="0" fontId="24" fillId="47" borderId="14" xfId="0" applyFont="1" applyFill="1" applyBorder="1" applyAlignment="1">
      <alignment horizontal="left" vertical="top"/>
    </xf>
    <xf numFmtId="0" fontId="24" fillId="47" borderId="12" xfId="0" applyFont="1" applyFill="1" applyBorder="1" applyAlignment="1">
      <alignment horizontal="justify" vertical="top"/>
    </xf>
    <xf numFmtId="0" fontId="24" fillId="48" borderId="0" xfId="0" applyFont="1" applyFill="1" applyBorder="1" applyAlignment="1">
      <alignment horizontal="justify" vertical="top"/>
    </xf>
    <xf numFmtId="0" fontId="24" fillId="48" borderId="12" xfId="0" applyFont="1" applyFill="1" applyBorder="1" applyAlignment="1">
      <alignment horizontal="justify" vertical="top"/>
    </xf>
    <xf numFmtId="0" fontId="35" fillId="0" borderId="30" xfId="0" applyFont="1" applyBorder="1" applyAlignment="1">
      <alignment horizontal="justify" vertical="top" wrapText="1"/>
    </xf>
    <xf numFmtId="0" fontId="9" fillId="0" borderId="0" xfId="0" applyFont="1" applyAlignment="1">
      <alignment horizontal="justify" vertical="top"/>
    </xf>
    <xf numFmtId="0" fontId="36" fillId="0" borderId="31" xfId="0" applyFont="1" applyBorder="1" applyAlignment="1">
      <alignment vertical="top" wrapText="1"/>
    </xf>
    <xf numFmtId="0" fontId="36" fillId="0" borderId="0" xfId="0" applyFont="1" applyBorder="1" applyAlignment="1">
      <alignment horizontal="justify" vertical="top" wrapText="1"/>
    </xf>
    <xf numFmtId="0" fontId="92" fillId="41" borderId="10" xfId="0" applyFont="1" applyFill="1" applyBorder="1" applyAlignment="1">
      <alignment horizontal="justify" vertical="center" wrapText="1"/>
    </xf>
    <xf numFmtId="3" fontId="8" fillId="33" borderId="12" xfId="52" applyNumberFormat="1" applyFont="1" applyFill="1" applyBorder="1" applyAlignment="1">
      <alignment horizontal="center" vertical="center"/>
    </xf>
    <xf numFmtId="168" fontId="8" fillId="33" borderId="12" xfId="0" applyNumberFormat="1" applyFont="1" applyFill="1" applyBorder="1" applyAlignment="1">
      <alignment horizontal="center" vertical="center" wrapText="1"/>
    </xf>
    <xf numFmtId="3" fontId="8" fillId="33" borderId="12" xfId="0" applyNumberFormat="1" applyFont="1" applyFill="1" applyBorder="1" applyAlignment="1">
      <alignment horizontal="justify" vertical="center" wrapText="1"/>
    </xf>
    <xf numFmtId="3" fontId="37" fillId="40" borderId="0" xfId="0" applyNumberFormat="1" applyFont="1" applyFill="1" applyBorder="1" applyAlignment="1">
      <alignment/>
    </xf>
    <xf numFmtId="3" fontId="23" fillId="33" borderId="0" xfId="0" applyNumberFormat="1" applyFont="1" applyFill="1" applyBorder="1" applyAlignment="1">
      <alignment wrapText="1"/>
    </xf>
    <xf numFmtId="1" fontId="24" fillId="33" borderId="14" xfId="0" applyNumberFormat="1" applyFont="1" applyFill="1" applyBorder="1" applyAlignment="1">
      <alignment/>
    </xf>
    <xf numFmtId="0" fontId="24" fillId="47" borderId="13" xfId="0" applyFont="1" applyFill="1" applyBorder="1" applyAlignment="1">
      <alignment horizontal="left" vertical="top"/>
    </xf>
    <xf numFmtId="0" fontId="24" fillId="47" borderId="14" xfId="0" applyFont="1" applyFill="1" applyBorder="1" applyAlignment="1">
      <alignment horizontal="justify" vertical="top"/>
    </xf>
    <xf numFmtId="0" fontId="24" fillId="48" borderId="14" xfId="0" applyFont="1" applyFill="1" applyBorder="1" applyAlignment="1">
      <alignment horizontal="justify" vertical="top"/>
    </xf>
    <xf numFmtId="0" fontId="35" fillId="0" borderId="17" xfId="0" applyFont="1" applyBorder="1" applyAlignment="1">
      <alignment horizontal="justify" vertical="top" wrapText="1"/>
    </xf>
    <xf numFmtId="0" fontId="36" fillId="0" borderId="14" xfId="0" applyFont="1" applyBorder="1" applyAlignment="1">
      <alignment vertical="top" wrapText="1"/>
    </xf>
    <xf numFmtId="0" fontId="24" fillId="48" borderId="13" xfId="0" applyFont="1" applyFill="1" applyBorder="1" applyAlignment="1">
      <alignment horizontal="justify" vertical="top"/>
    </xf>
    <xf numFmtId="0" fontId="96" fillId="41" borderId="10" xfId="0" applyFont="1" applyFill="1" applyBorder="1" applyAlignment="1">
      <alignment horizontal="justify" vertical="center" wrapText="1"/>
    </xf>
    <xf numFmtId="0" fontId="23" fillId="33" borderId="18" xfId="0" applyFont="1" applyFill="1" applyBorder="1" applyAlignment="1">
      <alignment/>
    </xf>
    <xf numFmtId="0" fontId="36" fillId="0" borderId="18" xfId="0" applyFont="1" applyBorder="1" applyAlignment="1">
      <alignment vertical="top" wrapText="1"/>
    </xf>
    <xf numFmtId="0" fontId="11" fillId="0" borderId="14" xfId="0" applyFont="1" applyBorder="1" applyAlignment="1">
      <alignment vertical="center"/>
    </xf>
    <xf numFmtId="0" fontId="11" fillId="0" borderId="17" xfId="0" applyFont="1" applyBorder="1" applyAlignment="1">
      <alignment vertical="center"/>
    </xf>
    <xf numFmtId="0" fontId="11" fillId="35" borderId="10" xfId="0" applyFont="1" applyFill="1" applyBorder="1" applyAlignment="1">
      <alignment vertical="center"/>
    </xf>
    <xf numFmtId="0" fontId="11" fillId="35" borderId="10" xfId="0" applyFont="1" applyFill="1" applyBorder="1" applyAlignment="1">
      <alignment horizontal="center" vertical="center"/>
    </xf>
    <xf numFmtId="3" fontId="11" fillId="35" borderId="23" xfId="0" applyNumberFormat="1" applyFont="1" applyFill="1" applyBorder="1" applyAlignment="1">
      <alignment horizontal="center" vertical="center"/>
    </xf>
    <xf numFmtId="0" fontId="89" fillId="49" borderId="10" xfId="0" applyFont="1" applyFill="1" applyBorder="1" applyAlignment="1">
      <alignment vertical="center"/>
    </xf>
    <xf numFmtId="3" fontId="89" fillId="49" borderId="10" xfId="0" applyNumberFormat="1" applyFont="1" applyFill="1" applyBorder="1" applyAlignment="1">
      <alignment vertical="center"/>
    </xf>
    <xf numFmtId="3" fontId="11" fillId="35" borderId="10" xfId="0" applyNumberFormat="1" applyFont="1" applyFill="1" applyBorder="1" applyAlignment="1">
      <alignment vertical="center"/>
    </xf>
    <xf numFmtId="0" fontId="11" fillId="40" borderId="0" xfId="0" applyFont="1" applyFill="1" applyAlignment="1">
      <alignment vertical="center"/>
    </xf>
    <xf numFmtId="0" fontId="11" fillId="33" borderId="14" xfId="0" applyFont="1" applyFill="1" applyBorder="1" applyAlignment="1">
      <alignment vertical="center"/>
    </xf>
    <xf numFmtId="0" fontId="11" fillId="37" borderId="12" xfId="0" applyFont="1" applyFill="1" applyBorder="1" applyAlignment="1">
      <alignment vertical="center"/>
    </xf>
    <xf numFmtId="0" fontId="11" fillId="37" borderId="10" xfId="0" applyFont="1" applyFill="1" applyBorder="1" applyAlignment="1">
      <alignment vertical="center"/>
    </xf>
    <xf numFmtId="0" fontId="11" fillId="37" borderId="19" xfId="0" applyFont="1" applyFill="1" applyBorder="1" applyAlignment="1">
      <alignment vertical="center"/>
    </xf>
    <xf numFmtId="0" fontId="11" fillId="37" borderId="10" xfId="0" applyFont="1" applyFill="1" applyBorder="1" applyAlignment="1">
      <alignment horizontal="center" vertical="center"/>
    </xf>
    <xf numFmtId="3" fontId="11" fillId="37" borderId="23" xfId="0" applyNumberFormat="1" applyFont="1" applyFill="1" applyBorder="1" applyAlignment="1">
      <alignment horizontal="center" vertical="center"/>
    </xf>
    <xf numFmtId="0" fontId="89" fillId="50" borderId="10" xfId="0" applyFont="1" applyFill="1" applyBorder="1" applyAlignment="1">
      <alignment vertical="center"/>
    </xf>
    <xf numFmtId="3" fontId="11" fillId="37" borderId="10" xfId="0" applyNumberFormat="1" applyFont="1" applyFill="1" applyBorder="1" applyAlignment="1">
      <alignment vertical="center"/>
    </xf>
    <xf numFmtId="0" fontId="24" fillId="48" borderId="24" xfId="0" applyFont="1" applyFill="1" applyBorder="1" applyAlignment="1">
      <alignment horizontal="justify" vertical="top"/>
    </xf>
    <xf numFmtId="0" fontId="24" fillId="48" borderId="18" xfId="0" applyFont="1" applyFill="1" applyBorder="1" applyAlignment="1">
      <alignment horizontal="justify" vertical="top"/>
    </xf>
    <xf numFmtId="0" fontId="11" fillId="38" borderId="16" xfId="0" applyFont="1" applyFill="1" applyBorder="1" applyAlignment="1">
      <alignment vertical="center"/>
    </xf>
    <xf numFmtId="0" fontId="11" fillId="38" borderId="12" xfId="0" applyFont="1" applyFill="1" applyBorder="1" applyAlignment="1">
      <alignment vertical="center"/>
    </xf>
    <xf numFmtId="0" fontId="11" fillId="38" borderId="10" xfId="0" applyFont="1" applyFill="1" applyBorder="1" applyAlignment="1">
      <alignment vertical="center"/>
    </xf>
    <xf numFmtId="0" fontId="11" fillId="38" borderId="19" xfId="0" applyFont="1" applyFill="1" applyBorder="1" applyAlignment="1">
      <alignment vertical="center"/>
    </xf>
    <xf numFmtId="0" fontId="11" fillId="38" borderId="10" xfId="0" applyFont="1" applyFill="1" applyBorder="1" applyAlignment="1">
      <alignment horizontal="center" vertical="center"/>
    </xf>
    <xf numFmtId="3" fontId="11" fillId="38" borderId="23" xfId="0" applyNumberFormat="1" applyFont="1" applyFill="1" applyBorder="1" applyAlignment="1">
      <alignment horizontal="center" vertical="center"/>
    </xf>
    <xf numFmtId="0" fontId="89" fillId="51" borderId="10" xfId="0" applyFont="1" applyFill="1" applyBorder="1" applyAlignment="1">
      <alignment vertical="center"/>
    </xf>
    <xf numFmtId="3" fontId="11" fillId="38" borderId="10" xfId="0" applyNumberFormat="1" applyFont="1" applyFill="1" applyBorder="1" applyAlignment="1">
      <alignment vertical="center"/>
    </xf>
    <xf numFmtId="0" fontId="11" fillId="33" borderId="18" xfId="0" applyFont="1" applyFill="1" applyBorder="1" applyAlignment="1">
      <alignment vertical="center"/>
    </xf>
    <xf numFmtId="0" fontId="24" fillId="36" borderId="10" xfId="0" applyFont="1" applyFill="1" applyBorder="1" applyAlignment="1">
      <alignment horizontal="justify" vertical="top"/>
    </xf>
    <xf numFmtId="0" fontId="11" fillId="36" borderId="10" xfId="0" applyFont="1" applyFill="1" applyBorder="1" applyAlignment="1">
      <alignment vertical="center"/>
    </xf>
    <xf numFmtId="0" fontId="11" fillId="36" borderId="12" xfId="0" applyFont="1" applyFill="1" applyBorder="1" applyAlignment="1">
      <alignment vertical="center"/>
    </xf>
    <xf numFmtId="0" fontId="11" fillId="36" borderId="19" xfId="0" applyFont="1" applyFill="1" applyBorder="1" applyAlignment="1">
      <alignment vertical="center"/>
    </xf>
    <xf numFmtId="0" fontId="11" fillId="36" borderId="10" xfId="0" applyFont="1" applyFill="1" applyBorder="1" applyAlignment="1">
      <alignment horizontal="center" vertical="center"/>
    </xf>
    <xf numFmtId="3" fontId="11" fillId="36" borderId="23" xfId="0" applyNumberFormat="1" applyFont="1" applyFill="1" applyBorder="1" applyAlignment="1">
      <alignment horizontal="center" vertical="center"/>
    </xf>
    <xf numFmtId="0" fontId="89" fillId="52" borderId="10" xfId="0" applyFont="1" applyFill="1" applyBorder="1" applyAlignment="1">
      <alignment vertical="center"/>
    </xf>
    <xf numFmtId="3" fontId="11" fillId="36" borderId="10" xfId="0" applyNumberFormat="1" applyFont="1" applyFill="1" applyBorder="1" applyAlignment="1">
      <alignment vertical="center"/>
    </xf>
    <xf numFmtId="0" fontId="11" fillId="33" borderId="0" xfId="0" applyFont="1" applyFill="1" applyAlignment="1">
      <alignment vertical="center"/>
    </xf>
    <xf numFmtId="1" fontId="24" fillId="33" borderId="10" xfId="0" applyNumberFormat="1" applyFont="1" applyFill="1" applyBorder="1" applyAlignment="1">
      <alignment horizontal="center" vertical="center"/>
    </xf>
    <xf numFmtId="0" fontId="23" fillId="47" borderId="14" xfId="0" applyFont="1" applyFill="1" applyBorder="1" applyAlignment="1">
      <alignment/>
    </xf>
    <xf numFmtId="0" fontId="23" fillId="48" borderId="0" xfId="0" applyFont="1" applyFill="1" applyBorder="1" applyAlignment="1">
      <alignment/>
    </xf>
    <xf numFmtId="0" fontId="23" fillId="48" borderId="14" xfId="0" applyFont="1" applyFill="1" applyBorder="1" applyAlignment="1">
      <alignment/>
    </xf>
    <xf numFmtId="0" fontId="24" fillId="33" borderId="0" xfId="0" applyFont="1" applyFill="1" applyBorder="1" applyAlignment="1">
      <alignment horizontal="left" vertical="center"/>
    </xf>
    <xf numFmtId="0" fontId="36" fillId="0" borderId="14" xfId="0" applyFont="1" applyBorder="1" applyAlignment="1">
      <alignment horizontal="center" vertical="center" wrapText="1"/>
    </xf>
    <xf numFmtId="0" fontId="36" fillId="0" borderId="14" xfId="0" applyFont="1" applyBorder="1" applyAlignment="1">
      <alignment horizontal="justify" vertical="center" wrapText="1"/>
    </xf>
    <xf numFmtId="0" fontId="36" fillId="0" borderId="12" xfId="0" applyFont="1" applyBorder="1" applyAlignment="1">
      <alignment horizontal="center" vertical="center" wrapText="1"/>
    </xf>
    <xf numFmtId="0" fontId="9" fillId="33" borderId="19" xfId="0" applyFont="1" applyFill="1" applyBorder="1" applyAlignment="1">
      <alignment horizontal="justify" vertical="center" wrapText="1"/>
    </xf>
    <xf numFmtId="0" fontId="23" fillId="33" borderId="10" xfId="0" applyFont="1" applyFill="1" applyBorder="1" applyAlignment="1">
      <alignment horizontal="center" vertical="center"/>
    </xf>
    <xf numFmtId="0" fontId="23"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3" fontId="8" fillId="33" borderId="23" xfId="0" applyNumberFormat="1" applyFont="1" applyFill="1" applyBorder="1" applyAlignment="1">
      <alignment horizontal="center" vertical="center" wrapText="1"/>
    </xf>
    <xf numFmtId="0" fontId="92" fillId="41" borderId="10" xfId="0" applyFont="1" applyFill="1" applyBorder="1" applyAlignment="1">
      <alignment horizontal="center" vertical="center" wrapText="1"/>
    </xf>
    <xf numFmtId="3" fontId="8" fillId="40" borderId="19" xfId="0" applyNumberFormat="1" applyFont="1" applyFill="1" applyBorder="1" applyAlignment="1">
      <alignment horizontal="center" vertical="center"/>
    </xf>
    <xf numFmtId="0" fontId="8" fillId="33" borderId="10" xfId="0" applyNumberFormat="1" applyFont="1" applyFill="1" applyBorder="1" applyAlignment="1">
      <alignment horizontal="center" vertical="center"/>
    </xf>
    <xf numFmtId="0" fontId="8" fillId="33" borderId="12" xfId="0" applyNumberFormat="1" applyFont="1" applyFill="1" applyBorder="1" applyAlignment="1">
      <alignment vertical="center" wrapText="1"/>
    </xf>
    <xf numFmtId="0" fontId="23" fillId="47" borderId="14" xfId="0" applyFont="1" applyFill="1" applyBorder="1" applyAlignment="1">
      <alignment vertical="center"/>
    </xf>
    <xf numFmtId="0" fontId="23" fillId="48" borderId="14" xfId="0" applyFont="1" applyFill="1" applyBorder="1" applyAlignment="1">
      <alignment vertical="center"/>
    </xf>
    <xf numFmtId="0" fontId="36" fillId="0" borderId="14" xfId="0" applyFont="1" applyBorder="1" applyAlignment="1">
      <alignment vertical="center" wrapText="1"/>
    </xf>
    <xf numFmtId="0" fontId="36" fillId="35" borderId="12" xfId="0" applyFont="1" applyFill="1" applyBorder="1" applyAlignment="1">
      <alignment vertical="center" wrapText="1"/>
    </xf>
    <xf numFmtId="3" fontId="23" fillId="35" borderId="15" xfId="0" applyNumberFormat="1" applyFont="1" applyFill="1" applyBorder="1" applyAlignment="1">
      <alignment horizontal="center" vertical="center" wrapText="1"/>
    </xf>
    <xf numFmtId="0" fontId="85" fillId="49" borderId="10" xfId="0" applyFont="1" applyFill="1" applyBorder="1" applyAlignment="1">
      <alignment horizontal="right" vertical="center" wrapText="1"/>
    </xf>
    <xf numFmtId="3" fontId="85" fillId="49" borderId="10" xfId="0" applyNumberFormat="1" applyFont="1" applyFill="1" applyBorder="1" applyAlignment="1">
      <alignment horizontal="right" vertical="center" wrapText="1"/>
    </xf>
    <xf numFmtId="3" fontId="37" fillId="40" borderId="0" xfId="0" applyNumberFormat="1" applyFont="1" applyFill="1" applyBorder="1" applyAlignment="1">
      <alignment vertical="center"/>
    </xf>
    <xf numFmtId="3" fontId="23" fillId="33" borderId="0" xfId="0" applyNumberFormat="1" applyFont="1" applyFill="1" applyBorder="1" applyAlignment="1">
      <alignment vertical="center" wrapText="1"/>
    </xf>
    <xf numFmtId="1" fontId="24" fillId="33" borderId="10" xfId="0" applyNumberFormat="1" applyFont="1" applyFill="1" applyBorder="1" applyAlignment="1">
      <alignment vertical="center"/>
    </xf>
    <xf numFmtId="0" fontId="23" fillId="48" borderId="13" xfId="0" applyFont="1" applyFill="1" applyBorder="1" applyAlignment="1">
      <alignment/>
    </xf>
    <xf numFmtId="0" fontId="36" fillId="0" borderId="14" xfId="0" applyFont="1" applyBorder="1" applyAlignment="1">
      <alignment/>
    </xf>
    <xf numFmtId="0" fontId="11" fillId="0" borderId="12" xfId="0" applyFont="1" applyBorder="1" applyAlignment="1">
      <alignment vertical="center" wrapText="1"/>
    </xf>
    <xf numFmtId="0" fontId="89" fillId="0" borderId="15" xfId="47" applyFont="1" applyBorder="1" applyAlignment="1" applyProtection="1">
      <alignment vertical="center" wrapText="1"/>
      <protection/>
    </xf>
    <xf numFmtId="0" fontId="0" fillId="0" borderId="0" xfId="0" applyAlignment="1">
      <alignment horizontal="justify" vertical="justify"/>
    </xf>
    <xf numFmtId="3" fontId="8" fillId="40" borderId="10" xfId="0" applyNumberFormat="1" applyFont="1" applyFill="1" applyBorder="1" applyAlignment="1">
      <alignment horizontal="right" vertical="center"/>
    </xf>
    <xf numFmtId="0" fontId="38" fillId="35" borderId="10" xfId="0" applyFont="1" applyFill="1" applyBorder="1" applyAlignment="1">
      <alignment vertical="center" wrapText="1"/>
    </xf>
    <xf numFmtId="0" fontId="39" fillId="35" borderId="10" xfId="0" applyFont="1" applyFill="1" applyBorder="1" applyAlignment="1">
      <alignment vertical="center" wrapText="1"/>
    </xf>
    <xf numFmtId="0" fontId="23" fillId="35" borderId="10" xfId="0" applyFont="1" applyFill="1" applyBorder="1" applyAlignment="1">
      <alignment/>
    </xf>
    <xf numFmtId="3" fontId="23" fillId="35" borderId="23" xfId="0" applyNumberFormat="1" applyFont="1" applyFill="1" applyBorder="1" applyAlignment="1">
      <alignment horizontal="center" wrapText="1"/>
    </xf>
    <xf numFmtId="3" fontId="8" fillId="42" borderId="10" xfId="0" applyNumberFormat="1" applyFont="1" applyFill="1" applyBorder="1" applyAlignment="1">
      <alignment vertical="center" wrapText="1"/>
    </xf>
    <xf numFmtId="0" fontId="11" fillId="0" borderId="12" xfId="0" applyFont="1" applyBorder="1" applyAlignment="1">
      <alignment horizontal="center" vertical="center" wrapText="1"/>
    </xf>
    <xf numFmtId="0" fontId="9" fillId="0" borderId="15" xfId="0" applyFont="1" applyBorder="1" applyAlignment="1">
      <alignment vertical="center" wrapText="1"/>
    </xf>
    <xf numFmtId="0" fontId="9" fillId="0" borderId="17" xfId="0" applyFont="1" applyBorder="1" applyAlignment="1">
      <alignment vertical="center" wrapText="1"/>
    </xf>
    <xf numFmtId="0" fontId="23" fillId="33" borderId="12" xfId="0" applyFont="1" applyFill="1" applyBorder="1" applyAlignment="1">
      <alignment horizontal="center" vertical="center" wrapText="1"/>
    </xf>
    <xf numFmtId="3" fontId="8" fillId="33" borderId="15" xfId="0" applyNumberFormat="1" applyFont="1" applyFill="1" applyBorder="1" applyAlignment="1">
      <alignment horizontal="center" vertical="center" wrapText="1"/>
    </xf>
    <xf numFmtId="3" fontId="8" fillId="0" borderId="16" xfId="0" applyNumberFormat="1" applyFont="1" applyFill="1" applyBorder="1" applyAlignment="1">
      <alignment horizontal="right"/>
    </xf>
    <xf numFmtId="3" fontId="8" fillId="0" borderId="12" xfId="0" applyNumberFormat="1" applyFont="1" applyFill="1" applyBorder="1" applyAlignment="1">
      <alignment horizontal="right"/>
    </xf>
    <xf numFmtId="3" fontId="8" fillId="0" borderId="12" xfId="0" applyNumberFormat="1" applyFont="1" applyFill="1" applyBorder="1" applyAlignment="1">
      <alignment horizontal="center" vertical="center"/>
    </xf>
    <xf numFmtId="167" fontId="8" fillId="0" borderId="12" xfId="0" applyNumberFormat="1" applyFont="1" applyFill="1" applyBorder="1" applyAlignment="1">
      <alignment horizontal="center" vertical="center"/>
    </xf>
    <xf numFmtId="3" fontId="8" fillId="33" borderId="12" xfId="0" applyNumberFormat="1" applyFont="1" applyFill="1" applyBorder="1" applyAlignment="1">
      <alignment horizontal="right" vertical="center" wrapText="1"/>
    </xf>
    <xf numFmtId="0" fontId="23" fillId="33" borderId="21" xfId="0" applyFont="1" applyFill="1" applyBorder="1" applyAlignment="1">
      <alignment vertical="center"/>
    </xf>
    <xf numFmtId="0" fontId="23" fillId="33" borderId="24" xfId="0" applyFont="1" applyFill="1" applyBorder="1" applyAlignment="1">
      <alignment vertical="center"/>
    </xf>
    <xf numFmtId="0" fontId="36" fillId="0" borderId="18" xfId="0" applyFont="1" applyBorder="1" applyAlignment="1">
      <alignment vertical="center"/>
    </xf>
    <xf numFmtId="3" fontId="23" fillId="35" borderId="23" xfId="0" applyNumberFormat="1" applyFont="1" applyFill="1" applyBorder="1" applyAlignment="1">
      <alignment horizontal="center" vertical="center" wrapText="1"/>
    </xf>
    <xf numFmtId="3" fontId="23" fillId="42" borderId="19" xfId="0" applyNumberFormat="1" applyFont="1" applyFill="1" applyBorder="1" applyAlignment="1">
      <alignment horizontal="right" vertical="center" wrapText="1"/>
    </xf>
    <xf numFmtId="3" fontId="23" fillId="35" borderId="0" xfId="0" applyNumberFormat="1" applyFont="1" applyFill="1" applyBorder="1" applyAlignment="1">
      <alignment vertical="center" wrapText="1"/>
    </xf>
    <xf numFmtId="0" fontId="9" fillId="33" borderId="12" xfId="0" applyFont="1" applyFill="1" applyBorder="1" applyAlignment="1">
      <alignment vertical="center"/>
    </xf>
    <xf numFmtId="0" fontId="9" fillId="37" borderId="12" xfId="0" applyFont="1" applyFill="1" applyBorder="1" applyAlignment="1">
      <alignment vertical="center"/>
    </xf>
    <xf numFmtId="0" fontId="9" fillId="37" borderId="12" xfId="0" applyFont="1" applyFill="1" applyBorder="1" applyAlignment="1">
      <alignment horizontal="center" vertical="center"/>
    </xf>
    <xf numFmtId="3" fontId="9" fillId="37" borderId="15" xfId="0" applyNumberFormat="1" applyFont="1" applyFill="1" applyBorder="1" applyAlignment="1">
      <alignment horizontal="center" vertical="center"/>
    </xf>
    <xf numFmtId="0" fontId="96" fillId="50" borderId="10" xfId="0" applyFont="1" applyFill="1" applyBorder="1" applyAlignment="1">
      <alignment vertical="center"/>
    </xf>
    <xf numFmtId="3" fontId="9" fillId="37" borderId="12" xfId="0" applyNumberFormat="1" applyFont="1" applyFill="1" applyBorder="1" applyAlignment="1">
      <alignment vertical="center"/>
    </xf>
    <xf numFmtId="0" fontId="23" fillId="48" borderId="0" xfId="0" applyFont="1" applyFill="1" applyBorder="1" applyAlignment="1">
      <alignment vertical="center"/>
    </xf>
    <xf numFmtId="0" fontId="23" fillId="48" borderId="13" xfId="0" applyFont="1" applyFill="1" applyBorder="1" applyAlignment="1">
      <alignment vertical="center"/>
    </xf>
    <xf numFmtId="0" fontId="9" fillId="38" borderId="10" xfId="0" applyFont="1" applyFill="1" applyBorder="1" applyAlignment="1">
      <alignment vertical="center"/>
    </xf>
    <xf numFmtId="0" fontId="9" fillId="38" borderId="10" xfId="0" applyFont="1" applyFill="1" applyBorder="1" applyAlignment="1">
      <alignment horizontal="center" vertical="center"/>
    </xf>
    <xf numFmtId="3" fontId="9" fillId="38" borderId="23" xfId="0" applyNumberFormat="1" applyFont="1" applyFill="1" applyBorder="1" applyAlignment="1">
      <alignment horizontal="center" vertical="center"/>
    </xf>
    <xf numFmtId="0" fontId="96" fillId="51" borderId="10" xfId="0" applyFont="1" applyFill="1" applyBorder="1" applyAlignment="1">
      <alignment vertical="center"/>
    </xf>
    <xf numFmtId="3" fontId="9" fillId="38" borderId="10" xfId="0" applyNumberFormat="1" applyFont="1" applyFill="1" applyBorder="1" applyAlignment="1">
      <alignment vertical="center"/>
    </xf>
    <xf numFmtId="0" fontId="11" fillId="40" borderId="10" xfId="0" applyFont="1" applyFill="1" applyBorder="1" applyAlignment="1">
      <alignment vertical="center"/>
    </xf>
    <xf numFmtId="1" fontId="87" fillId="33" borderId="0" xfId="0" applyNumberFormat="1" applyFont="1" applyFill="1" applyAlignment="1">
      <alignment horizontal="center" vertical="center"/>
    </xf>
    <xf numFmtId="0" fontId="85" fillId="47" borderId="14" xfId="0" applyFont="1" applyFill="1" applyBorder="1" applyAlignment="1">
      <alignment/>
    </xf>
    <xf numFmtId="0" fontId="85" fillId="48" borderId="0" xfId="0" applyFont="1" applyFill="1" applyBorder="1" applyAlignment="1">
      <alignment/>
    </xf>
    <xf numFmtId="0" fontId="85" fillId="48" borderId="13" xfId="0" applyFont="1" applyFill="1" applyBorder="1" applyAlignment="1">
      <alignment/>
    </xf>
    <xf numFmtId="0" fontId="85" fillId="33" borderId="13" xfId="0" applyFont="1" applyFill="1" applyBorder="1" applyAlignment="1">
      <alignment horizontal="left" vertical="center"/>
    </xf>
    <xf numFmtId="0" fontId="87" fillId="33" borderId="13" xfId="0" applyFont="1" applyFill="1" applyBorder="1" applyAlignment="1">
      <alignment horizontal="justify" vertical="center"/>
    </xf>
    <xf numFmtId="0" fontId="97" fillId="0" borderId="14" xfId="0" applyFont="1" applyBorder="1" applyAlignment="1">
      <alignment horizontal="center" vertical="center" wrapText="1"/>
    </xf>
    <xf numFmtId="0" fontId="97" fillId="0" borderId="14" xfId="0" applyFont="1" applyBorder="1" applyAlignment="1">
      <alignment horizontal="justify" vertical="center" wrapText="1"/>
    </xf>
    <xf numFmtId="0" fontId="97" fillId="0" borderId="17" xfId="0" applyFont="1" applyBorder="1" applyAlignment="1">
      <alignment horizontal="justify" vertical="center" wrapText="1"/>
    </xf>
    <xf numFmtId="0" fontId="97" fillId="0" borderId="13" xfId="0" applyFont="1" applyBorder="1" applyAlignment="1">
      <alignment horizontal="justify" vertical="center" wrapText="1"/>
    </xf>
    <xf numFmtId="0" fontId="89" fillId="40" borderId="18" xfId="0" applyFont="1" applyFill="1" applyBorder="1" applyAlignment="1">
      <alignment horizontal="justify" vertical="center" wrapText="1"/>
    </xf>
    <xf numFmtId="0" fontId="89" fillId="33" borderId="0" xfId="0" applyFont="1" applyFill="1" applyBorder="1" applyAlignment="1">
      <alignment horizontal="justify" vertical="center" wrapText="1"/>
    </xf>
    <xf numFmtId="3" fontId="85" fillId="33" borderId="10" xfId="0" applyNumberFormat="1" applyFont="1" applyFill="1" applyBorder="1" applyAlignment="1">
      <alignment horizontal="center" vertical="center" wrapText="1"/>
    </xf>
    <xf numFmtId="0" fontId="85" fillId="33" borderId="10" xfId="0" applyFont="1" applyFill="1" applyBorder="1" applyAlignment="1">
      <alignment vertical="center" wrapText="1"/>
    </xf>
    <xf numFmtId="0" fontId="89" fillId="0" borderId="24" xfId="0" applyFont="1" applyBorder="1" applyAlignment="1">
      <alignment horizontal="center" vertical="center" wrapText="1"/>
    </xf>
    <xf numFmtId="3" fontId="85" fillId="33" borderId="23" xfId="0" applyNumberFormat="1" applyFont="1" applyFill="1" applyBorder="1" applyAlignment="1">
      <alignment horizontal="center" vertical="center" wrapText="1"/>
    </xf>
    <xf numFmtId="3" fontId="8" fillId="33" borderId="10" xfId="0" applyNumberFormat="1" applyFont="1" applyFill="1" applyBorder="1" applyAlignment="1">
      <alignment horizontal="center" vertical="center" wrapText="1"/>
    </xf>
    <xf numFmtId="168" fontId="85" fillId="33" borderId="12" xfId="0" applyNumberFormat="1" applyFont="1" applyFill="1" applyBorder="1" applyAlignment="1">
      <alignment horizontal="center" vertical="center" wrapText="1"/>
    </xf>
    <xf numFmtId="3" fontId="87" fillId="40" borderId="0" xfId="0" applyNumberFormat="1" applyFont="1" applyFill="1" applyBorder="1" applyAlignment="1">
      <alignment/>
    </xf>
    <xf numFmtId="3" fontId="85" fillId="33" borderId="0" xfId="0" applyNumberFormat="1" applyFont="1" applyFill="1" applyBorder="1" applyAlignment="1">
      <alignment wrapText="1"/>
    </xf>
    <xf numFmtId="0" fontId="85" fillId="33" borderId="0" xfId="0" applyFont="1" applyFill="1" applyBorder="1" applyAlignment="1">
      <alignment/>
    </xf>
    <xf numFmtId="0" fontId="85" fillId="33" borderId="0" xfId="0" applyFont="1" applyFill="1" applyAlignment="1">
      <alignment/>
    </xf>
    <xf numFmtId="0" fontId="85" fillId="33" borderId="13" xfId="0" applyFont="1" applyFill="1" applyBorder="1" applyAlignment="1">
      <alignment/>
    </xf>
    <xf numFmtId="0" fontId="89" fillId="0" borderId="14" xfId="0" applyFont="1" applyBorder="1" applyAlignment="1">
      <alignment vertical="top" wrapText="1"/>
    </xf>
    <xf numFmtId="0" fontId="89" fillId="0" borderId="13" xfId="0" applyFont="1" applyBorder="1" applyAlignment="1">
      <alignment vertical="top" wrapText="1"/>
    </xf>
    <xf numFmtId="0" fontId="89" fillId="33" borderId="17" xfId="0" applyFont="1" applyFill="1" applyBorder="1" applyAlignment="1">
      <alignment horizontal="justify" vertical="center" wrapText="1"/>
    </xf>
    <xf numFmtId="0" fontId="89" fillId="0" borderId="10" xfId="0" applyFont="1" applyFill="1" applyBorder="1" applyAlignment="1">
      <alignment horizontal="justify" vertical="center" wrapText="1"/>
    </xf>
    <xf numFmtId="0" fontId="85" fillId="33" borderId="0" xfId="0" applyFont="1" applyFill="1" applyAlignment="1">
      <alignment vertical="center"/>
    </xf>
    <xf numFmtId="0" fontId="85" fillId="47" borderId="14" xfId="0" applyFont="1" applyFill="1" applyBorder="1" applyAlignment="1">
      <alignment vertical="center"/>
    </xf>
    <xf numFmtId="0" fontId="85" fillId="48" borderId="0" xfId="0" applyFont="1" applyFill="1" applyBorder="1" applyAlignment="1">
      <alignment vertical="center"/>
    </xf>
    <xf numFmtId="0" fontId="85" fillId="48" borderId="14" xfId="0" applyFont="1" applyFill="1" applyBorder="1" applyAlignment="1">
      <alignment vertical="center"/>
    </xf>
    <xf numFmtId="0" fontId="85" fillId="33" borderId="13" xfId="0" applyFont="1" applyFill="1" applyBorder="1" applyAlignment="1">
      <alignment vertical="center"/>
    </xf>
    <xf numFmtId="0" fontId="89" fillId="0" borderId="14" xfId="0" applyFont="1" applyBorder="1" applyAlignment="1">
      <alignment vertical="center" wrapText="1"/>
    </xf>
    <xf numFmtId="0" fontId="89" fillId="0" borderId="13" xfId="0" applyFont="1" applyBorder="1" applyAlignment="1">
      <alignment vertical="center" wrapText="1"/>
    </xf>
    <xf numFmtId="0" fontId="89" fillId="33" borderId="18" xfId="0" applyFont="1" applyFill="1" applyBorder="1" applyAlignment="1">
      <alignment horizontal="justify" vertical="center" wrapText="1"/>
    </xf>
    <xf numFmtId="3" fontId="87" fillId="40" borderId="0" xfId="0" applyNumberFormat="1" applyFont="1" applyFill="1" applyBorder="1" applyAlignment="1">
      <alignment vertical="center"/>
    </xf>
    <xf numFmtId="3" fontId="85" fillId="33" borderId="0" xfId="0" applyNumberFormat="1" applyFont="1" applyFill="1" applyBorder="1" applyAlignment="1">
      <alignment vertical="center" wrapText="1"/>
    </xf>
    <xf numFmtId="0" fontId="85" fillId="33" borderId="0" xfId="0" applyFont="1" applyFill="1" applyBorder="1" applyAlignment="1">
      <alignment vertical="center"/>
    </xf>
    <xf numFmtId="0" fontId="23" fillId="53" borderId="10" xfId="0" applyFont="1" applyFill="1" applyBorder="1" applyAlignment="1">
      <alignment vertical="center"/>
    </xf>
    <xf numFmtId="0" fontId="23" fillId="53" borderId="10" xfId="0" applyFont="1" applyFill="1" applyBorder="1" applyAlignment="1">
      <alignment horizontal="center" vertical="center"/>
    </xf>
    <xf numFmtId="3" fontId="23" fillId="53" borderId="23" xfId="0" applyNumberFormat="1" applyFont="1" applyFill="1" applyBorder="1" applyAlignment="1">
      <alignment horizontal="center" vertical="center" wrapText="1"/>
    </xf>
    <xf numFmtId="0" fontId="85" fillId="54" borderId="10" xfId="0" applyFont="1" applyFill="1" applyBorder="1" applyAlignment="1">
      <alignment horizontal="right" vertical="center" wrapText="1"/>
    </xf>
    <xf numFmtId="3" fontId="85" fillId="54" borderId="10" xfId="0" applyNumberFormat="1" applyFont="1" applyFill="1" applyBorder="1" applyAlignment="1">
      <alignment horizontal="right" vertical="center" wrapText="1"/>
    </xf>
    <xf numFmtId="3" fontId="23" fillId="53" borderId="10" xfId="0" applyNumberFormat="1" applyFont="1" applyFill="1" applyBorder="1" applyAlignment="1">
      <alignment horizontal="right" vertical="center" wrapText="1"/>
    </xf>
    <xf numFmtId="0" fontId="11" fillId="37" borderId="12" xfId="0" applyFont="1" applyFill="1" applyBorder="1" applyAlignment="1">
      <alignment horizontal="center" vertical="center"/>
    </xf>
    <xf numFmtId="3" fontId="11" fillId="37" borderId="15" xfId="0" applyNumberFormat="1" applyFont="1" applyFill="1" applyBorder="1" applyAlignment="1">
      <alignment horizontal="center" vertical="center"/>
    </xf>
    <xf numFmtId="3" fontId="11" fillId="37" borderId="12" xfId="0" applyNumberFormat="1" applyFont="1" applyFill="1" applyBorder="1" applyAlignment="1">
      <alignment vertical="center"/>
    </xf>
    <xf numFmtId="0" fontId="23" fillId="38" borderId="12" xfId="0" applyFont="1" applyFill="1" applyBorder="1" applyAlignment="1">
      <alignment vertical="center"/>
    </xf>
    <xf numFmtId="3" fontId="11" fillId="18" borderId="19" xfId="0" applyNumberFormat="1" applyFont="1" applyFill="1" applyBorder="1" applyAlignment="1">
      <alignment vertical="center"/>
    </xf>
    <xf numFmtId="0" fontId="23" fillId="47" borderId="18" xfId="0" applyFont="1" applyFill="1" applyBorder="1" applyAlignment="1">
      <alignment vertical="center"/>
    </xf>
    <xf numFmtId="0" fontId="23" fillId="36" borderId="10" xfId="0" applyFont="1" applyFill="1" applyBorder="1" applyAlignment="1">
      <alignment vertical="center"/>
    </xf>
    <xf numFmtId="1" fontId="24" fillId="33" borderId="12" xfId="0" applyNumberFormat="1" applyFont="1" applyFill="1" applyBorder="1" applyAlignment="1">
      <alignment horizontal="left" vertical="center" wrapText="1"/>
    </xf>
    <xf numFmtId="0" fontId="23" fillId="55" borderId="12" xfId="0" applyFont="1" applyFill="1" applyBorder="1" applyAlignment="1">
      <alignment vertical="center"/>
    </xf>
    <xf numFmtId="0" fontId="24" fillId="55" borderId="12" xfId="0" applyFont="1" applyFill="1" applyBorder="1" applyAlignment="1">
      <alignment horizontal="justify" vertical="center"/>
    </xf>
    <xf numFmtId="0" fontId="23" fillId="55" borderId="12" xfId="0" applyFont="1" applyFill="1" applyBorder="1" applyAlignment="1">
      <alignment horizontal="left" vertical="center"/>
    </xf>
    <xf numFmtId="0" fontId="36" fillId="0" borderId="15" xfId="0" applyFont="1" applyBorder="1" applyAlignment="1">
      <alignment horizontal="justify" vertical="center" wrapText="1"/>
    </xf>
    <xf numFmtId="0" fontId="36" fillId="0" borderId="12" xfId="0" applyFont="1" applyBorder="1" applyAlignment="1">
      <alignment vertical="center" wrapText="1"/>
    </xf>
    <xf numFmtId="0" fontId="9" fillId="0" borderId="10" xfId="0" applyFont="1" applyFill="1" applyBorder="1" applyAlignment="1">
      <alignment horizontal="justify" vertical="center" wrapText="1"/>
    </xf>
    <xf numFmtId="0" fontId="23" fillId="33" borderId="12" xfId="0" applyFont="1" applyFill="1" applyBorder="1" applyAlignment="1">
      <alignment vertical="center"/>
    </xf>
    <xf numFmtId="3" fontId="23" fillId="33" borderId="10" xfId="0" applyNumberFormat="1" applyFont="1" applyFill="1" applyBorder="1" applyAlignment="1">
      <alignment horizontal="center" vertical="center" wrapText="1"/>
    </xf>
    <xf numFmtId="3" fontId="23" fillId="33" borderId="10" xfId="0" applyNumberFormat="1" applyFont="1" applyFill="1" applyBorder="1" applyAlignment="1">
      <alignment vertical="center" wrapText="1"/>
    </xf>
    <xf numFmtId="0" fontId="89" fillId="40" borderId="10" xfId="0" applyFont="1" applyFill="1" applyBorder="1" applyAlignment="1">
      <alignment horizontal="center" vertical="center" wrapText="1"/>
    </xf>
    <xf numFmtId="0" fontId="96" fillId="0" borderId="10" xfId="0" applyFont="1" applyBorder="1" applyAlignment="1">
      <alignment horizontal="justify" vertical="center" wrapText="1"/>
    </xf>
    <xf numFmtId="3" fontId="8" fillId="40" borderId="19" xfId="0" applyNumberFormat="1" applyFont="1" applyFill="1" applyBorder="1" applyAlignment="1">
      <alignment horizontal="center" vertical="center" wrapText="1"/>
    </xf>
    <xf numFmtId="167" fontId="8" fillId="33" borderId="10" xfId="0" applyNumberFormat="1" applyFont="1" applyFill="1" applyBorder="1" applyAlignment="1">
      <alignment horizontal="center" vertical="center" wrapText="1"/>
    </xf>
    <xf numFmtId="3" fontId="23" fillId="40" borderId="10" xfId="0" applyNumberFormat="1" applyFont="1" applyFill="1" applyBorder="1" applyAlignment="1">
      <alignment horizontal="center" vertical="center" wrapText="1"/>
    </xf>
    <xf numFmtId="0" fontId="23" fillId="55" borderId="14" xfId="0" applyFont="1" applyFill="1" applyBorder="1" applyAlignment="1">
      <alignment vertical="center"/>
    </xf>
    <xf numFmtId="0" fontId="36" fillId="0" borderId="17" xfId="0" applyFont="1" applyBorder="1" applyAlignment="1">
      <alignment vertical="center" wrapText="1"/>
    </xf>
    <xf numFmtId="0" fontId="36" fillId="0" borderId="13" xfId="0" applyFont="1" applyBorder="1" applyAlignment="1">
      <alignment horizontal="justify" vertical="center" wrapText="1"/>
    </xf>
    <xf numFmtId="0" fontId="23" fillId="55" borderId="14" xfId="0" applyFont="1" applyFill="1" applyBorder="1" applyAlignment="1">
      <alignment/>
    </xf>
    <xf numFmtId="0" fontId="36" fillId="0" borderId="17" xfId="0" applyFont="1" applyBorder="1" applyAlignment="1">
      <alignment vertical="top" wrapText="1"/>
    </xf>
    <xf numFmtId="0" fontId="36" fillId="0" borderId="0" xfId="0" applyFont="1" applyBorder="1" applyAlignment="1">
      <alignment vertical="center" wrapText="1"/>
    </xf>
    <xf numFmtId="0" fontId="36" fillId="0" borderId="13" xfId="0" applyFont="1" applyBorder="1" applyAlignment="1">
      <alignment vertical="top" wrapText="1"/>
    </xf>
    <xf numFmtId="0" fontId="9" fillId="0" borderId="10" xfId="0" applyFont="1" applyBorder="1" applyAlignment="1">
      <alignment horizontal="justify" vertical="center" wrapText="1"/>
    </xf>
    <xf numFmtId="3" fontId="23" fillId="33" borderId="10" xfId="0" applyNumberFormat="1" applyFont="1" applyFill="1" applyBorder="1" applyAlignment="1">
      <alignment horizontal="justify" vertical="center"/>
    </xf>
    <xf numFmtId="0" fontId="36" fillId="0" borderId="0" xfId="0" applyFont="1" applyAlignment="1">
      <alignment vertical="center" wrapText="1"/>
    </xf>
    <xf numFmtId="168" fontId="85" fillId="40" borderId="12" xfId="0" applyNumberFormat="1" applyFont="1" applyFill="1" applyBorder="1" applyAlignment="1">
      <alignment horizontal="center" vertical="center" wrapText="1"/>
    </xf>
    <xf numFmtId="0" fontId="9" fillId="40" borderId="10" xfId="0" applyFont="1" applyFill="1" applyBorder="1" applyAlignment="1">
      <alignment horizontal="justify" vertical="center" wrapText="1"/>
    </xf>
    <xf numFmtId="3" fontId="23" fillId="33" borderId="10" xfId="0" applyNumberFormat="1" applyFont="1" applyFill="1" applyBorder="1" applyAlignment="1">
      <alignment horizontal="center" vertical="center"/>
    </xf>
    <xf numFmtId="3" fontId="8" fillId="33" borderId="12" xfId="0" applyNumberFormat="1" applyFont="1" applyFill="1" applyBorder="1" applyAlignment="1">
      <alignment horizontal="center" vertical="center" wrapText="1"/>
    </xf>
    <xf numFmtId="0" fontId="36" fillId="0" borderId="21" xfId="0" applyFont="1" applyBorder="1" applyAlignment="1">
      <alignment vertical="top" wrapText="1"/>
    </xf>
    <xf numFmtId="0" fontId="36" fillId="35" borderId="10" xfId="0" applyFont="1" applyFill="1" applyBorder="1" applyAlignment="1">
      <alignment vertical="center" wrapText="1"/>
    </xf>
    <xf numFmtId="0" fontId="36" fillId="35" borderId="10" xfId="0" applyFont="1" applyFill="1" applyBorder="1" applyAlignment="1">
      <alignment vertical="top" wrapText="1"/>
    </xf>
    <xf numFmtId="3" fontId="37" fillId="40" borderId="10" xfId="0" applyNumberFormat="1" applyFont="1" applyFill="1" applyBorder="1" applyAlignment="1">
      <alignment/>
    </xf>
    <xf numFmtId="1" fontId="24" fillId="33" borderId="0" xfId="0" applyNumberFormat="1" applyFont="1" applyFill="1" applyAlignment="1">
      <alignment vertical="center" wrapText="1"/>
    </xf>
    <xf numFmtId="0" fontId="23" fillId="55" borderId="13" xfId="0" applyFont="1" applyFill="1" applyBorder="1" applyAlignment="1">
      <alignment vertical="center"/>
    </xf>
    <xf numFmtId="0" fontId="8" fillId="0" borderId="16" xfId="0" applyFont="1" applyBorder="1" applyAlignment="1">
      <alignment horizontal="center" vertical="center" wrapText="1"/>
    </xf>
    <xf numFmtId="0" fontId="9" fillId="0" borderId="15" xfId="0" applyFont="1" applyBorder="1" applyAlignment="1">
      <alignment horizontal="justify" vertical="center" wrapText="1"/>
    </xf>
    <xf numFmtId="0" fontId="23" fillId="40" borderId="10" xfId="0" applyFont="1" applyFill="1" applyBorder="1" applyAlignment="1">
      <alignment horizontal="center" vertical="center" wrapText="1"/>
    </xf>
    <xf numFmtId="0" fontId="11" fillId="0" borderId="13" xfId="0" applyFont="1" applyBorder="1" applyAlignment="1">
      <alignment vertical="center" wrapText="1"/>
    </xf>
    <xf numFmtId="0" fontId="11" fillId="0" borderId="17" xfId="0" applyFont="1" applyBorder="1" applyAlignment="1">
      <alignment/>
    </xf>
    <xf numFmtId="0" fontId="11" fillId="0" borderId="14" xfId="0" applyFont="1" applyBorder="1" applyAlignment="1">
      <alignment/>
    </xf>
    <xf numFmtId="0" fontId="11" fillId="0" borderId="13" xfId="0" applyFont="1" applyBorder="1" applyAlignment="1">
      <alignment vertical="top" wrapText="1"/>
    </xf>
    <xf numFmtId="3" fontId="8" fillId="40" borderId="12" xfId="0" applyNumberFormat="1" applyFont="1" applyFill="1" applyBorder="1" applyAlignment="1">
      <alignment vertical="center" wrapText="1"/>
    </xf>
    <xf numFmtId="3" fontId="8" fillId="33" borderId="12" xfId="0" applyNumberFormat="1" applyFont="1" applyFill="1" applyBorder="1" applyAlignment="1">
      <alignment vertical="center" wrapText="1"/>
    </xf>
    <xf numFmtId="0" fontId="9" fillId="0" borderId="10" xfId="0" applyFont="1" applyFill="1" applyBorder="1" applyAlignment="1">
      <alignment horizontal="center" vertical="center" wrapText="1"/>
    </xf>
    <xf numFmtId="0" fontId="23" fillId="55" borderId="13" xfId="0" applyFont="1" applyFill="1" applyBorder="1" applyAlignment="1">
      <alignment/>
    </xf>
    <xf numFmtId="0" fontId="11" fillId="0" borderId="17" xfId="0" applyFont="1" applyBorder="1" applyAlignment="1">
      <alignment vertical="top" wrapText="1"/>
    </xf>
    <xf numFmtId="0" fontId="11" fillId="0" borderId="14" xfId="0" applyFont="1" applyBorder="1" applyAlignment="1">
      <alignment vertical="top" wrapText="1"/>
    </xf>
    <xf numFmtId="0" fontId="23" fillId="33" borderId="20" xfId="0" applyFont="1" applyFill="1" applyBorder="1" applyAlignment="1">
      <alignment/>
    </xf>
    <xf numFmtId="0" fontId="23" fillId="35" borderId="10" xfId="0" applyFont="1" applyFill="1" applyBorder="1" applyAlignment="1">
      <alignment horizontal="center"/>
    </xf>
    <xf numFmtId="168" fontId="23" fillId="35" borderId="10" xfId="0" applyNumberFormat="1" applyFont="1" applyFill="1" applyBorder="1" applyAlignment="1">
      <alignment horizontal="right" wrapText="1"/>
    </xf>
    <xf numFmtId="0" fontId="11" fillId="0" borderId="13" xfId="0" applyFont="1" applyBorder="1" applyAlignment="1">
      <alignment vertical="center"/>
    </xf>
    <xf numFmtId="0" fontId="11" fillId="37" borderId="16" xfId="0" applyFont="1" applyFill="1" applyBorder="1" applyAlignment="1">
      <alignment vertical="center"/>
    </xf>
    <xf numFmtId="168" fontId="23" fillId="43" borderId="10" xfId="0" applyNumberFormat="1" applyFont="1" applyFill="1" applyBorder="1" applyAlignment="1">
      <alignment horizontal="right" vertical="center" wrapText="1"/>
    </xf>
    <xf numFmtId="0" fontId="11" fillId="38" borderId="17" xfId="0" applyFont="1" applyFill="1" applyBorder="1" applyAlignment="1">
      <alignment vertical="center"/>
    </xf>
    <xf numFmtId="0" fontId="11" fillId="38" borderId="14" xfId="0" applyFont="1" applyFill="1" applyBorder="1" applyAlignment="1">
      <alignment vertical="center"/>
    </xf>
    <xf numFmtId="0" fontId="11" fillId="38" borderId="12" xfId="0" applyFont="1" applyFill="1" applyBorder="1" applyAlignment="1">
      <alignment horizontal="center" vertical="center"/>
    </xf>
    <xf numFmtId="3" fontId="11" fillId="38" borderId="15" xfId="0" applyNumberFormat="1" applyFont="1" applyFill="1" applyBorder="1" applyAlignment="1">
      <alignment horizontal="center" vertical="center"/>
    </xf>
    <xf numFmtId="3" fontId="11" fillId="38" borderId="12" xfId="0" applyNumberFormat="1" applyFont="1" applyFill="1" applyBorder="1" applyAlignment="1">
      <alignment vertical="center"/>
    </xf>
    <xf numFmtId="168" fontId="23" fillId="18" borderId="10" xfId="0" applyNumberFormat="1" applyFont="1" applyFill="1" applyBorder="1" applyAlignment="1">
      <alignment horizontal="right" vertical="center" wrapText="1"/>
    </xf>
    <xf numFmtId="0" fontId="23" fillId="55" borderId="24" xfId="0" applyFont="1" applyFill="1" applyBorder="1" applyAlignment="1">
      <alignment/>
    </xf>
    <xf numFmtId="0" fontId="23" fillId="36" borderId="10" xfId="0" applyFont="1" applyFill="1" applyBorder="1" applyAlignment="1">
      <alignment/>
    </xf>
    <xf numFmtId="14" fontId="11" fillId="36" borderId="10" xfId="0" applyNumberFormat="1" applyFont="1" applyFill="1" applyBorder="1" applyAlignment="1">
      <alignment vertical="center"/>
    </xf>
    <xf numFmtId="1" fontId="24" fillId="33" borderId="12" xfId="0" applyNumberFormat="1" applyFont="1" applyFill="1" applyBorder="1" applyAlignment="1">
      <alignment vertical="center" wrapText="1"/>
    </xf>
    <xf numFmtId="0" fontId="24" fillId="56" borderId="12" xfId="0" applyFont="1" applyFill="1" applyBorder="1" applyAlignment="1">
      <alignment vertical="center"/>
    </xf>
    <xf numFmtId="0" fontId="16" fillId="56" borderId="12" xfId="0" applyFont="1" applyFill="1" applyBorder="1" applyAlignment="1">
      <alignment horizontal="justify" vertical="center" wrapText="1"/>
    </xf>
    <xf numFmtId="0" fontId="23" fillId="36" borderId="12" xfId="0" applyFont="1" applyFill="1" applyBorder="1" applyAlignment="1">
      <alignment horizontal="left" vertical="center"/>
    </xf>
    <xf numFmtId="0" fontId="24" fillId="36" borderId="12" xfId="0" applyFont="1" applyFill="1" applyBorder="1" applyAlignment="1">
      <alignment horizontal="justify" vertical="center"/>
    </xf>
    <xf numFmtId="0" fontId="24" fillId="33" borderId="16" xfId="0" applyFont="1" applyFill="1" applyBorder="1" applyAlignment="1">
      <alignment horizontal="justify" vertical="center"/>
    </xf>
    <xf numFmtId="171" fontId="23" fillId="33" borderId="19" xfId="0" applyNumberFormat="1" applyFont="1" applyFill="1" applyBorder="1" applyAlignment="1">
      <alignment vertical="center"/>
    </xf>
    <xf numFmtId="3" fontId="8" fillId="33" borderId="10" xfId="52" applyNumberFormat="1" applyFont="1" applyFill="1" applyBorder="1" applyAlignment="1">
      <alignment horizontal="right" vertical="center"/>
    </xf>
    <xf numFmtId="0" fontId="23" fillId="56" borderId="14" xfId="0" applyFont="1" applyFill="1" applyBorder="1" applyAlignment="1">
      <alignment vertical="center"/>
    </xf>
    <xf numFmtId="0" fontId="23" fillId="36" borderId="14" xfId="0" applyFont="1" applyFill="1" applyBorder="1" applyAlignment="1">
      <alignment vertical="center"/>
    </xf>
    <xf numFmtId="0" fontId="9" fillId="0" borderId="17" xfId="0" applyFont="1" applyBorder="1" applyAlignment="1">
      <alignment horizontal="justify" vertical="center" wrapText="1"/>
    </xf>
    <xf numFmtId="0" fontId="16" fillId="0" borderId="13" xfId="0" applyFont="1" applyBorder="1" applyAlignment="1">
      <alignment horizontal="justify" vertical="center" wrapText="1"/>
    </xf>
    <xf numFmtId="3" fontId="23" fillId="33" borderId="19" xfId="0" applyNumberFormat="1" applyFont="1" applyFill="1" applyBorder="1" applyAlignment="1">
      <alignment vertical="center"/>
    </xf>
    <xf numFmtId="172" fontId="8" fillId="33" borderId="10" xfId="52" applyNumberFormat="1" applyFont="1" applyFill="1" applyBorder="1" applyAlignment="1">
      <alignment horizontal="right" vertical="center"/>
    </xf>
    <xf numFmtId="3" fontId="23" fillId="33" borderId="19" xfId="0" applyNumberFormat="1" applyFont="1" applyFill="1" applyBorder="1" applyAlignment="1">
      <alignment horizontal="center" vertical="center"/>
    </xf>
    <xf numFmtId="0" fontId="9" fillId="0" borderId="17" xfId="0" applyFont="1" applyBorder="1" applyAlignment="1">
      <alignment vertical="center"/>
    </xf>
    <xf numFmtId="0" fontId="9" fillId="0" borderId="0" xfId="0" applyFont="1" applyBorder="1" applyAlignment="1">
      <alignment vertical="center"/>
    </xf>
    <xf numFmtId="0" fontId="9" fillId="0" borderId="14" xfId="0" applyFont="1" applyBorder="1" applyAlignment="1">
      <alignment vertical="center"/>
    </xf>
    <xf numFmtId="0" fontId="9" fillId="0" borderId="13" xfId="0" applyFont="1" applyBorder="1" applyAlignment="1">
      <alignment vertical="center"/>
    </xf>
    <xf numFmtId="0" fontId="23" fillId="33" borderId="10" xfId="0" applyFont="1" applyFill="1" applyBorder="1" applyAlignment="1">
      <alignment horizontal="justify" vertical="center"/>
    </xf>
    <xf numFmtId="0" fontId="9" fillId="33" borderId="10" xfId="0" applyFont="1" applyFill="1" applyBorder="1" applyAlignment="1">
      <alignment horizontal="center" vertical="center" wrapText="1"/>
    </xf>
    <xf numFmtId="0" fontId="23" fillId="33" borderId="12" xfId="0" applyFont="1" applyFill="1" applyBorder="1" applyAlignment="1">
      <alignment/>
    </xf>
    <xf numFmtId="0" fontId="23" fillId="56" borderId="14" xfId="0" applyFont="1" applyFill="1" applyBorder="1" applyAlignment="1">
      <alignment/>
    </xf>
    <xf numFmtId="0" fontId="23" fillId="36" borderId="14" xfId="0" applyFont="1" applyFill="1" applyBorder="1" applyAlignment="1">
      <alignment/>
    </xf>
    <xf numFmtId="0" fontId="9" fillId="35" borderId="10" xfId="0" applyFont="1" applyFill="1" applyBorder="1" applyAlignment="1">
      <alignment/>
    </xf>
    <xf numFmtId="0" fontId="23" fillId="35" borderId="10" xfId="52" applyNumberFormat="1" applyFont="1" applyFill="1" applyBorder="1" applyAlignment="1">
      <alignment horizontal="right" wrapText="1"/>
    </xf>
    <xf numFmtId="1" fontId="24" fillId="33" borderId="14" xfId="0" applyNumberFormat="1" applyFont="1" applyFill="1" applyBorder="1" applyAlignment="1">
      <alignment horizontal="center" vertical="center" wrapText="1"/>
    </xf>
    <xf numFmtId="3" fontId="23" fillId="33" borderId="0" xfId="0" applyNumberFormat="1" applyFont="1" applyFill="1" applyBorder="1" applyAlignment="1">
      <alignment/>
    </xf>
    <xf numFmtId="0" fontId="9" fillId="0" borderId="13" xfId="0" applyFont="1" applyBorder="1" applyAlignment="1">
      <alignment/>
    </xf>
    <xf numFmtId="3" fontId="23" fillId="33" borderId="0" xfId="0" applyNumberFormat="1" applyFont="1" applyFill="1" applyBorder="1" applyAlignment="1">
      <alignment vertical="center"/>
    </xf>
    <xf numFmtId="1" fontId="24" fillId="33" borderId="10" xfId="0" applyNumberFormat="1" applyFont="1" applyFill="1" applyBorder="1" applyAlignment="1">
      <alignment vertical="center" wrapText="1"/>
    </xf>
    <xf numFmtId="0" fontId="9" fillId="0" borderId="17" xfId="0" applyFont="1" applyBorder="1" applyAlignment="1">
      <alignment/>
    </xf>
    <xf numFmtId="0" fontId="9" fillId="0" borderId="13" xfId="0" applyFont="1" applyBorder="1" applyAlignment="1">
      <alignment vertical="top" wrapText="1"/>
    </xf>
    <xf numFmtId="4" fontId="23" fillId="33" borderId="10" xfId="0" applyNumberFormat="1" applyFont="1" applyFill="1" applyBorder="1" applyAlignment="1">
      <alignment horizontal="center" vertical="center"/>
    </xf>
    <xf numFmtId="0" fontId="41" fillId="0" borderId="10" xfId="0" applyFont="1" applyBorder="1" applyAlignment="1">
      <alignment horizontal="center" vertical="center" wrapText="1"/>
    </xf>
    <xf numFmtId="0" fontId="8" fillId="40" borderId="19" xfId="0" applyNumberFormat="1" applyFont="1" applyFill="1" applyBorder="1" applyAlignment="1">
      <alignment horizontal="center" vertical="center"/>
    </xf>
    <xf numFmtId="0" fontId="9" fillId="0" borderId="0" xfId="0" applyFont="1" applyBorder="1" applyAlignment="1">
      <alignment vertical="center" wrapText="1"/>
    </xf>
    <xf numFmtId="0" fontId="96" fillId="0" borderId="10" xfId="0" applyFont="1" applyBorder="1" applyAlignment="1">
      <alignment vertical="center" wrapText="1"/>
    </xf>
    <xf numFmtId="0" fontId="9" fillId="0" borderId="24" xfId="0" applyFont="1" applyBorder="1" applyAlignment="1">
      <alignment vertical="center" wrapText="1"/>
    </xf>
    <xf numFmtId="3" fontId="8" fillId="33" borderId="18" xfId="0" applyNumberFormat="1" applyFont="1" applyFill="1" applyBorder="1" applyAlignment="1">
      <alignment vertical="center" wrapText="1"/>
    </xf>
    <xf numFmtId="0" fontId="96" fillId="0" borderId="18" xfId="0" applyFont="1" applyBorder="1" applyAlignment="1">
      <alignment vertical="center" wrapText="1"/>
    </xf>
    <xf numFmtId="0" fontId="9" fillId="0" borderId="17" xfId="0" applyFont="1" applyBorder="1" applyAlignment="1">
      <alignment vertical="top" wrapText="1"/>
    </xf>
    <xf numFmtId="0" fontId="9" fillId="0" borderId="0" xfId="0" applyFont="1" applyBorder="1" applyAlignment="1">
      <alignment vertical="top" wrapText="1"/>
    </xf>
    <xf numFmtId="0" fontId="9" fillId="35" borderId="10" xfId="0" applyFont="1" applyFill="1" applyBorder="1" applyAlignment="1">
      <alignment vertical="center" wrapText="1"/>
    </xf>
    <xf numFmtId="0" fontId="9" fillId="35" borderId="10" xfId="0" applyFont="1" applyFill="1" applyBorder="1" applyAlignment="1">
      <alignment vertical="top" wrapText="1"/>
    </xf>
    <xf numFmtId="0" fontId="23" fillId="35" borderId="18" xfId="0" applyFont="1" applyFill="1" applyBorder="1" applyAlignment="1">
      <alignment/>
    </xf>
    <xf numFmtId="0" fontId="0" fillId="42" borderId="0" xfId="0" applyFill="1" applyAlignment="1">
      <alignment/>
    </xf>
    <xf numFmtId="3" fontId="23" fillId="35" borderId="10" xfId="52" applyNumberFormat="1" applyFont="1" applyFill="1" applyBorder="1" applyAlignment="1">
      <alignment horizontal="right" wrapText="1"/>
    </xf>
    <xf numFmtId="0" fontId="9" fillId="0" borderId="12" xfId="0" applyFont="1" applyBorder="1" applyAlignment="1">
      <alignment horizontal="center" vertical="center"/>
    </xf>
    <xf numFmtId="168" fontId="8" fillId="33" borderId="10" xfId="0" applyNumberFormat="1" applyFont="1" applyFill="1" applyBorder="1" applyAlignment="1">
      <alignment horizontal="center" vertical="center" wrapText="1"/>
    </xf>
    <xf numFmtId="0" fontId="9" fillId="0" borderId="14" xfId="0" applyFont="1" applyBorder="1" applyAlignment="1">
      <alignment horizontal="center" vertical="center"/>
    </xf>
    <xf numFmtId="3" fontId="8" fillId="33" borderId="10" xfId="52" applyNumberFormat="1" applyFont="1" applyFill="1" applyBorder="1" applyAlignment="1">
      <alignment horizontal="center" vertical="center"/>
    </xf>
    <xf numFmtId="0" fontId="9" fillId="0" borderId="18" xfId="0" applyFont="1" applyBorder="1" applyAlignment="1">
      <alignment vertical="center" wrapText="1"/>
    </xf>
    <xf numFmtId="0" fontId="9" fillId="0" borderId="14" xfId="0" applyFont="1" applyBorder="1" applyAlignment="1">
      <alignment vertical="center" wrapText="1"/>
    </xf>
    <xf numFmtId="0" fontId="9" fillId="35" borderId="14" xfId="0" applyFont="1" applyFill="1" applyBorder="1" applyAlignment="1">
      <alignment vertical="center" wrapText="1"/>
    </xf>
    <xf numFmtId="2" fontId="23" fillId="36" borderId="14" xfId="0" applyNumberFormat="1" applyFont="1" applyFill="1" applyBorder="1" applyAlignment="1">
      <alignment vertical="center"/>
    </xf>
    <xf numFmtId="3" fontId="8" fillId="40" borderId="19" xfId="0" applyNumberFormat="1" applyFont="1" applyFill="1" applyBorder="1" applyAlignment="1">
      <alignment horizontal="right" vertical="center"/>
    </xf>
    <xf numFmtId="3" fontId="8" fillId="33" borderId="10" xfId="0" applyNumberFormat="1" applyFont="1" applyFill="1" applyBorder="1" applyAlignment="1">
      <alignment vertical="center"/>
    </xf>
    <xf numFmtId="0" fontId="8" fillId="33" borderId="10" xfId="0" applyNumberFormat="1" applyFont="1" applyFill="1" applyBorder="1" applyAlignment="1">
      <alignment horizontal="right" vertical="center"/>
    </xf>
    <xf numFmtId="0" fontId="8" fillId="33" borderId="10" xfId="0" applyNumberFormat="1" applyFont="1" applyFill="1" applyBorder="1" applyAlignment="1">
      <alignment vertical="center"/>
    </xf>
    <xf numFmtId="171" fontId="85" fillId="40" borderId="10" xfId="0" applyNumberFormat="1" applyFont="1" applyFill="1" applyBorder="1" applyAlignment="1">
      <alignment horizontal="center" vertical="center"/>
    </xf>
    <xf numFmtId="3" fontId="23" fillId="33" borderId="10" xfId="0" applyNumberFormat="1" applyFont="1" applyFill="1" applyBorder="1" applyAlignment="1">
      <alignment horizontal="left" vertical="center" wrapText="1"/>
    </xf>
    <xf numFmtId="0" fontId="23" fillId="33" borderId="10" xfId="52" applyNumberFormat="1" applyFont="1" applyFill="1" applyBorder="1" applyAlignment="1">
      <alignment horizontal="center" vertical="center"/>
    </xf>
    <xf numFmtId="167" fontId="42" fillId="33" borderId="10" xfId="0" applyNumberFormat="1" applyFont="1" applyFill="1" applyBorder="1" applyAlignment="1">
      <alignment vertical="center"/>
    </xf>
    <xf numFmtId="0" fontId="9" fillId="0" borderId="24" xfId="0" applyFont="1" applyBorder="1" applyAlignment="1">
      <alignment horizontal="justify" vertical="center" wrapText="1"/>
    </xf>
    <xf numFmtId="3" fontId="8" fillId="40" borderId="12" xfId="0" applyNumberFormat="1" applyFont="1" applyFill="1" applyBorder="1" applyAlignment="1">
      <alignment vertical="center"/>
    </xf>
    <xf numFmtId="0" fontId="8" fillId="33" borderId="12" xfId="0" applyNumberFormat="1" applyFont="1" applyFill="1" applyBorder="1" applyAlignment="1">
      <alignment vertical="center"/>
    </xf>
    <xf numFmtId="0" fontId="9" fillId="35" borderId="14" xfId="0" applyFont="1" applyFill="1" applyBorder="1" applyAlignment="1">
      <alignment horizontal="justify" vertical="center" wrapText="1"/>
    </xf>
    <xf numFmtId="0" fontId="9" fillId="35" borderId="13" xfId="0" applyFont="1" applyFill="1" applyBorder="1" applyAlignment="1">
      <alignment horizontal="justify" vertical="center" wrapText="1"/>
    </xf>
    <xf numFmtId="0" fontId="41" fillId="35" borderId="10" xfId="0" applyFont="1" applyFill="1" applyBorder="1" applyAlignment="1">
      <alignment horizontal="center" vertical="center" wrapText="1"/>
    </xf>
    <xf numFmtId="1" fontId="24" fillId="33" borderId="12" xfId="0" applyNumberFormat="1" applyFont="1" applyFill="1" applyBorder="1" applyAlignment="1">
      <alignment horizontal="center" vertical="center"/>
    </xf>
    <xf numFmtId="3" fontId="11" fillId="40" borderId="10" xfId="0" applyNumberFormat="1" applyFont="1" applyFill="1" applyBorder="1" applyAlignment="1">
      <alignment horizontal="center" vertical="center" wrapText="1"/>
    </xf>
    <xf numFmtId="171" fontId="23" fillId="33" borderId="10" xfId="0" applyNumberFormat="1" applyFont="1" applyFill="1" applyBorder="1" applyAlignment="1">
      <alignment vertical="center"/>
    </xf>
    <xf numFmtId="0" fontId="9" fillId="0" borderId="24" xfId="0" applyFont="1" applyBorder="1" applyAlignment="1">
      <alignment vertical="top" wrapText="1"/>
    </xf>
    <xf numFmtId="0" fontId="98" fillId="0" borderId="10" xfId="0" applyFont="1" applyBorder="1" applyAlignment="1">
      <alignment horizontal="center" vertical="center" wrapText="1"/>
    </xf>
    <xf numFmtId="0" fontId="9" fillId="35" borderId="0" xfId="0" applyFont="1" applyFill="1" applyBorder="1" applyAlignment="1">
      <alignment vertical="top" wrapText="1"/>
    </xf>
    <xf numFmtId="3" fontId="23" fillId="35" borderId="15" xfId="0" applyNumberFormat="1" applyFont="1" applyFill="1" applyBorder="1" applyAlignment="1">
      <alignment horizontal="center" wrapText="1"/>
    </xf>
    <xf numFmtId="0" fontId="9" fillId="37" borderId="12" xfId="0" applyFont="1" applyFill="1" applyBorder="1" applyAlignment="1">
      <alignment vertical="center" wrapText="1"/>
    </xf>
    <xf numFmtId="0" fontId="23" fillId="37" borderId="12" xfId="0" applyFont="1" applyFill="1" applyBorder="1" applyAlignment="1">
      <alignment vertical="center"/>
    </xf>
    <xf numFmtId="0" fontId="9" fillId="37" borderId="12" xfId="0" applyFont="1" applyFill="1" applyBorder="1" applyAlignment="1">
      <alignment horizontal="center" vertical="center" wrapText="1"/>
    </xf>
    <xf numFmtId="3" fontId="23" fillId="37" borderId="15" xfId="0" applyNumberFormat="1" applyFont="1" applyFill="1" applyBorder="1" applyAlignment="1">
      <alignment horizontal="center" vertical="center" wrapText="1"/>
    </xf>
    <xf numFmtId="0" fontId="85" fillId="50" borderId="10" xfId="0" applyFont="1" applyFill="1" applyBorder="1" applyAlignment="1">
      <alignment horizontal="right" vertical="center" wrapText="1"/>
    </xf>
    <xf numFmtId="3" fontId="23" fillId="37" borderId="12" xfId="0" applyNumberFormat="1" applyFont="1" applyFill="1" applyBorder="1" applyAlignment="1">
      <alignment horizontal="right" vertical="center" wrapText="1"/>
    </xf>
    <xf numFmtId="0" fontId="9" fillId="38" borderId="12" xfId="0" applyFont="1" applyFill="1" applyBorder="1" applyAlignment="1">
      <alignment vertical="center" wrapText="1"/>
    </xf>
    <xf numFmtId="0" fontId="9" fillId="38" borderId="12" xfId="0" applyFont="1" applyFill="1" applyBorder="1" applyAlignment="1">
      <alignment horizontal="center" vertical="center" wrapText="1"/>
    </xf>
    <xf numFmtId="3" fontId="23" fillId="38" borderId="15" xfId="0" applyNumberFormat="1" applyFont="1" applyFill="1" applyBorder="1" applyAlignment="1">
      <alignment horizontal="center" vertical="center" wrapText="1"/>
    </xf>
    <xf numFmtId="0" fontId="85" fillId="51" borderId="10" xfId="0" applyFont="1" applyFill="1" applyBorder="1" applyAlignment="1">
      <alignment horizontal="right" vertical="center" wrapText="1"/>
    </xf>
    <xf numFmtId="3" fontId="23" fillId="38" borderId="12" xfId="0" applyNumberFormat="1" applyFont="1" applyFill="1" applyBorder="1" applyAlignment="1">
      <alignment horizontal="right" vertical="center" wrapText="1"/>
    </xf>
    <xf numFmtId="1" fontId="10" fillId="0" borderId="10" xfId="0" applyNumberFormat="1" applyFont="1" applyBorder="1" applyAlignment="1">
      <alignment horizontal="center" vertical="center"/>
    </xf>
    <xf numFmtId="0" fontId="85" fillId="0" borderId="12" xfId="0" applyFont="1" applyFill="1" applyBorder="1" applyAlignment="1">
      <alignment horizontal="center" vertical="center" wrapText="1"/>
    </xf>
    <xf numFmtId="0" fontId="85" fillId="0" borderId="12" xfId="0" applyFont="1" applyFill="1" applyBorder="1" applyAlignment="1">
      <alignment horizontal="justify" vertical="center" wrapText="1"/>
    </xf>
    <xf numFmtId="0" fontId="85" fillId="0" borderId="0" xfId="0" applyFont="1" applyFill="1" applyBorder="1" applyAlignment="1">
      <alignment horizontal="center" vertical="center" wrapText="1"/>
    </xf>
    <xf numFmtId="0" fontId="89" fillId="0" borderId="14" xfId="0" applyFont="1" applyBorder="1" applyAlignment="1">
      <alignment horizontal="justify" vertical="center" wrapText="1"/>
    </xf>
    <xf numFmtId="0" fontId="89" fillId="0" borderId="0" xfId="0" applyFont="1" applyBorder="1" applyAlignment="1">
      <alignment horizontal="center" vertical="center" wrapText="1"/>
    </xf>
    <xf numFmtId="0" fontId="89" fillId="0" borderId="13" xfId="0" applyFont="1" applyBorder="1" applyAlignment="1">
      <alignment horizontal="justify" vertical="center" wrapText="1"/>
    </xf>
    <xf numFmtId="0" fontId="89" fillId="0" borderId="12" xfId="0" applyFont="1" applyFill="1" applyBorder="1" applyAlignment="1">
      <alignment horizontal="center" vertical="center" wrapText="1"/>
    </xf>
    <xf numFmtId="0" fontId="89" fillId="0" borderId="12" xfId="0" applyFont="1" applyFill="1" applyBorder="1" applyAlignment="1">
      <alignment horizontal="justify" vertical="center" wrapText="1"/>
    </xf>
    <xf numFmtId="0" fontId="89" fillId="40" borderId="10" xfId="0" applyFont="1" applyFill="1" applyBorder="1" applyAlignment="1">
      <alignment horizontal="justify" vertical="center" wrapText="1"/>
    </xf>
    <xf numFmtId="0" fontId="11" fillId="0" borderId="10" xfId="0" applyFont="1" applyBorder="1" applyAlignment="1">
      <alignment horizontal="center" vertical="center"/>
    </xf>
    <xf numFmtId="0" fontId="89" fillId="0" borderId="10" xfId="0" applyFont="1" applyBorder="1" applyAlignment="1">
      <alignment vertical="center" wrapText="1"/>
    </xf>
    <xf numFmtId="0" fontId="11" fillId="40" borderId="10" xfId="0" applyFont="1" applyFill="1" applyBorder="1" applyAlignment="1">
      <alignment/>
    </xf>
    <xf numFmtId="0" fontId="11" fillId="0" borderId="10" xfId="0" applyFont="1" applyBorder="1" applyAlignment="1">
      <alignment/>
    </xf>
    <xf numFmtId="3" fontId="11" fillId="0" borderId="10" xfId="0" applyNumberFormat="1" applyFont="1" applyBorder="1" applyAlignment="1">
      <alignment/>
    </xf>
    <xf numFmtId="0" fontId="89" fillId="0" borderId="13" xfId="0" applyFont="1" applyBorder="1" applyAlignment="1">
      <alignment horizontal="center" vertical="center" wrapText="1"/>
    </xf>
    <xf numFmtId="0" fontId="89" fillId="0" borderId="13" xfId="0" applyFont="1" applyFill="1" applyBorder="1" applyAlignment="1">
      <alignment horizontal="justify" vertical="center" wrapText="1"/>
    </xf>
    <xf numFmtId="0" fontId="89" fillId="0" borderId="14" xfId="0" applyFont="1" applyFill="1" applyBorder="1" applyAlignment="1">
      <alignment horizontal="center" vertical="center" wrapText="1"/>
    </xf>
    <xf numFmtId="0" fontId="89" fillId="0" borderId="14" xfId="0" applyFont="1" applyFill="1" applyBorder="1" applyAlignment="1">
      <alignment horizontal="justify" vertical="center" wrapText="1"/>
    </xf>
    <xf numFmtId="0" fontId="9" fillId="36" borderId="10" xfId="0" applyFont="1" applyFill="1" applyBorder="1" applyAlignment="1">
      <alignment vertical="center" wrapText="1"/>
    </xf>
    <xf numFmtId="0" fontId="9" fillId="36" borderId="10" xfId="0" applyFont="1" applyFill="1" applyBorder="1" applyAlignment="1">
      <alignment horizontal="center" vertical="center" wrapText="1"/>
    </xf>
    <xf numFmtId="3" fontId="23" fillId="36" borderId="23" xfId="0" applyNumberFormat="1" applyFont="1" applyFill="1" applyBorder="1" applyAlignment="1">
      <alignment horizontal="center" vertical="center" wrapText="1"/>
    </xf>
    <xf numFmtId="0" fontId="85" fillId="52" borderId="10" xfId="0" applyFont="1" applyFill="1" applyBorder="1" applyAlignment="1">
      <alignment horizontal="right" vertical="center" wrapText="1"/>
    </xf>
    <xf numFmtId="3" fontId="23" fillId="36" borderId="10" xfId="0" applyNumberFormat="1" applyFont="1" applyFill="1" applyBorder="1" applyAlignment="1">
      <alignment horizontal="right" vertical="center" wrapText="1"/>
    </xf>
    <xf numFmtId="0" fontId="11" fillId="0" borderId="0" xfId="0" applyFont="1" applyFill="1" applyAlignment="1">
      <alignment/>
    </xf>
    <xf numFmtId="0" fontId="85" fillId="0" borderId="13" xfId="0" applyFont="1" applyFill="1" applyBorder="1" applyAlignment="1">
      <alignment horizontal="center" vertical="center" wrapText="1"/>
    </xf>
    <xf numFmtId="0" fontId="85" fillId="0" borderId="13" xfId="0" applyFont="1" applyFill="1" applyBorder="1" applyAlignment="1">
      <alignment horizontal="justify" vertical="center" wrapText="1"/>
    </xf>
    <xf numFmtId="0" fontId="89" fillId="0" borderId="15" xfId="0" applyFont="1" applyFill="1" applyBorder="1" applyAlignment="1">
      <alignment horizontal="center" vertical="center" wrapText="1"/>
    </xf>
    <xf numFmtId="0" fontId="89" fillId="0" borderId="15" xfId="0" applyFont="1" applyFill="1" applyBorder="1" applyAlignment="1">
      <alignment horizontal="justify" vertical="center" wrapText="1"/>
    </xf>
    <xf numFmtId="0" fontId="89" fillId="0" borderId="22"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89" fillId="0" borderId="23" xfId="0" applyFont="1" applyFill="1" applyBorder="1" applyAlignment="1">
      <alignment horizontal="center" vertical="center" wrapText="1"/>
    </xf>
    <xf numFmtId="3" fontId="11" fillId="0" borderId="0" xfId="0" applyNumberFormat="1" applyFont="1" applyFill="1" applyAlignment="1">
      <alignment/>
    </xf>
    <xf numFmtId="1" fontId="24" fillId="33" borderId="12" xfId="0" applyNumberFormat="1" applyFont="1" applyFill="1" applyBorder="1" applyAlignment="1">
      <alignment horizontal="center" vertical="center" wrapText="1"/>
    </xf>
    <xf numFmtId="0" fontId="23" fillId="57" borderId="12" xfId="0" applyFont="1" applyFill="1" applyBorder="1" applyAlignment="1">
      <alignment vertical="top"/>
    </xf>
    <xf numFmtId="0" fontId="24" fillId="57" borderId="12" xfId="0" applyFont="1" applyFill="1" applyBorder="1" applyAlignment="1">
      <alignment horizontal="justify" vertical="top"/>
    </xf>
    <xf numFmtId="0" fontId="23" fillId="57" borderId="12" xfId="0" applyFont="1" applyFill="1" applyBorder="1" applyAlignment="1">
      <alignment horizontal="left" vertical="top"/>
    </xf>
    <xf numFmtId="0" fontId="23" fillId="33" borderId="12" xfId="0" applyFont="1" applyFill="1" applyBorder="1" applyAlignment="1">
      <alignment horizontal="left" vertical="top"/>
    </xf>
    <xf numFmtId="0" fontId="24" fillId="33" borderId="12" xfId="0" applyFont="1" applyFill="1" applyBorder="1" applyAlignment="1">
      <alignment horizontal="justify" vertical="top"/>
    </xf>
    <xf numFmtId="0" fontId="9" fillId="0" borderId="15" xfId="0" applyFont="1" applyBorder="1" applyAlignment="1">
      <alignment horizontal="center" vertical="center" wrapText="1"/>
    </xf>
    <xf numFmtId="0" fontId="9" fillId="0" borderId="22" xfId="0" applyFont="1" applyBorder="1" applyAlignment="1">
      <alignment horizontal="justify" vertical="center" wrapText="1"/>
    </xf>
    <xf numFmtId="3" fontId="8" fillId="33" borderId="23" xfId="0" applyNumberFormat="1" applyFont="1" applyFill="1" applyBorder="1" applyAlignment="1">
      <alignment horizontal="center" wrapText="1"/>
    </xf>
    <xf numFmtId="0" fontId="23" fillId="57" borderId="14" xfId="0" applyFont="1" applyFill="1" applyBorder="1" applyAlignment="1">
      <alignment/>
    </xf>
    <xf numFmtId="0" fontId="23" fillId="57" borderId="14" xfId="0" applyFont="1" applyFill="1" applyBorder="1" applyAlignment="1">
      <alignment vertical="center"/>
    </xf>
    <xf numFmtId="0" fontId="9" fillId="0" borderId="21" xfId="0" applyFont="1" applyBorder="1" applyAlignment="1">
      <alignment horizontal="justify" vertical="center" wrapText="1"/>
    </xf>
    <xf numFmtId="0" fontId="9" fillId="40" borderId="10" xfId="0" applyFont="1" applyFill="1" applyBorder="1" applyAlignment="1">
      <alignment horizontal="center" vertical="center" wrapText="1"/>
    </xf>
    <xf numFmtId="1" fontId="24" fillId="33" borderId="10" xfId="0" applyNumberFormat="1" applyFont="1" applyFill="1" applyBorder="1" applyAlignment="1">
      <alignment horizontal="center" vertical="center" wrapText="1"/>
    </xf>
    <xf numFmtId="0" fontId="23" fillId="33" borderId="19" xfId="0" applyFont="1" applyFill="1" applyBorder="1" applyAlignment="1">
      <alignment horizontal="justify" vertical="center"/>
    </xf>
    <xf numFmtId="3" fontId="8" fillId="33" borderId="10" xfId="52" applyNumberFormat="1" applyFont="1" applyFill="1" applyBorder="1" applyAlignment="1">
      <alignment horizontal="center" vertical="center" wrapText="1"/>
    </xf>
    <xf numFmtId="1" fontId="24" fillId="33" borderId="0" xfId="0" applyNumberFormat="1" applyFont="1" applyFill="1" applyAlignment="1">
      <alignment horizontal="center" vertical="center"/>
    </xf>
    <xf numFmtId="0" fontId="9" fillId="0" borderId="18" xfId="0" applyFont="1" applyBorder="1" applyAlignment="1">
      <alignment vertical="center"/>
    </xf>
    <xf numFmtId="0" fontId="9" fillId="35" borderId="14" xfId="0" applyFont="1" applyFill="1" applyBorder="1" applyAlignment="1">
      <alignment vertical="center"/>
    </xf>
    <xf numFmtId="0" fontId="9" fillId="35" borderId="0" xfId="0" applyFont="1" applyFill="1" applyBorder="1" applyAlignment="1">
      <alignment horizontal="justify" vertical="center" wrapText="1"/>
    </xf>
    <xf numFmtId="3" fontId="23" fillId="35" borderId="10" xfId="52" applyNumberFormat="1" applyFont="1" applyFill="1" applyBorder="1" applyAlignment="1">
      <alignment horizontal="right" vertical="center" wrapText="1"/>
    </xf>
    <xf numFmtId="0" fontId="9" fillId="0" borderId="14" xfId="0" applyFont="1" applyBorder="1" applyAlignment="1">
      <alignment/>
    </xf>
    <xf numFmtId="0" fontId="9" fillId="35" borderId="10" xfId="0" applyFont="1" applyFill="1" applyBorder="1" applyAlignment="1">
      <alignment vertical="center"/>
    </xf>
    <xf numFmtId="0" fontId="9" fillId="0" borderId="14" xfId="0" applyFont="1" applyBorder="1" applyAlignment="1">
      <alignment vertical="top" wrapText="1"/>
    </xf>
    <xf numFmtId="0" fontId="9" fillId="40" borderId="16" xfId="0" applyFont="1" applyFill="1" applyBorder="1" applyAlignment="1">
      <alignment horizontal="justify" vertical="center" wrapText="1"/>
    </xf>
    <xf numFmtId="0" fontId="90" fillId="0" borderId="10" xfId="0" applyFont="1" applyBorder="1" applyAlignment="1">
      <alignment horizontal="center" vertical="center" wrapText="1"/>
    </xf>
    <xf numFmtId="0" fontId="8" fillId="33" borderId="10" xfId="0" applyNumberFormat="1" applyFont="1" applyFill="1" applyBorder="1" applyAlignment="1">
      <alignment horizontal="center" vertical="center" wrapText="1"/>
    </xf>
    <xf numFmtId="0" fontId="23" fillId="35" borderId="12" xfId="0" applyFont="1" applyFill="1" applyBorder="1" applyAlignment="1">
      <alignment horizontal="center" vertical="center"/>
    </xf>
    <xf numFmtId="0" fontId="11" fillId="0" borderId="18" xfId="0" applyFont="1" applyBorder="1" applyAlignment="1">
      <alignment vertical="center"/>
    </xf>
    <xf numFmtId="0" fontId="11" fillId="36" borderId="12" xfId="0" applyFont="1" applyFill="1" applyBorder="1" applyAlignment="1">
      <alignment horizontal="center" vertical="center"/>
    </xf>
    <xf numFmtId="3" fontId="11" fillId="36" borderId="15" xfId="0" applyNumberFormat="1" applyFont="1" applyFill="1" applyBorder="1" applyAlignment="1">
      <alignment horizontal="center" vertical="center"/>
    </xf>
    <xf numFmtId="3" fontId="11" fillId="36" borderId="12" xfId="0" applyNumberFormat="1" applyFont="1" applyFill="1" applyBorder="1" applyAlignment="1">
      <alignment vertical="center"/>
    </xf>
    <xf numFmtId="0" fontId="10" fillId="0" borderId="10" xfId="0" applyFont="1" applyBorder="1" applyAlignment="1">
      <alignment vertical="center"/>
    </xf>
    <xf numFmtId="0" fontId="10" fillId="0" borderId="10" xfId="0" applyFont="1" applyBorder="1" applyAlignment="1">
      <alignment horizontal="center" vertical="center"/>
    </xf>
    <xf numFmtId="3" fontId="10" fillId="0" borderId="23" xfId="0" applyNumberFormat="1" applyFont="1" applyBorder="1" applyAlignment="1">
      <alignment horizontal="center" vertical="center"/>
    </xf>
    <xf numFmtId="0" fontId="90" fillId="0" borderId="10" xfId="0" applyFont="1" applyBorder="1" applyAlignment="1">
      <alignment vertical="center"/>
    </xf>
    <xf numFmtId="3" fontId="10" fillId="40" borderId="19" xfId="0" applyNumberFormat="1" applyFont="1" applyFill="1" applyBorder="1" applyAlignment="1">
      <alignment vertical="center"/>
    </xf>
    <xf numFmtId="3" fontId="10" fillId="0" borderId="10" xfId="0" applyNumberFormat="1" applyFont="1" applyBorder="1" applyAlignment="1">
      <alignment vertical="center"/>
    </xf>
    <xf numFmtId="0" fontId="10" fillId="40" borderId="0" xfId="0" applyFont="1" applyFill="1" applyAlignment="1">
      <alignment vertical="center"/>
    </xf>
    <xf numFmtId="0" fontId="10" fillId="0" borderId="0" xfId="0" applyFont="1" applyAlignment="1">
      <alignment vertical="center"/>
    </xf>
    <xf numFmtId="0" fontId="11" fillId="35" borderId="10" xfId="0" applyFont="1" applyFill="1" applyBorder="1" applyAlignment="1">
      <alignment horizontal="left" vertical="center"/>
    </xf>
    <xf numFmtId="0" fontId="11" fillId="37" borderId="10" xfId="0" applyFont="1" applyFill="1" applyBorder="1" applyAlignment="1">
      <alignment horizontal="left" vertical="center"/>
    </xf>
    <xf numFmtId="0" fontId="11" fillId="38" borderId="10" xfId="0" applyFont="1" applyFill="1" applyBorder="1" applyAlignment="1">
      <alignment horizontal="left" vertical="center"/>
    </xf>
    <xf numFmtId="0" fontId="11" fillId="36" borderId="10" xfId="0" applyFont="1" applyFill="1" applyBorder="1" applyAlignment="1">
      <alignment horizontal="left" vertical="center"/>
    </xf>
    <xf numFmtId="0" fontId="9" fillId="33" borderId="10" xfId="0" applyFont="1" applyFill="1" applyBorder="1" applyAlignment="1">
      <alignment horizontal="left" vertical="center" wrapText="1"/>
    </xf>
    <xf numFmtId="0" fontId="9" fillId="37" borderId="12" xfId="0" applyFont="1" applyFill="1" applyBorder="1" applyAlignment="1">
      <alignment horizontal="left" vertical="center"/>
    </xf>
    <xf numFmtId="0" fontId="9" fillId="38" borderId="10" xfId="0" applyFont="1" applyFill="1" applyBorder="1" applyAlignment="1">
      <alignment horizontal="left" vertical="center"/>
    </xf>
    <xf numFmtId="0" fontId="89" fillId="0" borderId="10" xfId="0" applyFont="1" applyFill="1" applyBorder="1" applyAlignment="1">
      <alignment horizontal="left" vertical="center" wrapText="1"/>
    </xf>
    <xf numFmtId="0" fontId="23" fillId="53" borderId="19" xfId="0" applyFont="1" applyFill="1" applyBorder="1" applyAlignment="1">
      <alignment horizontal="left" vertical="center"/>
    </xf>
    <xf numFmtId="0" fontId="11" fillId="37" borderId="12" xfId="0" applyFont="1" applyFill="1" applyBorder="1" applyAlignment="1">
      <alignment horizontal="left" vertical="center"/>
    </xf>
    <xf numFmtId="0" fontId="11" fillId="0" borderId="0" xfId="0" applyFont="1" applyAlignment="1">
      <alignment horizontal="left"/>
    </xf>
    <xf numFmtId="0" fontId="9" fillId="0" borderId="10" xfId="0" applyFont="1" applyFill="1" applyBorder="1" applyAlignment="1">
      <alignment horizontal="left" vertical="center" wrapText="1"/>
    </xf>
    <xf numFmtId="0" fontId="9" fillId="0" borderId="10" xfId="0" applyFont="1" applyBorder="1" applyAlignment="1">
      <alignment horizontal="left" vertical="center" wrapText="1"/>
    </xf>
    <xf numFmtId="0" fontId="9" fillId="40" borderId="12" xfId="0" applyFont="1" applyFill="1" applyBorder="1" applyAlignment="1">
      <alignment horizontal="left" vertical="center" wrapText="1"/>
    </xf>
    <xf numFmtId="0" fontId="9" fillId="40" borderId="10" xfId="0" applyFont="1" applyFill="1" applyBorder="1" applyAlignment="1">
      <alignment horizontal="left" vertical="center" wrapText="1"/>
    </xf>
    <xf numFmtId="0" fontId="23" fillId="35" borderId="19" xfId="0" applyFont="1" applyFill="1" applyBorder="1" applyAlignment="1">
      <alignment horizontal="left"/>
    </xf>
    <xf numFmtId="0" fontId="11" fillId="38" borderId="12" xfId="0" applyFont="1" applyFill="1" applyBorder="1" applyAlignment="1">
      <alignment horizontal="left" vertical="center"/>
    </xf>
    <xf numFmtId="0" fontId="9" fillId="33" borderId="12"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41" fillId="35" borderId="20" xfId="0" applyFont="1" applyFill="1" applyBorder="1" applyAlignment="1">
      <alignment horizontal="left" vertical="center" wrapText="1"/>
    </xf>
    <xf numFmtId="0" fontId="9" fillId="35" borderId="18" xfId="0" applyFont="1" applyFill="1" applyBorder="1" applyAlignment="1">
      <alignment horizontal="left" vertical="center" wrapText="1"/>
    </xf>
    <xf numFmtId="0" fontId="9" fillId="37" borderId="12" xfId="0" applyFont="1" applyFill="1" applyBorder="1" applyAlignment="1">
      <alignment horizontal="left" vertical="center" wrapText="1"/>
    </xf>
    <xf numFmtId="0" fontId="9" fillId="38" borderId="12" xfId="0" applyFont="1" applyFill="1" applyBorder="1" applyAlignment="1">
      <alignment horizontal="left" vertical="center" wrapText="1"/>
    </xf>
    <xf numFmtId="0" fontId="89" fillId="40" borderId="19" xfId="0" applyFont="1" applyFill="1" applyBorder="1" applyAlignment="1">
      <alignment horizontal="left" vertical="center" wrapText="1"/>
    </xf>
    <xf numFmtId="0" fontId="9" fillId="36" borderId="10" xfId="0" applyFont="1" applyFill="1" applyBorder="1" applyAlignment="1">
      <alignment horizontal="left" vertical="center" wrapText="1"/>
    </xf>
    <xf numFmtId="0" fontId="23" fillId="35" borderId="12" xfId="0" applyFont="1" applyFill="1" applyBorder="1" applyAlignment="1">
      <alignment horizontal="left" vertical="center"/>
    </xf>
    <xf numFmtId="0" fontId="11" fillId="36" borderId="12" xfId="0" applyFont="1" applyFill="1" applyBorder="1" applyAlignment="1">
      <alignment horizontal="left" vertical="center"/>
    </xf>
    <xf numFmtId="0" fontId="10" fillId="0" borderId="10" xfId="0" applyFont="1" applyBorder="1" applyAlignment="1">
      <alignment horizontal="left" vertical="center"/>
    </xf>
    <xf numFmtId="0" fontId="23" fillId="40" borderId="0" xfId="0" applyFont="1" applyFill="1" applyAlignment="1">
      <alignment/>
    </xf>
    <xf numFmtId="0" fontId="23" fillId="40" borderId="0" xfId="0" applyFont="1" applyFill="1" applyAlignment="1">
      <alignment vertical="center"/>
    </xf>
    <xf numFmtId="0" fontId="23" fillId="40" borderId="0" xfId="0" applyFont="1" applyFill="1" applyAlignment="1">
      <alignment horizontal="center"/>
    </xf>
    <xf numFmtId="0" fontId="24" fillId="40" borderId="22" xfId="0" applyFont="1" applyFill="1" applyBorder="1" applyAlignment="1">
      <alignment vertical="center"/>
    </xf>
    <xf numFmtId="0" fontId="24" fillId="40" borderId="22" xfId="0" applyFont="1" applyFill="1" applyBorder="1" applyAlignment="1">
      <alignment horizontal="center" vertical="center"/>
    </xf>
    <xf numFmtId="3" fontId="23" fillId="40" borderId="10" xfId="0" applyNumberFormat="1" applyFont="1" applyFill="1" applyBorder="1" applyAlignment="1">
      <alignment horizontal="left" vertical="center" wrapText="1"/>
    </xf>
    <xf numFmtId="3" fontId="23" fillId="40" borderId="10" xfId="0" applyNumberFormat="1" applyFont="1" applyFill="1" applyBorder="1" applyAlignment="1">
      <alignment horizontal="center" vertical="center"/>
    </xf>
    <xf numFmtId="3" fontId="24" fillId="40" borderId="0" xfId="0" applyNumberFormat="1" applyFont="1" applyFill="1" applyBorder="1" applyAlignment="1">
      <alignment/>
    </xf>
    <xf numFmtId="3" fontId="23" fillId="40" borderId="0" xfId="0" applyNumberFormat="1" applyFont="1" applyFill="1" applyBorder="1" applyAlignment="1">
      <alignment wrapText="1"/>
    </xf>
    <xf numFmtId="0" fontId="23" fillId="40" borderId="0" xfId="0" applyFont="1" applyFill="1" applyBorder="1" applyAlignment="1">
      <alignment/>
    </xf>
    <xf numFmtId="0" fontId="87" fillId="35" borderId="10" xfId="0" applyFont="1" applyFill="1" applyBorder="1" applyAlignment="1">
      <alignment horizontal="justify" vertical="center" wrapText="1"/>
    </xf>
    <xf numFmtId="3" fontId="87" fillId="35" borderId="10" xfId="0" applyNumberFormat="1" applyFont="1" applyFill="1" applyBorder="1" applyAlignment="1">
      <alignment horizontal="center" vertical="center" wrapText="1"/>
    </xf>
    <xf numFmtId="3" fontId="23" fillId="40" borderId="10" xfId="0" applyNumberFormat="1" applyFont="1" applyFill="1" applyBorder="1" applyAlignment="1">
      <alignment vertical="center" wrapText="1"/>
    </xf>
    <xf numFmtId="0" fontId="23" fillId="40" borderId="12" xfId="0" applyFont="1" applyFill="1" applyBorder="1" applyAlignment="1">
      <alignment vertical="top" wrapText="1"/>
    </xf>
    <xf numFmtId="49" fontId="23" fillId="40" borderId="10" xfId="0" applyNumberFormat="1" applyFont="1" applyFill="1" applyBorder="1" applyAlignment="1">
      <alignment horizontal="left" vertical="center" wrapText="1"/>
    </xf>
    <xf numFmtId="3" fontId="23" fillId="40" borderId="12" xfId="0" applyNumberFormat="1" applyFont="1" applyFill="1" applyBorder="1" applyAlignment="1">
      <alignment vertical="center"/>
    </xf>
    <xf numFmtId="0" fontId="23" fillId="40" borderId="14" xfId="0" applyFont="1" applyFill="1" applyBorder="1" applyAlignment="1">
      <alignment vertical="top" wrapText="1"/>
    </xf>
    <xf numFmtId="3" fontId="23" fillId="40" borderId="14" xfId="0" applyNumberFormat="1" applyFont="1" applyFill="1" applyBorder="1" applyAlignment="1">
      <alignment vertical="center"/>
    </xf>
    <xf numFmtId="0" fontId="23" fillId="40" borderId="12" xfId="0" applyFont="1" applyFill="1" applyBorder="1" applyAlignment="1">
      <alignment/>
    </xf>
    <xf numFmtId="0" fontId="23" fillId="40" borderId="14" xfId="0" applyFont="1" applyFill="1" applyBorder="1" applyAlignment="1">
      <alignment/>
    </xf>
    <xf numFmtId="0" fontId="23" fillId="40" borderId="10" xfId="0" applyFont="1" applyFill="1" applyBorder="1" applyAlignment="1">
      <alignment horizontal="left" vertical="center" wrapText="1"/>
    </xf>
    <xf numFmtId="3" fontId="23" fillId="40" borderId="10" xfId="0" applyNumberFormat="1" applyFont="1" applyFill="1" applyBorder="1" applyAlignment="1">
      <alignment horizontal="center"/>
    </xf>
    <xf numFmtId="0" fontId="23" fillId="40" borderId="0" xfId="0" applyFont="1" applyFill="1" applyAlignment="1">
      <alignment horizontal="left"/>
    </xf>
    <xf numFmtId="0" fontId="24" fillId="40" borderId="22" xfId="0" applyFont="1" applyFill="1" applyBorder="1" applyAlignment="1">
      <alignment horizontal="left" vertical="center"/>
    </xf>
    <xf numFmtId="0" fontId="23" fillId="40" borderId="10" xfId="0" applyFont="1" applyFill="1" applyBorder="1" applyAlignment="1">
      <alignment horizontal="left"/>
    </xf>
    <xf numFmtId="3" fontId="87" fillId="38" borderId="12" xfId="52" applyNumberFormat="1" applyFont="1" applyFill="1" applyBorder="1" applyAlignment="1">
      <alignment horizontal="left" vertical="center" wrapText="1"/>
    </xf>
    <xf numFmtId="3" fontId="87" fillId="36" borderId="10" xfId="52" applyNumberFormat="1" applyFont="1" applyFill="1" applyBorder="1" applyAlignment="1">
      <alignment horizontal="left" vertical="center" wrapText="1"/>
    </xf>
    <xf numFmtId="3" fontId="87" fillId="37" borderId="12" xfId="52" applyNumberFormat="1" applyFont="1" applyFill="1" applyBorder="1" applyAlignment="1">
      <alignment horizontal="left" vertical="center" wrapText="1"/>
    </xf>
    <xf numFmtId="0" fontId="23" fillId="40" borderId="15" xfId="0" applyFont="1" applyFill="1" applyBorder="1" applyAlignment="1">
      <alignment vertical="center"/>
    </xf>
    <xf numFmtId="0" fontId="23" fillId="40" borderId="22" xfId="0" applyFont="1" applyFill="1" applyBorder="1" applyAlignment="1">
      <alignment vertical="center"/>
    </xf>
    <xf numFmtId="0" fontId="23" fillId="40" borderId="22" xfId="0" applyFont="1" applyFill="1" applyBorder="1" applyAlignment="1">
      <alignment horizontal="left" vertical="center"/>
    </xf>
    <xf numFmtId="0" fontId="85" fillId="35" borderId="10" xfId="0" applyFont="1" applyFill="1" applyBorder="1" applyAlignment="1">
      <alignment horizontal="justify" vertical="center" wrapText="1"/>
    </xf>
    <xf numFmtId="3" fontId="85" fillId="37" borderId="12" xfId="52" applyNumberFormat="1" applyFont="1" applyFill="1" applyBorder="1" applyAlignment="1">
      <alignment horizontal="center" vertical="center" wrapText="1"/>
    </xf>
    <xf numFmtId="3" fontId="85" fillId="37" borderId="12" xfId="52" applyNumberFormat="1" applyFont="1" applyFill="1" applyBorder="1" applyAlignment="1">
      <alignment horizontal="left" vertical="center" wrapText="1"/>
    </xf>
    <xf numFmtId="3" fontId="85" fillId="38" borderId="12" xfId="52" applyNumberFormat="1" applyFont="1" applyFill="1" applyBorder="1" applyAlignment="1">
      <alignment horizontal="center" vertical="center" wrapText="1"/>
    </xf>
    <xf numFmtId="3" fontId="85" fillId="38" borderId="12" xfId="52" applyNumberFormat="1" applyFont="1" applyFill="1" applyBorder="1" applyAlignment="1">
      <alignment horizontal="left" vertical="center" wrapText="1"/>
    </xf>
    <xf numFmtId="3" fontId="85" fillId="36" borderId="10" xfId="52" applyNumberFormat="1" applyFont="1" applyFill="1" applyBorder="1" applyAlignment="1">
      <alignment horizontal="center" vertical="center" wrapText="1"/>
    </xf>
    <xf numFmtId="3" fontId="85" fillId="36" borderId="10" xfId="52" applyNumberFormat="1" applyFont="1" applyFill="1" applyBorder="1" applyAlignment="1">
      <alignment horizontal="left" vertical="center" wrapText="1"/>
    </xf>
    <xf numFmtId="0" fontId="23" fillId="40" borderId="12" xfId="0" applyFont="1" applyFill="1" applyBorder="1" applyAlignment="1">
      <alignment vertical="top"/>
    </xf>
    <xf numFmtId="0" fontId="23" fillId="40" borderId="12" xfId="0" applyFont="1" applyFill="1" applyBorder="1" applyAlignment="1">
      <alignment horizontal="left" vertical="top" wrapText="1"/>
    </xf>
    <xf numFmtId="0" fontId="23" fillId="40" borderId="16" xfId="0" applyFont="1" applyFill="1" applyBorder="1" applyAlignment="1">
      <alignment horizontal="left" vertical="top" wrapText="1"/>
    </xf>
    <xf numFmtId="0" fontId="23" fillId="40" borderId="17" xfId="0" applyFont="1" applyFill="1" applyBorder="1" applyAlignment="1">
      <alignment horizontal="left" vertical="top" wrapText="1"/>
    </xf>
    <xf numFmtId="0" fontId="23" fillId="40" borderId="20" xfId="0" applyFont="1" applyFill="1" applyBorder="1" applyAlignment="1">
      <alignment horizontal="left" vertical="top" wrapText="1"/>
    </xf>
    <xf numFmtId="3" fontId="85" fillId="37" borderId="16" xfId="52" applyNumberFormat="1" applyFont="1" applyFill="1" applyBorder="1" applyAlignment="1">
      <alignment horizontal="center" vertical="center" wrapText="1"/>
    </xf>
    <xf numFmtId="0" fontId="23" fillId="40" borderId="22" xfId="0" applyFont="1" applyFill="1" applyBorder="1" applyAlignment="1">
      <alignment vertical="top"/>
    </xf>
    <xf numFmtId="3" fontId="85" fillId="38" borderId="16" xfId="52" applyNumberFormat="1" applyFont="1" applyFill="1" applyBorder="1" applyAlignment="1">
      <alignment horizontal="center" vertical="center" wrapText="1"/>
    </xf>
    <xf numFmtId="3" fontId="85" fillId="36" borderId="19" xfId="52" applyNumberFormat="1" applyFont="1" applyFill="1" applyBorder="1" applyAlignment="1">
      <alignment horizontal="center" vertical="center" wrapText="1"/>
    </xf>
    <xf numFmtId="0" fontId="87" fillId="35" borderId="10" xfId="0" applyFont="1" applyFill="1" applyBorder="1" applyAlignment="1">
      <alignment horizontal="left" vertical="center" wrapText="1"/>
    </xf>
    <xf numFmtId="3" fontId="24" fillId="40" borderId="10" xfId="0" applyNumberFormat="1" applyFont="1" applyFill="1" applyBorder="1" applyAlignment="1">
      <alignment horizontal="left" vertical="center" wrapText="1"/>
    </xf>
    <xf numFmtId="0" fontId="24" fillId="16" borderId="17" xfId="0" applyFont="1" applyFill="1" applyBorder="1" applyAlignment="1">
      <alignment horizontal="left" vertical="top"/>
    </xf>
    <xf numFmtId="0" fontId="24" fillId="16" borderId="17" xfId="0" applyFont="1" applyFill="1" applyBorder="1" applyAlignment="1">
      <alignment horizontal="left" vertical="top" wrapText="1"/>
    </xf>
    <xf numFmtId="0" fontId="23" fillId="16" borderId="17" xfId="0" applyFont="1" applyFill="1" applyBorder="1" applyAlignment="1">
      <alignment/>
    </xf>
    <xf numFmtId="0" fontId="29" fillId="16" borderId="17" xfId="0" applyFont="1" applyFill="1" applyBorder="1" applyAlignment="1">
      <alignment vertical="center"/>
    </xf>
    <xf numFmtId="0" fontId="23" fillId="16" borderId="17" xfId="0" applyFont="1" applyFill="1" applyBorder="1" applyAlignment="1">
      <alignment vertical="center"/>
    </xf>
    <xf numFmtId="0" fontId="23" fillId="16" borderId="17" xfId="0" applyFont="1" applyFill="1" applyBorder="1" applyAlignment="1">
      <alignment horizontal="center" vertical="center"/>
    </xf>
    <xf numFmtId="0" fontId="23" fillId="16" borderId="20" xfId="0" applyFont="1" applyFill="1" applyBorder="1" applyAlignment="1">
      <alignment vertical="center"/>
    </xf>
    <xf numFmtId="0" fontId="23" fillId="44" borderId="16" xfId="0" applyFont="1" applyFill="1" applyBorder="1" applyAlignment="1">
      <alignment vertical="center"/>
    </xf>
    <xf numFmtId="0" fontId="23" fillId="44" borderId="17" xfId="0" applyFont="1" applyFill="1" applyBorder="1" applyAlignment="1">
      <alignment vertical="center"/>
    </xf>
    <xf numFmtId="0" fontId="23" fillId="44" borderId="17" xfId="0" applyFont="1" applyFill="1" applyBorder="1" applyAlignment="1">
      <alignment/>
    </xf>
    <xf numFmtId="0" fontId="23" fillId="44" borderId="17" xfId="0" applyFont="1" applyFill="1" applyBorder="1" applyAlignment="1">
      <alignment vertical="top"/>
    </xf>
    <xf numFmtId="0" fontId="8" fillId="44" borderId="17" xfId="0" applyFont="1" applyFill="1" applyBorder="1" applyAlignment="1">
      <alignment/>
    </xf>
    <xf numFmtId="0" fontId="23" fillId="44" borderId="20" xfId="0" applyFont="1" applyFill="1" applyBorder="1" applyAlignment="1">
      <alignment vertical="center"/>
    </xf>
    <xf numFmtId="0" fontId="23" fillId="11" borderId="16" xfId="0" applyFont="1" applyFill="1" applyBorder="1" applyAlignment="1">
      <alignment vertical="center"/>
    </xf>
    <xf numFmtId="0" fontId="23" fillId="11" borderId="17" xfId="0" applyFont="1" applyFill="1" applyBorder="1" applyAlignment="1">
      <alignment vertical="center"/>
    </xf>
    <xf numFmtId="0" fontId="23" fillId="11" borderId="17" xfId="0" applyFont="1" applyFill="1" applyBorder="1" applyAlignment="1">
      <alignment/>
    </xf>
    <xf numFmtId="0" fontId="23" fillId="11" borderId="17" xfId="0" applyFont="1" applyFill="1" applyBorder="1" applyAlignment="1">
      <alignment/>
    </xf>
    <xf numFmtId="0" fontId="23" fillId="11" borderId="20" xfId="0" applyFont="1" applyFill="1" applyBorder="1" applyAlignment="1">
      <alignment vertical="center"/>
    </xf>
    <xf numFmtId="0" fontId="23" fillId="13" borderId="16" xfId="0" applyFont="1" applyFill="1" applyBorder="1" applyAlignment="1">
      <alignment/>
    </xf>
    <xf numFmtId="0" fontId="23" fillId="13" borderId="17" xfId="0" applyFont="1" applyFill="1" applyBorder="1" applyAlignment="1">
      <alignment/>
    </xf>
    <xf numFmtId="0" fontId="23" fillId="13" borderId="17" xfId="0" applyFont="1" applyFill="1" applyBorder="1" applyAlignment="1">
      <alignment vertical="center"/>
    </xf>
    <xf numFmtId="0" fontId="23" fillId="0" borderId="17" xfId="0" applyFont="1" applyFill="1" applyBorder="1" applyAlignment="1">
      <alignment vertical="center"/>
    </xf>
    <xf numFmtId="0" fontId="23" fillId="13" borderId="20" xfId="0" applyFont="1" applyFill="1" applyBorder="1" applyAlignment="1">
      <alignment vertical="center"/>
    </xf>
    <xf numFmtId="0" fontId="23" fillId="16" borderId="16" xfId="0" applyFont="1" applyFill="1" applyBorder="1" applyAlignment="1">
      <alignment/>
    </xf>
    <xf numFmtId="0" fontId="23" fillId="16" borderId="17" xfId="0" applyFont="1" applyFill="1" applyBorder="1" applyAlignment="1">
      <alignment horizontal="center"/>
    </xf>
    <xf numFmtId="0" fontId="23" fillId="16" borderId="20" xfId="0" applyFont="1" applyFill="1" applyBorder="1" applyAlignment="1">
      <alignment/>
    </xf>
    <xf numFmtId="0" fontId="23" fillId="40" borderId="19" xfId="0" applyFont="1" applyFill="1" applyBorder="1" applyAlignment="1">
      <alignment/>
    </xf>
    <xf numFmtId="0" fontId="23" fillId="45" borderId="22" xfId="0" applyFont="1" applyFill="1" applyBorder="1" applyAlignment="1">
      <alignment/>
    </xf>
    <xf numFmtId="0" fontId="23" fillId="45" borderId="0" xfId="0" applyFont="1" applyFill="1" applyBorder="1" applyAlignment="1">
      <alignment vertical="center"/>
    </xf>
    <xf numFmtId="0" fontId="23" fillId="45" borderId="19" xfId="0" applyFont="1" applyFill="1" applyBorder="1" applyAlignment="1">
      <alignment vertical="center"/>
    </xf>
    <xf numFmtId="0" fontId="23" fillId="40" borderId="19" xfId="0" applyFont="1" applyFill="1" applyBorder="1" applyAlignment="1">
      <alignment vertical="center"/>
    </xf>
    <xf numFmtId="0" fontId="23" fillId="19" borderId="16" xfId="0" applyFont="1" applyFill="1" applyBorder="1" applyAlignment="1">
      <alignment vertical="top"/>
    </xf>
    <xf numFmtId="0" fontId="23" fillId="19" borderId="17" xfId="0" applyFont="1" applyFill="1" applyBorder="1" applyAlignment="1">
      <alignment/>
    </xf>
    <xf numFmtId="0" fontId="23" fillId="19" borderId="17" xfId="0" applyFont="1" applyFill="1" applyBorder="1" applyAlignment="1">
      <alignment vertical="center"/>
    </xf>
    <xf numFmtId="0" fontId="23" fillId="19" borderId="20" xfId="0" applyFont="1" applyFill="1" applyBorder="1" applyAlignment="1">
      <alignment vertical="center"/>
    </xf>
    <xf numFmtId="0" fontId="24" fillId="0" borderId="19" xfId="0" applyFont="1" applyBorder="1" applyAlignment="1">
      <alignment vertical="center"/>
    </xf>
    <xf numFmtId="1" fontId="29" fillId="33" borderId="12" xfId="0" applyNumberFormat="1" applyFont="1" applyFill="1" applyBorder="1" applyAlignment="1">
      <alignment horizontal="left" vertical="center"/>
    </xf>
    <xf numFmtId="1" fontId="29" fillId="33" borderId="14" xfId="0" applyNumberFormat="1" applyFont="1" applyFill="1" applyBorder="1" applyAlignment="1">
      <alignment horizontal="left" vertical="center" wrapText="1"/>
    </xf>
    <xf numFmtId="1" fontId="29" fillId="0" borderId="14" xfId="0" applyNumberFormat="1" applyFont="1" applyFill="1" applyBorder="1" applyAlignment="1">
      <alignment horizontal="left" vertical="center" wrapText="1"/>
    </xf>
    <xf numFmtId="1" fontId="29" fillId="0" borderId="14" xfId="0" applyNumberFormat="1" applyFont="1" applyFill="1" applyBorder="1" applyAlignment="1">
      <alignment horizontal="left" vertical="center"/>
    </xf>
    <xf numFmtId="1" fontId="88" fillId="0" borderId="14" xfId="0" applyNumberFormat="1" applyFont="1" applyBorder="1" applyAlignment="1">
      <alignment horizontal="left" vertical="center"/>
    </xf>
    <xf numFmtId="1" fontId="22" fillId="33" borderId="14" xfId="0" applyNumberFormat="1" applyFont="1" applyFill="1" applyBorder="1" applyAlignment="1">
      <alignment horizontal="left" vertical="center"/>
    </xf>
    <xf numFmtId="1" fontId="29" fillId="0" borderId="14" xfId="0" applyNumberFormat="1" applyFont="1" applyFill="1" applyBorder="1" applyAlignment="1">
      <alignment vertical="center" wrapText="1"/>
    </xf>
    <xf numFmtId="1" fontId="28" fillId="0" borderId="18" xfId="0" applyNumberFormat="1" applyFont="1" applyBorder="1" applyAlignment="1">
      <alignment horizontal="left" vertical="center"/>
    </xf>
    <xf numFmtId="0" fontId="4" fillId="0" borderId="15" xfId="0" applyFont="1" applyBorder="1" applyAlignment="1">
      <alignment horizontal="left" vertical="center"/>
    </xf>
    <xf numFmtId="0" fontId="4" fillId="39" borderId="12" xfId="0" applyFont="1" applyFill="1" applyBorder="1" applyAlignment="1">
      <alignment vertical="center"/>
    </xf>
    <xf numFmtId="0" fontId="3" fillId="0" borderId="24" xfId="0" applyFont="1" applyBorder="1" applyAlignment="1">
      <alignment horizontal="left" vertical="center"/>
    </xf>
    <xf numFmtId="0" fontId="3" fillId="39" borderId="18" xfId="0" applyFont="1" applyFill="1" applyBorder="1" applyAlignment="1">
      <alignment horizontal="center" vertical="center"/>
    </xf>
    <xf numFmtId="0" fontId="11" fillId="0" borderId="12" xfId="0" applyFont="1" applyBorder="1" applyAlignment="1">
      <alignment vertical="center"/>
    </xf>
    <xf numFmtId="0" fontId="10" fillId="0" borderId="18" xfId="0" applyFont="1" applyBorder="1" applyAlignment="1">
      <alignment vertical="center"/>
    </xf>
    <xf numFmtId="0" fontId="45" fillId="34" borderId="12" xfId="0" applyFont="1" applyFill="1" applyBorder="1" applyAlignment="1">
      <alignment vertical="center" wrapText="1"/>
    </xf>
    <xf numFmtId="0" fontId="45" fillId="34" borderId="12" xfId="0" applyFont="1" applyFill="1" applyBorder="1" applyAlignment="1">
      <alignment horizontal="justify" vertical="center" wrapText="1"/>
    </xf>
    <xf numFmtId="0" fontId="45" fillId="34" borderId="10" xfId="0" applyFont="1" applyFill="1" applyBorder="1" applyAlignment="1">
      <alignment horizontal="justify" vertical="center" wrapText="1"/>
    </xf>
    <xf numFmtId="0" fontId="45" fillId="34" borderId="10" xfId="0" applyFont="1" applyFill="1" applyBorder="1" applyAlignment="1">
      <alignment horizontal="center" vertical="center" wrapText="1"/>
    </xf>
    <xf numFmtId="0" fontId="45" fillId="34" borderId="10" xfId="0" applyFont="1" applyFill="1" applyBorder="1" applyAlignment="1">
      <alignment vertical="center"/>
    </xf>
    <xf numFmtId="0" fontId="45" fillId="16" borderId="12" xfId="0" applyFont="1" applyFill="1" applyBorder="1" applyAlignment="1">
      <alignment horizontal="left" vertical="center" wrapText="1"/>
    </xf>
    <xf numFmtId="0" fontId="45" fillId="16" borderId="15" xfId="0" applyFont="1" applyFill="1" applyBorder="1" applyAlignment="1">
      <alignment horizontal="justify" vertical="center" wrapText="1"/>
    </xf>
    <xf numFmtId="0" fontId="45" fillId="48" borderId="15" xfId="0" applyFont="1" applyFill="1" applyBorder="1" applyAlignment="1">
      <alignment horizontal="justify" vertical="center" wrapText="1"/>
    </xf>
    <xf numFmtId="0" fontId="45" fillId="33" borderId="15" xfId="0" applyFont="1" applyFill="1" applyBorder="1" applyAlignment="1">
      <alignment horizontal="left" vertical="center" wrapText="1"/>
    </xf>
    <xf numFmtId="0" fontId="45" fillId="33" borderId="15" xfId="0" applyFont="1" applyFill="1" applyBorder="1" applyAlignment="1">
      <alignment horizontal="justify" vertical="center" wrapText="1"/>
    </xf>
    <xf numFmtId="0" fontId="19" fillId="0" borderId="12" xfId="0" applyFont="1" applyBorder="1" applyAlignment="1">
      <alignment horizontal="justify" vertical="center" wrapText="1"/>
    </xf>
    <xf numFmtId="0" fontId="19" fillId="0" borderId="15" xfId="0" applyFont="1" applyBorder="1" applyAlignment="1">
      <alignment horizontal="justify" vertical="center" wrapText="1"/>
    </xf>
    <xf numFmtId="0" fontId="19" fillId="0" borderId="10" xfId="0" applyFont="1" applyFill="1" applyBorder="1" applyAlignment="1">
      <alignment horizontal="justify" vertical="center" wrapText="1"/>
    </xf>
    <xf numFmtId="3" fontId="19" fillId="0" borderId="10" xfId="0" applyNumberFormat="1"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Alignment="1">
      <alignment vertical="center"/>
    </xf>
    <xf numFmtId="0" fontId="45" fillId="16" borderId="14" xfId="0" applyFont="1" applyFill="1" applyBorder="1" applyAlignment="1">
      <alignment horizontal="left" vertical="center" wrapText="1"/>
    </xf>
    <xf numFmtId="0" fontId="45" fillId="16" borderId="13" xfId="0" applyFont="1" applyFill="1" applyBorder="1" applyAlignment="1">
      <alignment horizontal="justify" vertical="center" wrapText="1"/>
    </xf>
    <xf numFmtId="0" fontId="45" fillId="48" borderId="13" xfId="0" applyFont="1" applyFill="1" applyBorder="1" applyAlignment="1">
      <alignment horizontal="justify" vertical="center" wrapText="1"/>
    </xf>
    <xf numFmtId="0" fontId="45" fillId="33" borderId="13" xfId="0" applyFont="1" applyFill="1" applyBorder="1" applyAlignment="1">
      <alignment horizontal="left" vertical="center" wrapText="1"/>
    </xf>
    <xf numFmtId="0" fontId="45" fillId="33" borderId="13" xfId="0" applyFont="1" applyFill="1" applyBorder="1" applyAlignment="1">
      <alignment horizontal="justify" vertical="center" wrapText="1"/>
    </xf>
    <xf numFmtId="0" fontId="19" fillId="0" borderId="14" xfId="0" applyFont="1" applyBorder="1" applyAlignment="1">
      <alignment horizontal="justify" vertical="center" wrapText="1"/>
    </xf>
    <xf numFmtId="0" fontId="19" fillId="0" borderId="13" xfId="0" applyFont="1" applyBorder="1" applyAlignment="1">
      <alignment horizontal="justify" vertical="center" wrapText="1"/>
    </xf>
    <xf numFmtId="0" fontId="45" fillId="16" borderId="14" xfId="0" applyFont="1" applyFill="1" applyBorder="1" applyAlignment="1">
      <alignment vertical="center" wrapText="1"/>
    </xf>
    <xf numFmtId="0" fontId="45" fillId="16" borderId="13" xfId="0" applyFont="1" applyFill="1" applyBorder="1" applyAlignment="1">
      <alignment vertical="center" wrapText="1"/>
    </xf>
    <xf numFmtId="0" fontId="45" fillId="48" borderId="13" xfId="0" applyFont="1" applyFill="1" applyBorder="1" applyAlignment="1">
      <alignment vertical="center" wrapText="1"/>
    </xf>
    <xf numFmtId="0" fontId="45" fillId="33" borderId="13" xfId="0" applyFont="1" applyFill="1" applyBorder="1" applyAlignment="1">
      <alignment vertical="center" wrapText="1"/>
    </xf>
    <xf numFmtId="0" fontId="84" fillId="0" borderId="14" xfId="0" applyFont="1" applyBorder="1" applyAlignment="1">
      <alignment horizontal="justify" vertical="center" wrapText="1"/>
    </xf>
    <xf numFmtId="0" fontId="84" fillId="0" borderId="13" xfId="0" applyFont="1" applyBorder="1" applyAlignment="1">
      <alignment horizontal="justify" vertical="center" wrapText="1"/>
    </xf>
    <xf numFmtId="0" fontId="19" fillId="0" borderId="19" xfId="0" applyFont="1" applyFill="1" applyBorder="1" applyAlignment="1">
      <alignment horizontal="justify" vertical="center" wrapText="1"/>
    </xf>
    <xf numFmtId="9" fontId="19"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0" fontId="19" fillId="0" borderId="12" xfId="0" applyFont="1" applyFill="1" applyBorder="1" applyAlignment="1">
      <alignment horizontal="justify" vertical="center" wrapText="1"/>
    </xf>
    <xf numFmtId="9" fontId="19" fillId="0" borderId="12" xfId="0"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3" fontId="19" fillId="0" borderId="12" xfId="0" applyNumberFormat="1" applyFont="1" applyFill="1" applyBorder="1" applyAlignment="1">
      <alignment horizontal="center" vertical="center" wrapText="1"/>
    </xf>
    <xf numFmtId="9" fontId="19" fillId="0" borderId="10" xfId="0" applyNumberFormat="1" applyFont="1" applyFill="1" applyBorder="1" applyAlignment="1">
      <alignment horizontal="justify" vertical="center" wrapText="1"/>
    </xf>
    <xf numFmtId="3" fontId="2" fillId="33" borderId="0" xfId="0" applyNumberFormat="1" applyFont="1" applyFill="1" applyBorder="1" applyAlignment="1">
      <alignment vertical="center"/>
    </xf>
    <xf numFmtId="0" fontId="2" fillId="0" borderId="12" xfId="0" applyFont="1" applyFill="1" applyBorder="1" applyAlignment="1">
      <alignment horizontal="justify" vertical="center" wrapText="1"/>
    </xf>
    <xf numFmtId="3" fontId="19" fillId="0" borderId="10" xfId="0" applyNumberFormat="1" applyFont="1" applyFill="1" applyBorder="1" applyAlignment="1">
      <alignment horizontal="right" vertical="center"/>
    </xf>
    <xf numFmtId="0" fontId="84" fillId="33" borderId="14" xfId="0" applyFont="1" applyFill="1" applyBorder="1" applyAlignment="1">
      <alignment horizontal="justify" vertical="center" wrapText="1"/>
    </xf>
    <xf numFmtId="0" fontId="84" fillId="33" borderId="13" xfId="0" applyFont="1" applyFill="1" applyBorder="1" applyAlignment="1">
      <alignment horizontal="justify" vertical="center" wrapText="1"/>
    </xf>
    <xf numFmtId="1" fontId="45" fillId="33" borderId="10" xfId="0" applyNumberFormat="1" applyFont="1" applyFill="1" applyBorder="1" applyAlignment="1">
      <alignment vertical="center" wrapText="1"/>
    </xf>
    <xf numFmtId="3" fontId="19" fillId="0" borderId="23" xfId="0" applyNumberFormat="1" applyFont="1" applyFill="1" applyBorder="1" applyAlignment="1">
      <alignment horizontal="center" vertical="center" wrapText="1"/>
    </xf>
    <xf numFmtId="0" fontId="99" fillId="0" borderId="10" xfId="0" applyFont="1" applyBorder="1" applyAlignment="1">
      <alignment horizontal="justify" vertical="center" wrapText="1"/>
    </xf>
    <xf numFmtId="3" fontId="19" fillId="0" borderId="19" xfId="0" applyNumberFormat="1" applyFont="1" applyFill="1" applyBorder="1" applyAlignment="1">
      <alignment horizontal="center" vertical="center"/>
    </xf>
    <xf numFmtId="168" fontId="19" fillId="0" borderId="10" xfId="0" applyNumberFormat="1" applyFont="1" applyFill="1" applyBorder="1" applyAlignment="1">
      <alignment horizontal="center" vertical="center" wrapText="1"/>
    </xf>
    <xf numFmtId="3" fontId="19" fillId="0" borderId="10" xfId="0" applyNumberFormat="1" applyFont="1" applyFill="1" applyBorder="1" applyAlignment="1">
      <alignment vertical="center"/>
    </xf>
    <xf numFmtId="3" fontId="19" fillId="0" borderId="10" xfId="0" applyNumberFormat="1" applyFont="1" applyFill="1" applyBorder="1" applyAlignment="1">
      <alignment vertical="center" wrapText="1"/>
    </xf>
    <xf numFmtId="49" fontId="45" fillId="33" borderId="24" xfId="0" applyNumberFormat="1" applyFont="1" applyFill="1" applyBorder="1" applyAlignment="1">
      <alignment vertical="center" wrapText="1"/>
    </xf>
    <xf numFmtId="0" fontId="84" fillId="33" borderId="18" xfId="0" applyFont="1" applyFill="1" applyBorder="1" applyAlignment="1">
      <alignment horizontal="justify" vertical="center" wrapText="1"/>
    </xf>
    <xf numFmtId="0" fontId="84" fillId="33" borderId="24" xfId="0" applyFont="1" applyFill="1" applyBorder="1" applyAlignment="1">
      <alignment horizontal="justify" vertical="center" wrapText="1"/>
    </xf>
    <xf numFmtId="0" fontId="2" fillId="35" borderId="18" xfId="0" applyFont="1" applyFill="1" applyBorder="1" applyAlignment="1">
      <alignment horizontal="justify" vertical="center" wrapText="1"/>
    </xf>
    <xf numFmtId="0" fontId="2" fillId="35" borderId="19" xfId="0" applyFont="1" applyFill="1" applyBorder="1" applyAlignment="1">
      <alignment horizontal="justify" vertical="center" wrapText="1"/>
    </xf>
    <xf numFmtId="0" fontId="2" fillId="35" borderId="10" xfId="0" applyFont="1" applyFill="1" applyBorder="1" applyAlignment="1">
      <alignment horizontal="justify" vertical="center" wrapText="1"/>
    </xf>
    <xf numFmtId="0" fontId="2" fillId="35" borderId="10" xfId="0" applyFont="1" applyFill="1" applyBorder="1" applyAlignment="1">
      <alignment horizontal="center" vertical="center" wrapText="1"/>
    </xf>
    <xf numFmtId="3" fontId="2" fillId="35" borderId="10" xfId="0" applyNumberFormat="1" applyFont="1" applyFill="1" applyBorder="1" applyAlignment="1">
      <alignment horizontal="center" vertical="center" wrapText="1"/>
    </xf>
    <xf numFmtId="3" fontId="2" fillId="35" borderId="18" xfId="0" applyNumberFormat="1" applyFont="1" applyFill="1" applyBorder="1" applyAlignment="1">
      <alignment horizontal="justify" vertical="center" wrapText="1"/>
    </xf>
    <xf numFmtId="3" fontId="2" fillId="35" borderId="10" xfId="0" applyNumberFormat="1" applyFont="1" applyFill="1" applyBorder="1" applyAlignment="1">
      <alignment horizontal="right" vertical="center" wrapText="1"/>
    </xf>
    <xf numFmtId="49" fontId="45" fillId="33" borderId="23" xfId="0" applyNumberFormat="1" applyFont="1" applyFill="1" applyBorder="1" applyAlignment="1">
      <alignment vertical="center" wrapText="1"/>
    </xf>
    <xf numFmtId="0" fontId="45" fillId="33" borderId="14" xfId="0" applyFont="1" applyFill="1" applyBorder="1" applyAlignment="1">
      <alignment vertical="center" wrapText="1"/>
    </xf>
    <xf numFmtId="0" fontId="84" fillId="37" borderId="20" xfId="0" applyFont="1" applyFill="1" applyBorder="1" applyAlignment="1">
      <alignment horizontal="justify" vertical="center" wrapText="1"/>
    </xf>
    <xf numFmtId="0" fontId="84" fillId="37" borderId="18" xfId="0" applyFont="1" applyFill="1" applyBorder="1" applyAlignment="1">
      <alignment horizontal="justify" vertical="center" wrapText="1"/>
    </xf>
    <xf numFmtId="0" fontId="2" fillId="37" borderId="18" xfId="0" applyFont="1" applyFill="1" applyBorder="1" applyAlignment="1">
      <alignment horizontal="justify" vertical="center" wrapText="1"/>
    </xf>
    <xf numFmtId="0" fontId="2" fillId="37" borderId="10" xfId="0" applyFont="1" applyFill="1" applyBorder="1" applyAlignment="1">
      <alignment horizontal="justify" vertical="center" wrapText="1"/>
    </xf>
    <xf numFmtId="0" fontId="2" fillId="37" borderId="10" xfId="0" applyFont="1" applyFill="1" applyBorder="1" applyAlignment="1">
      <alignment horizontal="center" vertical="center" wrapText="1"/>
    </xf>
    <xf numFmtId="3" fontId="2" fillId="37" borderId="10" xfId="0" applyNumberFormat="1" applyFont="1" applyFill="1" applyBorder="1" applyAlignment="1">
      <alignment horizontal="center" vertical="center" wrapText="1"/>
    </xf>
    <xf numFmtId="3" fontId="2" fillId="37" borderId="10" xfId="0" applyNumberFormat="1" applyFont="1" applyFill="1" applyBorder="1" applyAlignment="1">
      <alignment horizontal="justify" vertical="center" wrapText="1"/>
    </xf>
    <xf numFmtId="3" fontId="2" fillId="37" borderId="10" xfId="0" applyNumberFormat="1" applyFont="1" applyFill="1" applyBorder="1" applyAlignment="1">
      <alignment horizontal="right" vertical="center" wrapText="1"/>
    </xf>
    <xf numFmtId="0" fontId="45" fillId="38" borderId="13" xfId="0" applyFont="1" applyFill="1" applyBorder="1" applyAlignment="1">
      <alignment vertical="center" wrapText="1"/>
    </xf>
    <xf numFmtId="0" fontId="45" fillId="38" borderId="14" xfId="0" applyFont="1" applyFill="1" applyBorder="1" applyAlignment="1">
      <alignment vertical="center" wrapText="1"/>
    </xf>
    <xf numFmtId="0" fontId="84" fillId="38" borderId="19" xfId="0" applyFont="1" applyFill="1" applyBorder="1" applyAlignment="1">
      <alignment horizontal="justify" vertical="center" wrapText="1"/>
    </xf>
    <xf numFmtId="0" fontId="84" fillId="38" borderId="10" xfId="0" applyFont="1" applyFill="1" applyBorder="1" applyAlignment="1">
      <alignment horizontal="justify" vertical="center" wrapText="1"/>
    </xf>
    <xf numFmtId="0" fontId="2" fillId="38" borderId="10" xfId="0" applyFont="1" applyFill="1" applyBorder="1" applyAlignment="1">
      <alignment horizontal="justify" vertical="center" wrapText="1"/>
    </xf>
    <xf numFmtId="0" fontId="2" fillId="38" borderId="10" xfId="0" applyFont="1" applyFill="1" applyBorder="1" applyAlignment="1">
      <alignment horizontal="center" vertical="center" wrapText="1"/>
    </xf>
    <xf numFmtId="3" fontId="2" fillId="38" borderId="10" xfId="0" applyNumberFormat="1" applyFont="1" applyFill="1" applyBorder="1" applyAlignment="1">
      <alignment horizontal="center" vertical="center" wrapText="1"/>
    </xf>
    <xf numFmtId="3" fontId="2" fillId="38" borderId="10" xfId="0" applyNumberFormat="1" applyFont="1" applyFill="1" applyBorder="1" applyAlignment="1">
      <alignment horizontal="justify" vertical="center" wrapText="1"/>
    </xf>
    <xf numFmtId="3" fontId="2" fillId="38" borderId="10" xfId="0" applyNumberFormat="1" applyFont="1" applyFill="1" applyBorder="1" applyAlignment="1">
      <alignment horizontal="right" vertical="center" wrapText="1"/>
    </xf>
    <xf numFmtId="49" fontId="100" fillId="0" borderId="23" xfId="0" applyNumberFormat="1" applyFont="1" applyBorder="1" applyAlignment="1">
      <alignment vertical="center" wrapText="1"/>
    </xf>
    <xf numFmtId="0" fontId="100" fillId="36" borderId="13" xfId="0" applyFont="1" applyFill="1" applyBorder="1" applyAlignment="1">
      <alignment vertical="center" wrapText="1"/>
    </xf>
    <xf numFmtId="0" fontId="100" fillId="36" borderId="14" xfId="0" applyFont="1" applyFill="1" applyBorder="1" applyAlignment="1">
      <alignment vertical="center" wrapText="1"/>
    </xf>
    <xf numFmtId="0" fontId="84" fillId="36" borderId="19" xfId="0" applyFont="1" applyFill="1" applyBorder="1" applyAlignment="1">
      <alignment horizontal="justify" vertical="center" wrapText="1"/>
    </xf>
    <xf numFmtId="0" fontId="84" fillId="36" borderId="10" xfId="0" applyFont="1" applyFill="1" applyBorder="1" applyAlignment="1">
      <alignment horizontal="justify" vertical="center" wrapText="1"/>
    </xf>
    <xf numFmtId="0" fontId="84" fillId="36" borderId="10" xfId="0" applyFont="1" applyFill="1" applyBorder="1" applyAlignment="1">
      <alignment horizontal="center" vertical="center" wrapText="1"/>
    </xf>
    <xf numFmtId="3" fontId="84" fillId="36" borderId="10" xfId="0" applyNumberFormat="1" applyFont="1" applyFill="1" applyBorder="1" applyAlignment="1">
      <alignment horizontal="center" vertical="center" wrapText="1"/>
    </xf>
    <xf numFmtId="3" fontId="84" fillId="36" borderId="10" xfId="0" applyNumberFormat="1" applyFont="1" applyFill="1" applyBorder="1" applyAlignment="1">
      <alignment horizontal="justify" vertical="center" wrapText="1"/>
    </xf>
    <xf numFmtId="3" fontId="84" fillId="36" borderId="10" xfId="0" applyNumberFormat="1" applyFont="1" applyFill="1" applyBorder="1" applyAlignment="1">
      <alignment vertical="center"/>
    </xf>
    <xf numFmtId="0" fontId="100" fillId="0" borderId="14" xfId="0" applyFont="1" applyBorder="1" applyAlignment="1">
      <alignment vertical="center" wrapText="1"/>
    </xf>
    <xf numFmtId="0" fontId="100" fillId="0" borderId="13" xfId="0" applyFont="1" applyBorder="1" applyAlignment="1">
      <alignment vertical="center" wrapText="1"/>
    </xf>
    <xf numFmtId="0" fontId="84" fillId="0" borderId="16" xfId="0" applyFont="1" applyBorder="1" applyAlignment="1">
      <alignment horizontal="justify" vertical="center" wrapText="1"/>
    </xf>
    <xf numFmtId="0" fontId="84" fillId="0" borderId="12" xfId="0" applyFont="1" applyBorder="1" applyAlignment="1">
      <alignment horizontal="justify" vertical="center" wrapText="1"/>
    </xf>
    <xf numFmtId="0" fontId="84" fillId="0" borderId="10" xfId="0" applyFont="1" applyBorder="1" applyAlignment="1">
      <alignment horizontal="justify" vertical="center" wrapText="1"/>
    </xf>
    <xf numFmtId="0" fontId="84" fillId="0" borderId="10" xfId="0" applyFont="1" applyBorder="1" applyAlignment="1">
      <alignment horizontal="center" vertical="center" wrapText="1"/>
    </xf>
    <xf numFmtId="0" fontId="84" fillId="0" borderId="10" xfId="0" applyFont="1" applyBorder="1" applyAlignment="1">
      <alignment vertical="center"/>
    </xf>
    <xf numFmtId="0" fontId="45" fillId="11" borderId="15" xfId="0" applyFont="1" applyFill="1" applyBorder="1" applyAlignment="1">
      <alignment horizontal="left" vertical="center" wrapText="1"/>
    </xf>
    <xf numFmtId="0" fontId="45" fillId="11" borderId="12" xfId="0" applyFont="1" applyFill="1" applyBorder="1" applyAlignment="1">
      <alignment horizontal="justify" vertical="center" wrapText="1"/>
    </xf>
    <xf numFmtId="0" fontId="45" fillId="48" borderId="12" xfId="0" applyFont="1" applyFill="1" applyBorder="1" applyAlignment="1">
      <alignment horizontal="justify" vertical="center" wrapText="1"/>
    </xf>
    <xf numFmtId="0" fontId="45" fillId="33" borderId="12" xfId="0" applyFont="1" applyFill="1" applyBorder="1" applyAlignment="1">
      <alignment horizontal="justify" vertical="center" wrapText="1"/>
    </xf>
    <xf numFmtId="0" fontId="45" fillId="33" borderId="12" xfId="0" applyFont="1" applyFill="1" applyBorder="1" applyAlignment="1">
      <alignment horizontal="left" vertical="center" wrapText="1"/>
    </xf>
    <xf numFmtId="0" fontId="44" fillId="0" borderId="12" xfId="0" applyFont="1" applyBorder="1" applyAlignment="1">
      <alignment horizontal="justify" vertical="center" wrapText="1"/>
    </xf>
    <xf numFmtId="0" fontId="19" fillId="0" borderId="16" xfId="0" applyFont="1" applyBorder="1" applyAlignment="1">
      <alignment horizontal="justify" vertical="center" wrapText="1"/>
    </xf>
    <xf numFmtId="0" fontId="19" fillId="33" borderId="19" xfId="0" applyFont="1" applyFill="1" applyBorder="1" applyAlignment="1">
      <alignment horizontal="justify" vertical="center" wrapText="1"/>
    </xf>
    <xf numFmtId="0" fontId="19" fillId="33" borderId="10" xfId="0" applyFont="1" applyFill="1" applyBorder="1" applyAlignment="1">
      <alignment horizontal="justify" vertical="center" wrapText="1"/>
    </xf>
    <xf numFmtId="0" fontId="46" fillId="0" borderId="10" xfId="0" applyFont="1" applyFill="1" applyBorder="1" applyAlignment="1">
      <alignment horizontal="justify" vertical="center" wrapText="1"/>
    </xf>
    <xf numFmtId="3" fontId="46"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justify" vertical="center" wrapText="1"/>
    </xf>
    <xf numFmtId="3" fontId="19" fillId="0" borderId="10" xfId="0" applyNumberFormat="1" applyFont="1" applyFill="1" applyBorder="1" applyAlignment="1">
      <alignment horizontal="justify" vertical="center" wrapText="1"/>
    </xf>
    <xf numFmtId="167" fontId="19" fillId="0" borderId="10" xfId="0" applyNumberFormat="1" applyFont="1" applyFill="1" applyBorder="1" applyAlignment="1">
      <alignment horizontal="right" vertical="center"/>
    </xf>
    <xf numFmtId="167" fontId="19" fillId="0" borderId="10" xfId="0" applyNumberFormat="1" applyFont="1" applyFill="1" applyBorder="1" applyAlignment="1">
      <alignment vertical="center"/>
    </xf>
    <xf numFmtId="14" fontId="19" fillId="0" borderId="10" xfId="0" applyNumberFormat="1" applyFont="1" applyFill="1" applyBorder="1" applyAlignment="1">
      <alignment horizontal="right" vertical="center"/>
    </xf>
    <xf numFmtId="0" fontId="45" fillId="11" borderId="13" xfId="0" applyFont="1" applyFill="1" applyBorder="1" applyAlignment="1">
      <alignment horizontal="left" vertical="center" wrapText="1"/>
    </xf>
    <xf numFmtId="0" fontId="45" fillId="11" borderId="14" xfId="0" applyFont="1" applyFill="1" applyBorder="1" applyAlignment="1">
      <alignment horizontal="justify" vertical="center" wrapText="1"/>
    </xf>
    <xf numFmtId="0" fontId="45" fillId="48" borderId="14" xfId="0" applyFont="1" applyFill="1" applyBorder="1" applyAlignment="1">
      <alignment horizontal="justify" vertical="center" wrapText="1"/>
    </xf>
    <xf numFmtId="0" fontId="84" fillId="0" borderId="18" xfId="0" applyFont="1" applyBorder="1" applyAlignment="1">
      <alignment horizontal="justify" vertical="center" wrapText="1"/>
    </xf>
    <xf numFmtId="0" fontId="84" fillId="0" borderId="20" xfId="0" applyFont="1" applyBorder="1" applyAlignment="1">
      <alignment horizontal="justify" vertical="center" wrapText="1"/>
    </xf>
    <xf numFmtId="0" fontId="84" fillId="35" borderId="19" xfId="0" applyFont="1" applyFill="1" applyBorder="1" applyAlignment="1">
      <alignment horizontal="justify" vertical="center" wrapText="1"/>
    </xf>
    <xf numFmtId="0" fontId="84" fillId="35" borderId="10" xfId="0" applyFont="1" applyFill="1" applyBorder="1" applyAlignment="1">
      <alignment horizontal="justify" vertical="center" wrapText="1"/>
    </xf>
    <xf numFmtId="0" fontId="84" fillId="35" borderId="10" xfId="0" applyFont="1" applyFill="1" applyBorder="1" applyAlignment="1">
      <alignment horizontal="center" vertical="center" wrapText="1"/>
    </xf>
    <xf numFmtId="3" fontId="84" fillId="35" borderId="10" xfId="0" applyNumberFormat="1" applyFont="1" applyFill="1" applyBorder="1" applyAlignment="1">
      <alignment horizontal="center" vertical="center" wrapText="1"/>
    </xf>
    <xf numFmtId="3" fontId="84" fillId="35" borderId="10" xfId="0" applyNumberFormat="1" applyFont="1" applyFill="1" applyBorder="1" applyAlignment="1">
      <alignment horizontal="justify" vertical="center" wrapText="1"/>
    </xf>
    <xf numFmtId="3" fontId="84" fillId="35" borderId="10" xfId="0" applyNumberFormat="1" applyFont="1" applyFill="1" applyBorder="1" applyAlignment="1">
      <alignment vertical="center"/>
    </xf>
    <xf numFmtId="0" fontId="100" fillId="33" borderId="14" xfId="0" applyFont="1" applyFill="1" applyBorder="1" applyAlignment="1">
      <alignment vertical="center" wrapText="1"/>
    </xf>
    <xf numFmtId="0" fontId="84" fillId="37" borderId="10" xfId="0" applyFont="1" applyFill="1" applyBorder="1" applyAlignment="1">
      <alignment horizontal="justify" vertical="center" wrapText="1"/>
    </xf>
    <xf numFmtId="0" fontId="84" fillId="37" borderId="10" xfId="0" applyFont="1" applyFill="1" applyBorder="1" applyAlignment="1">
      <alignment horizontal="center" vertical="center" wrapText="1"/>
    </xf>
    <xf numFmtId="3" fontId="84" fillId="37" borderId="10" xfId="0" applyNumberFormat="1" applyFont="1" applyFill="1" applyBorder="1" applyAlignment="1">
      <alignment horizontal="center" vertical="center" wrapText="1"/>
    </xf>
    <xf numFmtId="3" fontId="84" fillId="37" borderId="10" xfId="0" applyNumberFormat="1" applyFont="1" applyFill="1" applyBorder="1" applyAlignment="1">
      <alignment horizontal="justify" vertical="center" wrapText="1"/>
    </xf>
    <xf numFmtId="3" fontId="84" fillId="37" borderId="10" xfId="0" applyNumberFormat="1" applyFont="1" applyFill="1" applyBorder="1" applyAlignment="1">
      <alignment vertical="center"/>
    </xf>
    <xf numFmtId="0" fontId="100" fillId="38" borderId="14" xfId="0" applyFont="1" applyFill="1" applyBorder="1" applyAlignment="1">
      <alignment vertical="center" wrapText="1"/>
    </xf>
    <xf numFmtId="0" fontId="84" fillId="38" borderId="10" xfId="0" applyFont="1" applyFill="1" applyBorder="1" applyAlignment="1">
      <alignment horizontal="center" vertical="center" wrapText="1"/>
    </xf>
    <xf numFmtId="3" fontId="84" fillId="38" borderId="10" xfId="0" applyNumberFormat="1" applyFont="1" applyFill="1" applyBorder="1" applyAlignment="1">
      <alignment horizontal="center" vertical="center" wrapText="1"/>
    </xf>
    <xf numFmtId="3" fontId="84" fillId="38" borderId="10" xfId="0" applyNumberFormat="1" applyFont="1" applyFill="1" applyBorder="1" applyAlignment="1">
      <alignment horizontal="justify" vertical="center" wrapText="1"/>
    </xf>
    <xf numFmtId="3" fontId="84" fillId="38" borderId="10" xfId="0" applyNumberFormat="1" applyFont="1" applyFill="1" applyBorder="1" applyAlignment="1">
      <alignment vertical="center"/>
    </xf>
    <xf numFmtId="0" fontId="45" fillId="17" borderId="12" xfId="0" applyFont="1" applyFill="1" applyBorder="1" applyAlignment="1">
      <alignment vertical="center" wrapText="1"/>
    </xf>
    <xf numFmtId="0" fontId="44" fillId="17" borderId="12" xfId="0" applyFont="1" applyFill="1" applyBorder="1" applyAlignment="1">
      <alignment horizontal="justify" vertical="center" wrapText="1"/>
    </xf>
    <xf numFmtId="0" fontId="45" fillId="0" borderId="12" xfId="0" applyFont="1" applyFill="1" applyBorder="1" applyAlignment="1">
      <alignment horizontal="left" vertical="center" wrapText="1"/>
    </xf>
    <xf numFmtId="0" fontId="45" fillId="0" borderId="12" xfId="0" applyFont="1" applyFill="1" applyBorder="1" applyAlignment="1">
      <alignment horizontal="justify" vertical="center" wrapText="1"/>
    </xf>
    <xf numFmtId="0" fontId="2" fillId="0" borderId="19" xfId="0" applyFont="1" applyFill="1" applyBorder="1" applyAlignment="1">
      <alignment horizontal="justify" vertical="center" wrapText="1"/>
    </xf>
    <xf numFmtId="0" fontId="99" fillId="0" borderId="10" xfId="0" applyFont="1" applyFill="1" applyBorder="1" applyAlignment="1">
      <alignment horizontal="justify" vertical="center" wrapText="1"/>
    </xf>
    <xf numFmtId="3" fontId="84" fillId="0" borderId="10" xfId="0" applyNumberFormat="1" applyFont="1" applyFill="1" applyBorder="1" applyAlignment="1">
      <alignment horizontal="right" vertical="center" wrapText="1"/>
    </xf>
    <xf numFmtId="0" fontId="45" fillId="17" borderId="14" xfId="0" applyFont="1" applyFill="1" applyBorder="1" applyAlignment="1">
      <alignment vertical="center" wrapText="1"/>
    </xf>
    <xf numFmtId="0" fontId="44" fillId="17" borderId="14" xfId="0" applyFont="1" applyFill="1" applyBorder="1" applyAlignment="1">
      <alignment horizontal="justify" vertical="center" wrapText="1"/>
    </xf>
    <xf numFmtId="0" fontId="45" fillId="0" borderId="14" xfId="0" applyFont="1" applyFill="1" applyBorder="1" applyAlignment="1">
      <alignment horizontal="left" vertical="center" wrapText="1"/>
    </xf>
    <xf numFmtId="0" fontId="45" fillId="0" borderId="14" xfId="0" applyFont="1" applyFill="1" applyBorder="1" applyAlignment="1">
      <alignment horizontal="justify" vertical="center" wrapText="1"/>
    </xf>
    <xf numFmtId="0" fontId="45" fillId="33" borderId="14" xfId="0" applyFont="1" applyFill="1" applyBorder="1" applyAlignment="1">
      <alignment horizontal="left" vertical="center" wrapText="1"/>
    </xf>
    <xf numFmtId="9" fontId="2" fillId="0" borderId="12"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3" fontId="19" fillId="0" borderId="12"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wrapText="1"/>
    </xf>
    <xf numFmtId="3" fontId="2" fillId="0" borderId="10" xfId="0" applyNumberFormat="1" applyFont="1" applyFill="1" applyBorder="1" applyAlignment="1">
      <alignment horizontal="right" vertical="center" wrapText="1"/>
    </xf>
    <xf numFmtId="14" fontId="19" fillId="0" borderId="12" xfId="0" applyNumberFormat="1" applyFont="1" applyFill="1" applyBorder="1" applyAlignment="1">
      <alignment horizontal="center" vertical="center"/>
    </xf>
    <xf numFmtId="0" fontId="45" fillId="0" borderId="14" xfId="0" applyFont="1" applyFill="1" applyBorder="1" applyAlignment="1">
      <alignment vertical="center" wrapText="1"/>
    </xf>
    <xf numFmtId="3" fontId="2" fillId="0" borderId="10" xfId="0" applyNumberFormat="1" applyFont="1" applyFill="1" applyBorder="1" applyAlignment="1">
      <alignment horizontal="right" vertical="center"/>
    </xf>
    <xf numFmtId="0" fontId="19" fillId="0" borderId="17" xfId="0" applyFont="1" applyBorder="1" applyAlignment="1">
      <alignment horizontal="justify" vertical="center" wrapText="1"/>
    </xf>
    <xf numFmtId="0" fontId="19" fillId="0" borderId="18" xfId="0" applyFont="1" applyBorder="1" applyAlignment="1">
      <alignment horizontal="justify" vertical="center" wrapText="1"/>
    </xf>
    <xf numFmtId="0" fontId="2" fillId="35" borderId="20" xfId="0" applyFont="1" applyFill="1" applyBorder="1" applyAlignment="1">
      <alignment horizontal="justify" vertical="center" wrapText="1"/>
    </xf>
    <xf numFmtId="3" fontId="2" fillId="35" borderId="10" xfId="0" applyNumberFormat="1" applyFont="1" applyFill="1" applyBorder="1" applyAlignment="1">
      <alignment horizontal="justify" vertical="center" wrapText="1"/>
    </xf>
    <xf numFmtId="0" fontId="84" fillId="37" borderId="14" xfId="0" applyFont="1" applyFill="1" applyBorder="1" applyAlignment="1">
      <alignment horizontal="justify" vertical="center" wrapText="1"/>
    </xf>
    <xf numFmtId="0" fontId="100" fillId="38" borderId="13" xfId="0" applyFont="1" applyFill="1" applyBorder="1" applyAlignment="1">
      <alignment vertical="center" wrapText="1"/>
    </xf>
    <xf numFmtId="0" fontId="84" fillId="38" borderId="14" xfId="0" applyFont="1" applyFill="1" applyBorder="1" applyAlignment="1">
      <alignment horizontal="justify" vertical="center" wrapText="1"/>
    </xf>
    <xf numFmtId="0" fontId="45" fillId="17" borderId="18" xfId="0" applyFont="1" applyFill="1" applyBorder="1" applyAlignment="1">
      <alignment vertical="center" wrapText="1"/>
    </xf>
    <xf numFmtId="0" fontId="100" fillId="9" borderId="18" xfId="0" applyFont="1" applyFill="1" applyBorder="1" applyAlignment="1">
      <alignment vertical="center" wrapText="1"/>
    </xf>
    <xf numFmtId="0" fontId="100" fillId="36" borderId="18" xfId="0" applyFont="1" applyFill="1" applyBorder="1" applyAlignment="1">
      <alignment vertical="center" wrapText="1"/>
    </xf>
    <xf numFmtId="0" fontId="100" fillId="36" borderId="24" xfId="0" applyFont="1" applyFill="1" applyBorder="1" applyAlignment="1">
      <alignment vertical="center" wrapText="1"/>
    </xf>
    <xf numFmtId="0" fontId="84" fillId="36" borderId="18" xfId="0" applyFont="1" applyFill="1" applyBorder="1" applyAlignment="1">
      <alignment horizontal="justify" vertical="center" wrapText="1"/>
    </xf>
    <xf numFmtId="49" fontId="100" fillId="0" borderId="10" xfId="0" applyNumberFormat="1" applyFont="1" applyBorder="1" applyAlignment="1">
      <alignment vertical="center" wrapText="1"/>
    </xf>
    <xf numFmtId="0" fontId="100" fillId="0" borderId="14" xfId="0" applyFont="1" applyFill="1" applyBorder="1" applyAlignment="1">
      <alignment vertical="center" wrapText="1"/>
    </xf>
    <xf numFmtId="0" fontId="100" fillId="0" borderId="18" xfId="0" applyFont="1" applyFill="1" applyBorder="1" applyAlignment="1">
      <alignment vertical="center" wrapText="1"/>
    </xf>
    <xf numFmtId="0" fontId="100" fillId="0" borderId="18" xfId="0" applyFont="1" applyBorder="1" applyAlignment="1">
      <alignment vertical="center" wrapText="1"/>
    </xf>
    <xf numFmtId="0" fontId="45" fillId="58" borderId="12" xfId="0" applyFont="1" applyFill="1" applyBorder="1" applyAlignment="1">
      <alignment vertical="center" wrapText="1"/>
    </xf>
    <xf numFmtId="0" fontId="45" fillId="0" borderId="12" xfId="0" applyFont="1" applyFill="1" applyBorder="1" applyAlignment="1">
      <alignment vertical="center" wrapText="1"/>
    </xf>
    <xf numFmtId="0" fontId="45" fillId="0" borderId="15" xfId="0" applyFont="1" applyFill="1" applyBorder="1" applyAlignment="1">
      <alignment vertical="center" wrapText="1"/>
    </xf>
    <xf numFmtId="0" fontId="45" fillId="58" borderId="14" xfId="0" applyFont="1" applyFill="1" applyBorder="1" applyAlignment="1">
      <alignment vertical="center" wrapText="1"/>
    </xf>
    <xf numFmtId="0" fontId="45" fillId="0" borderId="13" xfId="0" applyFont="1" applyFill="1" applyBorder="1" applyAlignment="1">
      <alignment vertical="center" wrapText="1"/>
    </xf>
    <xf numFmtId="0" fontId="19" fillId="0" borderId="14" xfId="0" applyFont="1" applyFill="1" applyBorder="1" applyAlignment="1">
      <alignment horizontal="justify" vertical="center" wrapText="1"/>
    </xf>
    <xf numFmtId="0" fontId="19" fillId="0" borderId="24" xfId="0" applyFont="1" applyBorder="1" applyAlignment="1">
      <alignment horizontal="justify" vertical="center" wrapText="1"/>
    </xf>
    <xf numFmtId="0" fontId="19" fillId="0" borderId="18" xfId="0" applyFont="1" applyFill="1" applyBorder="1" applyAlignment="1">
      <alignment horizontal="justify" vertical="center" wrapText="1"/>
    </xf>
    <xf numFmtId="0" fontId="2" fillId="33" borderId="18" xfId="0" applyFont="1" applyFill="1" applyBorder="1" applyAlignment="1">
      <alignment horizontal="justify" vertical="center" wrapText="1"/>
    </xf>
    <xf numFmtId="0" fontId="45" fillId="58" borderId="19" xfId="0" applyFont="1" applyFill="1" applyBorder="1" applyAlignment="1">
      <alignment vertical="center" wrapText="1"/>
    </xf>
    <xf numFmtId="0" fontId="100" fillId="0" borderId="10" xfId="0" applyFont="1" applyFill="1" applyBorder="1" applyAlignment="1">
      <alignment vertical="center" wrapText="1"/>
    </xf>
    <xf numFmtId="49" fontId="45" fillId="0" borderId="23" xfId="0" applyNumberFormat="1" applyFont="1" applyBorder="1" applyAlignment="1">
      <alignment vertical="center" wrapText="1"/>
    </xf>
    <xf numFmtId="0" fontId="45" fillId="58" borderId="18" xfId="0" applyFont="1" applyFill="1" applyBorder="1" applyAlignment="1">
      <alignment vertical="center" wrapText="1"/>
    </xf>
    <xf numFmtId="0" fontId="45" fillId="0" borderId="10" xfId="0" applyFont="1" applyFill="1" applyBorder="1" applyAlignment="1">
      <alignment vertical="center" wrapText="1"/>
    </xf>
    <xf numFmtId="0" fontId="45" fillId="0" borderId="10" xfId="0" applyFont="1" applyBorder="1" applyAlignment="1">
      <alignment horizontal="justify" vertical="center" wrapText="1"/>
    </xf>
    <xf numFmtId="0" fontId="45" fillId="0" borderId="10" xfId="0" applyFont="1" applyBorder="1" applyAlignment="1">
      <alignment horizontal="center" vertical="center" wrapText="1"/>
    </xf>
    <xf numFmtId="3" fontId="45" fillId="0" borderId="10" xfId="0" applyNumberFormat="1" applyFont="1" applyBorder="1" applyAlignment="1">
      <alignment horizontal="center" vertical="center" wrapText="1"/>
    </xf>
    <xf numFmtId="3" fontId="45" fillId="0" borderId="10" xfId="0" applyNumberFormat="1" applyFont="1" applyBorder="1" applyAlignment="1">
      <alignment horizontal="justify" vertical="center" wrapText="1"/>
    </xf>
    <xf numFmtId="3" fontId="45" fillId="0" borderId="10" xfId="0" applyNumberFormat="1" applyFont="1" applyBorder="1" applyAlignment="1">
      <alignment vertical="center"/>
    </xf>
    <xf numFmtId="0" fontId="45" fillId="0" borderId="0" xfId="0" applyFont="1" applyAlignment="1">
      <alignment vertical="center"/>
    </xf>
    <xf numFmtId="0" fontId="100" fillId="0" borderId="0" xfId="0" applyFont="1" applyAlignment="1">
      <alignment vertical="center" wrapText="1"/>
    </xf>
    <xf numFmtId="0" fontId="100" fillId="58" borderId="0" xfId="0" applyFont="1" applyFill="1" applyAlignment="1">
      <alignment vertical="center" wrapText="1"/>
    </xf>
    <xf numFmtId="0" fontId="100" fillId="0" borderId="0" xfId="0" applyFont="1" applyFill="1" applyAlignment="1">
      <alignment vertical="center" wrapText="1"/>
    </xf>
    <xf numFmtId="0" fontId="84" fillId="0" borderId="0" xfId="0" applyFont="1" applyAlignment="1">
      <alignment horizontal="justify" vertical="center" wrapText="1"/>
    </xf>
    <xf numFmtId="0" fontId="84" fillId="0" borderId="0" xfId="0" applyFont="1" applyAlignment="1">
      <alignment horizontal="center" vertical="center" wrapText="1"/>
    </xf>
    <xf numFmtId="3" fontId="84" fillId="0" borderId="0" xfId="0" applyNumberFormat="1" applyFont="1" applyAlignment="1">
      <alignment vertical="center"/>
    </xf>
    <xf numFmtId="0" fontId="23" fillId="33" borderId="12" xfId="0" applyFont="1" applyFill="1" applyBorder="1" applyAlignment="1">
      <alignment horizontal="justify" vertical="center"/>
    </xf>
    <xf numFmtId="0" fontId="23" fillId="33" borderId="14" xfId="0" applyFont="1" applyFill="1" applyBorder="1" applyAlignment="1">
      <alignment horizontal="justify" vertical="center"/>
    </xf>
    <xf numFmtId="0" fontId="23" fillId="33" borderId="18" xfId="0" applyFont="1" applyFill="1" applyBorder="1" applyAlignment="1">
      <alignment horizontal="justify" vertical="center"/>
    </xf>
    <xf numFmtId="1" fontId="23" fillId="33" borderId="16" xfId="0" applyNumberFormat="1" applyFont="1" applyFill="1" applyBorder="1" applyAlignment="1">
      <alignment horizontal="justify" vertical="center"/>
    </xf>
    <xf numFmtId="1" fontId="23" fillId="33" borderId="17" xfId="0" applyNumberFormat="1" applyFont="1" applyFill="1" applyBorder="1" applyAlignment="1">
      <alignment horizontal="justify"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23" fillId="33" borderId="12" xfId="0" applyFont="1" applyFill="1" applyBorder="1" applyAlignment="1">
      <alignment horizontal="center" vertical="center"/>
    </xf>
    <xf numFmtId="0" fontId="23" fillId="33" borderId="14" xfId="0" applyFont="1" applyFill="1" applyBorder="1" applyAlignment="1">
      <alignment horizontal="center" vertical="center"/>
    </xf>
    <xf numFmtId="3" fontId="23" fillId="33" borderId="12" xfId="0" applyNumberFormat="1" applyFont="1" applyFill="1" applyBorder="1" applyAlignment="1">
      <alignment horizontal="center" vertical="center"/>
    </xf>
    <xf numFmtId="0" fontId="23" fillId="33" borderId="18" xfId="0" applyFont="1" applyFill="1" applyBorder="1" applyAlignment="1">
      <alignment horizontal="center" vertical="center"/>
    </xf>
    <xf numFmtId="14" fontId="23" fillId="33" borderId="12" xfId="0" applyNumberFormat="1" applyFont="1" applyFill="1" applyBorder="1" applyAlignment="1">
      <alignment horizontal="center" vertical="center"/>
    </xf>
    <xf numFmtId="0" fontId="89" fillId="0" borderId="12" xfId="0" applyFont="1" applyBorder="1" applyAlignment="1">
      <alignment horizontal="center" vertical="center" wrapText="1"/>
    </xf>
    <xf numFmtId="0" fontId="89" fillId="0" borderId="14" xfId="0" applyFont="1" applyBorder="1" applyAlignment="1">
      <alignment horizontal="center" vertical="center" wrapText="1"/>
    </xf>
    <xf numFmtId="0" fontId="89" fillId="0" borderId="18" xfId="0" applyFont="1" applyBorder="1" applyAlignment="1">
      <alignment horizontal="center" vertical="center" wrapText="1"/>
    </xf>
    <xf numFmtId="0" fontId="23" fillId="40" borderId="15" xfId="0" applyFont="1" applyFill="1" applyBorder="1" applyAlignment="1">
      <alignment horizontal="center" vertical="center"/>
    </xf>
    <xf numFmtId="0" fontId="23" fillId="40" borderId="13" xfId="0" applyFont="1" applyFill="1" applyBorder="1" applyAlignment="1">
      <alignment horizontal="center" vertical="center"/>
    </xf>
    <xf numFmtId="0" fontId="23" fillId="40" borderId="24" xfId="0" applyFont="1" applyFill="1" applyBorder="1" applyAlignment="1">
      <alignment horizontal="center" vertical="center"/>
    </xf>
    <xf numFmtId="3" fontId="4" fillId="0" borderId="12" xfId="0" applyNumberFormat="1" applyFont="1" applyFill="1" applyBorder="1" applyAlignment="1" applyProtection="1">
      <alignment horizontal="center" vertical="center" wrapText="1"/>
      <protection locked="0"/>
    </xf>
    <xf numFmtId="3" fontId="4" fillId="0" borderId="14" xfId="0" applyNumberFormat="1" applyFont="1" applyFill="1" applyBorder="1" applyAlignment="1" applyProtection="1">
      <alignment horizontal="center" vertical="center" wrapText="1"/>
      <protection locked="0"/>
    </xf>
    <xf numFmtId="3" fontId="4" fillId="0" borderId="18" xfId="0" applyNumberFormat="1" applyFont="1" applyFill="1" applyBorder="1" applyAlignment="1" applyProtection="1">
      <alignment horizontal="center" vertical="center" wrapText="1"/>
      <protection locked="0"/>
    </xf>
    <xf numFmtId="1" fontId="23" fillId="33" borderId="16" xfId="0" applyNumberFormat="1" applyFont="1" applyFill="1" applyBorder="1" applyAlignment="1">
      <alignment horizontal="left" vertical="center"/>
    </xf>
    <xf numFmtId="1" fontId="23" fillId="33" borderId="17" xfId="0" applyNumberFormat="1" applyFont="1" applyFill="1" applyBorder="1" applyAlignment="1">
      <alignment horizontal="left" vertical="center"/>
    </xf>
    <xf numFmtId="1" fontId="23" fillId="33" borderId="20" xfId="0" applyNumberFormat="1" applyFont="1" applyFill="1" applyBorder="1" applyAlignment="1">
      <alignment horizontal="left" vertical="center"/>
    </xf>
    <xf numFmtId="0" fontId="9" fillId="33" borderId="12" xfId="0" applyFont="1" applyFill="1" applyBorder="1" applyAlignment="1">
      <alignment horizontal="justify" vertical="center" wrapText="1"/>
    </xf>
    <xf numFmtId="0" fontId="9" fillId="33" borderId="14" xfId="0" applyFont="1" applyFill="1" applyBorder="1" applyAlignment="1">
      <alignment horizontal="justify" vertical="center" wrapText="1"/>
    </xf>
    <xf numFmtId="0" fontId="9" fillId="33" borderId="18" xfId="0" applyFont="1" applyFill="1" applyBorder="1" applyAlignment="1">
      <alignment horizontal="justify" vertical="center" wrapText="1"/>
    </xf>
    <xf numFmtId="3" fontId="7" fillId="33" borderId="13" xfId="0" applyNumberFormat="1" applyFont="1" applyFill="1" applyBorder="1" applyAlignment="1">
      <alignment horizontal="center"/>
    </xf>
    <xf numFmtId="0" fontId="7" fillId="33" borderId="21" xfId="0" applyFont="1" applyFill="1" applyBorder="1" applyAlignment="1">
      <alignment horizontal="center" vertical="center"/>
    </xf>
    <xf numFmtId="0" fontId="7" fillId="33" borderId="20" xfId="0" applyFont="1" applyFill="1" applyBorder="1" applyAlignment="1">
      <alignment horizontal="center" vertical="center"/>
    </xf>
    <xf numFmtId="0" fontId="87" fillId="7" borderId="12" xfId="0" applyFont="1" applyFill="1" applyBorder="1" applyAlignment="1">
      <alignment horizontal="center" vertical="center" wrapText="1"/>
    </xf>
    <xf numFmtId="0" fontId="87" fillId="7" borderId="14" xfId="0" applyFont="1" applyFill="1" applyBorder="1" applyAlignment="1">
      <alignment horizontal="center" vertical="center" wrapText="1"/>
    </xf>
    <xf numFmtId="0" fontId="87" fillId="7" borderId="18" xfId="0" applyFont="1" applyFill="1" applyBorder="1" applyAlignment="1">
      <alignment horizontal="center" vertical="center" wrapText="1"/>
    </xf>
    <xf numFmtId="0" fontId="87" fillId="7" borderId="15" xfId="0" applyFont="1" applyFill="1" applyBorder="1" applyAlignment="1">
      <alignment horizontal="center" vertical="center" wrapText="1"/>
    </xf>
    <xf numFmtId="0" fontId="87" fillId="7" borderId="16" xfId="0" applyFont="1" applyFill="1" applyBorder="1" applyAlignment="1">
      <alignment horizontal="center" vertical="center" wrapText="1"/>
    </xf>
    <xf numFmtId="0" fontId="87" fillId="7" borderId="13" xfId="0" applyFont="1" applyFill="1" applyBorder="1" applyAlignment="1">
      <alignment horizontal="center" vertical="center" wrapText="1"/>
    </xf>
    <xf numFmtId="0" fontId="87" fillId="7" borderId="17" xfId="0" applyFont="1" applyFill="1" applyBorder="1" applyAlignment="1">
      <alignment horizontal="center" vertical="center" wrapText="1"/>
    </xf>
    <xf numFmtId="0" fontId="87" fillId="7" borderId="24" xfId="0" applyFont="1" applyFill="1" applyBorder="1" applyAlignment="1">
      <alignment horizontal="center" vertical="center" wrapText="1"/>
    </xf>
    <xf numFmtId="0" fontId="87" fillId="7" borderId="20" xfId="0" applyFont="1" applyFill="1" applyBorder="1" applyAlignment="1">
      <alignment horizontal="center" vertical="center" wrapText="1"/>
    </xf>
    <xf numFmtId="0" fontId="90" fillId="7" borderId="12" xfId="0" applyFont="1" applyFill="1" applyBorder="1" applyAlignment="1">
      <alignment horizontal="center" vertical="center" wrapText="1"/>
    </xf>
    <xf numFmtId="0" fontId="90" fillId="7" borderId="14" xfId="0" applyFont="1" applyFill="1" applyBorder="1" applyAlignment="1">
      <alignment horizontal="center" vertical="center" wrapText="1"/>
    </xf>
    <xf numFmtId="0" fontId="90" fillId="7" borderId="18" xfId="0" applyFont="1" applyFill="1" applyBorder="1" applyAlignment="1">
      <alignment horizontal="center" vertical="center" wrapText="1"/>
    </xf>
    <xf numFmtId="0" fontId="87" fillId="7" borderId="12" xfId="0" applyFont="1" applyFill="1" applyBorder="1" applyAlignment="1">
      <alignment horizontal="center" vertical="center" textRotation="180" wrapText="1"/>
    </xf>
    <xf numFmtId="0" fontId="87" fillId="7" borderId="14" xfId="0" applyFont="1" applyFill="1" applyBorder="1" applyAlignment="1">
      <alignment horizontal="center" vertical="center" textRotation="180" wrapText="1"/>
    </xf>
    <xf numFmtId="0" fontId="87" fillId="7" borderId="18" xfId="0" applyFont="1" applyFill="1" applyBorder="1" applyAlignment="1">
      <alignment horizontal="center" vertical="center" textRotation="180" wrapText="1"/>
    </xf>
    <xf numFmtId="3" fontId="87" fillId="7" borderId="12" xfId="0" applyNumberFormat="1" applyFont="1" applyFill="1" applyBorder="1" applyAlignment="1">
      <alignment horizontal="center" vertical="center" wrapText="1"/>
    </xf>
    <xf numFmtId="3" fontId="87" fillId="7" borderId="14" xfId="0" applyNumberFormat="1" applyFont="1" applyFill="1" applyBorder="1" applyAlignment="1">
      <alignment horizontal="center" vertical="center" wrapText="1"/>
    </xf>
    <xf numFmtId="3" fontId="87" fillId="7" borderId="18" xfId="0" applyNumberFormat="1" applyFont="1" applyFill="1" applyBorder="1" applyAlignment="1">
      <alignment horizontal="center" vertical="center" wrapText="1"/>
    </xf>
    <xf numFmtId="0" fontId="87" fillId="7" borderId="23" xfId="0" applyFont="1" applyFill="1" applyBorder="1" applyAlignment="1">
      <alignment horizontal="center" vertical="center"/>
    </xf>
    <xf numFmtId="0" fontId="87" fillId="7" borderId="11" xfId="0" applyFont="1" applyFill="1" applyBorder="1" applyAlignment="1">
      <alignment horizontal="center" vertical="center"/>
    </xf>
    <xf numFmtId="0" fontId="87" fillId="7" borderId="19" xfId="0" applyFont="1" applyFill="1" applyBorder="1" applyAlignment="1">
      <alignment horizontal="center" vertical="center"/>
    </xf>
    <xf numFmtId="0" fontId="87" fillId="7" borderId="10" xfId="0" applyFont="1" applyFill="1" applyBorder="1" applyAlignment="1">
      <alignment horizontal="center" vertical="center" wrapText="1"/>
    </xf>
    <xf numFmtId="0" fontId="86" fillId="33" borderId="16" xfId="0" applyFont="1" applyFill="1" applyBorder="1" applyAlignment="1">
      <alignment horizontal="center" vertical="center"/>
    </xf>
    <xf numFmtId="0" fontId="86" fillId="33" borderId="17" xfId="0" applyFont="1" applyFill="1" applyBorder="1" applyAlignment="1">
      <alignment horizontal="center" vertical="center"/>
    </xf>
    <xf numFmtId="0" fontId="86" fillId="33" borderId="20" xfId="0" applyFont="1" applyFill="1" applyBorder="1" applyAlignment="1">
      <alignment horizontal="center" vertical="center"/>
    </xf>
    <xf numFmtId="0" fontId="86" fillId="33" borderId="16" xfId="0" applyFont="1" applyFill="1" applyBorder="1" applyAlignment="1">
      <alignment horizontal="justify" vertical="center"/>
    </xf>
    <xf numFmtId="0" fontId="86" fillId="33" borderId="17" xfId="0" applyFont="1" applyFill="1" applyBorder="1" applyAlignment="1">
      <alignment horizontal="justify" vertical="center"/>
    </xf>
    <xf numFmtId="0" fontId="86" fillId="33" borderId="20" xfId="0" applyFont="1" applyFill="1" applyBorder="1" applyAlignment="1">
      <alignment horizontal="justify" vertical="center"/>
    </xf>
    <xf numFmtId="0" fontId="86" fillId="33" borderId="17" xfId="0" applyFont="1" applyFill="1" applyBorder="1" applyAlignment="1">
      <alignment horizontal="left" vertical="center"/>
    </xf>
    <xf numFmtId="0" fontId="86" fillId="33" borderId="20" xfId="0" applyFont="1" applyFill="1" applyBorder="1" applyAlignment="1">
      <alignment horizontal="left" vertical="center"/>
    </xf>
    <xf numFmtId="3" fontId="4" fillId="33" borderId="12" xfId="0" applyNumberFormat="1" applyFont="1" applyFill="1" applyBorder="1" applyAlignment="1">
      <alignment horizontal="center" vertical="center" wrapText="1"/>
    </xf>
    <xf numFmtId="3" fontId="4" fillId="33" borderId="14" xfId="0" applyNumberFormat="1" applyFont="1" applyFill="1" applyBorder="1" applyAlignment="1">
      <alignment horizontal="center" vertical="center" wrapText="1"/>
    </xf>
    <xf numFmtId="3" fontId="4" fillId="33" borderId="18" xfId="0" applyNumberFormat="1" applyFont="1" applyFill="1" applyBorder="1" applyAlignment="1">
      <alignment horizontal="center" vertical="center" wrapText="1"/>
    </xf>
    <xf numFmtId="3" fontId="5" fillId="33" borderId="12" xfId="0" applyNumberFormat="1" applyFont="1" applyFill="1" applyBorder="1" applyAlignment="1">
      <alignment horizontal="center" vertical="center" wrapText="1"/>
    </xf>
    <xf numFmtId="3" fontId="5" fillId="33" borderId="14" xfId="0" applyNumberFormat="1" applyFont="1" applyFill="1" applyBorder="1" applyAlignment="1">
      <alignment horizontal="center" vertical="center" wrapText="1"/>
    </xf>
    <xf numFmtId="3" fontId="5" fillId="33" borderId="18" xfId="0" applyNumberFormat="1" applyFont="1" applyFill="1" applyBorder="1" applyAlignment="1">
      <alignment horizontal="center" vertical="center" wrapText="1"/>
    </xf>
    <xf numFmtId="3" fontId="5" fillId="33" borderId="12" xfId="0" applyNumberFormat="1" applyFont="1" applyFill="1" applyBorder="1" applyAlignment="1">
      <alignment horizontal="center" vertical="center"/>
    </xf>
    <xf numFmtId="3" fontId="5" fillId="33" borderId="14" xfId="0" applyNumberFormat="1" applyFont="1" applyFill="1" applyBorder="1" applyAlignment="1">
      <alignment horizontal="center" vertical="center"/>
    </xf>
    <xf numFmtId="3" fontId="5" fillId="33" borderId="18" xfId="0" applyNumberFormat="1" applyFont="1" applyFill="1" applyBorder="1" applyAlignment="1">
      <alignment horizontal="center" vertical="center"/>
    </xf>
    <xf numFmtId="167" fontId="5" fillId="33" borderId="12" xfId="0" applyNumberFormat="1" applyFont="1" applyFill="1" applyBorder="1" applyAlignment="1">
      <alignment horizontal="justify" vertical="center"/>
    </xf>
    <xf numFmtId="167" fontId="5" fillId="33" borderId="14" xfId="0" applyNumberFormat="1" applyFont="1" applyFill="1" applyBorder="1" applyAlignment="1">
      <alignment horizontal="justify" vertical="center"/>
    </xf>
    <xf numFmtId="167" fontId="5" fillId="33" borderId="18" xfId="0" applyNumberFormat="1" applyFont="1" applyFill="1" applyBorder="1" applyAlignment="1">
      <alignment horizontal="justify" vertical="center"/>
    </xf>
    <xf numFmtId="3" fontId="4" fillId="33" borderId="12" xfId="0" applyNumberFormat="1" applyFont="1" applyFill="1" applyBorder="1" applyAlignment="1">
      <alignment horizontal="center" vertical="center"/>
    </xf>
    <xf numFmtId="3" fontId="4" fillId="33" borderId="14" xfId="0" applyNumberFormat="1" applyFont="1" applyFill="1" applyBorder="1" applyAlignment="1">
      <alignment horizontal="center" vertical="center"/>
    </xf>
    <xf numFmtId="3" fontId="4" fillId="33" borderId="18" xfId="0" applyNumberFormat="1" applyFont="1" applyFill="1" applyBorder="1" applyAlignment="1">
      <alignment horizontal="center" vertical="center"/>
    </xf>
    <xf numFmtId="0" fontId="87" fillId="7" borderId="12" xfId="0" applyFont="1" applyFill="1" applyBorder="1" applyAlignment="1">
      <alignment horizontal="left" vertical="center" wrapText="1"/>
    </xf>
    <xf numFmtId="0" fontId="87" fillId="7" borderId="14" xfId="0" applyFont="1" applyFill="1" applyBorder="1" applyAlignment="1">
      <alignment horizontal="left" vertical="center" wrapText="1"/>
    </xf>
    <xf numFmtId="0" fontId="87" fillId="7" borderId="18" xfId="0" applyFont="1" applyFill="1" applyBorder="1" applyAlignment="1">
      <alignment horizontal="left" vertical="center" wrapText="1"/>
    </xf>
    <xf numFmtId="3" fontId="5" fillId="40" borderId="12" xfId="0" applyNumberFormat="1" applyFont="1" applyFill="1" applyBorder="1" applyAlignment="1">
      <alignment horizontal="center" vertical="center"/>
    </xf>
    <xf numFmtId="3" fontId="5" fillId="40" borderId="14" xfId="0" applyNumberFormat="1" applyFont="1" applyFill="1" applyBorder="1" applyAlignment="1">
      <alignment horizontal="center" vertical="center"/>
    </xf>
    <xf numFmtId="3" fontId="5" fillId="40" borderId="18" xfId="0" applyNumberFormat="1" applyFont="1" applyFill="1" applyBorder="1" applyAlignment="1">
      <alignment horizontal="center" vertical="center"/>
    </xf>
    <xf numFmtId="0" fontId="5" fillId="0" borderId="12" xfId="0" applyFont="1" applyBorder="1" applyAlignment="1">
      <alignment horizontal="justify" vertical="center" wrapText="1"/>
    </xf>
    <xf numFmtId="0" fontId="5" fillId="0" borderId="14" xfId="0" applyFont="1" applyBorder="1" applyAlignment="1">
      <alignment horizontal="justify" vertical="center" wrapText="1"/>
    </xf>
    <xf numFmtId="0" fontId="5" fillId="40" borderId="12" xfId="0" applyFont="1" applyFill="1" applyBorder="1" applyAlignment="1">
      <alignment horizontal="justify" vertical="center" wrapText="1"/>
    </xf>
    <xf numFmtId="0" fontId="5" fillId="40" borderId="14" xfId="0" applyFont="1" applyFill="1" applyBorder="1" applyAlignment="1">
      <alignment horizontal="justify" vertical="center" wrapText="1"/>
    </xf>
    <xf numFmtId="0" fontId="5" fillId="40" borderId="18" xfId="0" applyFont="1" applyFill="1" applyBorder="1" applyAlignment="1">
      <alignment horizontal="justify" vertical="center" wrapText="1"/>
    </xf>
    <xf numFmtId="9" fontId="5" fillId="0" borderId="12" xfId="0" applyNumberFormat="1" applyFont="1" applyBorder="1" applyAlignment="1">
      <alignment horizontal="center" vertical="center" wrapText="1"/>
    </xf>
    <xf numFmtId="9" fontId="5" fillId="0" borderId="14" xfId="0" applyNumberFormat="1" applyFont="1" applyBorder="1" applyAlignment="1">
      <alignment horizontal="center" vertical="center" wrapText="1"/>
    </xf>
    <xf numFmtId="9" fontId="5" fillId="0" borderId="18" xfId="0" applyNumberFormat="1" applyFont="1" applyBorder="1" applyAlignment="1">
      <alignment horizontal="center"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18" xfId="0" applyFont="1" applyBorder="1" applyAlignment="1">
      <alignment horizontal="left"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3" fontId="81" fillId="33" borderId="12" xfId="0" applyNumberFormat="1" applyFont="1" applyFill="1" applyBorder="1" applyAlignment="1">
      <alignment horizontal="center" vertical="center"/>
    </xf>
    <xf numFmtId="3" fontId="81" fillId="33" borderId="14" xfId="0" applyNumberFormat="1" applyFont="1" applyFill="1" applyBorder="1" applyAlignment="1">
      <alignment horizontal="center" vertical="center"/>
    </xf>
    <xf numFmtId="3" fontId="81" fillId="33" borderId="18" xfId="0" applyNumberFormat="1" applyFont="1" applyFill="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5" fillId="0" borderId="18" xfId="0" applyFont="1" applyBorder="1" applyAlignment="1">
      <alignment horizontal="justify" vertical="center" wrapText="1"/>
    </xf>
    <xf numFmtId="0" fontId="5" fillId="40" borderId="12" xfId="0" applyFont="1" applyFill="1" applyBorder="1" applyAlignment="1">
      <alignment horizontal="left" vertical="center" wrapText="1"/>
    </xf>
    <xf numFmtId="0" fontId="5" fillId="40" borderId="14" xfId="0" applyFont="1" applyFill="1" applyBorder="1" applyAlignment="1">
      <alignment horizontal="left" vertical="center" wrapText="1"/>
    </xf>
    <xf numFmtId="0" fontId="5" fillId="40" borderId="18" xfId="0" applyFont="1" applyFill="1" applyBorder="1" applyAlignment="1">
      <alignment horizontal="left" vertical="center" wrapText="1"/>
    </xf>
    <xf numFmtId="0" fontId="86" fillId="33" borderId="12" xfId="0" applyFont="1" applyFill="1" applyBorder="1" applyAlignment="1">
      <alignment horizontal="left" vertical="center"/>
    </xf>
    <xf numFmtId="0" fontId="86" fillId="33" borderId="14" xfId="0" applyFont="1" applyFill="1" applyBorder="1" applyAlignment="1">
      <alignment horizontal="left" vertical="center"/>
    </xf>
    <xf numFmtId="0" fontId="86" fillId="33" borderId="18" xfId="0" applyFont="1" applyFill="1" applyBorder="1" applyAlignment="1">
      <alignment horizontal="left" vertical="center"/>
    </xf>
    <xf numFmtId="0" fontId="4" fillId="3" borderId="12" xfId="0" applyFont="1" applyFill="1" applyBorder="1" applyAlignment="1">
      <alignment horizontal="center" vertical="top"/>
    </xf>
    <xf numFmtId="0" fontId="4" fillId="3" borderId="14" xfId="0" applyFont="1" applyFill="1" applyBorder="1" applyAlignment="1">
      <alignment horizontal="center" vertical="top"/>
    </xf>
    <xf numFmtId="0" fontId="4" fillId="3" borderId="18" xfId="0" applyFont="1" applyFill="1" applyBorder="1" applyAlignment="1">
      <alignment horizontal="center" vertical="top"/>
    </xf>
    <xf numFmtId="0" fontId="3" fillId="3" borderId="12" xfId="0" applyFont="1" applyFill="1" applyBorder="1" applyAlignment="1">
      <alignment horizontal="justify" vertical="top"/>
    </xf>
    <xf numFmtId="0" fontId="3" fillId="3" borderId="14" xfId="0" applyFont="1" applyFill="1" applyBorder="1" applyAlignment="1">
      <alignment horizontal="justify" vertical="top"/>
    </xf>
    <xf numFmtId="0" fontId="3" fillId="3" borderId="18" xfId="0" applyFont="1" applyFill="1" applyBorder="1" applyAlignment="1">
      <alignment horizontal="justify" vertical="top"/>
    </xf>
    <xf numFmtId="0" fontId="3" fillId="10" borderId="12" xfId="0" applyFont="1" applyFill="1" applyBorder="1" applyAlignment="1">
      <alignment horizontal="justify" vertical="top"/>
    </xf>
    <xf numFmtId="0" fontId="3" fillId="10" borderId="14" xfId="0" applyFont="1" applyFill="1" applyBorder="1" applyAlignment="1">
      <alignment horizontal="justify" vertical="top"/>
    </xf>
    <xf numFmtId="0" fontId="3" fillId="10" borderId="18" xfId="0" applyFont="1" applyFill="1" applyBorder="1" applyAlignment="1">
      <alignment horizontal="justify" vertical="top"/>
    </xf>
    <xf numFmtId="0" fontId="5" fillId="40" borderId="14" xfId="0" applyFont="1" applyFill="1" applyBorder="1" applyAlignment="1">
      <alignment horizontal="center" vertical="center" wrapText="1"/>
    </xf>
    <xf numFmtId="0" fontId="13" fillId="33" borderId="12" xfId="0" applyFont="1" applyFill="1" applyBorder="1" applyAlignment="1">
      <alignment horizontal="justify" vertical="center" wrapText="1"/>
    </xf>
    <xf numFmtId="0" fontId="13" fillId="33" borderId="14" xfId="0" applyFont="1" applyFill="1" applyBorder="1" applyAlignment="1">
      <alignment horizontal="justify" vertical="center" wrapText="1"/>
    </xf>
    <xf numFmtId="0" fontId="13" fillId="33" borderId="18" xfId="0" applyFont="1" applyFill="1" applyBorder="1" applyAlignment="1">
      <alignment horizontal="justify" vertical="center" wrapText="1"/>
    </xf>
    <xf numFmtId="3" fontId="101" fillId="33" borderId="12" xfId="0" applyNumberFormat="1" applyFont="1" applyFill="1" applyBorder="1" applyAlignment="1">
      <alignment horizontal="center" vertical="center" wrapText="1"/>
    </xf>
    <xf numFmtId="3" fontId="101" fillId="33" borderId="14" xfId="0" applyNumberFormat="1" applyFont="1" applyFill="1" applyBorder="1" applyAlignment="1">
      <alignment horizontal="center" vertical="center" wrapText="1"/>
    </xf>
    <xf numFmtId="3" fontId="101" fillId="33" borderId="18" xfId="0" applyNumberFormat="1" applyFont="1" applyFill="1" applyBorder="1" applyAlignment="1">
      <alignment horizontal="center" vertical="center" wrapText="1"/>
    </xf>
    <xf numFmtId="168" fontId="5" fillId="33" borderId="12" xfId="0" applyNumberFormat="1" applyFont="1" applyFill="1" applyBorder="1" applyAlignment="1">
      <alignment horizontal="center" vertical="center"/>
    </xf>
    <xf numFmtId="168" fontId="5" fillId="33" borderId="14" xfId="0" applyNumberFormat="1" applyFont="1" applyFill="1" applyBorder="1" applyAlignment="1">
      <alignment horizontal="center" vertical="center"/>
    </xf>
    <xf numFmtId="168" fontId="5" fillId="33" borderId="18" xfId="0" applyNumberFormat="1" applyFont="1" applyFill="1" applyBorder="1" applyAlignment="1">
      <alignment horizontal="center" vertical="center"/>
    </xf>
    <xf numFmtId="0" fontId="81" fillId="40" borderId="15" xfId="0" applyFont="1" applyFill="1" applyBorder="1" applyAlignment="1">
      <alignment horizontal="center" vertical="center"/>
    </xf>
    <xf numFmtId="0" fontId="81" fillId="40" borderId="13" xfId="0" applyFont="1" applyFill="1" applyBorder="1" applyAlignment="1">
      <alignment horizontal="center" vertical="center"/>
    </xf>
    <xf numFmtId="0" fontId="81" fillId="40" borderId="24" xfId="0" applyFont="1" applyFill="1" applyBorder="1" applyAlignment="1">
      <alignment horizontal="center" vertical="center"/>
    </xf>
    <xf numFmtId="3" fontId="81" fillId="33" borderId="16" xfId="0" applyNumberFormat="1" applyFont="1" applyFill="1" applyBorder="1" applyAlignment="1">
      <alignment horizontal="center" vertical="center"/>
    </xf>
    <xf numFmtId="3" fontId="81" fillId="33" borderId="17" xfId="0" applyNumberFormat="1" applyFont="1" applyFill="1" applyBorder="1" applyAlignment="1">
      <alignment horizontal="center" vertical="center"/>
    </xf>
    <xf numFmtId="3" fontId="81" fillId="33" borderId="20" xfId="0" applyNumberFormat="1" applyFont="1" applyFill="1" applyBorder="1" applyAlignment="1">
      <alignment horizontal="center" vertical="center"/>
    </xf>
    <xf numFmtId="3" fontId="82" fillId="33" borderId="12" xfId="0" applyNumberFormat="1" applyFont="1" applyFill="1" applyBorder="1" applyAlignment="1">
      <alignment horizontal="center" vertical="center"/>
    </xf>
    <xf numFmtId="3" fontId="82" fillId="33" borderId="14" xfId="0" applyNumberFormat="1" applyFont="1" applyFill="1" applyBorder="1" applyAlignment="1">
      <alignment horizontal="center" vertical="center"/>
    </xf>
    <xf numFmtId="3" fontId="82" fillId="33" borderId="18" xfId="0" applyNumberFormat="1" applyFont="1" applyFill="1" applyBorder="1" applyAlignment="1">
      <alignment horizontal="center" vertical="center"/>
    </xf>
    <xf numFmtId="0" fontId="13" fillId="40" borderId="12" xfId="0" applyFont="1" applyFill="1" applyBorder="1" applyAlignment="1">
      <alignment horizontal="justify" vertical="center" wrapText="1"/>
    </xf>
    <xf numFmtId="0" fontId="13" fillId="40" borderId="14" xfId="0" applyFont="1" applyFill="1" applyBorder="1" applyAlignment="1">
      <alignment horizontal="justify" vertical="center" wrapText="1"/>
    </xf>
    <xf numFmtId="0" fontId="13" fillId="40" borderId="18" xfId="0" applyFont="1" applyFill="1" applyBorder="1" applyAlignment="1">
      <alignment horizontal="justify" vertical="center" wrapText="1"/>
    </xf>
    <xf numFmtId="14" fontId="5" fillId="0" borderId="12" xfId="0" applyNumberFormat="1" applyFont="1" applyBorder="1" applyAlignment="1">
      <alignment horizontal="center" vertical="center" wrapText="1"/>
    </xf>
    <xf numFmtId="0" fontId="0" fillId="0" borderId="14" xfId="0" applyBorder="1" applyAlignment="1">
      <alignment/>
    </xf>
    <xf numFmtId="0" fontId="0" fillId="0" borderId="18" xfId="0" applyBorder="1" applyAlignment="1">
      <alignment/>
    </xf>
    <xf numFmtId="9" fontId="13" fillId="33" borderId="12" xfId="0" applyNumberFormat="1" applyFont="1" applyFill="1" applyBorder="1" applyAlignment="1">
      <alignment horizontal="center" vertical="center" wrapText="1"/>
    </xf>
    <xf numFmtId="9" fontId="13" fillId="33" borderId="14" xfId="0" applyNumberFormat="1" applyFont="1" applyFill="1" applyBorder="1" applyAlignment="1">
      <alignment horizontal="center" vertical="center" wrapText="1"/>
    </xf>
    <xf numFmtId="9" fontId="13" fillId="33" borderId="18" xfId="0" applyNumberFormat="1"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4" xfId="0" applyFont="1" applyFill="1" applyBorder="1" applyAlignment="1">
      <alignment horizontal="left" vertical="center" wrapText="1"/>
    </xf>
    <xf numFmtId="0" fontId="13" fillId="33" borderId="18" xfId="0" applyFont="1" applyFill="1" applyBorder="1" applyAlignment="1">
      <alignment horizontal="left"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4" fillId="33" borderId="12"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2" xfId="0" applyFont="1" applyFill="1" applyBorder="1" applyAlignment="1">
      <alignment horizontal="justify" vertical="center"/>
    </xf>
    <xf numFmtId="0" fontId="4" fillId="33" borderId="14" xfId="0" applyFont="1" applyFill="1" applyBorder="1" applyAlignment="1">
      <alignment horizontal="justify" vertical="center"/>
    </xf>
    <xf numFmtId="0" fontId="13" fillId="0" borderId="10" xfId="0" applyFont="1" applyBorder="1" applyAlignment="1">
      <alignment horizontal="center" vertical="center" wrapText="1"/>
    </xf>
    <xf numFmtId="0" fontId="4" fillId="33" borderId="10" xfId="0" applyFont="1" applyFill="1" applyBorder="1" applyAlignment="1">
      <alignment horizontal="center" vertical="center"/>
    </xf>
    <xf numFmtId="0" fontId="4" fillId="40" borderId="12" xfId="0" applyFont="1" applyFill="1" applyBorder="1" applyAlignment="1">
      <alignment horizontal="justify" vertical="center"/>
    </xf>
    <xf numFmtId="0" fontId="4" fillId="40" borderId="14" xfId="0" applyFont="1" applyFill="1" applyBorder="1" applyAlignment="1">
      <alignment horizontal="justify" vertical="center"/>
    </xf>
    <xf numFmtId="9" fontId="13" fillId="0" borderId="12" xfId="0" applyNumberFormat="1" applyFont="1" applyBorder="1" applyAlignment="1">
      <alignment horizontal="center" vertical="center" wrapText="1"/>
    </xf>
    <xf numFmtId="9" fontId="13" fillId="0" borderId="14" xfId="0" applyNumberFormat="1" applyFont="1" applyBorder="1" applyAlignment="1">
      <alignment horizontal="center" vertical="center" wrapText="1"/>
    </xf>
    <xf numFmtId="0" fontId="13" fillId="0" borderId="12" xfId="0" applyFont="1" applyBorder="1" applyAlignment="1">
      <alignment horizontal="justify" vertical="center" wrapText="1"/>
    </xf>
    <xf numFmtId="0" fontId="13" fillId="0" borderId="14" xfId="0" applyFont="1" applyBorder="1" applyAlignment="1">
      <alignment horizontal="justify" vertical="center" wrapText="1"/>
    </xf>
    <xf numFmtId="0" fontId="13" fillId="0" borderId="18" xfId="0" applyFont="1" applyBorder="1" applyAlignment="1">
      <alignment horizontal="justify" vertical="center" wrapText="1"/>
    </xf>
    <xf numFmtId="9" fontId="13" fillId="0" borderId="18" xfId="0" applyNumberFormat="1" applyFont="1" applyBorder="1" applyAlignment="1">
      <alignment horizontal="center" vertical="center" wrapText="1"/>
    </xf>
    <xf numFmtId="0" fontId="9" fillId="0" borderId="12" xfId="0" applyFont="1" applyBorder="1" applyAlignment="1">
      <alignment horizontal="left" vertical="center" wrapText="1"/>
    </xf>
    <xf numFmtId="0" fontId="9" fillId="0" borderId="14" xfId="0" applyFont="1" applyBorder="1" applyAlignment="1">
      <alignment horizontal="left" vertical="center" wrapText="1"/>
    </xf>
    <xf numFmtId="0" fontId="9" fillId="0" borderId="18"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8" xfId="0" applyFont="1" applyBorder="1" applyAlignment="1">
      <alignment horizontal="center" vertical="center" wrapText="1"/>
    </xf>
    <xf numFmtId="0" fontId="4" fillId="33" borderId="14" xfId="0" applyFont="1" applyFill="1" applyBorder="1" applyAlignment="1">
      <alignment horizontal="center" vertical="center"/>
    </xf>
    <xf numFmtId="0" fontId="9" fillId="0" borderId="12" xfId="0" applyFont="1" applyFill="1" applyBorder="1" applyAlignment="1">
      <alignment horizontal="justify" vertical="center" wrapText="1"/>
    </xf>
    <xf numFmtId="0" fontId="9" fillId="0" borderId="18" xfId="0" applyFont="1" applyFill="1" applyBorder="1" applyAlignment="1">
      <alignment horizontal="justify" vertical="center" wrapText="1"/>
    </xf>
    <xf numFmtId="9" fontId="9" fillId="0" borderId="12" xfId="0" applyNumberFormat="1" applyFont="1" applyBorder="1" applyAlignment="1">
      <alignment horizontal="center" vertical="center" wrapText="1"/>
    </xf>
    <xf numFmtId="9" fontId="9" fillId="0" borderId="18" xfId="0" applyNumberFormat="1" applyFont="1" applyBorder="1" applyAlignment="1">
      <alignment horizontal="center" vertical="center" wrapText="1"/>
    </xf>
    <xf numFmtId="0" fontId="89" fillId="0" borderId="12" xfId="0" applyFont="1" applyFill="1" applyBorder="1" applyAlignment="1">
      <alignment horizontal="left" vertical="center" wrapText="1"/>
    </xf>
    <xf numFmtId="0" fontId="89" fillId="0" borderId="18" xfId="0" applyFont="1" applyFill="1" applyBorder="1" applyAlignment="1">
      <alignment horizontal="left" vertical="center" wrapText="1"/>
    </xf>
    <xf numFmtId="0" fontId="4" fillId="40" borderId="12" xfId="0" applyFont="1" applyFill="1" applyBorder="1" applyAlignment="1">
      <alignment horizontal="center" vertical="center"/>
    </xf>
    <xf numFmtId="0" fontId="4" fillId="40" borderId="14" xfId="0" applyFont="1" applyFill="1" applyBorder="1" applyAlignment="1">
      <alignment horizontal="center" vertical="center"/>
    </xf>
    <xf numFmtId="0" fontId="101" fillId="0" borderId="12" xfId="0" applyFont="1" applyBorder="1" applyAlignment="1">
      <alignment horizontal="center" vertical="center" wrapText="1"/>
    </xf>
    <xf numFmtId="0" fontId="101" fillId="0" borderId="14" xfId="0" applyFont="1" applyBorder="1" applyAlignment="1">
      <alignment horizontal="center" vertical="center" wrapText="1"/>
    </xf>
    <xf numFmtId="0" fontId="9" fillId="0" borderId="12"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18" xfId="0" applyFont="1" applyBorder="1" applyAlignment="1">
      <alignment horizontal="justify" vertical="center" wrapText="1"/>
    </xf>
    <xf numFmtId="9" fontId="9" fillId="0" borderId="14" xfId="0" applyNumberFormat="1" applyFont="1" applyBorder="1" applyAlignment="1">
      <alignment horizontal="center" vertical="center" wrapText="1"/>
    </xf>
    <xf numFmtId="0" fontId="4" fillId="33" borderId="12"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18" xfId="0" applyFont="1" applyFill="1" applyBorder="1" applyAlignment="1">
      <alignment horizontal="left" vertical="center"/>
    </xf>
    <xf numFmtId="0" fontId="9" fillId="0" borderId="14" xfId="0" applyFont="1" applyBorder="1" applyAlignment="1">
      <alignment horizontal="center" vertical="center" wrapText="1"/>
    </xf>
    <xf numFmtId="0" fontId="4" fillId="40" borderId="18" xfId="0" applyFont="1" applyFill="1" applyBorder="1" applyAlignment="1">
      <alignment horizontal="center" vertical="center"/>
    </xf>
    <xf numFmtId="14" fontId="5" fillId="0" borderId="14" xfId="0" applyNumberFormat="1" applyFont="1" applyBorder="1" applyAlignment="1">
      <alignment horizontal="center" vertical="center" wrapText="1"/>
    </xf>
    <xf numFmtId="14" fontId="5" fillId="0" borderId="18" xfId="0" applyNumberFormat="1" applyFont="1" applyBorder="1" applyAlignment="1">
      <alignment horizontal="center" vertical="center" wrapText="1"/>
    </xf>
    <xf numFmtId="0" fontId="4" fillId="40" borderId="18" xfId="0" applyFont="1" applyFill="1" applyBorder="1" applyAlignment="1">
      <alignment horizontal="justify" vertical="center"/>
    </xf>
    <xf numFmtId="0" fontId="86" fillId="33" borderId="16" xfId="0" applyFont="1" applyFill="1" applyBorder="1" applyAlignment="1">
      <alignment horizontal="left" vertical="center"/>
    </xf>
    <xf numFmtId="0" fontId="9" fillId="0" borderId="12" xfId="0" applyFont="1" applyBorder="1" applyAlignment="1">
      <alignment horizontal="center" vertical="top" wrapText="1"/>
    </xf>
    <xf numFmtId="0" fontId="9" fillId="0" borderId="14" xfId="0" applyFont="1" applyBorder="1" applyAlignment="1">
      <alignment horizontal="center" vertical="top" wrapText="1"/>
    </xf>
    <xf numFmtId="3" fontId="5" fillId="33" borderId="12" xfId="0" applyNumberFormat="1" applyFont="1" applyFill="1" applyBorder="1" applyAlignment="1">
      <alignment horizontal="justify" vertical="center"/>
    </xf>
    <xf numFmtId="3" fontId="5" fillId="33" borderId="14" xfId="0" applyNumberFormat="1" applyFont="1" applyFill="1" applyBorder="1" applyAlignment="1">
      <alignment horizontal="justify" vertical="center"/>
    </xf>
    <xf numFmtId="3" fontId="5" fillId="33" borderId="18" xfId="0" applyNumberFormat="1" applyFont="1" applyFill="1" applyBorder="1" applyAlignment="1">
      <alignment horizontal="justify" vertical="center"/>
    </xf>
    <xf numFmtId="0" fontId="89" fillId="40" borderId="12" xfId="0" applyFont="1" applyFill="1" applyBorder="1" applyAlignment="1">
      <alignment horizontal="left" vertical="center" wrapText="1"/>
    </xf>
    <xf numFmtId="0" fontId="89" fillId="40" borderId="18" xfId="0" applyFont="1" applyFill="1" applyBorder="1" applyAlignment="1">
      <alignment horizontal="left" vertical="center" wrapText="1"/>
    </xf>
    <xf numFmtId="0" fontId="89" fillId="40" borderId="12" xfId="0" applyFont="1" applyFill="1" applyBorder="1" applyAlignment="1">
      <alignment horizontal="center" vertical="center" wrapText="1"/>
    </xf>
    <xf numFmtId="0" fontId="89" fillId="40" borderId="18" xfId="0" applyFont="1" applyFill="1" applyBorder="1" applyAlignment="1">
      <alignment horizontal="center" vertical="center" wrapText="1"/>
    </xf>
    <xf numFmtId="0" fontId="85" fillId="40" borderId="12" xfId="0" applyFont="1" applyFill="1" applyBorder="1" applyAlignment="1">
      <alignment horizontal="left" vertical="center" wrapText="1"/>
    </xf>
    <xf numFmtId="0" fontId="85" fillId="40" borderId="18" xfId="0" applyFont="1" applyFill="1" applyBorder="1" applyAlignment="1">
      <alignment horizontal="left" vertical="center" wrapText="1"/>
    </xf>
    <xf numFmtId="0" fontId="8" fillId="33" borderId="12" xfId="0" applyNumberFormat="1" applyFont="1" applyFill="1" applyBorder="1" applyAlignment="1">
      <alignment horizontal="center" vertical="center"/>
    </xf>
    <xf numFmtId="0" fontId="8" fillId="33" borderId="14" xfId="0" applyNumberFormat="1" applyFont="1" applyFill="1" applyBorder="1" applyAlignment="1">
      <alignment horizontal="center" vertical="center"/>
    </xf>
    <xf numFmtId="0" fontId="8" fillId="33" borderId="18" xfId="0" applyNumberFormat="1" applyFont="1" applyFill="1" applyBorder="1" applyAlignment="1">
      <alignment horizontal="center" vertical="center"/>
    </xf>
    <xf numFmtId="3" fontId="8" fillId="40" borderId="12" xfId="0" applyNumberFormat="1" applyFont="1" applyFill="1" applyBorder="1" applyAlignment="1">
      <alignment horizontal="center" vertical="center"/>
    </xf>
    <xf numFmtId="3" fontId="8" fillId="40" borderId="14" xfId="0" applyNumberFormat="1" applyFont="1" applyFill="1" applyBorder="1" applyAlignment="1">
      <alignment horizontal="center" vertical="center"/>
    </xf>
    <xf numFmtId="3" fontId="8" fillId="40" borderId="18" xfId="0" applyNumberFormat="1" applyFont="1" applyFill="1" applyBorder="1" applyAlignment="1">
      <alignment horizontal="center" vertical="center"/>
    </xf>
    <xf numFmtId="3" fontId="8" fillId="33" borderId="12" xfId="0" applyNumberFormat="1" applyFont="1" applyFill="1" applyBorder="1" applyAlignment="1">
      <alignment horizontal="center" vertical="center"/>
    </xf>
    <xf numFmtId="3" fontId="8" fillId="33" borderId="14" xfId="0" applyNumberFormat="1" applyFont="1" applyFill="1" applyBorder="1" applyAlignment="1">
      <alignment horizontal="center" vertical="center"/>
    </xf>
    <xf numFmtId="3" fontId="8" fillId="33" borderId="18" xfId="0" applyNumberFormat="1" applyFont="1" applyFill="1" applyBorder="1" applyAlignment="1">
      <alignment horizontal="center" vertical="center"/>
    </xf>
    <xf numFmtId="3" fontId="8" fillId="33" borderId="12" xfId="0" applyNumberFormat="1" applyFont="1" applyFill="1" applyBorder="1" applyAlignment="1">
      <alignment horizontal="center" vertical="center" wrapText="1"/>
    </xf>
    <xf numFmtId="3" fontId="8" fillId="33" borderId="14" xfId="0" applyNumberFormat="1" applyFont="1" applyFill="1" applyBorder="1" applyAlignment="1">
      <alignment horizontal="center" vertical="center" wrapText="1"/>
    </xf>
    <xf numFmtId="3" fontId="8" fillId="33" borderId="18" xfId="0" applyNumberFormat="1" applyFont="1" applyFill="1" applyBorder="1" applyAlignment="1">
      <alignment horizontal="center" vertical="center" wrapText="1"/>
    </xf>
    <xf numFmtId="3" fontId="8" fillId="40" borderId="12" xfId="0" applyNumberFormat="1" applyFont="1" applyFill="1" applyBorder="1" applyAlignment="1">
      <alignment horizontal="center" vertical="center" wrapText="1"/>
    </xf>
    <xf numFmtId="3" fontId="8" fillId="40" borderId="14" xfId="0" applyNumberFormat="1" applyFont="1" applyFill="1" applyBorder="1" applyAlignment="1">
      <alignment horizontal="center" vertical="center" wrapText="1"/>
    </xf>
    <xf numFmtId="3" fontId="8" fillId="40" borderId="18" xfId="0" applyNumberFormat="1" applyFont="1" applyFill="1" applyBorder="1" applyAlignment="1">
      <alignment horizontal="center" vertical="center" wrapText="1"/>
    </xf>
    <xf numFmtId="0" fontId="8" fillId="33" borderId="12" xfId="0" applyNumberFormat="1" applyFont="1" applyFill="1" applyBorder="1" applyAlignment="1">
      <alignment horizontal="center" vertical="center" wrapText="1"/>
    </xf>
    <xf numFmtId="0" fontId="8" fillId="33" borderId="14"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xf>
    <xf numFmtId="0" fontId="9" fillId="0" borderId="12" xfId="0" applyFont="1" applyBorder="1" applyAlignment="1">
      <alignment vertical="center" wrapText="1"/>
    </xf>
    <xf numFmtId="0" fontId="9" fillId="0" borderId="14" xfId="0" applyFont="1" applyBorder="1" applyAlignment="1">
      <alignment vertical="center" wrapText="1"/>
    </xf>
    <xf numFmtId="0" fontId="9" fillId="0" borderId="18" xfId="0" applyFont="1" applyBorder="1" applyAlignment="1">
      <alignment vertical="center" wrapText="1"/>
    </xf>
    <xf numFmtId="3" fontId="23" fillId="33" borderId="12"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3" fontId="23" fillId="33" borderId="18" xfId="0" applyNumberFormat="1" applyFont="1" applyFill="1" applyBorder="1" applyAlignment="1">
      <alignment horizontal="center" vertical="center" wrapText="1"/>
    </xf>
    <xf numFmtId="0" fontId="85" fillId="41" borderId="12" xfId="0" applyFont="1" applyFill="1" applyBorder="1" applyAlignment="1">
      <alignment horizontal="justify" vertical="center"/>
    </xf>
    <xf numFmtId="0" fontId="85" fillId="41" borderId="14" xfId="0" applyFont="1" applyFill="1" applyBorder="1" applyAlignment="1">
      <alignment horizontal="justify" vertical="center"/>
    </xf>
    <xf numFmtId="0" fontId="85" fillId="41" borderId="18" xfId="0" applyFont="1" applyFill="1" applyBorder="1" applyAlignment="1">
      <alignment horizontal="justify" vertical="center"/>
    </xf>
    <xf numFmtId="3" fontId="8" fillId="33" borderId="15" xfId="0" applyNumberFormat="1" applyFont="1" applyFill="1" applyBorder="1" applyAlignment="1">
      <alignment horizontal="center" vertical="center" wrapText="1"/>
    </xf>
    <xf numFmtId="3" fontId="8" fillId="33" borderId="13" xfId="0" applyNumberFormat="1" applyFont="1" applyFill="1" applyBorder="1" applyAlignment="1">
      <alignment horizontal="center" vertical="center" wrapText="1"/>
    </xf>
    <xf numFmtId="3" fontId="8" fillId="33" borderId="24" xfId="0" applyNumberFormat="1" applyFont="1" applyFill="1" applyBorder="1" applyAlignment="1">
      <alignment horizontal="center" vertical="center" wrapText="1"/>
    </xf>
    <xf numFmtId="167" fontId="8" fillId="33" borderId="12" xfId="0" applyNumberFormat="1" applyFont="1" applyFill="1" applyBorder="1" applyAlignment="1">
      <alignment horizontal="center" vertical="center" wrapText="1"/>
    </xf>
    <xf numFmtId="167" fontId="8" fillId="33" borderId="14" xfId="0" applyNumberFormat="1" applyFont="1" applyFill="1" applyBorder="1" applyAlignment="1">
      <alignment horizontal="center" vertical="center" wrapText="1"/>
    </xf>
    <xf numFmtId="167" fontId="8" fillId="33" borderId="18" xfId="0" applyNumberFormat="1" applyFont="1" applyFill="1" applyBorder="1" applyAlignment="1">
      <alignment horizontal="center" vertical="center" wrapText="1"/>
    </xf>
    <xf numFmtId="167" fontId="8" fillId="33" borderId="12" xfId="0" applyNumberFormat="1" applyFont="1" applyFill="1" applyBorder="1" applyAlignment="1">
      <alignment horizontal="center" vertical="center"/>
    </xf>
    <xf numFmtId="167" fontId="8" fillId="33" borderId="14" xfId="0" applyNumberFormat="1" applyFont="1" applyFill="1" applyBorder="1" applyAlignment="1">
      <alignment horizontal="center" vertical="center"/>
    </xf>
    <xf numFmtId="167" fontId="8" fillId="33" borderId="18" xfId="0" applyNumberFormat="1" applyFont="1" applyFill="1" applyBorder="1" applyAlignment="1">
      <alignment horizontal="center" vertical="center"/>
    </xf>
    <xf numFmtId="0" fontId="23" fillId="33" borderId="19" xfId="0" applyFont="1" applyFill="1" applyBorder="1" applyAlignment="1">
      <alignment horizontal="justify" vertical="center"/>
    </xf>
    <xf numFmtId="0" fontId="23" fillId="0" borderId="12" xfId="0" applyFont="1" applyFill="1" applyBorder="1" applyAlignment="1">
      <alignment horizontal="center" vertical="center" wrapText="1"/>
    </xf>
    <xf numFmtId="0" fontId="23" fillId="0" borderId="18" xfId="0" applyFont="1" applyFill="1" applyBorder="1" applyAlignment="1">
      <alignment horizontal="center" vertical="center" wrapText="1"/>
    </xf>
    <xf numFmtId="3" fontId="23" fillId="33" borderId="18" xfId="0" applyNumberFormat="1" applyFont="1" applyFill="1" applyBorder="1" applyAlignment="1">
      <alignment horizontal="center" vertical="center"/>
    </xf>
    <xf numFmtId="168" fontId="8" fillId="33" borderId="12" xfId="0" applyNumberFormat="1" applyFont="1" applyFill="1" applyBorder="1" applyAlignment="1">
      <alignment horizontal="center" vertical="center" wrapText="1"/>
    </xf>
    <xf numFmtId="168" fontId="8" fillId="33" borderId="18" xfId="0" applyNumberFormat="1" applyFont="1" applyFill="1" applyBorder="1" applyAlignment="1">
      <alignment horizontal="center" vertical="center" wrapText="1"/>
    </xf>
    <xf numFmtId="0" fontId="23" fillId="0" borderId="14"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23" fillId="33" borderId="12" xfId="0" applyFont="1" applyFill="1" applyBorder="1" applyAlignment="1">
      <alignment horizontal="center" vertical="center" wrapText="1"/>
    </xf>
    <xf numFmtId="0" fontId="23" fillId="33" borderId="14" xfId="0" applyFont="1" applyFill="1" applyBorder="1" applyAlignment="1">
      <alignment horizontal="center" vertical="center" wrapText="1"/>
    </xf>
    <xf numFmtId="0" fontId="23" fillId="33" borderId="18" xfId="0" applyFont="1" applyFill="1" applyBorder="1" applyAlignment="1">
      <alignment horizontal="center" vertical="center" wrapText="1"/>
    </xf>
    <xf numFmtId="3" fontId="23" fillId="33" borderId="12" xfId="0" applyNumberFormat="1" applyFont="1" applyFill="1" applyBorder="1" applyAlignment="1">
      <alignment horizontal="left" vertical="center" wrapText="1"/>
    </xf>
    <xf numFmtId="3" fontId="23" fillId="33" borderId="14" xfId="0" applyNumberFormat="1" applyFont="1" applyFill="1" applyBorder="1" applyAlignment="1">
      <alignment horizontal="left" vertical="center" wrapText="1"/>
    </xf>
    <xf numFmtId="3" fontId="23" fillId="33" borderId="18" xfId="0" applyNumberFormat="1" applyFont="1" applyFill="1" applyBorder="1" applyAlignment="1">
      <alignment horizontal="left" vertical="center" wrapText="1"/>
    </xf>
    <xf numFmtId="0" fontId="9" fillId="0" borderId="10" xfId="0" applyFont="1" applyBorder="1" applyAlignment="1">
      <alignment horizontal="left" vertical="center" wrapText="1"/>
    </xf>
    <xf numFmtId="3" fontId="23" fillId="33" borderId="20" xfId="0" applyNumberFormat="1" applyFont="1" applyFill="1" applyBorder="1" applyAlignment="1">
      <alignment horizontal="center" vertical="center"/>
    </xf>
    <xf numFmtId="4" fontId="8" fillId="33" borderId="15" xfId="0" applyNumberFormat="1" applyFont="1" applyFill="1" applyBorder="1" applyAlignment="1">
      <alignment horizontal="center" vertical="center" wrapText="1"/>
    </xf>
    <xf numFmtId="4" fontId="8" fillId="33" borderId="24" xfId="0" applyNumberFormat="1" applyFont="1" applyFill="1" applyBorder="1" applyAlignment="1">
      <alignment horizontal="center" vertical="center" wrapText="1"/>
    </xf>
    <xf numFmtId="0" fontId="9" fillId="33" borderId="14" xfId="0" applyFont="1" applyFill="1" applyBorder="1" applyAlignment="1">
      <alignment horizontal="left" vertical="center" wrapText="1"/>
    </xf>
    <xf numFmtId="0" fontId="8" fillId="0" borderId="12"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8" xfId="0" applyNumberFormat="1"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3" fontId="8" fillId="0" borderId="18" xfId="0" applyNumberFormat="1" applyFont="1" applyFill="1" applyBorder="1" applyAlignment="1">
      <alignment horizontal="center" vertical="center" wrapText="1"/>
    </xf>
    <xf numFmtId="3" fontId="8" fillId="0" borderId="12" xfId="0" applyNumberFormat="1" applyFont="1" applyFill="1" applyBorder="1" applyAlignment="1">
      <alignment horizontal="center" vertical="center"/>
    </xf>
    <xf numFmtId="3" fontId="8" fillId="0" borderId="14"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xf>
    <xf numFmtId="0" fontId="8" fillId="33" borderId="12" xfId="0" applyNumberFormat="1" applyFont="1" applyFill="1" applyBorder="1" applyAlignment="1">
      <alignment horizontal="center"/>
    </xf>
    <xf numFmtId="0" fontId="8" fillId="33" borderId="14" xfId="0" applyNumberFormat="1" applyFont="1" applyFill="1" applyBorder="1" applyAlignment="1">
      <alignment horizontal="center"/>
    </xf>
    <xf numFmtId="0" fontId="8" fillId="33" borderId="18" xfId="0" applyNumberFormat="1" applyFont="1" applyFill="1" applyBorder="1" applyAlignment="1">
      <alignment horizontal="center"/>
    </xf>
    <xf numFmtId="0" fontId="9" fillId="0" borderId="31" xfId="0" applyFont="1" applyBorder="1" applyAlignment="1">
      <alignment horizontal="left" vertical="center" wrapText="1"/>
    </xf>
    <xf numFmtId="0" fontId="9" fillId="33" borderId="12"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8" xfId="0" applyFont="1" applyFill="1" applyBorder="1" applyAlignment="1">
      <alignment horizontal="center" vertical="center" wrapText="1"/>
    </xf>
    <xf numFmtId="10" fontId="23" fillId="33" borderId="12" xfId="0" applyNumberFormat="1" applyFont="1" applyFill="1" applyBorder="1" applyAlignment="1">
      <alignment horizontal="center" vertical="center"/>
    </xf>
    <xf numFmtId="10" fontId="23" fillId="33" borderId="14" xfId="0" applyNumberFormat="1" applyFont="1" applyFill="1" applyBorder="1" applyAlignment="1">
      <alignment horizontal="center" vertical="center"/>
    </xf>
    <xf numFmtId="10" fontId="23" fillId="33" borderId="18" xfId="0" applyNumberFormat="1" applyFont="1" applyFill="1" applyBorder="1" applyAlignment="1">
      <alignment horizontal="center" vertical="center"/>
    </xf>
    <xf numFmtId="0" fontId="9" fillId="0" borderId="31" xfId="0" applyFont="1" applyBorder="1" applyAlignment="1">
      <alignment horizontal="center" vertical="center" wrapText="1"/>
    </xf>
    <xf numFmtId="0" fontId="43" fillId="0" borderId="0" xfId="0" applyFont="1" applyAlignment="1">
      <alignment horizontal="center" vertical="center"/>
    </xf>
    <xf numFmtId="0" fontId="43" fillId="0" borderId="21" xfId="0" applyFont="1" applyBorder="1" applyAlignment="1">
      <alignment horizontal="center" vertical="center"/>
    </xf>
    <xf numFmtId="0" fontId="90" fillId="7" borderId="12" xfId="0" applyFont="1" applyFill="1" applyBorder="1" applyAlignment="1">
      <alignment horizontal="left" vertical="center" wrapText="1"/>
    </xf>
    <xf numFmtId="0" fontId="90" fillId="7" borderId="14" xfId="0" applyFont="1" applyFill="1" applyBorder="1" applyAlignment="1">
      <alignment horizontal="left" vertical="center" wrapText="1"/>
    </xf>
    <xf numFmtId="0" fontId="90" fillId="7" borderId="18" xfId="0" applyFont="1" applyFill="1" applyBorder="1" applyAlignment="1">
      <alignment horizontal="left" vertical="center" wrapText="1"/>
    </xf>
    <xf numFmtId="3" fontId="87" fillId="7" borderId="10" xfId="0" applyNumberFormat="1" applyFont="1" applyFill="1" applyBorder="1" applyAlignment="1">
      <alignment horizontal="center" vertical="center" wrapText="1"/>
    </xf>
    <xf numFmtId="3" fontId="19" fillId="0" borderId="12" xfId="0" applyNumberFormat="1" applyFont="1" applyFill="1" applyBorder="1" applyAlignment="1">
      <alignment horizontal="center" vertical="center"/>
    </xf>
    <xf numFmtId="3" fontId="19" fillId="0" borderId="18" xfId="0" applyNumberFormat="1" applyFont="1" applyFill="1" applyBorder="1" applyAlignment="1">
      <alignment horizontal="center" vertical="center"/>
    </xf>
    <xf numFmtId="14" fontId="84" fillId="0" borderId="12" xfId="0" applyNumberFormat="1" applyFont="1" applyFill="1" applyBorder="1" applyAlignment="1">
      <alignment horizontal="center" vertical="center"/>
    </xf>
    <xf numFmtId="0" fontId="84" fillId="0" borderId="18" xfId="0" applyFont="1" applyFill="1" applyBorder="1" applyAlignment="1">
      <alignment horizontal="center" vertical="center"/>
    </xf>
    <xf numFmtId="3" fontId="19" fillId="0" borderId="14" xfId="0" applyNumberFormat="1" applyFont="1" applyFill="1" applyBorder="1" applyAlignment="1">
      <alignment horizontal="center" vertical="center"/>
    </xf>
    <xf numFmtId="14" fontId="19" fillId="0" borderId="12" xfId="0" applyNumberFormat="1" applyFont="1" applyFill="1" applyBorder="1" applyAlignment="1">
      <alignment horizontal="center" vertical="center"/>
    </xf>
    <xf numFmtId="14" fontId="19" fillId="0" borderId="14" xfId="0" applyNumberFormat="1" applyFont="1" applyFill="1" applyBorder="1" applyAlignment="1">
      <alignment horizontal="center" vertical="center"/>
    </xf>
    <xf numFmtId="14" fontId="19" fillId="0" borderId="18" xfId="0" applyNumberFormat="1" applyFont="1" applyFill="1" applyBorder="1" applyAlignment="1">
      <alignment horizontal="center" vertical="center"/>
    </xf>
    <xf numFmtId="3" fontId="19" fillId="0" borderId="12" xfId="0" applyNumberFormat="1" applyFont="1" applyFill="1" applyBorder="1" applyAlignment="1">
      <alignment horizontal="center" vertical="center" wrapText="1"/>
    </xf>
    <xf numFmtId="3" fontId="19" fillId="0" borderId="14" xfId="0" applyNumberFormat="1" applyFont="1" applyFill="1" applyBorder="1" applyAlignment="1">
      <alignment horizontal="center" vertical="center" wrapText="1"/>
    </xf>
    <xf numFmtId="3" fontId="19" fillId="0" borderId="18" xfId="0" applyNumberFormat="1"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8" xfId="0" applyFont="1" applyFill="1" applyBorder="1" applyAlignment="1">
      <alignment horizontal="justify" vertical="center" wrapText="1"/>
    </xf>
    <xf numFmtId="9" fontId="2" fillId="0" borderId="12" xfId="0" applyNumberFormat="1"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2" fillId="0" borderId="14" xfId="0" applyFont="1" applyFill="1" applyBorder="1" applyAlignment="1">
      <alignment horizontal="justify" vertical="center" wrapText="1"/>
    </xf>
    <xf numFmtId="9" fontId="2" fillId="0" borderId="14" xfId="0" applyNumberFormat="1" applyFont="1" applyFill="1" applyBorder="1" applyAlignment="1">
      <alignment horizontal="center" vertical="center" wrapText="1"/>
    </xf>
    <xf numFmtId="3" fontId="2" fillId="0" borderId="10" xfId="0" applyNumberFormat="1" applyFont="1" applyFill="1" applyBorder="1" applyAlignment="1">
      <alignment horizontal="justify" vertical="center" wrapText="1"/>
    </xf>
    <xf numFmtId="1" fontId="45" fillId="33" borderId="10" xfId="0" applyNumberFormat="1" applyFont="1" applyFill="1" applyBorder="1" applyAlignment="1">
      <alignment horizontal="center" vertical="center" wrapText="1"/>
    </xf>
    <xf numFmtId="0" fontId="19" fillId="0" borderId="12"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19" fillId="0" borderId="14" xfId="0" applyFont="1" applyFill="1" applyBorder="1" applyAlignment="1">
      <alignment horizontal="center" vertical="center" wrapText="1"/>
    </xf>
    <xf numFmtId="14" fontId="19" fillId="0" borderId="10" xfId="0" applyNumberFormat="1" applyFont="1" applyFill="1" applyBorder="1" applyAlignment="1">
      <alignment horizontal="center" vertical="center"/>
    </xf>
    <xf numFmtId="168" fontId="19" fillId="0" borderId="12" xfId="0" applyNumberFormat="1" applyFont="1" applyFill="1" applyBorder="1" applyAlignment="1">
      <alignment horizontal="center" vertical="center"/>
    </xf>
    <xf numFmtId="168" fontId="19" fillId="0" borderId="14" xfId="0" applyNumberFormat="1" applyFont="1" applyFill="1" applyBorder="1" applyAlignment="1">
      <alignment horizontal="center" vertical="center"/>
    </xf>
    <xf numFmtId="168" fontId="19" fillId="0" borderId="18" xfId="0" applyNumberFormat="1" applyFont="1" applyFill="1" applyBorder="1" applyAlignment="1">
      <alignment horizontal="center" vertical="center"/>
    </xf>
    <xf numFmtId="0" fontId="2" fillId="0" borderId="10" xfId="0" applyFont="1" applyFill="1" applyBorder="1" applyAlignment="1">
      <alignment horizontal="justify" vertical="center" wrapText="1"/>
    </xf>
    <xf numFmtId="9" fontId="2"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16" xfId="0" applyNumberFormat="1" applyFont="1" applyFill="1" applyBorder="1" applyAlignment="1">
      <alignment horizontal="center" vertical="center"/>
    </xf>
    <xf numFmtId="3" fontId="19" fillId="0" borderId="17" xfId="0" applyNumberFormat="1" applyFont="1" applyFill="1" applyBorder="1" applyAlignment="1">
      <alignment horizontal="center" vertical="center"/>
    </xf>
    <xf numFmtId="3" fontId="19" fillId="0" borderId="20" xfId="0" applyNumberFormat="1" applyFont="1" applyFill="1" applyBorder="1" applyAlignment="1">
      <alignment horizontal="center" vertical="center"/>
    </xf>
    <xf numFmtId="168" fontId="19" fillId="0" borderId="10" xfId="0" applyNumberFormat="1" applyFont="1" applyFill="1" applyBorder="1" applyAlignment="1">
      <alignment horizontal="center" vertical="center"/>
    </xf>
    <xf numFmtId="9" fontId="19" fillId="0" borderId="12" xfId="0" applyNumberFormat="1" applyFont="1" applyFill="1" applyBorder="1" applyAlignment="1">
      <alignment horizontal="center" vertical="center" wrapText="1"/>
    </xf>
    <xf numFmtId="9" fontId="19" fillId="0" borderId="14" xfId="0" applyNumberFormat="1" applyFont="1" applyFill="1" applyBorder="1" applyAlignment="1">
      <alignment horizontal="center" vertical="center" wrapText="1"/>
    </xf>
    <xf numFmtId="9" fontId="19" fillId="0" borderId="18" xfId="0" applyNumberFormat="1" applyFont="1" applyFill="1" applyBorder="1" applyAlignment="1">
      <alignment horizontal="center" vertical="center" wrapText="1"/>
    </xf>
    <xf numFmtId="3" fontId="19" fillId="0" borderId="15" xfId="0" applyNumberFormat="1" applyFont="1" applyFill="1" applyBorder="1" applyAlignment="1">
      <alignment horizontal="center" vertical="center" wrapText="1"/>
    </xf>
    <xf numFmtId="3" fontId="19" fillId="0" borderId="13" xfId="0" applyNumberFormat="1" applyFont="1" applyFill="1" applyBorder="1" applyAlignment="1">
      <alignment horizontal="center" vertical="center" wrapText="1"/>
    </xf>
    <xf numFmtId="3" fontId="19" fillId="0" borderId="24"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168" fontId="19" fillId="0" borderId="12" xfId="0" applyNumberFormat="1" applyFont="1" applyFill="1" applyBorder="1" applyAlignment="1">
      <alignment horizontal="center" vertical="center" wrapText="1"/>
    </xf>
    <xf numFmtId="168" fontId="19" fillId="0" borderId="14" xfId="0" applyNumberFormat="1" applyFont="1" applyFill="1" applyBorder="1" applyAlignment="1">
      <alignment horizontal="center" vertical="center" wrapText="1"/>
    </xf>
    <xf numFmtId="168" fontId="19" fillId="0" borderId="18" xfId="0" applyNumberFormat="1" applyFont="1" applyFill="1" applyBorder="1" applyAlignment="1">
      <alignment horizontal="center" vertical="center" wrapText="1"/>
    </xf>
    <xf numFmtId="3" fontId="2" fillId="0" borderId="12" xfId="0" applyNumberFormat="1" applyFont="1" applyFill="1" applyBorder="1" applyAlignment="1">
      <alignment horizontal="justify" vertical="center" wrapText="1"/>
    </xf>
    <xf numFmtId="3" fontId="2" fillId="0" borderId="18" xfId="0" applyNumberFormat="1" applyFont="1" applyFill="1" applyBorder="1" applyAlignment="1">
      <alignment horizontal="justify" vertical="center" wrapText="1"/>
    </xf>
    <xf numFmtId="9" fontId="19" fillId="0" borderId="12" xfId="0" applyNumberFormat="1" applyFont="1" applyFill="1" applyBorder="1" applyAlignment="1">
      <alignment horizontal="justify" vertical="center" wrapText="1"/>
    </xf>
    <xf numFmtId="9" fontId="19" fillId="0" borderId="18" xfId="0" applyNumberFormat="1" applyFont="1" applyFill="1" applyBorder="1" applyAlignment="1">
      <alignment horizontal="justify" vertical="center" wrapText="1"/>
    </xf>
    <xf numFmtId="0" fontId="100" fillId="7" borderId="10" xfId="0" applyFont="1" applyFill="1" applyBorder="1" applyAlignment="1">
      <alignment horizontal="center" vertical="center" textRotation="180" wrapText="1"/>
    </xf>
    <xf numFmtId="0" fontId="100" fillId="7" borderId="10" xfId="0" applyFont="1" applyFill="1" applyBorder="1" applyAlignment="1">
      <alignment horizontal="center" vertical="center" wrapText="1"/>
    </xf>
    <xf numFmtId="3" fontId="100" fillId="7" borderId="10" xfId="0" applyNumberFormat="1" applyFont="1" applyFill="1" applyBorder="1" applyAlignment="1">
      <alignment horizontal="center" vertical="center" wrapText="1"/>
    </xf>
    <xf numFmtId="0" fontId="100" fillId="7" borderId="12" xfId="0" applyFont="1" applyFill="1" applyBorder="1" applyAlignment="1">
      <alignment horizontal="justify" vertical="center" wrapText="1"/>
    </xf>
    <xf numFmtId="0" fontId="0" fillId="0" borderId="14" xfId="0" applyBorder="1" applyAlignment="1">
      <alignment horizontal="justify" vertical="center" wrapText="1"/>
    </xf>
    <xf numFmtId="0" fontId="0" fillId="0" borderId="18" xfId="0" applyBorder="1" applyAlignment="1">
      <alignment horizontal="justify" vertical="center" wrapText="1"/>
    </xf>
    <xf numFmtId="0" fontId="100" fillId="7" borderId="10" xfId="0" applyFont="1" applyFill="1" applyBorder="1" applyAlignment="1">
      <alignment horizontal="justify" vertical="center" wrapText="1"/>
    </xf>
    <xf numFmtId="0" fontId="100" fillId="7" borderId="10" xfId="0" applyFont="1" applyFill="1" applyBorder="1" applyAlignment="1">
      <alignment horizontal="center" vertical="center"/>
    </xf>
    <xf numFmtId="0" fontId="100" fillId="0" borderId="21" xfId="0" applyFont="1" applyBorder="1" applyAlignment="1">
      <alignment horizontal="center" vertical="center"/>
    </xf>
    <xf numFmtId="0" fontId="100" fillId="0" borderId="20" xfId="0" applyFont="1" applyBorder="1" applyAlignment="1">
      <alignment horizontal="center" vertical="center"/>
    </xf>
    <xf numFmtId="0" fontId="100" fillId="7" borderId="14" xfId="0" applyFont="1" applyFill="1" applyBorder="1" applyAlignment="1">
      <alignment horizontal="justify" vertical="center" wrapText="1"/>
    </xf>
    <xf numFmtId="0" fontId="100" fillId="7" borderId="18" xfId="0" applyFont="1" applyFill="1" applyBorder="1" applyAlignment="1">
      <alignment horizontal="justify" vertical="center" wrapText="1"/>
    </xf>
    <xf numFmtId="3" fontId="8" fillId="33" borderId="12" xfId="0" applyNumberFormat="1" applyFont="1" applyFill="1" applyBorder="1" applyAlignment="1">
      <alignment horizontal="center"/>
    </xf>
    <xf numFmtId="3" fontId="8" fillId="33" borderId="14" xfId="0" applyNumberFormat="1" applyFont="1" applyFill="1" applyBorder="1" applyAlignment="1">
      <alignment horizontal="center"/>
    </xf>
    <xf numFmtId="3" fontId="8" fillId="33" borderId="18" xfId="0" applyNumberFormat="1" applyFont="1" applyFill="1" applyBorder="1" applyAlignment="1">
      <alignment horizontal="center"/>
    </xf>
    <xf numFmtId="3" fontId="8" fillId="33" borderId="12" xfId="0" applyNumberFormat="1" applyFont="1" applyFill="1" applyBorder="1" applyAlignment="1">
      <alignment horizontal="right" vertical="center"/>
    </xf>
    <xf numFmtId="3" fontId="8" fillId="33" borderId="18" xfId="0" applyNumberFormat="1" applyFont="1" applyFill="1" applyBorder="1" applyAlignment="1">
      <alignment horizontal="right" vertical="center"/>
    </xf>
    <xf numFmtId="169" fontId="8" fillId="33" borderId="12" xfId="0" applyNumberFormat="1" applyFont="1" applyFill="1" applyBorder="1" applyAlignment="1">
      <alignment horizontal="center" vertical="center" wrapText="1"/>
    </xf>
    <xf numFmtId="169" fontId="8" fillId="33" borderId="18" xfId="0" applyNumberFormat="1" applyFont="1" applyFill="1" applyBorder="1" applyAlignment="1">
      <alignment horizontal="center" vertical="center" wrapText="1"/>
    </xf>
    <xf numFmtId="1" fontId="29" fillId="33" borderId="14" xfId="0" applyNumberFormat="1" applyFont="1" applyFill="1" applyBorder="1" applyAlignment="1">
      <alignment horizontal="left" vertical="center"/>
    </xf>
    <xf numFmtId="0" fontId="85" fillId="40" borderId="12" xfId="0" applyFont="1" applyFill="1" applyBorder="1" applyAlignment="1">
      <alignment horizontal="center" vertical="center" wrapText="1"/>
    </xf>
    <xf numFmtId="0" fontId="85" fillId="40" borderId="14" xfId="0" applyFont="1" applyFill="1" applyBorder="1" applyAlignment="1">
      <alignment horizontal="center" vertical="center" wrapText="1"/>
    </xf>
    <xf numFmtId="0" fontId="85" fillId="40" borderId="18" xfId="0" applyFont="1" applyFill="1" applyBorder="1" applyAlignment="1">
      <alignment horizontal="center" vertical="center" wrapText="1"/>
    </xf>
    <xf numFmtId="3" fontId="85" fillId="40" borderId="12" xfId="0" applyNumberFormat="1" applyFont="1" applyFill="1" applyBorder="1" applyAlignment="1">
      <alignment horizontal="center" vertical="center"/>
    </xf>
    <xf numFmtId="3" fontId="85" fillId="40" borderId="14" xfId="0" applyNumberFormat="1" applyFont="1" applyFill="1" applyBorder="1" applyAlignment="1">
      <alignment horizontal="center" vertical="center"/>
    </xf>
    <xf numFmtId="3" fontId="85" fillId="40" borderId="18" xfId="0" applyNumberFormat="1" applyFont="1" applyFill="1" applyBorder="1" applyAlignment="1">
      <alignment horizontal="center" vertical="center"/>
    </xf>
    <xf numFmtId="167" fontId="8" fillId="33" borderId="12" xfId="0" applyNumberFormat="1" applyFont="1" applyFill="1" applyBorder="1" applyAlignment="1">
      <alignment horizontal="center"/>
    </xf>
    <xf numFmtId="167" fontId="8" fillId="33" borderId="14" xfId="0" applyNumberFormat="1" applyFont="1" applyFill="1" applyBorder="1" applyAlignment="1">
      <alignment horizontal="center"/>
    </xf>
    <xf numFmtId="167" fontId="8" fillId="33" borderId="18" xfId="0" applyNumberFormat="1" applyFont="1" applyFill="1" applyBorder="1" applyAlignment="1">
      <alignment horizontal="center"/>
    </xf>
    <xf numFmtId="0" fontId="8" fillId="40" borderId="32" xfId="0" applyFont="1" applyFill="1" applyBorder="1" applyAlignment="1">
      <alignment horizontal="center" vertical="center" wrapText="1"/>
    </xf>
    <xf numFmtId="0" fontId="8" fillId="40" borderId="33" xfId="0" applyFont="1" applyFill="1" applyBorder="1" applyAlignment="1">
      <alignment horizontal="center" vertical="center" wrapText="1"/>
    </xf>
    <xf numFmtId="0" fontId="8" fillId="40" borderId="34" xfId="0" applyFont="1" applyFill="1" applyBorder="1" applyAlignment="1">
      <alignment horizontal="center" vertical="center" wrapText="1"/>
    </xf>
    <xf numFmtId="3" fontId="85" fillId="40" borderId="12" xfId="0" applyNumberFormat="1" applyFont="1" applyFill="1" applyBorder="1" applyAlignment="1">
      <alignment horizontal="center" vertical="center" wrapText="1"/>
    </xf>
    <xf numFmtId="3" fontId="85" fillId="40" borderId="14" xfId="0" applyNumberFormat="1" applyFont="1" applyFill="1" applyBorder="1" applyAlignment="1">
      <alignment horizontal="center" vertical="center" wrapText="1"/>
    </xf>
    <xf numFmtId="3" fontId="85" fillId="40" borderId="18" xfId="0" applyNumberFormat="1" applyFont="1" applyFill="1" applyBorder="1" applyAlignment="1">
      <alignment horizontal="center" vertical="center" wrapText="1"/>
    </xf>
    <xf numFmtId="0" fontId="85" fillId="40" borderId="12" xfId="0" applyFont="1" applyFill="1" applyBorder="1" applyAlignment="1">
      <alignment horizontal="center" vertical="center"/>
    </xf>
    <xf numFmtId="0" fontId="85" fillId="40" borderId="14" xfId="0" applyFont="1" applyFill="1" applyBorder="1" applyAlignment="1">
      <alignment horizontal="center" vertical="center"/>
    </xf>
    <xf numFmtId="0" fontId="85" fillId="40" borderId="18" xfId="0" applyFont="1" applyFill="1" applyBorder="1" applyAlignment="1">
      <alignment horizontal="center" vertical="center"/>
    </xf>
    <xf numFmtId="0" fontId="8" fillId="40" borderId="12" xfId="0" applyFont="1" applyFill="1" applyBorder="1" applyAlignment="1">
      <alignment horizontal="center" vertical="center" wrapText="1"/>
    </xf>
    <xf numFmtId="0" fontId="8" fillId="40" borderId="14" xfId="0" applyFont="1" applyFill="1" applyBorder="1" applyAlignment="1">
      <alignment horizontal="center" vertical="center" wrapText="1"/>
    </xf>
    <xf numFmtId="0" fontId="8" fillId="40" borderId="18" xfId="0" applyFont="1" applyFill="1" applyBorder="1" applyAlignment="1">
      <alignment horizontal="center" vertical="center" wrapText="1"/>
    </xf>
    <xf numFmtId="0" fontId="8" fillId="40" borderId="32" xfId="0" applyFont="1" applyFill="1" applyBorder="1" applyAlignment="1">
      <alignment horizontal="center" vertical="top" wrapText="1"/>
    </xf>
    <xf numFmtId="0" fontId="8" fillId="40" borderId="34" xfId="0" applyFont="1" applyFill="1" applyBorder="1" applyAlignment="1">
      <alignment horizontal="center" vertical="top" wrapText="1"/>
    </xf>
    <xf numFmtId="3" fontId="8" fillId="40" borderId="12" xfId="0" applyNumberFormat="1" applyFont="1" applyFill="1" applyBorder="1" applyAlignment="1">
      <alignment horizontal="justify" vertical="center"/>
    </xf>
    <xf numFmtId="3" fontId="8" fillId="40" borderId="18" xfId="0" applyNumberFormat="1" applyFont="1" applyFill="1" applyBorder="1" applyAlignment="1">
      <alignment horizontal="justify" vertical="center"/>
    </xf>
    <xf numFmtId="1" fontId="29" fillId="33" borderId="14" xfId="0" applyNumberFormat="1" applyFont="1" applyFill="1" applyBorder="1" applyAlignment="1">
      <alignment horizontal="left" vertical="center" wrapText="1"/>
    </xf>
    <xf numFmtId="0" fontId="23"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18" xfId="0" applyFont="1" applyBorder="1" applyAlignment="1">
      <alignment horizontal="center" vertical="center"/>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5" fillId="40" borderId="35" xfId="0" applyFont="1" applyFill="1" applyBorder="1" applyAlignment="1">
      <alignment horizontal="center" vertical="center" wrapText="1"/>
    </xf>
    <xf numFmtId="0" fontId="85" fillId="40" borderId="26" xfId="0" applyFont="1" applyFill="1" applyBorder="1" applyAlignment="1">
      <alignment horizontal="center" vertical="center" wrapText="1"/>
    </xf>
    <xf numFmtId="0" fontId="85" fillId="40" borderId="36" xfId="0" applyFont="1" applyFill="1" applyBorder="1" applyAlignment="1">
      <alignment horizontal="center" vertical="center" wrapText="1"/>
    </xf>
    <xf numFmtId="9" fontId="85" fillId="40" borderId="12" xfId="0" applyNumberFormat="1" applyFont="1" applyFill="1" applyBorder="1" applyAlignment="1">
      <alignment horizontal="center" vertical="center" wrapText="1"/>
    </xf>
    <xf numFmtId="3" fontId="8" fillId="33" borderId="14" xfId="0" applyNumberFormat="1" applyFont="1" applyFill="1" applyBorder="1" applyAlignment="1">
      <alignment horizontal="right" vertical="center"/>
    </xf>
    <xf numFmtId="169" fontId="8" fillId="33" borderId="12" xfId="0" applyNumberFormat="1" applyFont="1" applyFill="1" applyBorder="1" applyAlignment="1">
      <alignment horizontal="center" vertical="center"/>
    </xf>
    <xf numFmtId="169" fontId="8" fillId="33" borderId="14" xfId="0" applyNumberFormat="1" applyFont="1" applyFill="1" applyBorder="1" applyAlignment="1">
      <alignment horizontal="center" vertical="center"/>
    </xf>
    <xf numFmtId="169" fontId="8" fillId="33" borderId="18" xfId="0" applyNumberFormat="1" applyFont="1" applyFill="1" applyBorder="1" applyAlignment="1">
      <alignment horizontal="center" vertical="center"/>
    </xf>
    <xf numFmtId="3" fontId="8" fillId="33" borderId="12" xfId="0" applyNumberFormat="1" applyFont="1" applyFill="1" applyBorder="1" applyAlignment="1">
      <alignment horizontal="left" vertical="center" wrapText="1"/>
    </xf>
    <xf numFmtId="3" fontId="8" fillId="33" borderId="14" xfId="0" applyNumberFormat="1" applyFont="1" applyFill="1" applyBorder="1" applyAlignment="1">
      <alignment horizontal="left" vertical="center" wrapText="1"/>
    </xf>
    <xf numFmtId="3" fontId="8" fillId="33" borderId="18" xfId="0" applyNumberFormat="1" applyFont="1" applyFill="1" applyBorder="1" applyAlignment="1">
      <alignment horizontal="left" vertical="center" wrapText="1"/>
    </xf>
    <xf numFmtId="9" fontId="85" fillId="40" borderId="18" xfId="0" applyNumberFormat="1" applyFont="1" applyFill="1" applyBorder="1" applyAlignment="1">
      <alignment horizontal="center" vertical="center" wrapText="1"/>
    </xf>
    <xf numFmtId="0" fontId="23" fillId="40" borderId="12" xfId="0" applyFont="1" applyFill="1" applyBorder="1" applyAlignment="1">
      <alignment horizontal="center" vertical="center" wrapText="1"/>
    </xf>
    <xf numFmtId="0" fontId="23" fillId="40" borderId="18"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8" xfId="0" applyFont="1" applyBorder="1" applyAlignment="1">
      <alignment horizontal="center" vertical="center" wrapText="1"/>
    </xf>
    <xf numFmtId="3" fontId="8" fillId="40" borderId="12" xfId="0" applyNumberFormat="1" applyFont="1" applyFill="1" applyBorder="1" applyAlignment="1">
      <alignment horizontal="justify" vertical="center" wrapText="1"/>
    </xf>
    <xf numFmtId="3" fontId="8" fillId="40" borderId="14" xfId="0" applyNumberFormat="1" applyFont="1" applyFill="1" applyBorder="1" applyAlignment="1">
      <alignment horizontal="justify" vertical="center" wrapText="1"/>
    </xf>
    <xf numFmtId="3" fontId="8" fillId="40" borderId="18" xfId="0" applyNumberFormat="1" applyFont="1" applyFill="1" applyBorder="1" applyAlignment="1">
      <alignment horizontal="justify" vertical="center" wrapText="1"/>
    </xf>
    <xf numFmtId="169" fontId="8" fillId="33" borderId="14" xfId="0" applyNumberFormat="1" applyFont="1" applyFill="1" applyBorder="1" applyAlignment="1">
      <alignment horizontal="center" vertical="center" wrapText="1"/>
    </xf>
    <xf numFmtId="1" fontId="29" fillId="0" borderId="14" xfId="0" applyNumberFormat="1"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5" fillId="0" borderId="12" xfId="0" applyFont="1" applyFill="1" applyBorder="1" applyAlignment="1">
      <alignment horizontal="left" vertical="center" wrapText="1"/>
    </xf>
    <xf numFmtId="0" fontId="85" fillId="0" borderId="18" xfId="0" applyFont="1" applyFill="1" applyBorder="1" applyAlignment="1">
      <alignment horizontal="left" vertical="center" wrapText="1"/>
    </xf>
    <xf numFmtId="167" fontId="8" fillId="0" borderId="12" xfId="0" applyNumberFormat="1" applyFont="1" applyFill="1" applyBorder="1" applyAlignment="1">
      <alignment horizontal="center"/>
    </xf>
    <xf numFmtId="167" fontId="8" fillId="0" borderId="14" xfId="0" applyNumberFormat="1" applyFont="1" applyFill="1" applyBorder="1" applyAlignment="1">
      <alignment horizontal="center"/>
    </xf>
    <xf numFmtId="167" fontId="8" fillId="0" borderId="18" xfId="0" applyNumberFormat="1" applyFont="1" applyFill="1" applyBorder="1" applyAlignment="1">
      <alignment horizontal="center"/>
    </xf>
    <xf numFmtId="3" fontId="8" fillId="0" borderId="12" xfId="0" applyNumberFormat="1" applyFont="1" applyFill="1" applyBorder="1" applyAlignment="1">
      <alignment horizontal="center"/>
    </xf>
    <xf numFmtId="3" fontId="8" fillId="0" borderId="14" xfId="0" applyNumberFormat="1" applyFont="1" applyFill="1" applyBorder="1" applyAlignment="1">
      <alignment horizontal="center"/>
    </xf>
    <xf numFmtId="3" fontId="8" fillId="0" borderId="18" xfId="0" applyNumberFormat="1" applyFont="1" applyFill="1" applyBorder="1" applyAlignment="1">
      <alignment horizontal="center"/>
    </xf>
    <xf numFmtId="169" fontId="8" fillId="0" borderId="12" xfId="0" applyNumberFormat="1" applyFont="1" applyFill="1" applyBorder="1" applyAlignment="1">
      <alignment horizontal="center" vertical="center" wrapText="1"/>
    </xf>
    <xf numFmtId="169" fontId="8" fillId="0" borderId="18" xfId="0" applyNumberFormat="1" applyFont="1" applyFill="1" applyBorder="1" applyAlignment="1">
      <alignment horizontal="center" vertical="center" wrapText="1"/>
    </xf>
    <xf numFmtId="3" fontId="8" fillId="0" borderId="12" xfId="0" applyNumberFormat="1" applyFont="1" applyFill="1" applyBorder="1" applyAlignment="1">
      <alignment horizontal="left" vertical="center" wrapText="1"/>
    </xf>
    <xf numFmtId="3" fontId="8" fillId="0" borderId="18" xfId="0" applyNumberFormat="1" applyFont="1" applyFill="1" applyBorder="1" applyAlignment="1">
      <alignment horizontal="left" vertical="center" wrapText="1"/>
    </xf>
    <xf numFmtId="169" fontId="23" fillId="33" borderId="12" xfId="0" applyNumberFormat="1" applyFont="1" applyFill="1" applyBorder="1" applyAlignment="1">
      <alignment horizontal="center" vertical="center" wrapText="1"/>
    </xf>
    <xf numFmtId="169" fontId="23" fillId="33" borderId="18" xfId="0" applyNumberFormat="1" applyFont="1" applyFill="1" applyBorder="1" applyAlignment="1">
      <alignment horizontal="center" vertical="center" wrapText="1"/>
    </xf>
    <xf numFmtId="3" fontId="23" fillId="33" borderId="12" xfId="0" applyNumberFormat="1" applyFont="1" applyFill="1" applyBorder="1" applyAlignment="1">
      <alignment horizontal="left" wrapText="1"/>
    </xf>
    <xf numFmtId="3" fontId="23" fillId="33" borderId="18" xfId="0" applyNumberFormat="1" applyFont="1" applyFill="1" applyBorder="1" applyAlignment="1">
      <alignment horizontal="left" wrapText="1"/>
    </xf>
    <xf numFmtId="3" fontId="23" fillId="40" borderId="12" xfId="0" applyNumberFormat="1" applyFont="1" applyFill="1" applyBorder="1" applyAlignment="1">
      <alignment horizontal="justify" vertical="center" wrapText="1"/>
    </xf>
    <xf numFmtId="3" fontId="23" fillId="40" borderId="18" xfId="0" applyNumberFormat="1" applyFont="1" applyFill="1" applyBorder="1" applyAlignment="1">
      <alignment horizontal="justify" vertical="center" wrapText="1"/>
    </xf>
    <xf numFmtId="3" fontId="23" fillId="33" borderId="12" xfId="0" applyNumberFormat="1" applyFont="1" applyFill="1" applyBorder="1" applyAlignment="1">
      <alignment horizontal="right" vertical="center"/>
    </xf>
    <xf numFmtId="3" fontId="23" fillId="33" borderId="18" xfId="0" applyNumberFormat="1" applyFont="1" applyFill="1" applyBorder="1" applyAlignment="1">
      <alignment horizontal="right" vertical="center"/>
    </xf>
    <xf numFmtId="3" fontId="23" fillId="33" borderId="14" xfId="0" applyNumberFormat="1" applyFont="1" applyFill="1" applyBorder="1" applyAlignment="1">
      <alignment horizontal="center" vertical="center"/>
    </xf>
    <xf numFmtId="0" fontId="23" fillId="0" borderId="12" xfId="47" applyFont="1" applyBorder="1" applyAlignment="1" applyProtection="1">
      <alignment horizontal="center" vertical="center" wrapText="1"/>
      <protection/>
    </xf>
    <xf numFmtId="0" fontId="23" fillId="0" borderId="14" xfId="47" applyFont="1" applyBorder="1" applyAlignment="1" applyProtection="1">
      <alignment horizontal="center" vertical="center" wrapText="1"/>
      <protection/>
    </xf>
    <xf numFmtId="3" fontId="23" fillId="0" borderId="12" xfId="0" applyNumberFormat="1" applyFont="1" applyFill="1" applyBorder="1" applyAlignment="1">
      <alignment horizontal="center" vertical="center"/>
    </xf>
    <xf numFmtId="3" fontId="23" fillId="0" borderId="14" xfId="0" applyNumberFormat="1" applyFont="1" applyFill="1" applyBorder="1" applyAlignment="1">
      <alignment horizontal="center" vertical="center"/>
    </xf>
    <xf numFmtId="3" fontId="23" fillId="0" borderId="18" xfId="0" applyNumberFormat="1" applyFont="1" applyFill="1" applyBorder="1" applyAlignment="1">
      <alignment horizontal="center" vertical="center"/>
    </xf>
    <xf numFmtId="0" fontId="23" fillId="40" borderId="14" xfId="0" applyFont="1" applyFill="1" applyBorder="1" applyAlignment="1">
      <alignment horizontal="center" vertical="center" wrapText="1"/>
    </xf>
    <xf numFmtId="3" fontId="23" fillId="40" borderId="12" xfId="0" applyNumberFormat="1" applyFont="1" applyFill="1" applyBorder="1" applyAlignment="1">
      <alignment horizontal="center" vertical="center" wrapText="1"/>
    </xf>
    <xf numFmtId="3" fontId="23" fillId="40" borderId="14" xfId="0" applyNumberFormat="1" applyFont="1" applyFill="1" applyBorder="1" applyAlignment="1">
      <alignment horizontal="center" vertical="center" wrapText="1"/>
    </xf>
    <xf numFmtId="3" fontId="23" fillId="40" borderId="18" xfId="0" applyNumberFormat="1" applyFont="1" applyFill="1" applyBorder="1" applyAlignment="1">
      <alignment horizontal="center" vertical="center" wrapText="1"/>
    </xf>
    <xf numFmtId="9" fontId="85" fillId="40" borderId="14" xfId="0" applyNumberFormat="1" applyFont="1" applyFill="1" applyBorder="1" applyAlignment="1">
      <alignment horizontal="center" vertical="center" wrapText="1"/>
    </xf>
    <xf numFmtId="9" fontId="92" fillId="40" borderId="12" xfId="0" applyNumberFormat="1" applyFont="1" applyFill="1" applyBorder="1" applyAlignment="1">
      <alignment horizontal="center" vertical="center" wrapText="1"/>
    </xf>
    <xf numFmtId="9" fontId="92" fillId="40" borderId="14" xfId="0" applyNumberFormat="1" applyFont="1" applyFill="1" applyBorder="1" applyAlignment="1">
      <alignment horizontal="center" vertical="center" wrapText="1"/>
    </xf>
    <xf numFmtId="9" fontId="92" fillId="40" borderId="18" xfId="0" applyNumberFormat="1" applyFont="1" applyFill="1" applyBorder="1" applyAlignment="1">
      <alignment horizontal="center" vertical="center" wrapText="1"/>
    </xf>
    <xf numFmtId="0" fontId="92" fillId="40" borderId="12" xfId="0" applyFont="1" applyFill="1" applyBorder="1" applyAlignment="1">
      <alignment horizontal="center" vertical="center" wrapText="1"/>
    </xf>
    <xf numFmtId="0" fontId="92" fillId="40" borderId="18" xfId="0" applyFont="1" applyFill="1" applyBorder="1" applyAlignment="1">
      <alignment horizontal="center" vertical="center" wrapText="1"/>
    </xf>
    <xf numFmtId="0" fontId="85" fillId="40" borderId="19" xfId="0" applyFont="1" applyFill="1" applyBorder="1" applyAlignment="1">
      <alignment vertical="center" wrapText="1"/>
    </xf>
    <xf numFmtId="0" fontId="85" fillId="40" borderId="16" xfId="0" applyFont="1" applyFill="1" applyBorder="1" applyAlignment="1">
      <alignment vertical="center" wrapText="1"/>
    </xf>
    <xf numFmtId="0" fontId="92" fillId="4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5" fillId="0" borderId="10" xfId="0" applyFont="1" applyFill="1" applyBorder="1" applyAlignment="1">
      <alignment vertical="center" wrapText="1"/>
    </xf>
    <xf numFmtId="9" fontId="85" fillId="0" borderId="12" xfId="0" applyNumberFormat="1" applyFont="1" applyFill="1" applyBorder="1" applyAlignment="1">
      <alignment horizontal="center" vertical="center"/>
    </xf>
    <xf numFmtId="9" fontId="85" fillId="0" borderId="14" xfId="0" applyNumberFormat="1" applyFont="1" applyFill="1" applyBorder="1" applyAlignment="1">
      <alignment horizontal="center" vertical="center"/>
    </xf>
    <xf numFmtId="9" fontId="85" fillId="0" borderId="18" xfId="0" applyNumberFormat="1" applyFont="1" applyFill="1" applyBorder="1" applyAlignment="1">
      <alignment horizontal="center" vertical="center"/>
    </xf>
    <xf numFmtId="3" fontId="8" fillId="33" borderId="12" xfId="0" applyNumberFormat="1" applyFont="1" applyFill="1" applyBorder="1" applyAlignment="1">
      <alignment vertical="center"/>
    </xf>
    <xf numFmtId="3" fontId="8" fillId="33" borderId="14" xfId="0" applyNumberFormat="1" applyFont="1" applyFill="1" applyBorder="1" applyAlignment="1">
      <alignment vertical="center"/>
    </xf>
    <xf numFmtId="3" fontId="8" fillId="33" borderId="18" xfId="0" applyNumberFormat="1" applyFont="1" applyFill="1" applyBorder="1" applyAlignment="1">
      <alignment vertical="center"/>
    </xf>
    <xf numFmtId="169" fontId="8" fillId="0" borderId="12" xfId="0" applyNumberFormat="1" applyFont="1" applyFill="1" applyBorder="1" applyAlignment="1">
      <alignment horizontal="center" vertical="center"/>
    </xf>
    <xf numFmtId="169" fontId="8" fillId="0" borderId="14" xfId="0" applyNumberFormat="1" applyFont="1" applyFill="1" applyBorder="1" applyAlignment="1">
      <alignment horizontal="center" vertical="center"/>
    </xf>
    <xf numFmtId="169" fontId="8" fillId="0" borderId="18" xfId="0" applyNumberFormat="1" applyFont="1" applyFill="1" applyBorder="1" applyAlignment="1">
      <alignment horizontal="center" vertical="center"/>
    </xf>
    <xf numFmtId="3" fontId="8" fillId="0" borderId="14" xfId="0" applyNumberFormat="1" applyFont="1" applyFill="1" applyBorder="1" applyAlignment="1">
      <alignment horizontal="left" vertical="center" wrapText="1"/>
    </xf>
    <xf numFmtId="1" fontId="8" fillId="0" borderId="12" xfId="0" applyNumberFormat="1" applyFont="1" applyFill="1" applyBorder="1" applyAlignment="1">
      <alignment horizontal="center" vertical="center"/>
    </xf>
    <xf numFmtId="1" fontId="8" fillId="0" borderId="14" xfId="0" applyNumberFormat="1" applyFont="1" applyFill="1" applyBorder="1" applyAlignment="1">
      <alignment horizontal="center" vertical="center"/>
    </xf>
    <xf numFmtId="1" fontId="8" fillId="0" borderId="18" xfId="0" applyNumberFormat="1" applyFont="1" applyFill="1" applyBorder="1" applyAlignment="1">
      <alignment horizontal="center" vertical="center"/>
    </xf>
    <xf numFmtId="0" fontId="8" fillId="33" borderId="12"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5" fillId="40" borderId="12" xfId="0" applyFont="1" applyFill="1" applyBorder="1" applyAlignment="1">
      <alignment vertical="center" wrapText="1"/>
    </xf>
    <xf numFmtId="0" fontId="85" fillId="40" borderId="14" xfId="0" applyFont="1" applyFill="1" applyBorder="1" applyAlignment="1">
      <alignment vertical="center" wrapText="1"/>
    </xf>
    <xf numFmtId="0" fontId="85" fillId="40" borderId="18" xfId="0" applyFont="1" applyFill="1" applyBorder="1" applyAlignment="1">
      <alignment vertical="center" wrapText="1"/>
    </xf>
    <xf numFmtId="3" fontId="8" fillId="40" borderId="12" xfId="0" applyNumberFormat="1" applyFont="1" applyFill="1" applyBorder="1" applyAlignment="1">
      <alignment horizontal="center" wrapText="1"/>
    </xf>
    <xf numFmtId="3" fontId="8" fillId="40" borderId="14" xfId="0" applyNumberFormat="1" applyFont="1" applyFill="1" applyBorder="1" applyAlignment="1">
      <alignment horizontal="center" wrapText="1"/>
    </xf>
    <xf numFmtId="3" fontId="8" fillId="40" borderId="18" xfId="0" applyNumberFormat="1" applyFont="1" applyFill="1" applyBorder="1" applyAlignment="1">
      <alignment horizontal="center" wrapText="1"/>
    </xf>
    <xf numFmtId="3" fontId="8" fillId="0" borderId="12" xfId="0" applyNumberFormat="1" applyFont="1" applyFill="1" applyBorder="1" applyAlignment="1">
      <alignment horizontal="right" vertical="center"/>
    </xf>
    <xf numFmtId="3" fontId="8" fillId="0" borderId="14" xfId="0" applyNumberFormat="1" applyFont="1" applyFill="1" applyBorder="1" applyAlignment="1">
      <alignment horizontal="right" vertical="center"/>
    </xf>
    <xf numFmtId="3" fontId="8" fillId="0" borderId="18" xfId="0" applyNumberFormat="1" applyFont="1" applyFill="1" applyBorder="1" applyAlignment="1">
      <alignment horizontal="right" vertical="center"/>
    </xf>
    <xf numFmtId="0" fontId="8" fillId="40" borderId="12" xfId="0" applyFont="1" applyFill="1" applyBorder="1" applyAlignment="1">
      <alignment horizontal="left" vertical="top" wrapText="1"/>
    </xf>
    <xf numFmtId="0" fontId="8" fillId="40" borderId="14" xfId="0" applyFont="1" applyFill="1" applyBorder="1" applyAlignment="1">
      <alignment horizontal="left" vertical="top" wrapText="1"/>
    </xf>
    <xf numFmtId="0" fontId="8" fillId="40" borderId="18" xfId="0" applyFont="1" applyFill="1" applyBorder="1" applyAlignment="1">
      <alignment horizontal="left" vertical="top" wrapText="1"/>
    </xf>
    <xf numFmtId="0" fontId="85" fillId="40" borderId="12" xfId="0" applyFont="1" applyFill="1" applyBorder="1" applyAlignment="1">
      <alignment horizontal="center" vertical="top" wrapText="1"/>
    </xf>
    <xf numFmtId="0" fontId="85" fillId="40" borderId="14" xfId="0" applyFont="1" applyFill="1" applyBorder="1" applyAlignment="1">
      <alignment horizontal="center" vertical="top" wrapText="1"/>
    </xf>
    <xf numFmtId="0" fontId="85" fillId="40" borderId="18" xfId="0" applyFont="1" applyFill="1" applyBorder="1" applyAlignment="1">
      <alignment horizontal="center" vertical="top" wrapText="1"/>
    </xf>
    <xf numFmtId="3" fontId="85" fillId="40" borderId="12" xfId="0" applyNumberFormat="1" applyFont="1" applyFill="1" applyBorder="1" applyAlignment="1">
      <alignment horizontal="left" vertical="center" wrapText="1"/>
    </xf>
    <xf numFmtId="3" fontId="85" fillId="40" borderId="14" xfId="0" applyNumberFormat="1" applyFont="1" applyFill="1" applyBorder="1" applyAlignment="1">
      <alignment horizontal="left" vertical="center" wrapText="1"/>
    </xf>
    <xf numFmtId="3" fontId="85" fillId="40" borderId="18" xfId="0" applyNumberFormat="1" applyFont="1" applyFill="1" applyBorder="1" applyAlignment="1">
      <alignment horizontal="left" vertical="center" wrapText="1"/>
    </xf>
    <xf numFmtId="3" fontId="93" fillId="0" borderId="12" xfId="0" applyNumberFormat="1" applyFont="1" applyFill="1" applyBorder="1" applyAlignment="1">
      <alignment horizontal="center" vertical="center"/>
    </xf>
    <xf numFmtId="3" fontId="93" fillId="0" borderId="14" xfId="0" applyNumberFormat="1" applyFont="1" applyFill="1" applyBorder="1" applyAlignment="1">
      <alignment horizontal="center" vertical="center"/>
    </xf>
    <xf numFmtId="0" fontId="8" fillId="40" borderId="12" xfId="0" applyFont="1" applyFill="1" applyBorder="1" applyAlignment="1">
      <alignment horizontal="left" vertical="center" wrapText="1"/>
    </xf>
    <xf numFmtId="0" fontId="8" fillId="40" borderId="14" xfId="0" applyFont="1" applyFill="1" applyBorder="1" applyAlignment="1">
      <alignment horizontal="left" vertical="center" wrapText="1"/>
    </xf>
    <xf numFmtId="0" fontId="8" fillId="40" borderId="18" xfId="0" applyFont="1" applyFill="1" applyBorder="1" applyAlignment="1">
      <alignment horizontal="left" vertical="center" wrapText="1"/>
    </xf>
    <xf numFmtId="167" fontId="102" fillId="0" borderId="12" xfId="0" applyNumberFormat="1" applyFont="1" applyFill="1" applyBorder="1" applyAlignment="1">
      <alignment horizontal="center" vertical="center"/>
    </xf>
    <xf numFmtId="167" fontId="102" fillId="0" borderId="14" xfId="0" applyNumberFormat="1" applyFont="1" applyFill="1" applyBorder="1" applyAlignment="1">
      <alignment horizontal="center" vertical="center"/>
    </xf>
    <xf numFmtId="167" fontId="8" fillId="0" borderId="12" xfId="0" applyNumberFormat="1" applyFont="1" applyFill="1" applyBorder="1" applyAlignment="1">
      <alignment horizontal="center" vertical="center"/>
    </xf>
    <xf numFmtId="167" fontId="8" fillId="0" borderId="14" xfId="0" applyNumberFormat="1" applyFont="1" applyFill="1" applyBorder="1" applyAlignment="1">
      <alignment horizontal="center" vertical="center"/>
    </xf>
    <xf numFmtId="167" fontId="8" fillId="0" borderId="18" xfId="0" applyNumberFormat="1" applyFont="1" applyFill="1" applyBorder="1" applyAlignment="1">
      <alignment horizontal="center" vertical="center"/>
    </xf>
    <xf numFmtId="3" fontId="93" fillId="0" borderId="18" xfId="0" applyNumberFormat="1" applyFont="1" applyFill="1" applyBorder="1" applyAlignment="1">
      <alignment horizontal="center" vertical="center"/>
    </xf>
    <xf numFmtId="167" fontId="102" fillId="0" borderId="18" xfId="0" applyNumberFormat="1" applyFont="1" applyFill="1" applyBorder="1" applyAlignment="1">
      <alignment horizontal="center" vertical="center"/>
    </xf>
    <xf numFmtId="14" fontId="93" fillId="0" borderId="12" xfId="0" applyNumberFormat="1" applyFont="1" applyFill="1" applyBorder="1" applyAlignment="1">
      <alignment horizontal="center" vertical="center"/>
    </xf>
    <xf numFmtId="14" fontId="93" fillId="0" borderId="14" xfId="0" applyNumberFormat="1" applyFont="1" applyFill="1" applyBorder="1" applyAlignment="1">
      <alignment horizontal="center" vertical="center"/>
    </xf>
    <xf numFmtId="14" fontId="93" fillId="0" borderId="18" xfId="0" applyNumberFormat="1" applyFont="1" applyFill="1" applyBorder="1" applyAlignment="1">
      <alignment horizontal="center" vertical="center"/>
    </xf>
    <xf numFmtId="0" fontId="85" fillId="40" borderId="12" xfId="0" applyFont="1" applyFill="1" applyBorder="1" applyAlignment="1">
      <alignment horizontal="left" vertical="top" wrapText="1"/>
    </xf>
    <xf numFmtId="0" fontId="85" fillId="40" borderId="14" xfId="0" applyFont="1" applyFill="1" applyBorder="1" applyAlignment="1">
      <alignment horizontal="left" vertical="top" wrapText="1"/>
    </xf>
    <xf numFmtId="0" fontId="85" fillId="40" borderId="18" xfId="0" applyFont="1" applyFill="1" applyBorder="1" applyAlignment="1">
      <alignment horizontal="left" vertical="top" wrapText="1"/>
    </xf>
    <xf numFmtId="1" fontId="102" fillId="0" borderId="12" xfId="0" applyNumberFormat="1" applyFont="1" applyFill="1" applyBorder="1" applyAlignment="1">
      <alignment horizontal="center" vertical="center"/>
    </xf>
    <xf numFmtId="1" fontId="102" fillId="0" borderId="14" xfId="0" applyNumberFormat="1" applyFont="1" applyFill="1" applyBorder="1" applyAlignment="1">
      <alignment horizontal="center" vertical="center"/>
    </xf>
    <xf numFmtId="1" fontId="102" fillId="0" borderId="18" xfId="0" applyNumberFormat="1" applyFont="1" applyFill="1" applyBorder="1" applyAlignment="1">
      <alignment horizontal="center" vertical="center"/>
    </xf>
    <xf numFmtId="3" fontId="93" fillId="0" borderId="12" xfId="0" applyNumberFormat="1" applyFont="1" applyFill="1" applyBorder="1" applyAlignment="1">
      <alignment horizontal="center"/>
    </xf>
    <xf numFmtId="3" fontId="93" fillId="0" borderId="14" xfId="0" applyNumberFormat="1" applyFont="1" applyFill="1" applyBorder="1" applyAlignment="1">
      <alignment horizontal="center"/>
    </xf>
    <xf numFmtId="3" fontId="93" fillId="0" borderId="18" xfId="0" applyNumberFormat="1" applyFont="1" applyFill="1" applyBorder="1" applyAlignment="1">
      <alignment horizontal="center"/>
    </xf>
    <xf numFmtId="0" fontId="85" fillId="40" borderId="14" xfId="0" applyFont="1" applyFill="1" applyBorder="1" applyAlignment="1">
      <alignment horizontal="left" vertical="center" wrapText="1"/>
    </xf>
    <xf numFmtId="0" fontId="85" fillId="40" borderId="12" xfId="0" applyFont="1" applyFill="1" applyBorder="1" applyAlignment="1">
      <alignment horizontal="justify" vertical="center" wrapText="1"/>
    </xf>
    <xf numFmtId="0" fontId="85" fillId="40" borderId="14" xfId="0" applyFont="1" applyFill="1" applyBorder="1" applyAlignment="1">
      <alignment horizontal="justify" vertical="center" wrapText="1"/>
    </xf>
    <xf numFmtId="0" fontId="85" fillId="40" borderId="18" xfId="0" applyFont="1" applyFill="1" applyBorder="1" applyAlignment="1">
      <alignment horizontal="justify" vertical="center" wrapText="1"/>
    </xf>
    <xf numFmtId="0" fontId="85" fillId="40" borderId="10" xfId="0" applyFont="1" applyFill="1" applyBorder="1" applyAlignment="1">
      <alignment horizontal="center" vertical="center" wrapText="1"/>
    </xf>
    <xf numFmtId="0" fontId="85" fillId="40" borderId="10" xfId="0" applyFont="1" applyFill="1" applyBorder="1" applyAlignment="1">
      <alignment horizontal="left" vertical="center" wrapText="1"/>
    </xf>
    <xf numFmtId="0" fontId="23" fillId="0" borderId="12"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8" xfId="0" applyFont="1" applyFill="1" applyBorder="1" applyAlignment="1">
      <alignment horizontal="center" vertical="center"/>
    </xf>
    <xf numFmtId="0" fontId="8" fillId="0" borderId="14" xfId="0" applyFont="1" applyBorder="1" applyAlignment="1">
      <alignment horizontal="left" vertical="top" wrapText="1"/>
    </xf>
    <xf numFmtId="0" fontId="8" fillId="0" borderId="14" xfId="0" applyFont="1" applyBorder="1" applyAlignment="1">
      <alignment horizontal="center" vertical="top" wrapText="1"/>
    </xf>
    <xf numFmtId="0" fontId="8" fillId="0" borderId="12" xfId="0" applyFont="1" applyBorder="1" applyAlignment="1">
      <alignment horizontal="center" vertical="top" wrapText="1"/>
    </xf>
    <xf numFmtId="0" fontId="8" fillId="0" borderId="18" xfId="0" applyFont="1" applyBorder="1" applyAlignment="1">
      <alignment horizontal="center" vertical="top" wrapText="1"/>
    </xf>
    <xf numFmtId="0" fontId="8" fillId="0" borderId="12" xfId="0" applyFont="1" applyBorder="1" applyAlignment="1">
      <alignment horizontal="left" vertical="top" wrapText="1"/>
    </xf>
    <xf numFmtId="0" fontId="8" fillId="40" borderId="12" xfId="0" applyFont="1" applyFill="1" applyBorder="1" applyAlignment="1">
      <alignment horizontal="center" vertical="top" wrapText="1"/>
    </xf>
    <xf numFmtId="0" fontId="8" fillId="40" borderId="14" xfId="0" applyFont="1" applyFill="1" applyBorder="1" applyAlignment="1">
      <alignment horizontal="center" vertical="top" wrapText="1"/>
    </xf>
    <xf numFmtId="0" fontId="8" fillId="40" borderId="18" xfId="0" applyFont="1" applyFill="1" applyBorder="1" applyAlignment="1">
      <alignment horizontal="center" vertical="top" wrapText="1"/>
    </xf>
    <xf numFmtId="3" fontId="85" fillId="40" borderId="12" xfId="0" applyNumberFormat="1" applyFont="1" applyFill="1" applyBorder="1" applyAlignment="1">
      <alignment horizontal="left" vertical="top" wrapText="1"/>
    </xf>
    <xf numFmtId="3" fontId="85" fillId="40" borderId="18" xfId="0" applyNumberFormat="1" applyFont="1" applyFill="1" applyBorder="1" applyAlignment="1">
      <alignment horizontal="left" vertical="top" wrapText="1"/>
    </xf>
    <xf numFmtId="1" fontId="8" fillId="33" borderId="12" xfId="0" applyNumberFormat="1" applyFont="1" applyFill="1" applyBorder="1" applyAlignment="1">
      <alignment horizontal="center" vertical="center"/>
    </xf>
    <xf numFmtId="1" fontId="8" fillId="33" borderId="14" xfId="0" applyNumberFormat="1" applyFont="1" applyFill="1" applyBorder="1" applyAlignment="1">
      <alignment horizontal="center" vertical="center"/>
    </xf>
    <xf numFmtId="1" fontId="8" fillId="33" borderId="18" xfId="0" applyNumberFormat="1" applyFont="1" applyFill="1" applyBorder="1" applyAlignment="1">
      <alignment horizontal="center" vertical="center"/>
    </xf>
    <xf numFmtId="0" fontId="85" fillId="0" borderId="12" xfId="0" applyFont="1" applyFill="1" applyBorder="1" applyAlignment="1">
      <alignment horizontal="center" vertical="center"/>
    </xf>
    <xf numFmtId="0" fontId="85" fillId="0" borderId="14" xfId="0" applyFont="1" applyFill="1" applyBorder="1" applyAlignment="1">
      <alignment horizontal="center" vertical="center"/>
    </xf>
    <xf numFmtId="0" fontId="85" fillId="0" borderId="18" xfId="0" applyFont="1" applyFill="1" applyBorder="1" applyAlignment="1">
      <alignment horizontal="center" vertical="center"/>
    </xf>
    <xf numFmtId="3" fontId="8" fillId="0" borderId="10" xfId="0" applyNumberFormat="1" applyFont="1" applyFill="1" applyBorder="1" applyAlignment="1">
      <alignment horizontal="center" vertical="center"/>
    </xf>
    <xf numFmtId="170" fontId="8" fillId="0" borderId="10" xfId="0" applyNumberFormat="1" applyFont="1" applyFill="1" applyBorder="1" applyAlignment="1">
      <alignment horizontal="center" vertical="center"/>
    </xf>
    <xf numFmtId="0" fontId="8" fillId="40" borderId="12" xfId="0" applyFont="1" applyFill="1" applyBorder="1" applyAlignment="1">
      <alignment horizontal="center" vertical="justify" wrapText="1"/>
    </xf>
    <xf numFmtId="0" fontId="8" fillId="40" borderId="14" xfId="0" applyFont="1" applyFill="1" applyBorder="1" applyAlignment="1">
      <alignment horizontal="center" vertical="justify" wrapText="1"/>
    </xf>
    <xf numFmtId="0" fontId="8" fillId="40" borderId="18" xfId="0" applyFont="1" applyFill="1" applyBorder="1" applyAlignment="1">
      <alignment horizontal="center" vertical="justify" wrapText="1"/>
    </xf>
    <xf numFmtId="0" fontId="8" fillId="40" borderId="12" xfId="0" applyFont="1" applyFill="1" applyBorder="1" applyAlignment="1">
      <alignment horizontal="justify" vertical="justify" wrapText="1"/>
    </xf>
    <xf numFmtId="0" fontId="8" fillId="40" borderId="14" xfId="0" applyFont="1" applyFill="1" applyBorder="1" applyAlignment="1">
      <alignment horizontal="justify" vertical="justify" wrapText="1"/>
    </xf>
    <xf numFmtId="0" fontId="8" fillId="40" borderId="18" xfId="0" applyFont="1" applyFill="1" applyBorder="1" applyAlignment="1">
      <alignment horizontal="justify" vertical="justify" wrapText="1"/>
    </xf>
    <xf numFmtId="169" fontId="23" fillId="40" borderId="12" xfId="0" applyNumberFormat="1" applyFont="1" applyFill="1" applyBorder="1" applyAlignment="1">
      <alignment horizontal="center" vertical="center" wrapText="1"/>
    </xf>
    <xf numFmtId="169" fontId="23" fillId="40" borderId="14" xfId="0" applyNumberFormat="1" applyFont="1" applyFill="1" applyBorder="1" applyAlignment="1">
      <alignment horizontal="center" vertical="center" wrapText="1"/>
    </xf>
    <xf numFmtId="169" fontId="23" fillId="40" borderId="18" xfId="0" applyNumberFormat="1" applyFont="1" applyFill="1" applyBorder="1" applyAlignment="1">
      <alignment horizontal="center" vertical="center" wrapText="1"/>
    </xf>
    <xf numFmtId="9" fontId="85" fillId="40" borderId="12" xfId="0" applyNumberFormat="1" applyFont="1" applyFill="1" applyBorder="1" applyAlignment="1">
      <alignment horizontal="left" vertical="center" wrapText="1"/>
    </xf>
    <xf numFmtId="9" fontId="85" fillId="40" borderId="18" xfId="0" applyNumberFormat="1" applyFont="1" applyFill="1" applyBorder="1" applyAlignment="1">
      <alignment horizontal="left" vertical="center" wrapText="1"/>
    </xf>
    <xf numFmtId="1" fontId="29" fillId="0" borderId="14" xfId="0" applyNumberFormat="1" applyFont="1" applyFill="1" applyBorder="1" applyAlignment="1">
      <alignment horizontal="left" vertical="center"/>
    </xf>
    <xf numFmtId="9" fontId="85" fillId="40" borderId="14" xfId="0" applyNumberFormat="1" applyFont="1" applyFill="1" applyBorder="1" applyAlignment="1">
      <alignment horizontal="left" vertical="center" wrapText="1"/>
    </xf>
    <xf numFmtId="169" fontId="85" fillId="0" borderId="14" xfId="0" applyNumberFormat="1" applyFont="1" applyBorder="1" applyAlignment="1">
      <alignment horizontal="center" vertical="center" wrapText="1"/>
    </xf>
    <xf numFmtId="0" fontId="85" fillId="0" borderId="14" xfId="0" applyFont="1" applyBorder="1" applyAlignment="1">
      <alignment horizontal="left"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4" xfId="0" applyFont="1" applyFill="1" applyBorder="1" applyAlignment="1">
      <alignment horizontal="left" vertical="center" wrapText="1"/>
    </xf>
    <xf numFmtId="9" fontId="9" fillId="33" borderId="12" xfId="0" applyNumberFormat="1" applyFont="1" applyFill="1" applyBorder="1" applyAlignment="1">
      <alignment horizontal="left" vertical="center" wrapText="1"/>
    </xf>
    <xf numFmtId="9" fontId="9" fillId="33" borderId="14" xfId="0" applyNumberFormat="1" applyFont="1" applyFill="1" applyBorder="1" applyAlignment="1">
      <alignment horizontal="left" vertical="center" wrapText="1"/>
    </xf>
    <xf numFmtId="9" fontId="9" fillId="33" borderId="18" xfId="0" applyNumberFormat="1" applyFont="1" applyFill="1" applyBorder="1" applyAlignment="1">
      <alignment horizontal="left" vertical="center" wrapText="1"/>
    </xf>
    <xf numFmtId="9" fontId="4" fillId="33" borderId="12" xfId="0" applyNumberFormat="1" applyFont="1" applyFill="1" applyBorder="1" applyAlignment="1">
      <alignment horizontal="center" vertical="center" wrapText="1"/>
    </xf>
    <xf numFmtId="9" fontId="4" fillId="33" borderId="14" xfId="0" applyNumberFormat="1" applyFont="1" applyFill="1" applyBorder="1" applyAlignment="1">
      <alignment horizontal="center" vertical="center" wrapText="1"/>
    </xf>
    <xf numFmtId="9" fontId="4" fillId="33" borderId="18" xfId="0" applyNumberFormat="1" applyFont="1" applyFill="1" applyBorder="1" applyAlignment="1">
      <alignment horizontal="center" vertical="center" wrapText="1"/>
    </xf>
    <xf numFmtId="14" fontId="8" fillId="33" borderId="14" xfId="0" applyNumberFormat="1" applyFont="1" applyFill="1" applyBorder="1" applyAlignment="1">
      <alignment horizontal="center" vertical="center"/>
    </xf>
    <xf numFmtId="14" fontId="8" fillId="33" borderId="18" xfId="0" applyNumberFormat="1" applyFont="1" applyFill="1" applyBorder="1" applyAlignment="1">
      <alignment horizontal="center" vertical="center"/>
    </xf>
    <xf numFmtId="0" fontId="8" fillId="40" borderId="12" xfId="0" applyFont="1" applyFill="1" applyBorder="1" applyAlignment="1">
      <alignment horizontal="justify" vertical="center" wrapText="1"/>
    </xf>
    <xf numFmtId="0" fontId="8" fillId="40" borderId="14" xfId="0" applyFont="1" applyFill="1" applyBorder="1" applyAlignment="1">
      <alignment horizontal="justify" vertical="center" wrapText="1"/>
    </xf>
    <xf numFmtId="0" fontId="8" fillId="40" borderId="18" xfId="0" applyFont="1" applyFill="1" applyBorder="1" applyAlignment="1">
      <alignment horizontal="justify" vertical="center" wrapText="1"/>
    </xf>
    <xf numFmtId="3" fontId="85" fillId="0" borderId="12" xfId="0" applyNumberFormat="1" applyFont="1" applyFill="1" applyBorder="1" applyAlignment="1">
      <alignment horizontal="center" vertical="center" wrapText="1"/>
    </xf>
    <xf numFmtId="3" fontId="85" fillId="0" borderId="14" xfId="0" applyNumberFormat="1" applyFont="1" applyFill="1" applyBorder="1" applyAlignment="1">
      <alignment horizontal="center" vertical="center" wrapText="1"/>
    </xf>
    <xf numFmtId="3" fontId="85" fillId="0" borderId="18" xfId="0" applyNumberFormat="1" applyFont="1" applyFill="1" applyBorder="1" applyAlignment="1">
      <alignment horizontal="center" vertical="center" wrapText="1"/>
    </xf>
    <xf numFmtId="1" fontId="8" fillId="0" borderId="12" xfId="0" applyNumberFormat="1" applyFont="1" applyFill="1" applyBorder="1" applyAlignment="1">
      <alignment horizontal="center" vertical="center" wrapText="1"/>
    </xf>
    <xf numFmtId="1" fontId="8" fillId="0" borderId="14" xfId="0" applyNumberFormat="1" applyFont="1" applyFill="1" applyBorder="1" applyAlignment="1">
      <alignment horizontal="center" vertical="center" wrapText="1"/>
    </xf>
    <xf numFmtId="1" fontId="8" fillId="0" borderId="18" xfId="0" applyNumberFormat="1" applyFont="1" applyFill="1" applyBorder="1" applyAlignment="1">
      <alignment horizontal="center" vertical="center" wrapText="1"/>
    </xf>
    <xf numFmtId="3" fontId="8" fillId="0" borderId="12" xfId="0" applyNumberFormat="1" applyFont="1" applyFill="1" applyBorder="1" applyAlignment="1">
      <alignment horizontal="justify" vertical="center" wrapText="1"/>
    </xf>
    <xf numFmtId="3" fontId="8" fillId="0" borderId="14" xfId="0" applyNumberFormat="1" applyFont="1" applyFill="1" applyBorder="1" applyAlignment="1">
      <alignment horizontal="justify" vertical="center" wrapText="1"/>
    </xf>
    <xf numFmtId="3" fontId="8" fillId="0" borderId="18" xfId="0" applyNumberFormat="1" applyFont="1" applyFill="1" applyBorder="1" applyAlignment="1">
      <alignment horizontal="justify" vertical="center" wrapText="1"/>
    </xf>
    <xf numFmtId="0" fontId="85" fillId="0" borderId="12"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18" xfId="0" applyFont="1" applyFill="1" applyBorder="1" applyAlignment="1">
      <alignment horizontal="center" vertical="center" wrapText="1"/>
    </xf>
    <xf numFmtId="9" fontId="85" fillId="0" borderId="12" xfId="0" applyNumberFormat="1" applyFont="1" applyFill="1" applyBorder="1" applyAlignment="1">
      <alignment horizontal="center" vertical="center" wrapText="1"/>
    </xf>
    <xf numFmtId="9" fontId="85" fillId="0" borderId="14" xfId="0" applyNumberFormat="1" applyFont="1" applyFill="1" applyBorder="1" applyAlignment="1">
      <alignment horizontal="center" vertical="center" wrapText="1"/>
    </xf>
    <xf numFmtId="9" fontId="85" fillId="0" borderId="18" xfId="0" applyNumberFormat="1" applyFont="1" applyFill="1" applyBorder="1" applyAlignment="1">
      <alignment horizontal="center" vertical="center" wrapText="1"/>
    </xf>
    <xf numFmtId="0" fontId="8" fillId="40" borderId="12" xfId="0" applyFont="1" applyFill="1" applyBorder="1" applyAlignment="1">
      <alignment vertical="top" wrapText="1"/>
    </xf>
    <xf numFmtId="0" fontId="8" fillId="40" borderId="14" xfId="0" applyFont="1" applyFill="1" applyBorder="1" applyAlignment="1">
      <alignment vertical="top" wrapText="1"/>
    </xf>
    <xf numFmtId="0" fontId="8" fillId="40" borderId="18" xfId="0" applyFont="1" applyFill="1" applyBorder="1" applyAlignment="1">
      <alignment vertical="top" wrapText="1"/>
    </xf>
    <xf numFmtId="9" fontId="85" fillId="40" borderId="12" xfId="0" applyNumberFormat="1" applyFont="1" applyFill="1" applyBorder="1" applyAlignment="1">
      <alignment horizontal="center" vertical="top" wrapText="1"/>
    </xf>
    <xf numFmtId="9" fontId="85" fillId="40" borderId="14" xfId="0" applyNumberFormat="1" applyFont="1" applyFill="1" applyBorder="1" applyAlignment="1">
      <alignment horizontal="center" vertical="top" wrapText="1"/>
    </xf>
    <xf numFmtId="9" fontId="85" fillId="40" borderId="18" xfId="0" applyNumberFormat="1" applyFont="1" applyFill="1" applyBorder="1" applyAlignment="1">
      <alignment horizontal="center" vertical="top" wrapText="1"/>
    </xf>
    <xf numFmtId="9" fontId="8" fillId="40" borderId="12" xfId="0" applyNumberFormat="1" applyFont="1" applyFill="1" applyBorder="1" applyAlignment="1">
      <alignment horizontal="center" vertical="top" wrapText="1"/>
    </xf>
    <xf numFmtId="9" fontId="8" fillId="40" borderId="14" xfId="0" applyNumberFormat="1" applyFont="1" applyFill="1" applyBorder="1" applyAlignment="1">
      <alignment horizontal="center" vertical="top" wrapText="1"/>
    </xf>
    <xf numFmtId="9" fontId="8" fillId="40" borderId="18" xfId="0" applyNumberFormat="1" applyFont="1" applyFill="1" applyBorder="1" applyAlignment="1">
      <alignment horizontal="center" vertical="top" wrapText="1"/>
    </xf>
    <xf numFmtId="10" fontId="85" fillId="40" borderId="12" xfId="0" applyNumberFormat="1" applyFont="1" applyFill="1" applyBorder="1" applyAlignment="1">
      <alignment horizontal="center" vertical="top" wrapText="1"/>
    </xf>
    <xf numFmtId="10" fontId="85" fillId="40" borderId="14" xfId="0" applyNumberFormat="1" applyFont="1" applyFill="1" applyBorder="1" applyAlignment="1">
      <alignment horizontal="center" vertical="top" wrapText="1"/>
    </xf>
    <xf numFmtId="10" fontId="85" fillId="40" borderId="18" xfId="0" applyNumberFormat="1" applyFont="1" applyFill="1" applyBorder="1" applyAlignment="1">
      <alignment horizontal="center" vertical="top" wrapText="1"/>
    </xf>
    <xf numFmtId="3" fontId="85" fillId="40" borderId="12" xfId="0" applyNumberFormat="1" applyFont="1" applyFill="1" applyBorder="1" applyAlignment="1">
      <alignment horizontal="center" vertical="top" wrapText="1"/>
    </xf>
    <xf numFmtId="3" fontId="85" fillId="40" borderId="14" xfId="0" applyNumberFormat="1" applyFont="1" applyFill="1" applyBorder="1" applyAlignment="1">
      <alignment horizontal="center" vertical="top" wrapText="1"/>
    </xf>
    <xf numFmtId="3" fontId="85" fillId="40" borderId="18" xfId="0" applyNumberFormat="1" applyFont="1" applyFill="1" applyBorder="1" applyAlignment="1">
      <alignment horizontal="center" vertical="top" wrapText="1"/>
    </xf>
    <xf numFmtId="3" fontId="8" fillId="40" borderId="12" xfId="0" applyNumberFormat="1" applyFont="1" applyFill="1" applyBorder="1" applyAlignment="1">
      <alignment horizontal="center" vertical="top" wrapText="1"/>
    </xf>
    <xf numFmtId="3" fontId="8" fillId="40" borderId="14" xfId="0" applyNumberFormat="1" applyFont="1" applyFill="1" applyBorder="1" applyAlignment="1">
      <alignment horizontal="center" vertical="top" wrapText="1"/>
    </xf>
    <xf numFmtId="3" fontId="8" fillId="40" borderId="18" xfId="0" applyNumberFormat="1" applyFont="1" applyFill="1" applyBorder="1" applyAlignment="1">
      <alignment horizontal="center" vertical="top" wrapText="1"/>
    </xf>
    <xf numFmtId="0" fontId="87" fillId="7" borderId="10" xfId="0" applyFont="1" applyFill="1" applyBorder="1" applyAlignment="1">
      <alignment horizontal="right" vertical="center" wrapText="1"/>
    </xf>
    <xf numFmtId="169" fontId="87" fillId="7" borderId="10" xfId="0" applyNumberFormat="1" applyFont="1" applyFill="1" applyBorder="1" applyAlignment="1">
      <alignment horizontal="center" vertical="center" wrapText="1"/>
    </xf>
    <xf numFmtId="169" fontId="8" fillId="33" borderId="12" xfId="0" applyNumberFormat="1" applyFont="1" applyFill="1" applyBorder="1" applyAlignment="1">
      <alignment horizontal="right" vertical="center"/>
    </xf>
    <xf numFmtId="169" fontId="8" fillId="33" borderId="14" xfId="0" applyNumberFormat="1" applyFont="1" applyFill="1" applyBorder="1" applyAlignment="1">
      <alignment horizontal="right" vertical="center"/>
    </xf>
    <xf numFmtId="169" fontId="8" fillId="33" borderId="18" xfId="0" applyNumberFormat="1" applyFont="1" applyFill="1" applyBorder="1" applyAlignment="1">
      <alignment horizontal="right" vertical="center"/>
    </xf>
    <xf numFmtId="3" fontId="87" fillId="7" borderId="12" xfId="0" applyNumberFormat="1" applyFont="1" applyFill="1" applyBorder="1" applyAlignment="1">
      <alignment horizontal="left" vertical="center" wrapText="1"/>
    </xf>
    <xf numFmtId="3" fontId="87" fillId="7" borderId="14" xfId="0" applyNumberFormat="1" applyFont="1" applyFill="1" applyBorder="1" applyAlignment="1">
      <alignment horizontal="left" vertical="center" wrapText="1"/>
    </xf>
    <xf numFmtId="3" fontId="87" fillId="7" borderId="18" xfId="0" applyNumberFormat="1" applyFont="1" applyFill="1" applyBorder="1" applyAlignment="1">
      <alignment horizontal="left" vertical="center" wrapText="1"/>
    </xf>
    <xf numFmtId="0" fontId="87" fillId="7" borderId="15" xfId="0" applyFont="1" applyFill="1" applyBorder="1" applyAlignment="1">
      <alignment horizontal="justify" vertical="center" wrapText="1"/>
    </xf>
    <xf numFmtId="0" fontId="87" fillId="7" borderId="13" xfId="0" applyFont="1" applyFill="1" applyBorder="1" applyAlignment="1">
      <alignment horizontal="justify" vertical="center" wrapText="1"/>
    </xf>
    <xf numFmtId="0" fontId="87" fillId="7" borderId="24" xfId="0" applyFont="1" applyFill="1" applyBorder="1" applyAlignment="1">
      <alignment horizontal="justify" vertical="center" wrapText="1"/>
    </xf>
    <xf numFmtId="0" fontId="87" fillId="0" borderId="21" xfId="0" applyFont="1" applyBorder="1" applyAlignment="1">
      <alignment horizontal="center" vertical="center"/>
    </xf>
    <xf numFmtId="0" fontId="87" fillId="0" borderId="20" xfId="0" applyFont="1" applyBorder="1" applyAlignment="1">
      <alignment horizontal="center" vertical="center"/>
    </xf>
    <xf numFmtId="1" fontId="103" fillId="7" borderId="12" xfId="0" applyNumberFormat="1" applyFont="1" applyFill="1" applyBorder="1" applyAlignment="1">
      <alignment horizontal="left" vertical="center" wrapText="1"/>
    </xf>
    <xf numFmtId="1" fontId="103" fillId="7" borderId="14" xfId="0" applyNumberFormat="1" applyFont="1" applyFill="1" applyBorder="1" applyAlignment="1">
      <alignment horizontal="left" vertical="center" wrapText="1"/>
    </xf>
    <xf numFmtId="1" fontId="103" fillId="7" borderId="18" xfId="0" applyNumberFormat="1" applyFont="1" applyFill="1" applyBorder="1" applyAlignment="1">
      <alignment horizontal="left" vertical="center" wrapText="1"/>
    </xf>
    <xf numFmtId="49" fontId="23" fillId="40" borderId="12" xfId="0" applyNumberFormat="1" applyFont="1" applyFill="1" applyBorder="1" applyAlignment="1">
      <alignment horizontal="center" vertical="center" wrapText="1"/>
    </xf>
    <xf numFmtId="49" fontId="23" fillId="40" borderId="14" xfId="0" applyNumberFormat="1" applyFont="1" applyFill="1" applyBorder="1" applyAlignment="1">
      <alignment horizontal="center" vertical="center" wrapText="1"/>
    </xf>
    <xf numFmtId="49" fontId="23" fillId="40" borderId="12" xfId="0" applyNumberFormat="1" applyFont="1" applyFill="1" applyBorder="1" applyAlignment="1">
      <alignment horizontal="left" vertical="center" wrapText="1"/>
    </xf>
    <xf numFmtId="49" fontId="23" fillId="40" borderId="14" xfId="0" applyNumberFormat="1" applyFont="1" applyFill="1" applyBorder="1" applyAlignment="1">
      <alignment horizontal="left" vertical="center" wrapText="1"/>
    </xf>
    <xf numFmtId="0" fontId="23" fillId="0" borderId="10" xfId="0" applyFont="1" applyBorder="1" applyAlignment="1">
      <alignment horizontal="left" vertical="center" wrapText="1"/>
    </xf>
    <xf numFmtId="0" fontId="23" fillId="40" borderId="10" xfId="0" applyFont="1" applyFill="1" applyBorder="1" applyAlignment="1">
      <alignment horizontal="center" vertical="center"/>
    </xf>
    <xf numFmtId="0" fontId="23" fillId="0" borderId="10" xfId="0" applyFont="1" applyBorder="1" applyAlignment="1">
      <alignment horizontal="center" vertical="center" wrapText="1"/>
    </xf>
    <xf numFmtId="0" fontId="23" fillId="40" borderId="14" xfId="0" applyFont="1" applyFill="1" applyBorder="1" applyAlignment="1">
      <alignment horizontal="center"/>
    </xf>
    <xf numFmtId="3" fontId="23" fillId="40" borderId="12" xfId="0" applyNumberFormat="1" applyFont="1" applyFill="1" applyBorder="1" applyAlignment="1">
      <alignment horizontal="center" vertical="center"/>
    </xf>
    <xf numFmtId="3" fontId="23" fillId="40" borderId="14" xfId="0" applyNumberFormat="1" applyFont="1" applyFill="1" applyBorder="1" applyAlignment="1">
      <alignment horizontal="center" vertical="center"/>
    </xf>
    <xf numFmtId="0" fontId="23" fillId="40" borderId="12" xfId="0" applyFont="1" applyFill="1" applyBorder="1" applyAlignment="1">
      <alignment horizontal="center"/>
    </xf>
    <xf numFmtId="0" fontId="23" fillId="0" borderId="12" xfId="0" applyFont="1" applyBorder="1" applyAlignment="1">
      <alignment horizontal="left" vertical="center" wrapText="1"/>
    </xf>
    <xf numFmtId="0" fontId="23" fillId="0" borderId="14" xfId="0" applyFont="1" applyBorder="1" applyAlignment="1">
      <alignment horizontal="left" vertical="center" wrapText="1"/>
    </xf>
    <xf numFmtId="0" fontId="23" fillId="0" borderId="18" xfId="0" applyFont="1" applyBorder="1" applyAlignment="1">
      <alignment horizontal="left" vertical="center" wrapText="1"/>
    </xf>
    <xf numFmtId="3" fontId="23" fillId="40" borderId="18" xfId="0" applyNumberFormat="1" applyFont="1" applyFill="1" applyBorder="1" applyAlignment="1">
      <alignment horizontal="center" vertical="center"/>
    </xf>
    <xf numFmtId="49" fontId="23" fillId="40" borderId="18" xfId="0" applyNumberFormat="1" applyFont="1" applyFill="1" applyBorder="1" applyAlignment="1">
      <alignment horizontal="center" vertical="center" wrapText="1"/>
    </xf>
    <xf numFmtId="49" fontId="23" fillId="40" borderId="18" xfId="0" applyNumberFormat="1" applyFont="1" applyFill="1" applyBorder="1" applyAlignment="1">
      <alignment horizontal="left" vertical="center" wrapText="1"/>
    </xf>
    <xf numFmtId="0" fontId="23" fillId="40" borderId="17" xfId="0" applyFont="1" applyFill="1" applyBorder="1" applyAlignment="1">
      <alignment horizontal="center" vertical="top"/>
    </xf>
    <xf numFmtId="0" fontId="23" fillId="40" borderId="20" xfId="0" applyFont="1" applyFill="1" applyBorder="1" applyAlignment="1">
      <alignment horizontal="center" vertical="top"/>
    </xf>
    <xf numFmtId="0" fontId="23" fillId="40" borderId="14" xfId="0" applyFont="1" applyFill="1" applyBorder="1" applyAlignment="1">
      <alignment horizontal="center" vertical="top" wrapText="1"/>
    </xf>
    <xf numFmtId="0" fontId="23" fillId="40" borderId="10" xfId="0" applyFont="1" applyFill="1" applyBorder="1" applyAlignment="1">
      <alignment horizontal="left" vertical="center" wrapText="1"/>
    </xf>
    <xf numFmtId="0" fontId="23" fillId="40" borderId="12" xfId="0" applyFont="1" applyFill="1" applyBorder="1" applyAlignment="1">
      <alignment horizontal="center" vertical="center"/>
    </xf>
    <xf numFmtId="0" fontId="23" fillId="40" borderId="14" xfId="0" applyFont="1" applyFill="1" applyBorder="1" applyAlignment="1">
      <alignment horizontal="center" vertical="center"/>
    </xf>
    <xf numFmtId="0" fontId="23" fillId="40" borderId="18" xfId="0" applyFont="1" applyFill="1" applyBorder="1" applyAlignment="1">
      <alignment horizontal="center" vertical="center"/>
    </xf>
    <xf numFmtId="167" fontId="23" fillId="40" borderId="12" xfId="0" applyNumberFormat="1" applyFont="1" applyFill="1" applyBorder="1" applyAlignment="1">
      <alignment horizontal="center" vertical="center"/>
    </xf>
    <xf numFmtId="167" fontId="23" fillId="40" borderId="14" xfId="0" applyNumberFormat="1" applyFont="1" applyFill="1" applyBorder="1" applyAlignment="1">
      <alignment horizontal="center" vertical="center"/>
    </xf>
    <xf numFmtId="167" fontId="23" fillId="40" borderId="18" xfId="0" applyNumberFormat="1" applyFont="1" applyFill="1" applyBorder="1" applyAlignment="1">
      <alignment horizontal="center" vertical="center"/>
    </xf>
    <xf numFmtId="0" fontId="23" fillId="0" borderId="12"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40" borderId="19" xfId="0" applyFont="1" applyFill="1" applyBorder="1" applyAlignment="1">
      <alignment horizontal="center" vertical="top" wrapText="1"/>
    </xf>
    <xf numFmtId="0" fontId="23" fillId="40" borderId="10" xfId="0" applyFont="1" applyFill="1" applyBorder="1" applyAlignment="1">
      <alignment horizontal="left" vertical="top" wrapText="1"/>
    </xf>
    <xf numFmtId="0" fontId="23" fillId="40" borderId="12" xfId="0" applyFont="1" applyFill="1" applyBorder="1" applyAlignment="1">
      <alignment horizontal="center" vertical="top" wrapText="1"/>
    </xf>
    <xf numFmtId="0" fontId="23" fillId="40" borderId="12" xfId="0" applyFont="1" applyFill="1" applyBorder="1" applyAlignment="1">
      <alignment horizontal="left" vertical="center" wrapText="1"/>
    </xf>
    <xf numFmtId="0" fontId="23" fillId="40" borderId="14" xfId="0" applyFont="1" applyFill="1" applyBorder="1" applyAlignment="1">
      <alignment horizontal="left" vertical="center" wrapText="1"/>
    </xf>
    <xf numFmtId="0" fontId="23" fillId="40" borderId="18" xfId="0" applyFont="1" applyFill="1" applyBorder="1" applyAlignment="1">
      <alignment horizontal="left" vertical="center" wrapText="1"/>
    </xf>
    <xf numFmtId="0" fontId="23" fillId="40" borderId="10" xfId="0" applyFont="1" applyFill="1" applyBorder="1" applyAlignment="1">
      <alignment horizontal="center"/>
    </xf>
    <xf numFmtId="0" fontId="23" fillId="40" borderId="10" xfId="0" applyFont="1" applyFill="1" applyBorder="1" applyAlignment="1">
      <alignment horizontal="center" vertical="top"/>
    </xf>
    <xf numFmtId="0" fontId="23" fillId="40" borderId="10" xfId="0" applyFont="1" applyFill="1" applyBorder="1" applyAlignment="1">
      <alignment horizontal="center" vertical="top" wrapText="1"/>
    </xf>
    <xf numFmtId="0" fontId="23" fillId="40" borderId="14" xfId="0" applyFont="1" applyFill="1" applyBorder="1" applyAlignment="1">
      <alignment horizontal="center" vertical="top"/>
    </xf>
    <xf numFmtId="0" fontId="23" fillId="40" borderId="18" xfId="0" applyFont="1" applyFill="1" applyBorder="1" applyAlignment="1">
      <alignment horizontal="center" vertical="top"/>
    </xf>
    <xf numFmtId="0" fontId="23" fillId="40" borderId="14" xfId="0" applyFont="1" applyFill="1" applyBorder="1" applyAlignment="1">
      <alignment horizontal="left" vertical="top" wrapText="1"/>
    </xf>
    <xf numFmtId="0" fontId="23" fillId="40" borderId="18" xfId="0" applyFont="1" applyFill="1" applyBorder="1" applyAlignment="1">
      <alignment horizontal="left" vertical="top" wrapText="1"/>
    </xf>
    <xf numFmtId="0" fontId="23" fillId="40" borderId="18" xfId="0" applyFont="1" applyFill="1" applyBorder="1" applyAlignment="1">
      <alignment horizontal="center" vertical="top" wrapText="1"/>
    </xf>
    <xf numFmtId="0" fontId="92" fillId="0" borderId="12" xfId="0" applyFont="1" applyFill="1" applyBorder="1" applyAlignment="1">
      <alignment horizontal="left" vertical="center" wrapText="1"/>
    </xf>
    <xf numFmtId="0" fontId="92" fillId="0" borderId="14" xfId="0" applyFont="1" applyFill="1" applyBorder="1" applyAlignment="1">
      <alignment horizontal="left" vertical="center" wrapText="1"/>
    </xf>
    <xf numFmtId="0" fontId="92" fillId="0" borderId="18" xfId="0" applyFont="1" applyFill="1" applyBorder="1" applyAlignment="1">
      <alignment horizontal="left" vertical="center" wrapText="1"/>
    </xf>
    <xf numFmtId="168" fontId="23" fillId="40" borderId="12" xfId="0" applyNumberFormat="1" applyFont="1" applyFill="1" applyBorder="1" applyAlignment="1">
      <alignment horizontal="center" vertical="center" wrapText="1"/>
    </xf>
    <xf numFmtId="168" fontId="23" fillId="40" borderId="14" xfId="0" applyNumberFormat="1" applyFont="1" applyFill="1" applyBorder="1" applyAlignment="1">
      <alignment horizontal="center" vertical="center" wrapText="1"/>
    </xf>
    <xf numFmtId="0" fontId="23" fillId="40" borderId="12" xfId="0" applyFont="1" applyFill="1" applyBorder="1" applyAlignment="1">
      <alignment horizontal="left" vertical="top" wrapText="1"/>
    </xf>
    <xf numFmtId="0" fontId="23" fillId="40" borderId="18" xfId="0" applyFont="1" applyFill="1" applyBorder="1" applyAlignment="1">
      <alignment horizontal="center"/>
    </xf>
    <xf numFmtId="0" fontId="23" fillId="40" borderId="12" xfId="0" applyFont="1" applyFill="1" applyBorder="1" applyAlignment="1">
      <alignment horizontal="center" vertical="top"/>
    </xf>
    <xf numFmtId="49" fontId="23" fillId="40" borderId="12" xfId="0" applyNumberFormat="1" applyFont="1" applyFill="1" applyBorder="1" applyAlignment="1">
      <alignment horizontal="center" vertical="top" wrapText="1"/>
    </xf>
    <xf numFmtId="49" fontId="23" fillId="40" borderId="14" xfId="0" applyNumberFormat="1" applyFont="1" applyFill="1" applyBorder="1" applyAlignment="1">
      <alignment horizontal="center" vertical="top" wrapText="1"/>
    </xf>
    <xf numFmtId="49" fontId="23" fillId="40" borderId="18" xfId="0" applyNumberFormat="1" applyFont="1" applyFill="1" applyBorder="1" applyAlignment="1">
      <alignment horizontal="center" vertical="top" wrapText="1"/>
    </xf>
    <xf numFmtId="49" fontId="23" fillId="40" borderId="12" xfId="0" applyNumberFormat="1" applyFont="1" applyFill="1" applyBorder="1" applyAlignment="1">
      <alignment horizontal="left" vertical="top" wrapText="1"/>
    </xf>
    <xf numFmtId="49" fontId="23" fillId="40" borderId="14" xfId="0" applyNumberFormat="1" applyFont="1" applyFill="1" applyBorder="1" applyAlignment="1">
      <alignment horizontal="left" vertical="top" wrapText="1"/>
    </xf>
    <xf numFmtId="49" fontId="23" fillId="40" borderId="18" xfId="0" applyNumberFormat="1" applyFont="1" applyFill="1" applyBorder="1" applyAlignment="1">
      <alignment horizontal="left" vertical="top" wrapText="1"/>
    </xf>
    <xf numFmtId="3" fontId="24" fillId="7" borderId="12" xfId="0" applyNumberFormat="1" applyFont="1" applyFill="1" applyBorder="1" applyAlignment="1">
      <alignment horizontal="left" vertical="center" wrapText="1"/>
    </xf>
    <xf numFmtId="3" fontId="24" fillId="7" borderId="14" xfId="0" applyNumberFormat="1" applyFont="1" applyFill="1" applyBorder="1" applyAlignment="1">
      <alignment horizontal="left" vertical="center" wrapText="1"/>
    </xf>
    <xf numFmtId="3" fontId="24" fillId="7" borderId="18" xfId="0" applyNumberFormat="1" applyFont="1" applyFill="1" applyBorder="1" applyAlignment="1">
      <alignment horizontal="left" vertical="center" wrapText="1"/>
    </xf>
    <xf numFmtId="0" fontId="24" fillId="7" borderId="12" xfId="0" applyFont="1" applyFill="1" applyBorder="1" applyAlignment="1">
      <alignment horizontal="center" vertical="center" textRotation="180" wrapText="1"/>
    </xf>
    <xf numFmtId="0" fontId="24" fillId="7" borderId="14" xfId="0" applyFont="1" applyFill="1" applyBorder="1" applyAlignment="1">
      <alignment horizontal="center" vertical="center" textRotation="180" wrapText="1"/>
    </xf>
    <xf numFmtId="0" fontId="24" fillId="7" borderId="18" xfId="0" applyFont="1" applyFill="1" applyBorder="1" applyAlignment="1">
      <alignment horizontal="center" vertical="center" textRotation="180" wrapText="1"/>
    </xf>
    <xf numFmtId="0" fontId="24" fillId="7" borderId="23" xfId="0" applyFont="1" applyFill="1" applyBorder="1" applyAlignment="1">
      <alignment horizontal="center" vertical="center"/>
    </xf>
    <xf numFmtId="0" fontId="24" fillId="7" borderId="11" xfId="0" applyFont="1" applyFill="1" applyBorder="1" applyAlignment="1">
      <alignment horizontal="center" vertical="center"/>
    </xf>
    <xf numFmtId="0" fontId="24" fillId="7" borderId="19" xfId="0" applyFont="1" applyFill="1" applyBorder="1" applyAlignment="1">
      <alignment horizontal="center" vertical="center"/>
    </xf>
    <xf numFmtId="0" fontId="24" fillId="40" borderId="21" xfId="0" applyFont="1" applyFill="1" applyBorder="1" applyAlignment="1">
      <alignment horizontal="center" vertical="center"/>
    </xf>
    <xf numFmtId="0" fontId="24" fillId="40" borderId="20" xfId="0" applyFont="1" applyFill="1" applyBorder="1" applyAlignment="1">
      <alignment horizontal="center" vertical="center"/>
    </xf>
    <xf numFmtId="0" fontId="23" fillId="7" borderId="12" xfId="0" applyFont="1" applyFill="1" applyBorder="1" applyAlignment="1">
      <alignment horizontal="center" vertical="center" wrapText="1"/>
    </xf>
    <xf numFmtId="0" fontId="23" fillId="7" borderId="14" xfId="0" applyFont="1" applyFill="1" applyBorder="1" applyAlignment="1">
      <alignment horizontal="center" vertical="center" wrapText="1"/>
    </xf>
    <xf numFmtId="0" fontId="23" fillId="7" borderId="18" xfId="0" applyFont="1" applyFill="1" applyBorder="1" applyAlignment="1">
      <alignment horizontal="center" vertical="center" wrapText="1"/>
    </xf>
    <xf numFmtId="0" fontId="23" fillId="7" borderId="15" xfId="0" applyFont="1" applyFill="1" applyBorder="1" applyAlignment="1">
      <alignment horizontal="center" vertical="center" wrapText="1"/>
    </xf>
    <xf numFmtId="0" fontId="23" fillId="7" borderId="16" xfId="0" applyFont="1" applyFill="1" applyBorder="1" applyAlignment="1">
      <alignment horizontal="center" vertical="center" wrapText="1"/>
    </xf>
    <xf numFmtId="0" fontId="23" fillId="7" borderId="13" xfId="0" applyFont="1" applyFill="1" applyBorder="1" applyAlignment="1">
      <alignment horizontal="center" vertical="center" wrapText="1"/>
    </xf>
    <xf numFmtId="0" fontId="23" fillId="7" borderId="17" xfId="0" applyFont="1" applyFill="1" applyBorder="1" applyAlignment="1">
      <alignment horizontal="center" vertical="center" wrapText="1"/>
    </xf>
    <xf numFmtId="0" fontId="23" fillId="7" borderId="24" xfId="0" applyFont="1" applyFill="1" applyBorder="1" applyAlignment="1">
      <alignment horizontal="center" vertical="center" wrapText="1"/>
    </xf>
    <xf numFmtId="0" fontId="23" fillId="7" borderId="20" xfId="0" applyFont="1" applyFill="1" applyBorder="1" applyAlignment="1">
      <alignment horizontal="center" vertical="center" wrapText="1"/>
    </xf>
    <xf numFmtId="0" fontId="24" fillId="7" borderId="15" xfId="0" applyFont="1" applyFill="1" applyBorder="1" applyAlignment="1">
      <alignment horizontal="center" vertical="center" wrapText="1"/>
    </xf>
    <xf numFmtId="0" fontId="24" fillId="7" borderId="16" xfId="0" applyFont="1" applyFill="1" applyBorder="1" applyAlignment="1">
      <alignment horizontal="center" vertical="center" wrapText="1"/>
    </xf>
    <xf numFmtId="0" fontId="24" fillId="7" borderId="13" xfId="0" applyFont="1" applyFill="1" applyBorder="1" applyAlignment="1">
      <alignment horizontal="center" vertical="center" wrapText="1"/>
    </xf>
    <xf numFmtId="0" fontId="24" fillId="7" borderId="17"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7" borderId="20" xfId="0" applyFont="1" applyFill="1" applyBorder="1" applyAlignment="1">
      <alignment horizontal="center" vertical="center" wrapText="1"/>
    </xf>
    <xf numFmtId="0" fontId="24" fillId="7" borderId="12" xfId="0" applyFont="1" applyFill="1" applyBorder="1" applyAlignment="1">
      <alignment horizontal="left" vertical="center" wrapText="1"/>
    </xf>
    <xf numFmtId="0" fontId="24" fillId="7" borderId="14" xfId="0" applyFont="1" applyFill="1" applyBorder="1" applyAlignment="1">
      <alignment horizontal="left" vertical="center" wrapText="1"/>
    </xf>
    <xf numFmtId="0" fontId="24" fillId="7" borderId="18" xfId="0" applyFont="1" applyFill="1" applyBorder="1" applyAlignment="1">
      <alignment horizontal="left" vertical="center" wrapText="1"/>
    </xf>
    <xf numFmtId="0" fontId="24" fillId="7" borderId="12" xfId="0" applyFont="1" applyFill="1" applyBorder="1" applyAlignment="1">
      <alignment horizontal="center" vertical="center" wrapText="1"/>
    </xf>
    <xf numFmtId="0" fontId="24" fillId="7" borderId="14" xfId="0" applyFont="1" applyFill="1" applyBorder="1" applyAlignment="1">
      <alignment horizontal="center" vertical="center" wrapText="1"/>
    </xf>
    <xf numFmtId="0" fontId="24" fillId="7" borderId="18" xfId="0" applyFont="1" applyFill="1" applyBorder="1" applyAlignment="1">
      <alignment horizontal="center" vertical="center" wrapText="1"/>
    </xf>
    <xf numFmtId="0" fontId="24" fillId="7" borderId="10" xfId="0" applyFont="1" applyFill="1" applyBorder="1" applyAlignment="1">
      <alignment horizontal="center" vertical="center" wrapText="1"/>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xcel Built-in Normal" xfId="46"/>
    <cellStyle name="Hyperlink" xfId="47"/>
    <cellStyle name="Incorrecto" xfId="48"/>
    <cellStyle name="Comma" xfId="49"/>
    <cellStyle name="Comma [0]" xfId="50"/>
    <cellStyle name="Millares 2" xfId="51"/>
    <cellStyle name="Currency" xfId="52"/>
    <cellStyle name="Currency [0]" xfId="53"/>
    <cellStyle name="Moneda 2" xfId="54"/>
    <cellStyle name="Moneda 2 2" xfId="55"/>
    <cellStyle name="Moneda 3" xfId="56"/>
    <cellStyle name="Moneda 4" xfId="57"/>
    <cellStyle name="Moneda 5" xfId="58"/>
    <cellStyle name="Moneda 6" xfId="59"/>
    <cellStyle name="Moneda 7" xfId="60"/>
    <cellStyle name="Neutral" xfId="61"/>
    <cellStyle name="Normal 2" xfId="62"/>
    <cellStyle name="Normal 2 2" xfId="63"/>
    <cellStyle name="Normal 2 3" xfId="64"/>
    <cellStyle name="Normal 3" xfId="65"/>
    <cellStyle name="Normal 4" xfId="66"/>
    <cellStyle name="Normal 5" xfId="67"/>
    <cellStyle name="Normal 5 2" xfId="68"/>
    <cellStyle name="Normal 6" xfId="69"/>
    <cellStyle name="Notas" xfId="70"/>
    <cellStyle name="Percent" xfId="71"/>
    <cellStyle name="Porcentual 2" xfId="72"/>
    <cellStyle name="Porcentual 3" xfId="73"/>
    <cellStyle name="Porcentual 4" xfId="74"/>
    <cellStyle name="Salida" xfId="75"/>
    <cellStyle name="Texto de advertencia" xfId="76"/>
    <cellStyle name="Texto explicativo" xfId="77"/>
    <cellStyle name="Título" xfId="78"/>
    <cellStyle name="Título 1" xfId="79"/>
    <cellStyle name="Título 2" xfId="80"/>
    <cellStyle name="Título 3" xfId="81"/>
    <cellStyle name="Total"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Ni&#241;@,%20adolescentes%20y%20j&#243;venes%20en%20uso%20de%20sus%20derechos"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Ni&#241;@,%20adolescentes%20y%20j&#243;venes%20en%20uso%20de%20sus%20derechos" TargetMode="External" /><Relationship Id="rId2" Type="http://schemas.openxmlformats.org/officeDocument/2006/relationships/comments" Target="../comments5.x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K23"/>
  <sheetViews>
    <sheetView zoomScale="51" zoomScaleNormal="51" zoomScalePageLayoutView="0" workbookViewId="0" topLeftCell="A1">
      <selection activeCell="F17" sqref="F17"/>
    </sheetView>
  </sheetViews>
  <sheetFormatPr defaultColWidth="11.421875" defaultRowHeight="15"/>
  <cols>
    <col min="1" max="1" width="19.8515625" style="104" customWidth="1"/>
    <col min="2" max="2" width="11.421875" style="104" customWidth="1"/>
    <col min="3" max="3" width="15.28125" style="104" customWidth="1"/>
    <col min="4" max="4" width="11.421875" style="104" customWidth="1"/>
    <col min="5" max="5" width="13.421875" style="104" customWidth="1"/>
    <col min="6" max="6" width="11.421875" style="104" customWidth="1"/>
    <col min="7" max="7" width="16.00390625" style="104" customWidth="1"/>
    <col min="8" max="10" width="11.421875" style="104" customWidth="1"/>
    <col min="11" max="11" width="14.00390625" style="104" customWidth="1"/>
    <col min="12" max="12" width="18.7109375" style="104" customWidth="1"/>
    <col min="13" max="13" width="15.00390625" style="104" customWidth="1"/>
    <col min="14" max="14" width="11.421875" style="104" customWidth="1"/>
    <col min="15" max="15" width="16.8515625" style="104" customWidth="1"/>
    <col min="16" max="16" width="11.421875" style="104" customWidth="1"/>
    <col min="17" max="17" width="12.00390625" style="104" customWidth="1"/>
    <col min="18" max="18" width="19.421875" style="104" customWidth="1"/>
    <col min="19" max="30" width="11.421875" style="104" customWidth="1"/>
    <col min="31" max="31" width="14.57421875" style="104" customWidth="1"/>
    <col min="32" max="32" width="11.7109375" style="104" bestFit="1" customWidth="1"/>
    <col min="33" max="33" width="19.7109375" style="104" customWidth="1"/>
    <col min="34" max="16384" width="11.421875" style="104" customWidth="1"/>
  </cols>
  <sheetData>
    <row r="1" spans="1:34" s="2" customFormat="1" ht="13.5">
      <c r="A1" s="103" t="s">
        <v>2</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
    </row>
    <row r="2" spans="1:36" s="2" customFormat="1" ht="67.5" customHeight="1">
      <c r="A2" s="1689" t="s">
        <v>209</v>
      </c>
      <c r="B2" s="1689"/>
      <c r="C2" s="1689"/>
      <c r="D2" s="1689"/>
      <c r="E2" s="1689"/>
      <c r="F2" s="1689"/>
      <c r="G2" s="1689"/>
      <c r="H2" s="1689"/>
      <c r="I2" s="1689"/>
      <c r="J2" s="1689"/>
      <c r="K2" s="1689"/>
      <c r="L2" s="1689"/>
      <c r="M2" s="1689"/>
      <c r="N2" s="1689"/>
      <c r="O2" s="1689"/>
      <c r="P2" s="1689"/>
      <c r="Q2" s="1689"/>
      <c r="R2" s="1689"/>
      <c r="S2" s="1689"/>
      <c r="T2" s="1689"/>
      <c r="U2" s="1689"/>
      <c r="V2" s="1689"/>
      <c r="W2" s="1689"/>
      <c r="X2" s="1689"/>
      <c r="Y2" s="1689"/>
      <c r="Z2" s="1689"/>
      <c r="AA2" s="1689"/>
      <c r="AB2" s="1689"/>
      <c r="AC2" s="1689"/>
      <c r="AD2" s="1689"/>
      <c r="AE2" s="1689"/>
      <c r="AF2" s="1690"/>
      <c r="AG2" s="3" t="s">
        <v>210</v>
      </c>
      <c r="AH2" s="1"/>
      <c r="AI2" s="2" t="s">
        <v>2</v>
      </c>
      <c r="AJ2" s="2">
        <f>76295-76415</f>
        <v>-120</v>
      </c>
    </row>
    <row r="3" spans="1:35" s="2" customFormat="1" ht="13.5">
      <c r="A3" s="1691" t="s">
        <v>8</v>
      </c>
      <c r="B3" s="1694" t="s">
        <v>11</v>
      </c>
      <c r="C3" s="1695"/>
      <c r="D3" s="1694" t="s">
        <v>12</v>
      </c>
      <c r="E3" s="1695"/>
      <c r="F3" s="1694" t="s">
        <v>0</v>
      </c>
      <c r="G3" s="1695"/>
      <c r="H3" s="1694" t="s">
        <v>6</v>
      </c>
      <c r="I3" s="1695"/>
      <c r="J3" s="1694" t="s">
        <v>13</v>
      </c>
      <c r="K3" s="1695"/>
      <c r="L3" s="1700" t="s">
        <v>7</v>
      </c>
      <c r="M3" s="1691" t="s">
        <v>9</v>
      </c>
      <c r="N3" s="1691" t="s">
        <v>1</v>
      </c>
      <c r="O3" s="1691" t="s">
        <v>85</v>
      </c>
      <c r="P3" s="1691" t="s">
        <v>70</v>
      </c>
      <c r="Q3" s="1691" t="s">
        <v>125</v>
      </c>
      <c r="R3" s="1691" t="s">
        <v>3</v>
      </c>
      <c r="S3" s="1709" t="s">
        <v>84</v>
      </c>
      <c r="T3" s="1710"/>
      <c r="U3" s="1710"/>
      <c r="V3" s="1710"/>
      <c r="W3" s="1710"/>
      <c r="X3" s="1711"/>
      <c r="Y3" s="1709" t="s">
        <v>30</v>
      </c>
      <c r="Z3" s="1710"/>
      <c r="AA3" s="1710"/>
      <c r="AB3" s="1710"/>
      <c r="AC3" s="1710"/>
      <c r="AD3" s="1711"/>
      <c r="AE3" s="1712" t="s">
        <v>4</v>
      </c>
      <c r="AF3" s="1712" t="s">
        <v>10</v>
      </c>
      <c r="AG3" s="1706" t="s">
        <v>5</v>
      </c>
      <c r="AH3" s="1"/>
      <c r="AI3" s="2" t="s">
        <v>2</v>
      </c>
    </row>
    <row r="4" spans="1:34" s="2" customFormat="1" ht="13.5">
      <c r="A4" s="1692"/>
      <c r="B4" s="1696"/>
      <c r="C4" s="1697"/>
      <c r="D4" s="1696"/>
      <c r="E4" s="1697"/>
      <c r="F4" s="1696"/>
      <c r="G4" s="1697"/>
      <c r="H4" s="1696"/>
      <c r="I4" s="1697"/>
      <c r="J4" s="1696"/>
      <c r="K4" s="1697"/>
      <c r="L4" s="1701"/>
      <c r="M4" s="1692"/>
      <c r="N4" s="1692"/>
      <c r="O4" s="1692"/>
      <c r="P4" s="1692"/>
      <c r="Q4" s="1692"/>
      <c r="R4" s="1692"/>
      <c r="S4" s="1703" t="s">
        <v>74</v>
      </c>
      <c r="T4" s="1703" t="s">
        <v>82</v>
      </c>
      <c r="U4" s="1703" t="s">
        <v>83</v>
      </c>
      <c r="V4" s="1703" t="s">
        <v>75</v>
      </c>
      <c r="W4" s="1703" t="s">
        <v>76</v>
      </c>
      <c r="X4" s="1703" t="s">
        <v>77</v>
      </c>
      <c r="Y4" s="1703" t="s">
        <v>78</v>
      </c>
      <c r="Z4" s="1703" t="s">
        <v>79</v>
      </c>
      <c r="AA4" s="1703" t="s">
        <v>80</v>
      </c>
      <c r="AB4" s="1703" t="s">
        <v>72</v>
      </c>
      <c r="AC4" s="1703" t="s">
        <v>81</v>
      </c>
      <c r="AD4" s="1703" t="s">
        <v>73</v>
      </c>
      <c r="AE4" s="1712"/>
      <c r="AF4" s="1712"/>
      <c r="AG4" s="1707"/>
      <c r="AH4" s="1688" t="s">
        <v>2</v>
      </c>
    </row>
    <row r="5" spans="1:34" s="4" customFormat="1" ht="13.5">
      <c r="A5" s="1692"/>
      <c r="B5" s="1696"/>
      <c r="C5" s="1697"/>
      <c r="D5" s="1696"/>
      <c r="E5" s="1697"/>
      <c r="F5" s="1696"/>
      <c r="G5" s="1697"/>
      <c r="H5" s="1696"/>
      <c r="I5" s="1697"/>
      <c r="J5" s="1696"/>
      <c r="K5" s="1697"/>
      <c r="L5" s="1701"/>
      <c r="M5" s="1692"/>
      <c r="N5" s="1692"/>
      <c r="O5" s="1692"/>
      <c r="P5" s="1692"/>
      <c r="Q5" s="1692"/>
      <c r="R5" s="1692"/>
      <c r="S5" s="1704"/>
      <c r="T5" s="1704"/>
      <c r="U5" s="1704"/>
      <c r="V5" s="1704"/>
      <c r="W5" s="1704"/>
      <c r="X5" s="1704"/>
      <c r="Y5" s="1704"/>
      <c r="Z5" s="1704"/>
      <c r="AA5" s="1704"/>
      <c r="AB5" s="1704"/>
      <c r="AC5" s="1704"/>
      <c r="AD5" s="1704"/>
      <c r="AE5" s="1712"/>
      <c r="AF5" s="1712"/>
      <c r="AG5" s="1707"/>
      <c r="AH5" s="1688"/>
    </row>
    <row r="6" spans="1:34" s="4" customFormat="1" ht="13.5">
      <c r="A6" s="1692"/>
      <c r="B6" s="1696"/>
      <c r="C6" s="1697"/>
      <c r="D6" s="1696"/>
      <c r="E6" s="1697"/>
      <c r="F6" s="1696"/>
      <c r="G6" s="1697"/>
      <c r="H6" s="1696"/>
      <c r="I6" s="1697"/>
      <c r="J6" s="1696"/>
      <c r="K6" s="1697"/>
      <c r="L6" s="1701"/>
      <c r="M6" s="1692"/>
      <c r="N6" s="1692"/>
      <c r="O6" s="1692"/>
      <c r="P6" s="1692"/>
      <c r="Q6" s="1692"/>
      <c r="R6" s="1692"/>
      <c r="S6" s="1704"/>
      <c r="T6" s="1704"/>
      <c r="U6" s="1704"/>
      <c r="V6" s="1704"/>
      <c r="W6" s="1704"/>
      <c r="X6" s="1704"/>
      <c r="Y6" s="1704"/>
      <c r="Z6" s="1704"/>
      <c r="AA6" s="1704"/>
      <c r="AB6" s="1704"/>
      <c r="AC6" s="1704"/>
      <c r="AD6" s="1704"/>
      <c r="AE6" s="1712"/>
      <c r="AF6" s="1712"/>
      <c r="AG6" s="1707"/>
      <c r="AH6" s="1688"/>
    </row>
    <row r="7" spans="1:34" s="4" customFormat="1" ht="13.5">
      <c r="A7" s="1692"/>
      <c r="B7" s="1696"/>
      <c r="C7" s="1697"/>
      <c r="D7" s="1696"/>
      <c r="E7" s="1697"/>
      <c r="F7" s="1696"/>
      <c r="G7" s="1697"/>
      <c r="H7" s="1696"/>
      <c r="I7" s="1697"/>
      <c r="J7" s="1696"/>
      <c r="K7" s="1697"/>
      <c r="L7" s="1701"/>
      <c r="M7" s="1692"/>
      <c r="N7" s="1692"/>
      <c r="O7" s="1692"/>
      <c r="P7" s="1692"/>
      <c r="Q7" s="1692"/>
      <c r="R7" s="1692"/>
      <c r="S7" s="1704"/>
      <c r="T7" s="1704"/>
      <c r="U7" s="1704"/>
      <c r="V7" s="1704"/>
      <c r="W7" s="1704"/>
      <c r="X7" s="1704"/>
      <c r="Y7" s="1704"/>
      <c r="Z7" s="1704"/>
      <c r="AA7" s="1704"/>
      <c r="AB7" s="1704"/>
      <c r="AC7" s="1704"/>
      <c r="AD7" s="1704"/>
      <c r="AE7" s="1712"/>
      <c r="AF7" s="1712"/>
      <c r="AG7" s="1707"/>
      <c r="AH7" s="1688"/>
    </row>
    <row r="8" spans="1:34" s="4" customFormat="1" ht="13.5">
      <c r="A8" s="1692"/>
      <c r="B8" s="1696"/>
      <c r="C8" s="1697"/>
      <c r="D8" s="1696"/>
      <c r="E8" s="1697"/>
      <c r="F8" s="1696"/>
      <c r="G8" s="1697"/>
      <c r="H8" s="1696"/>
      <c r="I8" s="1697"/>
      <c r="J8" s="1696"/>
      <c r="K8" s="1697"/>
      <c r="L8" s="1701"/>
      <c r="M8" s="1692"/>
      <c r="N8" s="1692"/>
      <c r="O8" s="1692"/>
      <c r="P8" s="1692"/>
      <c r="Q8" s="1692"/>
      <c r="R8" s="1692"/>
      <c r="S8" s="1704"/>
      <c r="T8" s="1704"/>
      <c r="U8" s="1704"/>
      <c r="V8" s="1704"/>
      <c r="W8" s="1704"/>
      <c r="X8" s="1704"/>
      <c r="Y8" s="1704"/>
      <c r="Z8" s="1704"/>
      <c r="AA8" s="1704"/>
      <c r="AB8" s="1704"/>
      <c r="AC8" s="1704"/>
      <c r="AD8" s="1704"/>
      <c r="AE8" s="1712"/>
      <c r="AF8" s="1712"/>
      <c r="AG8" s="1707"/>
      <c r="AH8" s="1688"/>
    </row>
    <row r="9" spans="1:34" s="4" customFormat="1" ht="13.5">
      <c r="A9" s="1692"/>
      <c r="B9" s="1696"/>
      <c r="C9" s="1697"/>
      <c r="D9" s="1696"/>
      <c r="E9" s="1697"/>
      <c r="F9" s="1696"/>
      <c r="G9" s="1697"/>
      <c r="H9" s="1696"/>
      <c r="I9" s="1697"/>
      <c r="J9" s="1696"/>
      <c r="K9" s="1697"/>
      <c r="L9" s="1701"/>
      <c r="M9" s="1692"/>
      <c r="N9" s="1692"/>
      <c r="O9" s="1692"/>
      <c r="P9" s="1692"/>
      <c r="Q9" s="1692"/>
      <c r="R9" s="1692"/>
      <c r="S9" s="1704"/>
      <c r="T9" s="1704"/>
      <c r="U9" s="1704"/>
      <c r="V9" s="1704"/>
      <c r="W9" s="1704"/>
      <c r="X9" s="1704"/>
      <c r="Y9" s="1704"/>
      <c r="Z9" s="1704"/>
      <c r="AA9" s="1704"/>
      <c r="AB9" s="1704"/>
      <c r="AC9" s="1704"/>
      <c r="AD9" s="1704"/>
      <c r="AE9" s="1712"/>
      <c r="AF9" s="1712"/>
      <c r="AG9" s="1707"/>
      <c r="AH9" s="1688"/>
    </row>
    <row r="10" spans="1:34" s="4" customFormat="1" ht="13.5">
      <c r="A10" s="1692"/>
      <c r="B10" s="1696"/>
      <c r="C10" s="1697"/>
      <c r="D10" s="1696"/>
      <c r="E10" s="1697"/>
      <c r="F10" s="1696"/>
      <c r="G10" s="1697"/>
      <c r="H10" s="1696"/>
      <c r="I10" s="1697"/>
      <c r="J10" s="1696"/>
      <c r="K10" s="1697"/>
      <c r="L10" s="1701"/>
      <c r="M10" s="1692"/>
      <c r="N10" s="1692"/>
      <c r="O10" s="1692"/>
      <c r="P10" s="1692"/>
      <c r="Q10" s="1692"/>
      <c r="R10" s="1692"/>
      <c r="S10" s="1704"/>
      <c r="T10" s="1704"/>
      <c r="U10" s="1704"/>
      <c r="V10" s="1704"/>
      <c r="W10" s="1704"/>
      <c r="X10" s="1704"/>
      <c r="Y10" s="1704"/>
      <c r="Z10" s="1704"/>
      <c r="AA10" s="1704"/>
      <c r="AB10" s="1704"/>
      <c r="AC10" s="1704"/>
      <c r="AD10" s="1704"/>
      <c r="AE10" s="1712"/>
      <c r="AF10" s="1712"/>
      <c r="AG10" s="1707"/>
      <c r="AH10" s="1688"/>
    </row>
    <row r="11" spans="1:34" s="5" customFormat="1" ht="13.5">
      <c r="A11" s="1693"/>
      <c r="B11" s="1698"/>
      <c r="C11" s="1699"/>
      <c r="D11" s="1698"/>
      <c r="E11" s="1699"/>
      <c r="F11" s="1698"/>
      <c r="G11" s="1699"/>
      <c r="H11" s="1698"/>
      <c r="I11" s="1699"/>
      <c r="J11" s="1698"/>
      <c r="K11" s="1699"/>
      <c r="L11" s="1702"/>
      <c r="M11" s="1693"/>
      <c r="N11" s="1693"/>
      <c r="O11" s="1693"/>
      <c r="P11" s="1693"/>
      <c r="Q11" s="1693"/>
      <c r="R11" s="1693"/>
      <c r="S11" s="1705"/>
      <c r="T11" s="1705"/>
      <c r="U11" s="1705"/>
      <c r="V11" s="1705"/>
      <c r="W11" s="1705"/>
      <c r="X11" s="1705"/>
      <c r="Y11" s="1705"/>
      <c r="Z11" s="1705"/>
      <c r="AA11" s="1705"/>
      <c r="AB11" s="1705"/>
      <c r="AC11" s="1705"/>
      <c r="AD11" s="1705"/>
      <c r="AE11" s="1712"/>
      <c r="AF11" s="1712"/>
      <c r="AG11" s="1708"/>
      <c r="AH11" s="1688"/>
    </row>
    <row r="12" spans="1:33" s="307" customFormat="1" ht="12">
      <c r="A12" s="305"/>
      <c r="B12" s="6" t="s">
        <v>211</v>
      </c>
      <c r="C12" s="6"/>
      <c r="D12" s="6"/>
      <c r="E12" s="6"/>
      <c r="F12" s="6"/>
      <c r="G12" s="6"/>
      <c r="H12" s="6"/>
      <c r="I12" s="6"/>
      <c r="J12" s="6"/>
      <c r="K12" s="6"/>
      <c r="L12" s="6"/>
      <c r="M12" s="6"/>
      <c r="N12" s="6"/>
      <c r="O12" s="6"/>
      <c r="P12" s="6"/>
      <c r="Q12" s="6"/>
      <c r="R12" s="306"/>
      <c r="S12" s="6"/>
      <c r="T12" s="6"/>
      <c r="U12" s="6"/>
      <c r="V12" s="6"/>
      <c r="W12" s="6"/>
      <c r="X12" s="6"/>
      <c r="Y12" s="6"/>
      <c r="Z12" s="6"/>
      <c r="AA12" s="6"/>
      <c r="AB12" s="6"/>
      <c r="AC12" s="6"/>
      <c r="AD12" s="6"/>
      <c r="AE12" s="6"/>
      <c r="AF12" s="6"/>
      <c r="AG12" s="6"/>
    </row>
    <row r="13" spans="1:35" s="317" customFormat="1" ht="54">
      <c r="A13" s="1682">
        <v>243603951110100</v>
      </c>
      <c r="B13" s="308" t="s">
        <v>14</v>
      </c>
      <c r="C13" s="309" t="s">
        <v>15</v>
      </c>
      <c r="D13" s="310">
        <v>5</v>
      </c>
      <c r="E13" s="309" t="s">
        <v>16</v>
      </c>
      <c r="F13" s="310">
        <v>5.1</v>
      </c>
      <c r="G13" s="309" t="s">
        <v>17</v>
      </c>
      <c r="H13" s="311" t="s">
        <v>18</v>
      </c>
      <c r="I13" s="312" t="s">
        <v>19</v>
      </c>
      <c r="J13" s="313" t="s">
        <v>212</v>
      </c>
      <c r="K13" s="312" t="s">
        <v>213</v>
      </c>
      <c r="L13" s="1685" t="s">
        <v>214</v>
      </c>
      <c r="M13" s="1685" t="s">
        <v>215</v>
      </c>
      <c r="N13" s="1668">
        <v>1.25</v>
      </c>
      <c r="O13" s="1685" t="s">
        <v>216</v>
      </c>
      <c r="P13" s="1673">
        <v>1</v>
      </c>
      <c r="Q13" s="1676">
        <v>1</v>
      </c>
      <c r="R13" s="314" t="s">
        <v>217</v>
      </c>
      <c r="S13" s="1679"/>
      <c r="T13" s="1679"/>
      <c r="U13" s="1679"/>
      <c r="V13" s="1668">
        <v>242</v>
      </c>
      <c r="W13" s="1668">
        <v>706</v>
      </c>
      <c r="X13" s="1668">
        <v>1069</v>
      </c>
      <c r="Y13" s="1668"/>
      <c r="Z13" s="1668"/>
      <c r="AA13" s="1668">
        <v>1</v>
      </c>
      <c r="AB13" s="1668">
        <v>13</v>
      </c>
      <c r="AC13" s="1668">
        <v>2</v>
      </c>
      <c r="AD13" s="1668">
        <v>1069</v>
      </c>
      <c r="AE13" s="315">
        <v>2723500</v>
      </c>
      <c r="AF13" s="1672">
        <v>41638</v>
      </c>
      <c r="AG13" s="1660" t="s">
        <v>218</v>
      </c>
      <c r="AH13" s="316"/>
      <c r="AI13" s="317" t="s">
        <v>2</v>
      </c>
    </row>
    <row r="14" spans="1:35" s="317" customFormat="1" ht="51">
      <c r="A14" s="1683"/>
      <c r="B14" s="318"/>
      <c r="C14" s="319"/>
      <c r="D14" s="320"/>
      <c r="E14" s="319"/>
      <c r="F14" s="320"/>
      <c r="G14" s="319"/>
      <c r="H14" s="321"/>
      <c r="I14" s="312"/>
      <c r="J14" s="322"/>
      <c r="K14" s="312"/>
      <c r="L14" s="1686"/>
      <c r="M14" s="1686"/>
      <c r="N14" s="1669"/>
      <c r="O14" s="1686"/>
      <c r="P14" s="1674"/>
      <c r="Q14" s="1677"/>
      <c r="R14" s="314" t="s">
        <v>219</v>
      </c>
      <c r="S14" s="1680"/>
      <c r="T14" s="1680"/>
      <c r="U14" s="1680"/>
      <c r="V14" s="1669"/>
      <c r="W14" s="1669"/>
      <c r="X14" s="1669"/>
      <c r="Y14" s="1669"/>
      <c r="Z14" s="1669"/>
      <c r="AA14" s="1669"/>
      <c r="AB14" s="1669"/>
      <c r="AC14" s="1669"/>
      <c r="AD14" s="1669"/>
      <c r="AE14" s="315">
        <v>270000</v>
      </c>
      <c r="AF14" s="1669"/>
      <c r="AG14" s="1661"/>
      <c r="AH14" s="316"/>
      <c r="AI14" s="317" t="s">
        <v>2</v>
      </c>
    </row>
    <row r="15" spans="1:34" s="317" customFormat="1" ht="63.75">
      <c r="A15" s="1683"/>
      <c r="B15" s="318"/>
      <c r="C15" s="319"/>
      <c r="D15" s="320"/>
      <c r="E15" s="319"/>
      <c r="F15" s="320"/>
      <c r="G15" s="319"/>
      <c r="H15" s="321"/>
      <c r="I15" s="312"/>
      <c r="J15" s="322"/>
      <c r="K15" s="312"/>
      <c r="L15" s="1686"/>
      <c r="M15" s="1686"/>
      <c r="N15" s="1669"/>
      <c r="O15" s="1686"/>
      <c r="P15" s="1674"/>
      <c r="Q15" s="1677"/>
      <c r="R15" s="314" t="s">
        <v>220</v>
      </c>
      <c r="S15" s="1680"/>
      <c r="T15" s="1680"/>
      <c r="U15" s="1680"/>
      <c r="V15" s="1669"/>
      <c r="W15" s="1669"/>
      <c r="X15" s="1669"/>
      <c r="Y15" s="1669"/>
      <c r="Z15" s="1669"/>
      <c r="AA15" s="1669"/>
      <c r="AB15" s="1669"/>
      <c r="AC15" s="1669"/>
      <c r="AD15" s="1669"/>
      <c r="AE15" s="315">
        <v>8806500</v>
      </c>
      <c r="AF15" s="1669"/>
      <c r="AG15" s="1661"/>
      <c r="AH15" s="316"/>
    </row>
    <row r="16" spans="1:34" s="317" customFormat="1" ht="25.5">
      <c r="A16" s="1684"/>
      <c r="B16" s="318"/>
      <c r="C16" s="319"/>
      <c r="D16" s="320"/>
      <c r="E16" s="319"/>
      <c r="F16" s="320"/>
      <c r="G16" s="319"/>
      <c r="H16" s="321"/>
      <c r="I16" s="312"/>
      <c r="J16" s="322"/>
      <c r="K16" s="312"/>
      <c r="L16" s="1687"/>
      <c r="M16" s="1687"/>
      <c r="N16" s="1671"/>
      <c r="O16" s="1687"/>
      <c r="P16" s="1675"/>
      <c r="Q16" s="1678"/>
      <c r="R16" s="314" t="s">
        <v>221</v>
      </c>
      <c r="S16" s="1681"/>
      <c r="T16" s="1681"/>
      <c r="U16" s="1681"/>
      <c r="V16" s="1671"/>
      <c r="W16" s="1671"/>
      <c r="X16" s="1671"/>
      <c r="Y16" s="1671"/>
      <c r="Z16" s="1671"/>
      <c r="AA16" s="1671"/>
      <c r="AB16" s="1671"/>
      <c r="AC16" s="1671"/>
      <c r="AD16" s="1671"/>
      <c r="AE16" s="315">
        <v>3200000</v>
      </c>
      <c r="AF16" s="1671"/>
      <c r="AG16" s="1662"/>
      <c r="AH16" s="316"/>
    </row>
    <row r="17" spans="1:34" s="317" customFormat="1" ht="409.5">
      <c r="A17" s="1663" t="s">
        <v>222</v>
      </c>
      <c r="B17" s="323"/>
      <c r="C17" s="323"/>
      <c r="D17" s="324"/>
      <c r="E17" s="323"/>
      <c r="F17" s="324"/>
      <c r="G17" s="323"/>
      <c r="H17" s="325"/>
      <c r="I17" s="312"/>
      <c r="J17" s="326"/>
      <c r="K17" s="327"/>
      <c r="L17" s="328" t="s">
        <v>223</v>
      </c>
      <c r="M17" s="1660" t="s">
        <v>224</v>
      </c>
      <c r="N17" s="329"/>
      <c r="O17" s="330" t="s">
        <v>225</v>
      </c>
      <c r="P17" s="331">
        <v>0</v>
      </c>
      <c r="Q17" s="332">
        <v>1</v>
      </c>
      <c r="R17" s="333" t="s">
        <v>226</v>
      </c>
      <c r="S17" s="1665">
        <v>7772</v>
      </c>
      <c r="T17" s="1665">
        <v>7784</v>
      </c>
      <c r="U17" s="1665">
        <v>8152</v>
      </c>
      <c r="V17" s="1665">
        <v>11480</v>
      </c>
      <c r="W17" s="1665">
        <f>31169-60+128+3</f>
        <v>31240</v>
      </c>
      <c r="X17" s="1667">
        <v>9998</v>
      </c>
      <c r="Y17" s="1668"/>
      <c r="Z17" s="1668"/>
      <c r="AA17" s="1668"/>
      <c r="AB17" s="1668"/>
      <c r="AC17" s="1668"/>
      <c r="AD17" s="1670"/>
      <c r="AE17" s="334">
        <v>10000000</v>
      </c>
      <c r="AF17" s="335">
        <v>41638</v>
      </c>
      <c r="AG17" s="336" t="s">
        <v>218</v>
      </c>
      <c r="AH17" s="316"/>
    </row>
    <row r="18" spans="1:37" s="342" customFormat="1" ht="94.5">
      <c r="A18" s="1664"/>
      <c r="B18" s="337"/>
      <c r="C18" s="337"/>
      <c r="D18" s="324"/>
      <c r="E18" s="337"/>
      <c r="F18" s="324"/>
      <c r="G18" s="337"/>
      <c r="H18" s="338"/>
      <c r="I18" s="339"/>
      <c r="J18" s="340"/>
      <c r="K18" s="339"/>
      <c r="L18" s="328" t="s">
        <v>227</v>
      </c>
      <c r="M18" s="1661"/>
      <c r="N18" s="329"/>
      <c r="O18" s="330" t="s">
        <v>228</v>
      </c>
      <c r="P18" s="331">
        <v>0</v>
      </c>
      <c r="Q18" s="332">
        <v>1</v>
      </c>
      <c r="R18" s="336" t="s">
        <v>229</v>
      </c>
      <c r="S18" s="1666"/>
      <c r="T18" s="1666"/>
      <c r="U18" s="1666"/>
      <c r="V18" s="1666"/>
      <c r="W18" s="1666"/>
      <c r="X18" s="1667"/>
      <c r="Y18" s="1669"/>
      <c r="Z18" s="1669"/>
      <c r="AA18" s="1669"/>
      <c r="AB18" s="1669"/>
      <c r="AC18" s="1669"/>
      <c r="AD18" s="1669"/>
      <c r="AE18" s="315">
        <v>8000000</v>
      </c>
      <c r="AF18" s="335">
        <v>41638</v>
      </c>
      <c r="AG18" s="336" t="s">
        <v>218</v>
      </c>
      <c r="AH18" s="341"/>
      <c r="AJ18" s="343"/>
      <c r="AK18" s="342">
        <f>76415-76335</f>
        <v>80</v>
      </c>
    </row>
    <row r="19" spans="1:34" s="317" customFormat="1" ht="120">
      <c r="A19" s="344">
        <v>243603951110102</v>
      </c>
      <c r="B19" s="323"/>
      <c r="C19" s="323"/>
      <c r="D19" s="324"/>
      <c r="E19" s="323"/>
      <c r="F19" s="324"/>
      <c r="G19" s="323"/>
      <c r="H19" s="325"/>
      <c r="I19" s="312"/>
      <c r="J19" s="326"/>
      <c r="K19" s="312"/>
      <c r="L19" s="328" t="s">
        <v>230</v>
      </c>
      <c r="M19" s="328" t="s">
        <v>231</v>
      </c>
      <c r="N19" s="329"/>
      <c r="O19" s="330" t="s">
        <v>232</v>
      </c>
      <c r="P19" s="331">
        <v>0</v>
      </c>
      <c r="Q19" s="332"/>
      <c r="R19" s="328" t="s">
        <v>233</v>
      </c>
      <c r="S19" s="345">
        <v>7772</v>
      </c>
      <c r="T19" s="345">
        <v>7784</v>
      </c>
      <c r="U19" s="345">
        <v>8152</v>
      </c>
      <c r="V19" s="345">
        <v>11480</v>
      </c>
      <c r="W19" s="345">
        <v>31240</v>
      </c>
      <c r="X19" s="346">
        <v>9998</v>
      </c>
      <c r="Y19" s="329"/>
      <c r="Z19" s="329"/>
      <c r="AA19" s="329"/>
      <c r="AB19" s="329"/>
      <c r="AC19" s="329"/>
      <c r="AD19" s="329"/>
      <c r="AE19" s="347">
        <v>50000000</v>
      </c>
      <c r="AF19" s="335">
        <v>41638</v>
      </c>
      <c r="AG19" s="336" t="s">
        <v>218</v>
      </c>
      <c r="AH19" s="316"/>
    </row>
    <row r="20" spans="1:33" s="354" customFormat="1" ht="13.5">
      <c r="A20" s="348"/>
      <c r="B20" s="323"/>
      <c r="C20" s="323"/>
      <c r="D20" s="349"/>
      <c r="E20" s="323"/>
      <c r="F20" s="350"/>
      <c r="G20" s="351"/>
      <c r="H20" s="312"/>
      <c r="I20" s="326"/>
      <c r="J20" s="352"/>
      <c r="K20" s="352"/>
      <c r="L20" s="352"/>
      <c r="M20" s="352"/>
      <c r="N20" s="352"/>
      <c r="O20" s="352"/>
      <c r="P20" s="352"/>
      <c r="Q20" s="352"/>
      <c r="R20" s="352"/>
      <c r="S20" s="352"/>
      <c r="T20" s="352"/>
      <c r="U20" s="352"/>
      <c r="V20" s="352"/>
      <c r="W20" s="352"/>
      <c r="X20" s="352"/>
      <c r="Y20" s="352"/>
      <c r="Z20" s="352"/>
      <c r="AA20" s="352"/>
      <c r="AB20" s="352"/>
      <c r="AC20" s="352"/>
      <c r="AD20" s="352"/>
      <c r="AE20" s="353">
        <f>SUM(AE13:AE19)</f>
        <v>83000000</v>
      </c>
      <c r="AF20" s="352"/>
      <c r="AG20" s="352"/>
    </row>
    <row r="21" spans="1:33" s="354" customFormat="1" ht="13.5">
      <c r="A21" s="348"/>
      <c r="B21" s="323"/>
      <c r="C21" s="323"/>
      <c r="D21" s="349"/>
      <c r="E21" s="323"/>
      <c r="F21" s="350"/>
      <c r="G21" s="351"/>
      <c r="H21" s="312"/>
      <c r="I21" s="326"/>
      <c r="J21" s="355"/>
      <c r="K21" s="355"/>
      <c r="L21" s="355"/>
      <c r="M21" s="355"/>
      <c r="N21" s="355"/>
      <c r="O21" s="355"/>
      <c r="P21" s="355"/>
      <c r="Q21" s="355"/>
      <c r="R21" s="355"/>
      <c r="S21" s="355"/>
      <c r="T21" s="355"/>
      <c r="U21" s="355"/>
      <c r="V21" s="355"/>
      <c r="W21" s="355"/>
      <c r="X21" s="355"/>
      <c r="Y21" s="355"/>
      <c r="Z21" s="355"/>
      <c r="AA21" s="355"/>
      <c r="AB21" s="355"/>
      <c r="AC21" s="355"/>
      <c r="AD21" s="355"/>
      <c r="AE21" s="356">
        <f>+AE20</f>
        <v>83000000</v>
      </c>
      <c r="AF21" s="355"/>
      <c r="AG21" s="355"/>
    </row>
    <row r="22" spans="1:33" s="354" customFormat="1" ht="13.5">
      <c r="A22" s="357"/>
      <c r="B22" s="323"/>
      <c r="C22" s="323"/>
      <c r="D22" s="349"/>
      <c r="E22" s="323"/>
      <c r="F22" s="350"/>
      <c r="G22" s="351"/>
      <c r="H22" s="312"/>
      <c r="I22" s="326"/>
      <c r="J22" s="358"/>
      <c r="K22" s="358"/>
      <c r="L22" s="358"/>
      <c r="M22" s="358"/>
      <c r="N22" s="358"/>
      <c r="O22" s="358"/>
      <c r="P22" s="358"/>
      <c r="Q22" s="358"/>
      <c r="R22" s="358"/>
      <c r="S22" s="358"/>
      <c r="T22" s="358"/>
      <c r="U22" s="358"/>
      <c r="V22" s="358"/>
      <c r="W22" s="358"/>
      <c r="X22" s="358"/>
      <c r="Y22" s="358"/>
      <c r="Z22" s="358"/>
      <c r="AA22" s="358"/>
      <c r="AB22" s="358"/>
      <c r="AC22" s="358"/>
      <c r="AD22" s="358"/>
      <c r="AE22" s="359">
        <f>+AE21</f>
        <v>83000000</v>
      </c>
      <c r="AF22" s="358"/>
      <c r="AG22" s="358"/>
    </row>
    <row r="23" spans="1:33" s="366" customFormat="1" ht="13.5">
      <c r="A23" s="360"/>
      <c r="B23" s="361"/>
      <c r="C23" s="361"/>
      <c r="D23" s="362"/>
      <c r="E23" s="361"/>
      <c r="F23" s="363"/>
      <c r="G23" s="363"/>
      <c r="H23" s="364"/>
      <c r="I23" s="364"/>
      <c r="J23" s="363"/>
      <c r="K23" s="363"/>
      <c r="L23" s="363"/>
      <c r="M23" s="363"/>
      <c r="N23" s="363"/>
      <c r="O23" s="363"/>
      <c r="P23" s="363"/>
      <c r="Q23" s="363"/>
      <c r="R23" s="363"/>
      <c r="S23" s="363"/>
      <c r="T23" s="363"/>
      <c r="U23" s="363"/>
      <c r="V23" s="363"/>
      <c r="W23" s="363"/>
      <c r="X23" s="363"/>
      <c r="Y23" s="363"/>
      <c r="Z23" s="363"/>
      <c r="AA23" s="363"/>
      <c r="AB23" s="363"/>
      <c r="AC23" s="363"/>
      <c r="AD23" s="363"/>
      <c r="AE23" s="365">
        <f>+AE22</f>
        <v>83000000</v>
      </c>
      <c r="AF23" s="363"/>
      <c r="AG23" s="363"/>
    </row>
  </sheetData>
  <sheetProtection/>
  <mergeCells count="67">
    <mergeCell ref="T4:T11"/>
    <mergeCell ref="U4:U11"/>
    <mergeCell ref="V4:V11"/>
    <mergeCell ref="W4:W11"/>
    <mergeCell ref="AG3:AG11"/>
    <mergeCell ref="Y4:Y11"/>
    <mergeCell ref="Z4:Z11"/>
    <mergeCell ref="AA4:AA11"/>
    <mergeCell ref="AB4:AB11"/>
    <mergeCell ref="AC4:AC11"/>
    <mergeCell ref="AD4:AD11"/>
    <mergeCell ref="Y3:AD3"/>
    <mergeCell ref="AE3:AE11"/>
    <mergeCell ref="AF3:AF11"/>
    <mergeCell ref="S3:X3"/>
    <mergeCell ref="X4:X11"/>
    <mergeCell ref="AH4:AH11"/>
    <mergeCell ref="A2:AF2"/>
    <mergeCell ref="A3:A11"/>
    <mergeCell ref="B3:C11"/>
    <mergeCell ref="D3:E11"/>
    <mergeCell ref="F3:G11"/>
    <mergeCell ref="H3:I11"/>
    <mergeCell ref="J3:K11"/>
    <mergeCell ref="L3:L11"/>
    <mergeCell ref="M3:M11"/>
    <mergeCell ref="N3:N11"/>
    <mergeCell ref="O3:O11"/>
    <mergeCell ref="P3:P11"/>
    <mergeCell ref="Q3:Q11"/>
    <mergeCell ref="R3:R11"/>
    <mergeCell ref="S4:S11"/>
    <mergeCell ref="A13:A16"/>
    <mergeCell ref="L13:L16"/>
    <mergeCell ref="M13:M16"/>
    <mergeCell ref="N13:N16"/>
    <mergeCell ref="O13:O16"/>
    <mergeCell ref="P13:P16"/>
    <mergeCell ref="Q13:Q16"/>
    <mergeCell ref="S13:S16"/>
    <mergeCell ref="T13:T16"/>
    <mergeCell ref="U13:U16"/>
    <mergeCell ref="AB13:AB16"/>
    <mergeCell ref="AC13:AC16"/>
    <mergeCell ref="AD13:AD16"/>
    <mergeCell ref="AF13:AF16"/>
    <mergeCell ref="V13:V16"/>
    <mergeCell ref="W13:W16"/>
    <mergeCell ref="X13:X16"/>
    <mergeCell ref="Y13:Y16"/>
    <mergeCell ref="Z13:Z16"/>
    <mergeCell ref="AG13:AG16"/>
    <mergeCell ref="A17:A18"/>
    <mergeCell ref="M17:M18"/>
    <mergeCell ref="S17:S18"/>
    <mergeCell ref="T17:T18"/>
    <mergeCell ref="U17:U18"/>
    <mergeCell ref="V17:V18"/>
    <mergeCell ref="W17:W18"/>
    <mergeCell ref="X17:X18"/>
    <mergeCell ref="Y17:Y18"/>
    <mergeCell ref="Z17:Z18"/>
    <mergeCell ref="AA17:AA18"/>
    <mergeCell ref="AB17:AB18"/>
    <mergeCell ref="AC17:AC18"/>
    <mergeCell ref="AD17:AD18"/>
    <mergeCell ref="AA13:AA16"/>
  </mergeCells>
  <dataValidations count="1">
    <dataValidation type="whole" allowBlank="1" showInputMessage="1" showErrorMessage="1" promptTitle="Ingrese" prompt="Los datos de edad de la población objetivo." errorTitle="Error" error="Los datos de la edad de la población afectada por el problema deben ser números mayores que cero." sqref="S19 W19 W17 S17">
      <formula1>0</formula1>
      <formula2>400000000</formula2>
    </dataValidation>
  </dataValidations>
  <printOptions/>
  <pageMargins left="0.7" right="0.7" top="0.75" bottom="0.75" header="0.3" footer="0.3"/>
  <pageSetup horizontalDpi="300" verticalDpi="300" orientation="landscape" paperSize="5" scale="30" r:id="rId3"/>
  <legacyDrawing r:id="rId2"/>
</worksheet>
</file>

<file path=xl/worksheets/sheet2.xml><?xml version="1.0" encoding="utf-8"?>
<worksheet xmlns="http://schemas.openxmlformats.org/spreadsheetml/2006/main" xmlns:r="http://schemas.openxmlformats.org/officeDocument/2006/relationships">
  <dimension ref="A4:AK128"/>
  <sheetViews>
    <sheetView zoomScale="65" zoomScaleNormal="65" zoomScalePageLayoutView="0" workbookViewId="0" topLeftCell="A1">
      <selection activeCell="V55" sqref="V55:V65"/>
    </sheetView>
  </sheetViews>
  <sheetFormatPr defaultColWidth="11.421875" defaultRowHeight="15"/>
  <cols>
    <col min="1" max="1" width="20.7109375" style="200" customWidth="1"/>
    <col min="2" max="4" width="11.421875" style="15" customWidth="1"/>
    <col min="5" max="5" width="22.57421875" style="15" customWidth="1"/>
    <col min="6" max="6" width="11.421875" style="15" customWidth="1"/>
    <col min="7" max="7" width="17.57421875" style="15" customWidth="1"/>
    <col min="8" max="10" width="11.421875" style="15" customWidth="1"/>
    <col min="11" max="11" width="13.57421875" style="15" customWidth="1"/>
    <col min="12" max="12" width="22.57421875" style="15" customWidth="1"/>
    <col min="13" max="13" width="16.00390625" style="15" customWidth="1"/>
    <col min="14" max="14" width="13.140625" style="15" bestFit="1" customWidth="1"/>
    <col min="15" max="15" width="17.140625" style="200" customWidth="1"/>
    <col min="16" max="16" width="13.140625" style="15" customWidth="1"/>
    <col min="17" max="17" width="14.57421875" style="15" customWidth="1"/>
    <col min="18" max="18" width="26.421875" style="242" customWidth="1"/>
    <col min="19" max="19" width="13.7109375" style="15" bestFit="1" customWidth="1"/>
    <col min="20" max="20" width="11.8515625" style="15" customWidth="1"/>
    <col min="21" max="21" width="12.00390625" style="15" bestFit="1" customWidth="1"/>
    <col min="22" max="22" width="12.140625" style="15" customWidth="1"/>
    <col min="23" max="23" width="11.57421875" style="16" customWidth="1"/>
    <col min="24" max="27" width="11.421875" style="15" customWidth="1"/>
    <col min="28" max="28" width="10.140625" style="15" customWidth="1"/>
    <col min="29" max="29" width="14.7109375" style="15" customWidth="1"/>
    <col min="30" max="30" width="11.421875" style="15" customWidth="1"/>
    <col min="31" max="31" width="25.28125" style="175" customWidth="1"/>
    <col min="32" max="32" width="19.421875" style="15" customWidth="1"/>
    <col min="33" max="33" width="30.7109375" style="15" customWidth="1"/>
    <col min="34" max="16384" width="11.421875" style="15" customWidth="1"/>
  </cols>
  <sheetData>
    <row r="1" ht="13.5"/>
    <row r="2" ht="12.75" customHeight="1"/>
    <row r="3" ht="12.75" customHeight="1"/>
    <row r="4" spans="1:33" ht="64.5" customHeight="1">
      <c r="A4" s="1759" t="s">
        <v>234</v>
      </c>
      <c r="B4" s="1759"/>
      <c r="C4" s="1759"/>
      <c r="D4" s="1759"/>
      <c r="E4" s="1759"/>
      <c r="F4" s="1759"/>
      <c r="G4" s="1759"/>
      <c r="H4" s="1759"/>
      <c r="I4" s="1759"/>
      <c r="J4" s="1759"/>
      <c r="K4" s="1759"/>
      <c r="L4" s="1759"/>
      <c r="M4" s="1759"/>
      <c r="N4" s="1759"/>
      <c r="O4" s="1759"/>
      <c r="P4" s="1759"/>
      <c r="Q4" s="1759"/>
      <c r="R4" s="1759"/>
      <c r="S4" s="1759"/>
      <c r="T4" s="1759"/>
      <c r="U4" s="1759"/>
      <c r="V4" s="1759"/>
      <c r="W4" s="1759"/>
      <c r="X4" s="1759"/>
      <c r="Y4" s="1759"/>
      <c r="Z4" s="1759"/>
      <c r="AA4" s="1759"/>
      <c r="AB4" s="1759"/>
      <c r="AC4" s="1759"/>
      <c r="AD4" s="1759"/>
      <c r="AE4" s="1759"/>
      <c r="AF4" s="1760"/>
      <c r="AG4" s="3" t="s">
        <v>123</v>
      </c>
    </row>
    <row r="5" spans="1:33" ht="12.75" customHeight="1">
      <c r="A5" s="1736" t="s">
        <v>8</v>
      </c>
      <c r="B5" s="1694" t="s">
        <v>11</v>
      </c>
      <c r="C5" s="1695"/>
      <c r="D5" s="1694" t="s">
        <v>12</v>
      </c>
      <c r="E5" s="1695"/>
      <c r="F5" s="1694" t="s">
        <v>0</v>
      </c>
      <c r="G5" s="1695"/>
      <c r="H5" s="1694" t="s">
        <v>6</v>
      </c>
      <c r="I5" s="1695"/>
      <c r="J5" s="1694" t="s">
        <v>13</v>
      </c>
      <c r="K5" s="1695"/>
      <c r="L5" s="1700" t="s">
        <v>7</v>
      </c>
      <c r="M5" s="1691" t="s">
        <v>9</v>
      </c>
      <c r="N5" s="1691" t="s">
        <v>1</v>
      </c>
      <c r="O5" s="1736" t="s">
        <v>85</v>
      </c>
      <c r="P5" s="1691" t="s">
        <v>126</v>
      </c>
      <c r="Q5" s="1691" t="s">
        <v>125</v>
      </c>
      <c r="R5" s="1691" t="s">
        <v>3</v>
      </c>
      <c r="S5" s="1709" t="s">
        <v>84</v>
      </c>
      <c r="T5" s="1710"/>
      <c r="U5" s="1710"/>
      <c r="V5" s="1710"/>
      <c r="W5" s="1710"/>
      <c r="X5" s="1711"/>
      <c r="Y5" s="1709" t="s">
        <v>30</v>
      </c>
      <c r="Z5" s="1710"/>
      <c r="AA5" s="1710"/>
      <c r="AB5" s="1710"/>
      <c r="AC5" s="1710"/>
      <c r="AD5" s="1711"/>
      <c r="AE5" s="1712" t="s">
        <v>4</v>
      </c>
      <c r="AF5" s="1712" t="s">
        <v>10</v>
      </c>
      <c r="AG5" s="1706" t="s">
        <v>5</v>
      </c>
    </row>
    <row r="6" spans="1:33" ht="12.75" customHeight="1">
      <c r="A6" s="1737"/>
      <c r="B6" s="1696"/>
      <c r="C6" s="1697"/>
      <c r="D6" s="1696"/>
      <c r="E6" s="1697"/>
      <c r="F6" s="1696"/>
      <c r="G6" s="1697"/>
      <c r="H6" s="1696"/>
      <c r="I6" s="1697"/>
      <c r="J6" s="1696"/>
      <c r="K6" s="1697"/>
      <c r="L6" s="1701"/>
      <c r="M6" s="1692"/>
      <c r="N6" s="1692"/>
      <c r="O6" s="1737"/>
      <c r="P6" s="1692"/>
      <c r="Q6" s="1692"/>
      <c r="R6" s="1692"/>
      <c r="S6" s="1703" t="s">
        <v>74</v>
      </c>
      <c r="T6" s="1703" t="s">
        <v>82</v>
      </c>
      <c r="U6" s="1703" t="s">
        <v>83</v>
      </c>
      <c r="V6" s="1703" t="s">
        <v>75</v>
      </c>
      <c r="W6" s="1703" t="s">
        <v>76</v>
      </c>
      <c r="X6" s="1703" t="s">
        <v>77</v>
      </c>
      <c r="Y6" s="1703" t="s">
        <v>78</v>
      </c>
      <c r="Z6" s="1703" t="s">
        <v>79</v>
      </c>
      <c r="AA6" s="1703" t="s">
        <v>80</v>
      </c>
      <c r="AB6" s="1703" t="s">
        <v>72</v>
      </c>
      <c r="AC6" s="1703" t="s">
        <v>81</v>
      </c>
      <c r="AD6" s="1703" t="s">
        <v>73</v>
      </c>
      <c r="AE6" s="1712"/>
      <c r="AF6" s="1712"/>
      <c r="AG6" s="1707"/>
    </row>
    <row r="7" spans="1:33" ht="12.75" customHeight="1">
      <c r="A7" s="1737"/>
      <c r="B7" s="1696"/>
      <c r="C7" s="1697"/>
      <c r="D7" s="1696"/>
      <c r="E7" s="1697"/>
      <c r="F7" s="1696"/>
      <c r="G7" s="1697"/>
      <c r="H7" s="1696"/>
      <c r="I7" s="1697"/>
      <c r="J7" s="1696"/>
      <c r="K7" s="1697"/>
      <c r="L7" s="1701"/>
      <c r="M7" s="1692"/>
      <c r="N7" s="1692"/>
      <c r="O7" s="1737"/>
      <c r="P7" s="1692"/>
      <c r="Q7" s="1692"/>
      <c r="R7" s="1692"/>
      <c r="S7" s="1800"/>
      <c r="T7" s="1704"/>
      <c r="U7" s="1704"/>
      <c r="V7" s="1704"/>
      <c r="W7" s="1704"/>
      <c r="X7" s="1704"/>
      <c r="Y7" s="1704"/>
      <c r="Z7" s="1704"/>
      <c r="AA7" s="1704"/>
      <c r="AB7" s="1704"/>
      <c r="AC7" s="1704"/>
      <c r="AD7" s="1704"/>
      <c r="AE7" s="1712"/>
      <c r="AF7" s="1712"/>
      <c r="AG7" s="1707"/>
    </row>
    <row r="8" spans="1:33" ht="12.75" customHeight="1">
      <c r="A8" s="1737"/>
      <c r="B8" s="1696"/>
      <c r="C8" s="1697"/>
      <c r="D8" s="1696"/>
      <c r="E8" s="1697"/>
      <c r="F8" s="1696"/>
      <c r="G8" s="1697"/>
      <c r="H8" s="1696"/>
      <c r="I8" s="1697"/>
      <c r="J8" s="1696"/>
      <c r="K8" s="1697"/>
      <c r="L8" s="1701"/>
      <c r="M8" s="1692"/>
      <c r="N8" s="1692"/>
      <c r="O8" s="1737"/>
      <c r="P8" s="1692"/>
      <c r="Q8" s="1692"/>
      <c r="R8" s="1692"/>
      <c r="S8" s="1800"/>
      <c r="T8" s="1704"/>
      <c r="U8" s="1704"/>
      <c r="V8" s="1704"/>
      <c r="W8" s="1704"/>
      <c r="X8" s="1704"/>
      <c r="Y8" s="1704"/>
      <c r="Z8" s="1704"/>
      <c r="AA8" s="1704"/>
      <c r="AB8" s="1704"/>
      <c r="AC8" s="1704"/>
      <c r="AD8" s="1704"/>
      <c r="AE8" s="1712"/>
      <c r="AF8" s="1712"/>
      <c r="AG8" s="1707"/>
    </row>
    <row r="9" spans="1:33" ht="12.75" customHeight="1">
      <c r="A9" s="1737"/>
      <c r="B9" s="1696"/>
      <c r="C9" s="1697"/>
      <c r="D9" s="1696"/>
      <c r="E9" s="1697"/>
      <c r="F9" s="1696"/>
      <c r="G9" s="1697"/>
      <c r="H9" s="1696"/>
      <c r="I9" s="1697"/>
      <c r="J9" s="1696"/>
      <c r="K9" s="1697"/>
      <c r="L9" s="1701"/>
      <c r="M9" s="1692"/>
      <c r="N9" s="1692"/>
      <c r="O9" s="1737"/>
      <c r="P9" s="1692"/>
      <c r="Q9" s="1692"/>
      <c r="R9" s="1692"/>
      <c r="S9" s="1800"/>
      <c r="T9" s="1704"/>
      <c r="U9" s="1704"/>
      <c r="V9" s="1704"/>
      <c r="W9" s="1704"/>
      <c r="X9" s="1704"/>
      <c r="Y9" s="1704"/>
      <c r="Z9" s="1704"/>
      <c r="AA9" s="1704"/>
      <c r="AB9" s="1704"/>
      <c r="AC9" s="1704"/>
      <c r="AD9" s="1704"/>
      <c r="AE9" s="1712"/>
      <c r="AF9" s="1712"/>
      <c r="AG9" s="1707"/>
    </row>
    <row r="10" spans="1:33" ht="12.75" customHeight="1">
      <c r="A10" s="1737"/>
      <c r="B10" s="1696"/>
      <c r="C10" s="1697"/>
      <c r="D10" s="1696"/>
      <c r="E10" s="1697"/>
      <c r="F10" s="1696"/>
      <c r="G10" s="1697"/>
      <c r="H10" s="1696"/>
      <c r="I10" s="1697"/>
      <c r="J10" s="1696"/>
      <c r="K10" s="1697"/>
      <c r="L10" s="1701"/>
      <c r="M10" s="1692"/>
      <c r="N10" s="1692"/>
      <c r="O10" s="1737"/>
      <c r="P10" s="1692"/>
      <c r="Q10" s="1692"/>
      <c r="R10" s="1692"/>
      <c r="S10" s="1800"/>
      <c r="T10" s="1704"/>
      <c r="U10" s="1704"/>
      <c r="V10" s="1704"/>
      <c r="W10" s="1704"/>
      <c r="X10" s="1704"/>
      <c r="Y10" s="1704"/>
      <c r="Z10" s="1704"/>
      <c r="AA10" s="1704"/>
      <c r="AB10" s="1704"/>
      <c r="AC10" s="1704"/>
      <c r="AD10" s="1704"/>
      <c r="AE10" s="1712"/>
      <c r="AF10" s="1712"/>
      <c r="AG10" s="1707"/>
    </row>
    <row r="11" spans="1:33" ht="36" customHeight="1">
      <c r="A11" s="1737"/>
      <c r="B11" s="1696"/>
      <c r="C11" s="1697"/>
      <c r="D11" s="1696"/>
      <c r="E11" s="1697"/>
      <c r="F11" s="1696"/>
      <c r="G11" s="1697"/>
      <c r="H11" s="1696"/>
      <c r="I11" s="1697"/>
      <c r="J11" s="1696"/>
      <c r="K11" s="1697"/>
      <c r="L11" s="1701"/>
      <c r="M11" s="1692"/>
      <c r="N11" s="1692"/>
      <c r="O11" s="1737"/>
      <c r="P11" s="1692"/>
      <c r="Q11" s="1692"/>
      <c r="R11" s="1692"/>
      <c r="S11" s="1800"/>
      <c r="T11" s="1704"/>
      <c r="U11" s="1704"/>
      <c r="V11" s="1704"/>
      <c r="W11" s="1704"/>
      <c r="X11" s="1704"/>
      <c r="Y11" s="1704"/>
      <c r="Z11" s="1704"/>
      <c r="AA11" s="1704"/>
      <c r="AB11" s="1704"/>
      <c r="AC11" s="1704"/>
      <c r="AD11" s="1704"/>
      <c r="AE11" s="1712"/>
      <c r="AF11" s="1712"/>
      <c r="AG11" s="1707"/>
    </row>
    <row r="12" spans="1:33" ht="36" customHeight="1">
      <c r="A12" s="1737"/>
      <c r="B12" s="1696"/>
      <c r="C12" s="1697"/>
      <c r="D12" s="1696"/>
      <c r="E12" s="1697"/>
      <c r="F12" s="1696"/>
      <c r="G12" s="1697"/>
      <c r="H12" s="1696"/>
      <c r="I12" s="1697"/>
      <c r="J12" s="1696"/>
      <c r="K12" s="1697"/>
      <c r="L12" s="1701"/>
      <c r="M12" s="1692"/>
      <c r="N12" s="1692"/>
      <c r="O12" s="1737"/>
      <c r="P12" s="1692"/>
      <c r="Q12" s="1692"/>
      <c r="R12" s="1692"/>
      <c r="S12" s="1800"/>
      <c r="T12" s="1704"/>
      <c r="U12" s="1704"/>
      <c r="V12" s="1704"/>
      <c r="W12" s="1704"/>
      <c r="X12" s="1704"/>
      <c r="Y12" s="1704"/>
      <c r="Z12" s="1704"/>
      <c r="AA12" s="1704"/>
      <c r="AB12" s="1704"/>
      <c r="AC12" s="1704"/>
      <c r="AD12" s="1704"/>
      <c r="AE12" s="1712"/>
      <c r="AF12" s="1712"/>
      <c r="AG12" s="1707"/>
    </row>
    <row r="13" spans="1:33" ht="12.75" customHeight="1">
      <c r="A13" s="1738"/>
      <c r="B13" s="1698"/>
      <c r="C13" s="1699"/>
      <c r="D13" s="1698"/>
      <c r="E13" s="1699"/>
      <c r="F13" s="1698"/>
      <c r="G13" s="1699"/>
      <c r="H13" s="1698"/>
      <c r="I13" s="1699"/>
      <c r="J13" s="1698"/>
      <c r="K13" s="1699"/>
      <c r="L13" s="1702"/>
      <c r="M13" s="1693"/>
      <c r="N13" s="1693"/>
      <c r="O13" s="1738"/>
      <c r="P13" s="1693"/>
      <c r="Q13" s="1693"/>
      <c r="R13" s="1693"/>
      <c r="S13" s="1801"/>
      <c r="T13" s="1705"/>
      <c r="U13" s="1705"/>
      <c r="V13" s="1705"/>
      <c r="W13" s="1705"/>
      <c r="X13" s="1705"/>
      <c r="Y13" s="1705"/>
      <c r="Z13" s="1705"/>
      <c r="AA13" s="1705"/>
      <c r="AB13" s="1705"/>
      <c r="AC13" s="1705"/>
      <c r="AD13" s="1705"/>
      <c r="AE13" s="1712"/>
      <c r="AF13" s="1712"/>
      <c r="AG13" s="1708"/>
    </row>
    <row r="14" spans="1:33" ht="12.75" customHeight="1">
      <c r="A14" s="201"/>
      <c r="B14" s="6" t="s">
        <v>124</v>
      </c>
      <c r="C14" s="6" t="s">
        <v>2</v>
      </c>
      <c r="D14" s="6"/>
      <c r="E14" s="6"/>
      <c r="F14" s="6"/>
      <c r="G14" s="6"/>
      <c r="H14" s="6"/>
      <c r="I14" s="6"/>
      <c r="J14" s="6"/>
      <c r="K14" s="6"/>
      <c r="L14" s="6"/>
      <c r="M14" s="6"/>
      <c r="N14" s="6"/>
      <c r="O14" s="205"/>
      <c r="P14" s="6"/>
      <c r="Q14" s="6"/>
      <c r="R14" s="288"/>
      <c r="S14" s="6"/>
      <c r="T14" s="6"/>
      <c r="U14" s="6"/>
      <c r="V14" s="6"/>
      <c r="W14" s="6"/>
      <c r="X14" s="6"/>
      <c r="Y14" s="6"/>
      <c r="Z14" s="6"/>
      <c r="AA14" s="6"/>
      <c r="AB14" s="6"/>
      <c r="AC14" s="6"/>
      <c r="AD14" s="6"/>
      <c r="AE14" s="176"/>
      <c r="AF14" s="6"/>
      <c r="AG14" s="6"/>
    </row>
    <row r="15" spans="1:37" s="7" customFormat="1" ht="168" customHeight="1">
      <c r="A15" s="1765" t="s">
        <v>112</v>
      </c>
      <c r="B15" s="120" t="s">
        <v>20</v>
      </c>
      <c r="C15" s="121" t="s">
        <v>21</v>
      </c>
      <c r="D15" s="1768">
        <v>3</v>
      </c>
      <c r="E15" s="1771" t="s">
        <v>22</v>
      </c>
      <c r="F15" s="8">
        <v>3.1</v>
      </c>
      <c r="G15" s="102" t="s">
        <v>23</v>
      </c>
      <c r="H15" s="222" t="s">
        <v>24</v>
      </c>
      <c r="I15" s="264" t="s">
        <v>25</v>
      </c>
      <c r="J15" s="223" t="s">
        <v>26</v>
      </c>
      <c r="K15" s="9" t="s">
        <v>27</v>
      </c>
      <c r="L15" s="1796" t="s">
        <v>28</v>
      </c>
      <c r="M15" s="1778" t="s">
        <v>86</v>
      </c>
      <c r="N15" s="1802">
        <v>0.25</v>
      </c>
      <c r="O15" s="1805" t="s">
        <v>94</v>
      </c>
      <c r="P15" s="1781" t="s">
        <v>2</v>
      </c>
      <c r="Q15" s="1787" t="s">
        <v>2</v>
      </c>
      <c r="R15" s="184" t="s">
        <v>141</v>
      </c>
      <c r="S15" s="1790">
        <v>6345</v>
      </c>
      <c r="T15" s="1756">
        <v>7200</v>
      </c>
      <c r="U15" s="1793">
        <v>7658</v>
      </c>
      <c r="V15" s="1756">
        <v>10865</v>
      </c>
      <c r="W15" s="1756">
        <v>28953</v>
      </c>
      <c r="X15" s="1756">
        <v>9453</v>
      </c>
      <c r="Y15" s="1721"/>
      <c r="Z15" s="1724"/>
      <c r="AA15" s="1727"/>
      <c r="AB15" s="1727">
        <v>2819</v>
      </c>
      <c r="AC15" s="1727">
        <v>4933</v>
      </c>
      <c r="AD15" s="1727">
        <v>9453</v>
      </c>
      <c r="AE15" s="101">
        <v>555865395.532797</v>
      </c>
      <c r="AF15" s="118">
        <v>41639</v>
      </c>
      <c r="AG15" s="119" t="s">
        <v>102</v>
      </c>
      <c r="AH15" s="10"/>
      <c r="AI15" s="10"/>
      <c r="AJ15" s="10"/>
      <c r="AK15" s="10"/>
    </row>
    <row r="16" spans="1:37" s="7" customFormat="1" ht="96.75" customHeight="1">
      <c r="A16" s="1766"/>
      <c r="B16" s="122"/>
      <c r="C16" s="121"/>
      <c r="D16" s="1769"/>
      <c r="E16" s="1772"/>
      <c r="F16" s="106"/>
      <c r="G16" s="107"/>
      <c r="H16" s="223"/>
      <c r="I16" s="228"/>
      <c r="J16" s="223"/>
      <c r="K16" s="9"/>
      <c r="L16" s="1797"/>
      <c r="M16" s="1779"/>
      <c r="N16" s="1803"/>
      <c r="O16" s="1806"/>
      <c r="P16" s="1782"/>
      <c r="Q16" s="1788"/>
      <c r="R16" s="184" t="s">
        <v>142</v>
      </c>
      <c r="S16" s="1791"/>
      <c r="T16" s="1757"/>
      <c r="U16" s="1794"/>
      <c r="V16" s="1757"/>
      <c r="W16" s="1757"/>
      <c r="X16" s="1757"/>
      <c r="Y16" s="1722"/>
      <c r="Z16" s="1725"/>
      <c r="AA16" s="1728"/>
      <c r="AB16" s="1728"/>
      <c r="AC16" s="1728"/>
      <c r="AD16" s="1728"/>
      <c r="AE16" s="290">
        <v>163591640.79999995</v>
      </c>
      <c r="AF16" s="118">
        <v>41639</v>
      </c>
      <c r="AG16" s="119" t="s">
        <v>102</v>
      </c>
      <c r="AH16" s="10"/>
      <c r="AI16" s="10"/>
      <c r="AJ16" s="10"/>
      <c r="AK16" s="10"/>
    </row>
    <row r="17" spans="1:37" s="7" customFormat="1" ht="123" customHeight="1">
      <c r="A17" s="1766"/>
      <c r="B17" s="122"/>
      <c r="C17" s="121"/>
      <c r="D17" s="1769"/>
      <c r="E17" s="1772"/>
      <c r="F17" s="106"/>
      <c r="G17" s="107"/>
      <c r="H17" s="223"/>
      <c r="I17" s="228"/>
      <c r="J17" s="223"/>
      <c r="K17" s="9"/>
      <c r="L17" s="1798"/>
      <c r="M17" s="1780"/>
      <c r="N17" s="1804"/>
      <c r="O17" s="1807"/>
      <c r="P17" s="1783"/>
      <c r="Q17" s="1789"/>
      <c r="R17" s="184" t="s">
        <v>143</v>
      </c>
      <c r="S17" s="1792"/>
      <c r="T17" s="1758"/>
      <c r="U17" s="1795"/>
      <c r="V17" s="1758"/>
      <c r="W17" s="1758"/>
      <c r="X17" s="1758"/>
      <c r="Y17" s="1723"/>
      <c r="Z17" s="1726"/>
      <c r="AA17" s="1729"/>
      <c r="AB17" s="1729"/>
      <c r="AC17" s="1729"/>
      <c r="AD17" s="1729"/>
      <c r="AE17" s="291">
        <v>25350401.4816</v>
      </c>
      <c r="AF17" s="118">
        <v>41639</v>
      </c>
      <c r="AG17" s="119" t="s">
        <v>103</v>
      </c>
      <c r="AH17" s="10"/>
      <c r="AI17" s="10"/>
      <c r="AJ17" s="10"/>
      <c r="AK17" s="10"/>
    </row>
    <row r="18" spans="1:37" s="141" customFormat="1" ht="33" customHeight="1">
      <c r="A18" s="1766"/>
      <c r="B18" s="142"/>
      <c r="C18" s="142"/>
      <c r="D18" s="1769"/>
      <c r="E18" s="1772"/>
      <c r="F18" s="143"/>
      <c r="G18" s="144"/>
      <c r="H18" s="145"/>
      <c r="I18" s="146"/>
      <c r="J18" s="147"/>
      <c r="K18" s="148"/>
      <c r="L18" s="149"/>
      <c r="M18" s="150"/>
      <c r="N18" s="150"/>
      <c r="O18" s="206"/>
      <c r="P18" s="150"/>
      <c r="Q18" s="151"/>
      <c r="R18" s="289"/>
      <c r="S18" s="152"/>
      <c r="T18" s="152"/>
      <c r="U18" s="152"/>
      <c r="V18" s="152"/>
      <c r="W18" s="152"/>
      <c r="X18" s="152"/>
      <c r="Y18" s="152"/>
      <c r="Z18" s="152"/>
      <c r="AA18" s="152"/>
      <c r="AB18" s="152"/>
      <c r="AC18" s="152"/>
      <c r="AD18" s="152"/>
      <c r="AE18" s="152">
        <f>SUM(AE15:AE17)</f>
        <v>744807437.814397</v>
      </c>
      <c r="AF18" s="153" t="s">
        <v>2</v>
      </c>
      <c r="AG18" s="153">
        <f>SUM(AG15)</f>
        <v>0</v>
      </c>
      <c r="AH18" s="144"/>
      <c r="AI18" s="144"/>
      <c r="AJ18" s="144"/>
      <c r="AK18" s="144"/>
    </row>
    <row r="19" spans="1:37" s="133" customFormat="1" ht="39" customHeight="1">
      <c r="A19" s="1766"/>
      <c r="B19" s="129"/>
      <c r="C19" s="129"/>
      <c r="D19" s="1769"/>
      <c r="E19" s="1772"/>
      <c r="F19" s="137"/>
      <c r="G19" s="138"/>
      <c r="H19" s="139"/>
      <c r="I19" s="139"/>
      <c r="J19" s="139"/>
      <c r="K19" s="139"/>
      <c r="L19" s="139"/>
      <c r="M19" s="139"/>
      <c r="N19" s="139"/>
      <c r="O19" s="207"/>
      <c r="P19" s="139"/>
      <c r="Q19" s="139"/>
      <c r="R19" s="267"/>
      <c r="S19" s="139"/>
      <c r="T19" s="139"/>
      <c r="U19" s="139"/>
      <c r="V19" s="139"/>
      <c r="W19" s="139"/>
      <c r="X19" s="139"/>
      <c r="Y19" s="139"/>
      <c r="Z19" s="139"/>
      <c r="AA19" s="139"/>
      <c r="AB19" s="139"/>
      <c r="AC19" s="139"/>
      <c r="AD19" s="139"/>
      <c r="AE19" s="139">
        <f aca="true" t="shared" si="0" ref="AE19:AG21">+AE18</f>
        <v>744807437.814397</v>
      </c>
      <c r="AF19" s="140" t="str">
        <f t="shared" si="0"/>
        <v> </v>
      </c>
      <c r="AG19" s="140">
        <f t="shared" si="0"/>
        <v>0</v>
      </c>
      <c r="AH19" s="132"/>
      <c r="AI19" s="132"/>
      <c r="AJ19" s="132"/>
      <c r="AK19" s="132"/>
    </row>
    <row r="20" spans="1:37" s="133" customFormat="1" ht="39" customHeight="1">
      <c r="A20" s="1766"/>
      <c r="B20" s="129"/>
      <c r="C20" s="129"/>
      <c r="D20" s="1769"/>
      <c r="E20" s="1772"/>
      <c r="F20" s="130"/>
      <c r="G20" s="130"/>
      <c r="H20" s="130"/>
      <c r="I20" s="130"/>
      <c r="J20" s="130"/>
      <c r="K20" s="130"/>
      <c r="L20" s="130"/>
      <c r="M20" s="130"/>
      <c r="N20" s="130"/>
      <c r="O20" s="208"/>
      <c r="P20" s="130"/>
      <c r="Q20" s="130"/>
      <c r="R20" s="268"/>
      <c r="S20" s="130"/>
      <c r="T20" s="130"/>
      <c r="U20" s="130"/>
      <c r="V20" s="130"/>
      <c r="W20" s="130"/>
      <c r="X20" s="130"/>
      <c r="Y20" s="130"/>
      <c r="Z20" s="130"/>
      <c r="AA20" s="130"/>
      <c r="AB20" s="130"/>
      <c r="AC20" s="130"/>
      <c r="AD20" s="130"/>
      <c r="AE20" s="130">
        <f t="shared" si="0"/>
        <v>744807437.814397</v>
      </c>
      <c r="AF20" s="131" t="str">
        <f t="shared" si="0"/>
        <v> </v>
      </c>
      <c r="AG20" s="131">
        <f t="shared" si="0"/>
        <v>0</v>
      </c>
      <c r="AH20" s="132"/>
      <c r="AI20" s="132"/>
      <c r="AJ20" s="132"/>
      <c r="AK20" s="132"/>
    </row>
    <row r="21" spans="1:37" s="133" customFormat="1" ht="39" customHeight="1">
      <c r="A21" s="1767"/>
      <c r="B21" s="134"/>
      <c r="C21" s="134"/>
      <c r="D21" s="1770"/>
      <c r="E21" s="1773"/>
      <c r="F21" s="135"/>
      <c r="G21" s="135"/>
      <c r="H21" s="135"/>
      <c r="I21" s="135"/>
      <c r="J21" s="135"/>
      <c r="K21" s="135"/>
      <c r="L21" s="135"/>
      <c r="M21" s="135"/>
      <c r="N21" s="135"/>
      <c r="O21" s="209"/>
      <c r="P21" s="135"/>
      <c r="Q21" s="135"/>
      <c r="R21" s="269"/>
      <c r="S21" s="135"/>
      <c r="T21" s="135"/>
      <c r="U21" s="135"/>
      <c r="V21" s="135"/>
      <c r="W21" s="135"/>
      <c r="X21" s="135"/>
      <c r="Y21" s="135"/>
      <c r="Z21" s="135"/>
      <c r="AA21" s="135"/>
      <c r="AB21" s="135"/>
      <c r="AC21" s="135"/>
      <c r="AD21" s="135"/>
      <c r="AE21" s="135">
        <f t="shared" si="0"/>
        <v>744807437.814397</v>
      </c>
      <c r="AF21" s="136" t="str">
        <f t="shared" si="0"/>
        <v> </v>
      </c>
      <c r="AG21" s="136">
        <f t="shared" si="0"/>
        <v>0</v>
      </c>
      <c r="AH21" s="132"/>
      <c r="AI21" s="132"/>
      <c r="AJ21" s="132"/>
      <c r="AK21" s="132"/>
    </row>
    <row r="22" spans="1:33" s="22" customFormat="1" ht="114.75" customHeight="1">
      <c r="A22" s="1716" t="s">
        <v>122</v>
      </c>
      <c r="B22" s="110" t="s">
        <v>29</v>
      </c>
      <c r="C22" s="111" t="s">
        <v>30</v>
      </c>
      <c r="D22" s="115">
        <v>1</v>
      </c>
      <c r="E22" s="1774" t="s">
        <v>31</v>
      </c>
      <c r="F22" s="229">
        <v>1.7</v>
      </c>
      <c r="G22" s="17" t="s">
        <v>32</v>
      </c>
      <c r="H22" s="221" t="s">
        <v>33</v>
      </c>
      <c r="I22" s="231" t="s">
        <v>34</v>
      </c>
      <c r="J22" s="18" t="s">
        <v>35</v>
      </c>
      <c r="K22" s="19" t="s">
        <v>36</v>
      </c>
      <c r="L22" s="1742" t="s">
        <v>37</v>
      </c>
      <c r="M22" s="1744" t="s">
        <v>95</v>
      </c>
      <c r="N22" s="1747" t="s">
        <v>2</v>
      </c>
      <c r="O22" s="1750" t="s">
        <v>96</v>
      </c>
      <c r="P22" s="1753">
        <v>1</v>
      </c>
      <c r="Q22" s="1753">
        <v>1</v>
      </c>
      <c r="R22" s="270" t="s">
        <v>144</v>
      </c>
      <c r="S22" s="1753">
        <v>20</v>
      </c>
      <c r="T22" s="1753">
        <v>25</v>
      </c>
      <c r="U22" s="1753">
        <v>130</v>
      </c>
      <c r="V22" s="1753">
        <v>165</v>
      </c>
      <c r="W22" s="1753">
        <v>560</v>
      </c>
      <c r="X22" s="1733">
        <v>100</v>
      </c>
      <c r="Y22" s="108"/>
      <c r="Z22" s="109"/>
      <c r="AA22" s="238"/>
      <c r="AB22" s="1739"/>
      <c r="AC22" s="1727"/>
      <c r="AD22" s="1727">
        <v>100</v>
      </c>
      <c r="AE22" s="177">
        <v>3000000</v>
      </c>
      <c r="AF22" s="1784">
        <v>41455</v>
      </c>
      <c r="AG22" s="1730" t="s">
        <v>102</v>
      </c>
    </row>
    <row r="23" spans="1:33" s="22" customFormat="1" ht="53.25" customHeight="1">
      <c r="A23" s="1717"/>
      <c r="B23" s="123"/>
      <c r="C23" s="124"/>
      <c r="D23" s="116"/>
      <c r="E23" s="1775"/>
      <c r="F23" s="93"/>
      <c r="G23" s="107"/>
      <c r="H23" s="234"/>
      <c r="I23" s="232"/>
      <c r="J23" s="125"/>
      <c r="K23" s="126"/>
      <c r="L23" s="1743"/>
      <c r="M23" s="1745"/>
      <c r="N23" s="1748"/>
      <c r="O23" s="1751"/>
      <c r="P23" s="1754"/>
      <c r="Q23" s="1754"/>
      <c r="R23" s="271" t="s">
        <v>145</v>
      </c>
      <c r="S23" s="1754"/>
      <c r="T23" s="1754"/>
      <c r="U23" s="1754"/>
      <c r="V23" s="1754"/>
      <c r="W23" s="1754"/>
      <c r="X23" s="1734"/>
      <c r="Y23" s="20"/>
      <c r="Z23" s="21"/>
      <c r="AA23" s="239"/>
      <c r="AB23" s="1740"/>
      <c r="AC23" s="1728"/>
      <c r="AD23" s="1728"/>
      <c r="AE23" s="177">
        <v>3600000</v>
      </c>
      <c r="AF23" s="1785"/>
      <c r="AG23" s="1731"/>
    </row>
    <row r="24" spans="1:33" s="22" customFormat="1" ht="57.75" customHeight="1">
      <c r="A24" s="1717"/>
      <c r="B24" s="123"/>
      <c r="C24" s="124"/>
      <c r="D24" s="116"/>
      <c r="E24" s="1775"/>
      <c r="F24" s="93"/>
      <c r="G24" s="107"/>
      <c r="H24" s="234"/>
      <c r="I24" s="232"/>
      <c r="J24" s="125"/>
      <c r="K24" s="126"/>
      <c r="L24" s="1743"/>
      <c r="M24" s="1745"/>
      <c r="N24" s="1748"/>
      <c r="O24" s="1751"/>
      <c r="P24" s="1754"/>
      <c r="Q24" s="1754"/>
      <c r="R24" s="271" t="s">
        <v>146</v>
      </c>
      <c r="S24" s="1754"/>
      <c r="T24" s="1754"/>
      <c r="U24" s="1754"/>
      <c r="V24" s="1754"/>
      <c r="W24" s="1754"/>
      <c r="X24" s="1734"/>
      <c r="Y24" s="20"/>
      <c r="Z24" s="21"/>
      <c r="AA24" s="239"/>
      <c r="AB24" s="1740"/>
      <c r="AC24" s="1728"/>
      <c r="AD24" s="1728"/>
      <c r="AE24" s="177">
        <v>4200000</v>
      </c>
      <c r="AF24" s="1785"/>
      <c r="AG24" s="1731"/>
    </row>
    <row r="25" spans="1:33" s="22" customFormat="1" ht="39" customHeight="1">
      <c r="A25" s="1717"/>
      <c r="B25" s="123"/>
      <c r="C25" s="124"/>
      <c r="D25" s="116"/>
      <c r="E25" s="1775"/>
      <c r="F25" s="93"/>
      <c r="G25" s="107"/>
      <c r="H25" s="234"/>
      <c r="I25" s="232"/>
      <c r="J25" s="125"/>
      <c r="K25" s="126"/>
      <c r="L25" s="1743"/>
      <c r="M25" s="1745"/>
      <c r="N25" s="1748"/>
      <c r="O25" s="1751"/>
      <c r="P25" s="1754"/>
      <c r="Q25" s="1754"/>
      <c r="R25" s="271" t="s">
        <v>147</v>
      </c>
      <c r="S25" s="1754"/>
      <c r="T25" s="1754"/>
      <c r="U25" s="1754"/>
      <c r="V25" s="1754"/>
      <c r="W25" s="1754"/>
      <c r="X25" s="1734"/>
      <c r="Y25" s="20"/>
      <c r="Z25" s="21"/>
      <c r="AA25" s="239"/>
      <c r="AB25" s="1740"/>
      <c r="AC25" s="1728"/>
      <c r="AD25" s="1728"/>
      <c r="AE25" s="177">
        <v>1800000</v>
      </c>
      <c r="AF25" s="1785"/>
      <c r="AG25" s="1731"/>
    </row>
    <row r="26" spans="1:33" s="22" customFormat="1" ht="54" customHeight="1">
      <c r="A26" s="1717"/>
      <c r="B26" s="123"/>
      <c r="C26" s="124"/>
      <c r="D26" s="116"/>
      <c r="E26" s="1775"/>
      <c r="F26" s="93"/>
      <c r="G26" s="107"/>
      <c r="H26" s="234"/>
      <c r="I26" s="232"/>
      <c r="J26" s="125"/>
      <c r="K26" s="126"/>
      <c r="L26" s="1743"/>
      <c r="M26" s="1745"/>
      <c r="N26" s="1748"/>
      <c r="O26" s="1751"/>
      <c r="P26" s="1754"/>
      <c r="Q26" s="1754"/>
      <c r="R26" s="271" t="s">
        <v>148</v>
      </c>
      <c r="S26" s="1754"/>
      <c r="T26" s="1754"/>
      <c r="U26" s="1754"/>
      <c r="V26" s="1754"/>
      <c r="W26" s="1754"/>
      <c r="X26" s="1734"/>
      <c r="Y26" s="20"/>
      <c r="Z26" s="21"/>
      <c r="AA26" s="239"/>
      <c r="AB26" s="1740"/>
      <c r="AC26" s="1728"/>
      <c r="AD26" s="1728"/>
      <c r="AE26" s="177">
        <v>1200000</v>
      </c>
      <c r="AF26" s="1785"/>
      <c r="AG26" s="1731"/>
    </row>
    <row r="27" spans="1:33" s="22" customFormat="1" ht="54" customHeight="1">
      <c r="A27" s="1717"/>
      <c r="B27" s="123"/>
      <c r="C27" s="124"/>
      <c r="D27" s="116"/>
      <c r="E27" s="1775"/>
      <c r="F27" s="93"/>
      <c r="G27" s="107"/>
      <c r="H27" s="263"/>
      <c r="I27" s="261"/>
      <c r="J27" s="125"/>
      <c r="K27" s="126"/>
      <c r="L27" s="1743"/>
      <c r="M27" s="1745"/>
      <c r="N27" s="1748"/>
      <c r="O27" s="1751"/>
      <c r="P27" s="1754"/>
      <c r="Q27" s="1754"/>
      <c r="R27" s="271" t="s">
        <v>149</v>
      </c>
      <c r="S27" s="1754"/>
      <c r="T27" s="1754"/>
      <c r="U27" s="1754"/>
      <c r="V27" s="1754"/>
      <c r="W27" s="1754"/>
      <c r="X27" s="1734"/>
      <c r="Y27" s="20"/>
      <c r="Z27" s="21"/>
      <c r="AA27" s="239"/>
      <c r="AB27" s="1740"/>
      <c r="AC27" s="1728"/>
      <c r="AD27" s="1728"/>
      <c r="AE27" s="177">
        <v>625000</v>
      </c>
      <c r="AF27" s="1785"/>
      <c r="AG27" s="1731"/>
    </row>
    <row r="28" spans="1:33" s="22" customFormat="1" ht="54" customHeight="1">
      <c r="A28" s="1717"/>
      <c r="B28" s="123"/>
      <c r="C28" s="124"/>
      <c r="D28" s="116"/>
      <c r="E28" s="1775"/>
      <c r="F28" s="93"/>
      <c r="G28" s="107"/>
      <c r="H28" s="263"/>
      <c r="I28" s="261"/>
      <c r="J28" s="125"/>
      <c r="K28" s="126"/>
      <c r="L28" s="1743"/>
      <c r="M28" s="1745"/>
      <c r="N28" s="1748"/>
      <c r="O28" s="1751"/>
      <c r="P28" s="1754"/>
      <c r="Q28" s="1754"/>
      <c r="R28" s="271" t="s">
        <v>151</v>
      </c>
      <c r="S28" s="1754"/>
      <c r="T28" s="1754"/>
      <c r="U28" s="1754"/>
      <c r="V28" s="1754"/>
      <c r="W28" s="1754"/>
      <c r="X28" s="1734"/>
      <c r="Y28" s="20"/>
      <c r="Z28" s="21"/>
      <c r="AA28" s="239"/>
      <c r="AB28" s="1740"/>
      <c r="AC28" s="1728"/>
      <c r="AD28" s="1728"/>
      <c r="AE28" s="177">
        <v>1250000</v>
      </c>
      <c r="AF28" s="1785"/>
      <c r="AG28" s="1731"/>
    </row>
    <row r="29" spans="1:33" s="22" customFormat="1" ht="54" customHeight="1">
      <c r="A29" s="1718"/>
      <c r="B29" s="123"/>
      <c r="C29" s="124"/>
      <c r="D29" s="116"/>
      <c r="E29" s="1775"/>
      <c r="F29" s="93"/>
      <c r="G29" s="107"/>
      <c r="H29" s="234"/>
      <c r="I29" s="232"/>
      <c r="J29" s="125"/>
      <c r="K29" s="126"/>
      <c r="L29" s="1743"/>
      <c r="M29" s="1746"/>
      <c r="N29" s="1749"/>
      <c r="O29" s="1752"/>
      <c r="P29" s="1755"/>
      <c r="Q29" s="1755"/>
      <c r="R29" s="271" t="s">
        <v>150</v>
      </c>
      <c r="S29" s="1755"/>
      <c r="T29" s="1755"/>
      <c r="U29" s="1755"/>
      <c r="V29" s="1755"/>
      <c r="W29" s="1755"/>
      <c r="X29" s="1735"/>
      <c r="Y29" s="20"/>
      <c r="Z29" s="21"/>
      <c r="AA29" s="239"/>
      <c r="AB29" s="1741"/>
      <c r="AC29" s="1729"/>
      <c r="AD29" s="1729"/>
      <c r="AE29" s="177">
        <v>325000</v>
      </c>
      <c r="AF29" s="1786"/>
      <c r="AG29" s="1732"/>
    </row>
    <row r="30" spans="1:33" s="7" customFormat="1" ht="88.5" customHeight="1">
      <c r="A30" s="1713" t="s">
        <v>115</v>
      </c>
      <c r="B30" s="113"/>
      <c r="C30" s="113"/>
      <c r="D30" s="116"/>
      <c r="E30" s="1775"/>
      <c r="F30" s="29"/>
      <c r="G30" s="29"/>
      <c r="H30" s="30"/>
      <c r="I30" s="30"/>
      <c r="J30" s="232"/>
      <c r="K30" s="31"/>
      <c r="L30" s="1742" t="s">
        <v>38</v>
      </c>
      <c r="M30" s="1744" t="s">
        <v>87</v>
      </c>
      <c r="N30" s="1747">
        <v>0.25</v>
      </c>
      <c r="O30" s="1762" t="s">
        <v>98</v>
      </c>
      <c r="P30" s="1753">
        <v>1</v>
      </c>
      <c r="Q30" s="1753">
        <v>1</v>
      </c>
      <c r="R30" s="185" t="s">
        <v>127</v>
      </c>
      <c r="S30" s="1753">
        <v>0</v>
      </c>
      <c r="T30" s="1753">
        <v>0</v>
      </c>
      <c r="U30" s="1753">
        <v>25</v>
      </c>
      <c r="V30" s="1753">
        <v>72</v>
      </c>
      <c r="W30" s="1753">
        <v>80</v>
      </c>
      <c r="X30" s="1753">
        <v>44</v>
      </c>
      <c r="Y30" s="1753"/>
      <c r="Z30" s="1753">
        <v>1</v>
      </c>
      <c r="AA30" s="1753"/>
      <c r="AB30" s="1753">
        <v>1</v>
      </c>
      <c r="AC30" s="1753"/>
      <c r="AD30" s="1753">
        <v>44</v>
      </c>
      <c r="AE30" s="101">
        <v>400000</v>
      </c>
      <c r="AF30" s="1784">
        <v>41639</v>
      </c>
      <c r="AG30" s="1730" t="s">
        <v>158</v>
      </c>
    </row>
    <row r="31" spans="1:33" s="7" customFormat="1" ht="65.25" customHeight="1">
      <c r="A31" s="1714"/>
      <c r="B31" s="113"/>
      <c r="C31" s="113"/>
      <c r="D31" s="116"/>
      <c r="E31" s="1775"/>
      <c r="F31" s="29"/>
      <c r="G31" s="29"/>
      <c r="H31" s="30"/>
      <c r="I31" s="30"/>
      <c r="J31" s="261"/>
      <c r="K31" s="31"/>
      <c r="L31" s="1743"/>
      <c r="M31" s="1745"/>
      <c r="N31" s="1748"/>
      <c r="O31" s="1763"/>
      <c r="P31" s="1754"/>
      <c r="Q31" s="1754"/>
      <c r="R31" s="185" t="s">
        <v>128</v>
      </c>
      <c r="S31" s="1754"/>
      <c r="T31" s="1754"/>
      <c r="U31" s="1754"/>
      <c r="V31" s="1754"/>
      <c r="W31" s="1754"/>
      <c r="X31" s="1754"/>
      <c r="Y31" s="1754"/>
      <c r="Z31" s="1754"/>
      <c r="AA31" s="1754"/>
      <c r="AB31" s="1754"/>
      <c r="AC31" s="1754"/>
      <c r="AD31" s="1754"/>
      <c r="AE31" s="101">
        <v>400000</v>
      </c>
      <c r="AF31" s="1785"/>
      <c r="AG31" s="1731"/>
    </row>
    <row r="32" spans="1:33" s="7" customFormat="1" ht="98.25" customHeight="1">
      <c r="A32" s="1714"/>
      <c r="B32" s="113"/>
      <c r="C32" s="113"/>
      <c r="D32" s="116"/>
      <c r="E32" s="1775"/>
      <c r="F32" s="29"/>
      <c r="G32" s="29"/>
      <c r="H32" s="30"/>
      <c r="I32" s="30"/>
      <c r="J32" s="261"/>
      <c r="K32" s="31"/>
      <c r="L32" s="1743"/>
      <c r="M32" s="1745"/>
      <c r="N32" s="1748"/>
      <c r="O32" s="1763"/>
      <c r="P32" s="1754"/>
      <c r="Q32" s="1754"/>
      <c r="R32" s="185" t="s">
        <v>129</v>
      </c>
      <c r="S32" s="1754"/>
      <c r="T32" s="1754"/>
      <c r="U32" s="1754"/>
      <c r="V32" s="1754"/>
      <c r="W32" s="1754"/>
      <c r="X32" s="1754"/>
      <c r="Y32" s="1754"/>
      <c r="Z32" s="1754"/>
      <c r="AA32" s="1754"/>
      <c r="AB32" s="1754"/>
      <c r="AC32" s="1754"/>
      <c r="AD32" s="1754"/>
      <c r="AE32" s="101">
        <v>400000</v>
      </c>
      <c r="AF32" s="1785"/>
      <c r="AG32" s="1731"/>
    </row>
    <row r="33" spans="1:33" s="7" customFormat="1" ht="102" customHeight="1">
      <c r="A33" s="1714"/>
      <c r="B33" s="113"/>
      <c r="C33" s="113"/>
      <c r="D33" s="116"/>
      <c r="E33" s="1775"/>
      <c r="F33" s="29"/>
      <c r="G33" s="29"/>
      <c r="H33" s="30"/>
      <c r="I33" s="30"/>
      <c r="J33" s="261"/>
      <c r="K33" s="31"/>
      <c r="L33" s="1743"/>
      <c r="M33" s="1745"/>
      <c r="N33" s="1748"/>
      <c r="O33" s="1763"/>
      <c r="P33" s="1754"/>
      <c r="Q33" s="1754"/>
      <c r="R33" s="185" t="s">
        <v>130</v>
      </c>
      <c r="S33" s="1754"/>
      <c r="T33" s="1754"/>
      <c r="U33" s="1754"/>
      <c r="V33" s="1754"/>
      <c r="W33" s="1754"/>
      <c r="X33" s="1754"/>
      <c r="Y33" s="1754"/>
      <c r="Z33" s="1754"/>
      <c r="AA33" s="1754"/>
      <c r="AB33" s="1754"/>
      <c r="AC33" s="1754"/>
      <c r="AD33" s="1754"/>
      <c r="AE33" s="101">
        <v>800000</v>
      </c>
      <c r="AF33" s="1785"/>
      <c r="AG33" s="1731"/>
    </row>
    <row r="34" spans="1:33" s="7" customFormat="1" ht="100.5" customHeight="1">
      <c r="A34" s="1714"/>
      <c r="B34" s="113"/>
      <c r="C34" s="113"/>
      <c r="D34" s="116"/>
      <c r="E34" s="1775"/>
      <c r="F34" s="29"/>
      <c r="G34" s="29"/>
      <c r="H34" s="30"/>
      <c r="I34" s="30"/>
      <c r="J34" s="261"/>
      <c r="K34" s="31"/>
      <c r="L34" s="1743"/>
      <c r="M34" s="1745"/>
      <c r="N34" s="1748"/>
      <c r="O34" s="1763"/>
      <c r="P34" s="1754"/>
      <c r="Q34" s="1754"/>
      <c r="R34" s="185" t="s">
        <v>131</v>
      </c>
      <c r="S34" s="1754"/>
      <c r="T34" s="1754"/>
      <c r="U34" s="1754"/>
      <c r="V34" s="1754"/>
      <c r="W34" s="1754"/>
      <c r="X34" s="1754"/>
      <c r="Y34" s="1754"/>
      <c r="Z34" s="1754"/>
      <c r="AA34" s="1754"/>
      <c r="AB34" s="1754"/>
      <c r="AC34" s="1754"/>
      <c r="AD34" s="1754"/>
      <c r="AE34" s="101">
        <v>500000</v>
      </c>
      <c r="AF34" s="1785"/>
      <c r="AG34" s="1731"/>
    </row>
    <row r="35" spans="1:33" s="7" customFormat="1" ht="65.25" customHeight="1">
      <c r="A35" s="1714"/>
      <c r="B35" s="113"/>
      <c r="C35" s="113"/>
      <c r="D35" s="116"/>
      <c r="E35" s="1775"/>
      <c r="F35" s="29"/>
      <c r="G35" s="29"/>
      <c r="H35" s="30"/>
      <c r="I35" s="30"/>
      <c r="J35" s="261"/>
      <c r="K35" s="31"/>
      <c r="L35" s="1743"/>
      <c r="M35" s="1745"/>
      <c r="N35" s="1748"/>
      <c r="O35" s="1763"/>
      <c r="P35" s="1754"/>
      <c r="Q35" s="1754"/>
      <c r="R35" s="185" t="s">
        <v>132</v>
      </c>
      <c r="S35" s="1754"/>
      <c r="T35" s="1754"/>
      <c r="U35" s="1754"/>
      <c r="V35" s="1754"/>
      <c r="W35" s="1754"/>
      <c r="X35" s="1754"/>
      <c r="Y35" s="1754"/>
      <c r="Z35" s="1754"/>
      <c r="AA35" s="1754"/>
      <c r="AB35" s="1754"/>
      <c r="AC35" s="1754"/>
      <c r="AD35" s="1754"/>
      <c r="AE35" s="101">
        <v>600000</v>
      </c>
      <c r="AF35" s="1785"/>
      <c r="AG35" s="1731"/>
    </row>
    <row r="36" spans="1:33" s="7" customFormat="1" ht="125.25" customHeight="1">
      <c r="A36" s="1714"/>
      <c r="B36" s="113"/>
      <c r="C36" s="113"/>
      <c r="D36" s="116"/>
      <c r="E36" s="1775"/>
      <c r="F36" s="29"/>
      <c r="G36" s="29"/>
      <c r="H36" s="30"/>
      <c r="I36" s="30"/>
      <c r="J36" s="261"/>
      <c r="K36" s="31"/>
      <c r="L36" s="1743"/>
      <c r="M36" s="1745"/>
      <c r="N36" s="1748"/>
      <c r="O36" s="1763"/>
      <c r="P36" s="1754"/>
      <c r="Q36" s="1754"/>
      <c r="R36" s="185" t="s">
        <v>133</v>
      </c>
      <c r="S36" s="1754"/>
      <c r="T36" s="1754"/>
      <c r="U36" s="1754"/>
      <c r="V36" s="1754"/>
      <c r="W36" s="1754"/>
      <c r="X36" s="1754"/>
      <c r="Y36" s="1754"/>
      <c r="Z36" s="1754"/>
      <c r="AA36" s="1754"/>
      <c r="AB36" s="1754"/>
      <c r="AC36" s="1754"/>
      <c r="AD36" s="1754"/>
      <c r="AE36" s="101">
        <v>1200000</v>
      </c>
      <c r="AF36" s="1785"/>
      <c r="AG36" s="1731"/>
    </row>
    <row r="37" spans="1:33" s="7" customFormat="1" ht="65.25" customHeight="1">
      <c r="A37" s="1714"/>
      <c r="B37" s="113"/>
      <c r="C37" s="113"/>
      <c r="D37" s="116"/>
      <c r="E37" s="1775"/>
      <c r="F37" s="29"/>
      <c r="G37" s="29"/>
      <c r="H37" s="30"/>
      <c r="I37" s="30"/>
      <c r="J37" s="261"/>
      <c r="K37" s="31"/>
      <c r="L37" s="1743"/>
      <c r="M37" s="1745"/>
      <c r="N37" s="1748"/>
      <c r="O37" s="1763"/>
      <c r="P37" s="1754"/>
      <c r="Q37" s="1754"/>
      <c r="R37" s="185" t="s">
        <v>134</v>
      </c>
      <c r="S37" s="1754"/>
      <c r="T37" s="1754"/>
      <c r="U37" s="1754"/>
      <c r="V37" s="1754"/>
      <c r="W37" s="1754"/>
      <c r="X37" s="1754"/>
      <c r="Y37" s="1754"/>
      <c r="Z37" s="1754"/>
      <c r="AA37" s="1754"/>
      <c r="AB37" s="1754"/>
      <c r="AC37" s="1754"/>
      <c r="AD37" s="1754"/>
      <c r="AE37" s="101">
        <v>800000</v>
      </c>
      <c r="AF37" s="1785"/>
      <c r="AG37" s="1731"/>
    </row>
    <row r="38" spans="1:33" s="7" customFormat="1" ht="87" customHeight="1">
      <c r="A38" s="1714"/>
      <c r="B38" s="113"/>
      <c r="C38" s="113"/>
      <c r="D38" s="116"/>
      <c r="E38" s="1775"/>
      <c r="F38" s="29"/>
      <c r="G38" s="29"/>
      <c r="H38" s="30"/>
      <c r="I38" s="30"/>
      <c r="J38" s="261"/>
      <c r="K38" s="31"/>
      <c r="L38" s="1743"/>
      <c r="M38" s="1745"/>
      <c r="N38" s="1748"/>
      <c r="O38" s="1763"/>
      <c r="P38" s="1754"/>
      <c r="Q38" s="1754"/>
      <c r="R38" s="185" t="s">
        <v>135</v>
      </c>
      <c r="S38" s="1754"/>
      <c r="T38" s="1754"/>
      <c r="U38" s="1754"/>
      <c r="V38" s="1754"/>
      <c r="W38" s="1754"/>
      <c r="X38" s="1754"/>
      <c r="Y38" s="1754"/>
      <c r="Z38" s="1754"/>
      <c r="AA38" s="1754"/>
      <c r="AB38" s="1754"/>
      <c r="AC38" s="1754"/>
      <c r="AD38" s="1754"/>
      <c r="AE38" s="101">
        <v>800000</v>
      </c>
      <c r="AF38" s="1785"/>
      <c r="AG38" s="1731"/>
    </row>
    <row r="39" spans="1:33" s="7" customFormat="1" ht="65.25" customHeight="1">
      <c r="A39" s="1714"/>
      <c r="B39" s="113"/>
      <c r="C39" s="113"/>
      <c r="D39" s="116"/>
      <c r="E39" s="1775"/>
      <c r="F39" s="29"/>
      <c r="G39" s="29"/>
      <c r="H39" s="30"/>
      <c r="I39" s="30"/>
      <c r="J39" s="261"/>
      <c r="K39" s="31"/>
      <c r="L39" s="1743"/>
      <c r="M39" s="1745"/>
      <c r="N39" s="1748"/>
      <c r="O39" s="1763"/>
      <c r="P39" s="1754"/>
      <c r="Q39" s="1754"/>
      <c r="R39" s="185" t="s">
        <v>136</v>
      </c>
      <c r="S39" s="1754"/>
      <c r="T39" s="1754"/>
      <c r="U39" s="1754"/>
      <c r="V39" s="1754"/>
      <c r="W39" s="1754"/>
      <c r="X39" s="1754"/>
      <c r="Y39" s="1754"/>
      <c r="Z39" s="1754"/>
      <c r="AA39" s="1754"/>
      <c r="AB39" s="1754"/>
      <c r="AC39" s="1754"/>
      <c r="AD39" s="1754"/>
      <c r="AE39" s="101">
        <v>800000</v>
      </c>
      <c r="AF39" s="1785"/>
      <c r="AG39" s="1731"/>
    </row>
    <row r="40" spans="1:33" s="7" customFormat="1" ht="65.25" customHeight="1">
      <c r="A40" s="1714"/>
      <c r="B40" s="113"/>
      <c r="C40" s="113"/>
      <c r="D40" s="116"/>
      <c r="E40" s="1775"/>
      <c r="F40" s="29"/>
      <c r="G40" s="29"/>
      <c r="H40" s="30"/>
      <c r="I40" s="30"/>
      <c r="J40" s="261"/>
      <c r="K40" s="31"/>
      <c r="L40" s="1743"/>
      <c r="M40" s="1745"/>
      <c r="N40" s="1748"/>
      <c r="O40" s="1763"/>
      <c r="P40" s="1754"/>
      <c r="Q40" s="1754"/>
      <c r="R40" s="185" t="s">
        <v>137</v>
      </c>
      <c r="S40" s="1754"/>
      <c r="T40" s="1754"/>
      <c r="U40" s="1754"/>
      <c r="V40" s="1754"/>
      <c r="W40" s="1754"/>
      <c r="X40" s="1754"/>
      <c r="Y40" s="1754"/>
      <c r="Z40" s="1754"/>
      <c r="AA40" s="1754"/>
      <c r="AB40" s="1754"/>
      <c r="AC40" s="1754"/>
      <c r="AD40" s="1754"/>
      <c r="AE40" s="265">
        <v>1200000</v>
      </c>
      <c r="AF40" s="1785"/>
      <c r="AG40" s="1731"/>
    </row>
    <row r="41" spans="1:33" s="7" customFormat="1" ht="65.25" customHeight="1">
      <c r="A41" s="1714"/>
      <c r="B41" s="113"/>
      <c r="C41" s="113"/>
      <c r="D41" s="116"/>
      <c r="E41" s="1775"/>
      <c r="F41" s="29"/>
      <c r="G41" s="29"/>
      <c r="H41" s="30"/>
      <c r="I41" s="30"/>
      <c r="J41" s="261"/>
      <c r="K41" s="31"/>
      <c r="L41" s="1743"/>
      <c r="M41" s="1745"/>
      <c r="N41" s="1748"/>
      <c r="O41" s="1763"/>
      <c r="P41" s="1754"/>
      <c r="Q41" s="1754"/>
      <c r="R41" s="185" t="s">
        <v>138</v>
      </c>
      <c r="S41" s="1754"/>
      <c r="T41" s="1754"/>
      <c r="U41" s="1754"/>
      <c r="V41" s="1754"/>
      <c r="W41" s="1754"/>
      <c r="X41" s="1754"/>
      <c r="Y41" s="1754"/>
      <c r="Z41" s="1754"/>
      <c r="AA41" s="1754"/>
      <c r="AB41" s="1754"/>
      <c r="AC41" s="1754"/>
      <c r="AD41" s="1754"/>
      <c r="AE41" s="265">
        <v>5700000</v>
      </c>
      <c r="AF41" s="1785"/>
      <c r="AG41" s="1731"/>
    </row>
    <row r="42" spans="1:33" s="7" customFormat="1" ht="105.75" customHeight="1">
      <c r="A42" s="1714"/>
      <c r="B42" s="113"/>
      <c r="C42" s="113"/>
      <c r="D42" s="116"/>
      <c r="E42" s="1775"/>
      <c r="F42" s="29"/>
      <c r="G42" s="29"/>
      <c r="H42" s="30"/>
      <c r="I42" s="30"/>
      <c r="J42" s="261"/>
      <c r="K42" s="31"/>
      <c r="L42" s="1743"/>
      <c r="M42" s="1745"/>
      <c r="N42" s="1748"/>
      <c r="O42" s="1763"/>
      <c r="P42" s="1754"/>
      <c r="Q42" s="1754"/>
      <c r="R42" s="185" t="s">
        <v>139</v>
      </c>
      <c r="S42" s="1754"/>
      <c r="T42" s="1754"/>
      <c r="U42" s="1754"/>
      <c r="V42" s="1754"/>
      <c r="W42" s="1754"/>
      <c r="X42" s="1754"/>
      <c r="Y42" s="1754"/>
      <c r="Z42" s="1754"/>
      <c r="AA42" s="1754"/>
      <c r="AB42" s="1754"/>
      <c r="AC42" s="1754"/>
      <c r="AD42" s="1754"/>
      <c r="AE42" s="265">
        <v>1200000</v>
      </c>
      <c r="AF42" s="1785"/>
      <c r="AG42" s="1731"/>
    </row>
    <row r="43" spans="1:33" s="7" customFormat="1" ht="92.25" customHeight="1">
      <c r="A43" s="1714"/>
      <c r="B43" s="113"/>
      <c r="C43" s="113"/>
      <c r="D43" s="116"/>
      <c r="E43" s="1775"/>
      <c r="F43" s="29"/>
      <c r="G43" s="29"/>
      <c r="H43" s="30"/>
      <c r="I43" s="30"/>
      <c r="J43" s="261"/>
      <c r="K43" s="31"/>
      <c r="L43" s="1761"/>
      <c r="M43" s="1746"/>
      <c r="N43" s="1749"/>
      <c r="O43" s="1764"/>
      <c r="P43" s="1755"/>
      <c r="Q43" s="1755"/>
      <c r="R43" s="185" t="s">
        <v>140</v>
      </c>
      <c r="S43" s="1755"/>
      <c r="T43" s="1755"/>
      <c r="U43" s="1755"/>
      <c r="V43" s="1755"/>
      <c r="W43" s="1755"/>
      <c r="X43" s="1755"/>
      <c r="Y43" s="1755"/>
      <c r="Z43" s="1755"/>
      <c r="AA43" s="1755"/>
      <c r="AB43" s="1755"/>
      <c r="AC43" s="1755"/>
      <c r="AD43" s="1755"/>
      <c r="AE43" s="265">
        <v>200000</v>
      </c>
      <c r="AF43" s="1786"/>
      <c r="AG43" s="1732"/>
    </row>
    <row r="44" spans="1:33" s="7" customFormat="1" ht="114" customHeight="1">
      <c r="A44" s="1714"/>
      <c r="B44" s="113"/>
      <c r="C44" s="113"/>
      <c r="D44" s="116"/>
      <c r="E44" s="1775"/>
      <c r="F44" s="29"/>
      <c r="G44" s="29"/>
      <c r="H44" s="30"/>
      <c r="I44" s="30"/>
      <c r="J44" s="232"/>
      <c r="K44" s="31"/>
      <c r="L44" s="1742" t="s">
        <v>39</v>
      </c>
      <c r="M44" s="1742" t="s">
        <v>88</v>
      </c>
      <c r="N44" s="1747">
        <v>0.25</v>
      </c>
      <c r="O44" s="1750" t="s">
        <v>97</v>
      </c>
      <c r="P44" s="1753">
        <v>1</v>
      </c>
      <c r="Q44" s="1753">
        <v>1</v>
      </c>
      <c r="R44" s="240" t="s">
        <v>152</v>
      </c>
      <c r="S44" s="1777">
        <v>0</v>
      </c>
      <c r="T44" s="1777">
        <v>0</v>
      </c>
      <c r="U44" s="1777">
        <v>150</v>
      </c>
      <c r="V44" s="1777">
        <v>185</v>
      </c>
      <c r="W44" s="1777">
        <v>565</v>
      </c>
      <c r="X44" s="1777">
        <v>100</v>
      </c>
      <c r="Y44" s="1777"/>
      <c r="Z44" s="1777"/>
      <c r="AA44" s="1777"/>
      <c r="AB44" s="1777"/>
      <c r="AC44" s="1777"/>
      <c r="AD44" s="1777">
        <v>100</v>
      </c>
      <c r="AE44" s="266">
        <v>770000</v>
      </c>
      <c r="AF44" s="1799">
        <v>41578</v>
      </c>
      <c r="AG44" s="1730" t="s">
        <v>159</v>
      </c>
    </row>
    <row r="45" spans="1:33" s="7" customFormat="1" ht="99.75" customHeight="1">
      <c r="A45" s="1714"/>
      <c r="B45" s="113"/>
      <c r="C45" s="113"/>
      <c r="D45" s="116"/>
      <c r="E45" s="1775"/>
      <c r="F45" s="29"/>
      <c r="G45" s="29"/>
      <c r="H45" s="30"/>
      <c r="I45" s="30"/>
      <c r="J45" s="232"/>
      <c r="K45" s="31"/>
      <c r="L45" s="1743"/>
      <c r="M45" s="1743"/>
      <c r="N45" s="1748"/>
      <c r="O45" s="1751"/>
      <c r="P45" s="1754"/>
      <c r="Q45" s="1754"/>
      <c r="R45" s="240" t="s">
        <v>153</v>
      </c>
      <c r="S45" s="1777"/>
      <c r="T45" s="1777"/>
      <c r="U45" s="1777"/>
      <c r="V45" s="1777"/>
      <c r="W45" s="1777"/>
      <c r="X45" s="1777"/>
      <c r="Y45" s="1777"/>
      <c r="Z45" s="1777"/>
      <c r="AA45" s="1777"/>
      <c r="AB45" s="1777"/>
      <c r="AC45" s="1777"/>
      <c r="AD45" s="1777"/>
      <c r="AE45" s="265">
        <v>3465000</v>
      </c>
      <c r="AF45" s="1754"/>
      <c r="AG45" s="1731"/>
    </row>
    <row r="46" spans="1:33" s="7" customFormat="1" ht="90" customHeight="1">
      <c r="A46" s="1714"/>
      <c r="B46" s="113"/>
      <c r="C46" s="113"/>
      <c r="D46" s="116"/>
      <c r="E46" s="1775"/>
      <c r="F46" s="29"/>
      <c r="G46" s="29"/>
      <c r="H46" s="30"/>
      <c r="I46" s="30"/>
      <c r="J46" s="232"/>
      <c r="K46" s="31"/>
      <c r="L46" s="1743"/>
      <c r="M46" s="1743"/>
      <c r="N46" s="1748"/>
      <c r="O46" s="1751"/>
      <c r="P46" s="1754"/>
      <c r="Q46" s="1754"/>
      <c r="R46" s="240" t="s">
        <v>154</v>
      </c>
      <c r="S46" s="1777"/>
      <c r="T46" s="1777"/>
      <c r="U46" s="1777"/>
      <c r="V46" s="1777"/>
      <c r="W46" s="1777"/>
      <c r="X46" s="1777"/>
      <c r="Y46" s="1777"/>
      <c r="Z46" s="1777"/>
      <c r="AA46" s="1777"/>
      <c r="AB46" s="1777"/>
      <c r="AC46" s="1777"/>
      <c r="AD46" s="1777"/>
      <c r="AE46" s="265">
        <v>4860000</v>
      </c>
      <c r="AF46" s="1754"/>
      <c r="AG46" s="1731"/>
    </row>
    <row r="47" spans="1:33" s="7" customFormat="1" ht="55.5" customHeight="1">
      <c r="A47" s="1714"/>
      <c r="B47" s="113"/>
      <c r="C47" s="113"/>
      <c r="D47" s="116"/>
      <c r="E47" s="1775"/>
      <c r="F47" s="29"/>
      <c r="G47" s="29"/>
      <c r="H47" s="30"/>
      <c r="I47" s="30"/>
      <c r="J47" s="232"/>
      <c r="K47" s="31"/>
      <c r="L47" s="1743"/>
      <c r="M47" s="1743"/>
      <c r="N47" s="1748"/>
      <c r="O47" s="1751"/>
      <c r="P47" s="1754"/>
      <c r="Q47" s="1754"/>
      <c r="R47" s="240" t="s">
        <v>155</v>
      </c>
      <c r="S47" s="1777"/>
      <c r="T47" s="1777"/>
      <c r="U47" s="1777"/>
      <c r="V47" s="1777"/>
      <c r="W47" s="1777"/>
      <c r="X47" s="1777"/>
      <c r="Y47" s="1777"/>
      <c r="Z47" s="1777"/>
      <c r="AA47" s="1777"/>
      <c r="AB47" s="1777"/>
      <c r="AC47" s="1777"/>
      <c r="AD47" s="1777"/>
      <c r="AE47" s="265">
        <v>1155000</v>
      </c>
      <c r="AF47" s="1754"/>
      <c r="AG47" s="1731"/>
    </row>
    <row r="48" spans="1:33" s="7" customFormat="1" ht="55.5" customHeight="1">
      <c r="A48" s="1714"/>
      <c r="B48" s="113"/>
      <c r="C48" s="113"/>
      <c r="D48" s="116"/>
      <c r="E48" s="1775"/>
      <c r="F48" s="29"/>
      <c r="G48" s="29"/>
      <c r="H48" s="30"/>
      <c r="I48" s="30"/>
      <c r="J48" s="261"/>
      <c r="K48" s="31"/>
      <c r="L48" s="1743"/>
      <c r="M48" s="1743"/>
      <c r="N48" s="1748"/>
      <c r="O48" s="1751"/>
      <c r="P48" s="1754"/>
      <c r="Q48" s="1754"/>
      <c r="R48" s="240" t="s">
        <v>157</v>
      </c>
      <c r="S48" s="1777"/>
      <c r="T48" s="1777"/>
      <c r="U48" s="1777"/>
      <c r="V48" s="1777"/>
      <c r="W48" s="1777"/>
      <c r="X48" s="1777"/>
      <c r="Y48" s="1777"/>
      <c r="Z48" s="1777"/>
      <c r="AA48" s="1777"/>
      <c r="AB48" s="1777"/>
      <c r="AC48" s="1777"/>
      <c r="AD48" s="1777"/>
      <c r="AE48" s="265">
        <v>5320000</v>
      </c>
      <c r="AF48" s="1754"/>
      <c r="AG48" s="1731"/>
    </row>
    <row r="49" spans="1:33" s="7" customFormat="1" ht="55.5" customHeight="1">
      <c r="A49" s="1714"/>
      <c r="B49" s="113"/>
      <c r="C49" s="113"/>
      <c r="D49" s="116"/>
      <c r="E49" s="1775"/>
      <c r="F49" s="29"/>
      <c r="G49" s="29"/>
      <c r="H49" s="30"/>
      <c r="I49" s="30"/>
      <c r="J49" s="261"/>
      <c r="K49" s="31"/>
      <c r="L49" s="1761"/>
      <c r="M49" s="1761"/>
      <c r="N49" s="1749"/>
      <c r="O49" s="1752"/>
      <c r="P49" s="1755"/>
      <c r="Q49" s="1755"/>
      <c r="R49" s="240" t="s">
        <v>156</v>
      </c>
      <c r="S49" s="1777"/>
      <c r="T49" s="1777"/>
      <c r="U49" s="1777"/>
      <c r="V49" s="1777"/>
      <c r="W49" s="1777"/>
      <c r="X49" s="1777"/>
      <c r="Y49" s="1777"/>
      <c r="Z49" s="1777"/>
      <c r="AA49" s="1777"/>
      <c r="AB49" s="1777"/>
      <c r="AC49" s="1777"/>
      <c r="AD49" s="1777"/>
      <c r="AE49" s="265">
        <v>2430000</v>
      </c>
      <c r="AF49" s="1755"/>
      <c r="AG49" s="1732"/>
    </row>
    <row r="50" spans="1:33" s="22" customFormat="1" ht="33" customHeight="1">
      <c r="A50" s="1715"/>
      <c r="B50" s="112"/>
      <c r="C50" s="112"/>
      <c r="D50" s="116"/>
      <c r="E50" s="1775"/>
      <c r="F50" s="24"/>
      <c r="G50" s="24"/>
      <c r="H50" s="24"/>
      <c r="I50" s="24"/>
      <c r="J50" s="37"/>
      <c r="K50" s="37"/>
      <c r="L50" s="37"/>
      <c r="M50" s="37"/>
      <c r="N50" s="37"/>
      <c r="O50" s="210"/>
      <c r="P50" s="37"/>
      <c r="Q50" s="14"/>
      <c r="R50" s="272"/>
      <c r="S50" s="128"/>
      <c r="T50" s="128"/>
      <c r="U50" s="128"/>
      <c r="V50" s="128"/>
      <c r="W50" s="128"/>
      <c r="X50" s="128"/>
      <c r="Y50" s="128"/>
      <c r="Z50" s="128"/>
      <c r="AA50" s="128"/>
      <c r="AB50" s="128"/>
      <c r="AC50" s="128"/>
      <c r="AD50" s="128"/>
      <c r="AE50" s="167">
        <f>SUM(AE22:AE49)</f>
        <v>49000000</v>
      </c>
      <c r="AF50" s="14" t="s">
        <v>2</v>
      </c>
      <c r="AG50" s="38">
        <f>SUM(AG22:AG43)</f>
        <v>0</v>
      </c>
    </row>
    <row r="51" spans="1:33" s="40" customFormat="1" ht="32.25" customHeight="1">
      <c r="A51" s="204"/>
      <c r="B51" s="112"/>
      <c r="C51" s="112"/>
      <c r="D51" s="116"/>
      <c r="E51" s="1775"/>
      <c r="F51" s="39"/>
      <c r="H51" s="41"/>
      <c r="I51" s="41"/>
      <c r="J51" s="41"/>
      <c r="K51" s="41"/>
      <c r="L51" s="41"/>
      <c r="M51" s="41"/>
      <c r="N51" s="41"/>
      <c r="O51" s="211"/>
      <c r="P51" s="41"/>
      <c r="Q51" s="41"/>
      <c r="R51" s="243"/>
      <c r="S51" s="127"/>
      <c r="T51" s="127"/>
      <c r="U51" s="127"/>
      <c r="V51" s="127"/>
      <c r="W51" s="127"/>
      <c r="X51" s="127"/>
      <c r="Y51" s="127"/>
      <c r="Z51" s="127"/>
      <c r="AA51" s="127"/>
      <c r="AB51" s="127"/>
      <c r="AC51" s="127"/>
      <c r="AD51" s="127"/>
      <c r="AE51" s="168">
        <f>+AE50</f>
        <v>49000000</v>
      </c>
      <c r="AF51" s="42" t="s">
        <v>2</v>
      </c>
      <c r="AG51" s="42">
        <f aca="true" t="shared" si="1" ref="AF51:AG53">+AG50</f>
        <v>0</v>
      </c>
    </row>
    <row r="52" spans="2:33" ht="41.25" customHeight="1">
      <c r="B52" s="112"/>
      <c r="C52" s="112"/>
      <c r="D52" s="116"/>
      <c r="E52" s="1775"/>
      <c r="F52" s="43"/>
      <c r="G52" s="44"/>
      <c r="H52" s="44"/>
      <c r="I52" s="44"/>
      <c r="J52" s="44"/>
      <c r="K52" s="44"/>
      <c r="L52" s="44"/>
      <c r="M52" s="44"/>
      <c r="N52" s="44"/>
      <c r="O52" s="212"/>
      <c r="P52" s="44"/>
      <c r="Q52" s="44"/>
      <c r="R52" s="250"/>
      <c r="S52" s="79"/>
      <c r="T52" s="79"/>
      <c r="U52" s="79"/>
      <c r="V52" s="79"/>
      <c r="W52" s="79"/>
      <c r="X52" s="79"/>
      <c r="Y52" s="79"/>
      <c r="Z52" s="79"/>
      <c r="AA52" s="79"/>
      <c r="AB52" s="79"/>
      <c r="AC52" s="79"/>
      <c r="AD52" s="79"/>
      <c r="AE52" s="169">
        <f>+AE51</f>
        <v>49000000</v>
      </c>
      <c r="AF52" s="45" t="str">
        <f t="shared" si="1"/>
        <v> </v>
      </c>
      <c r="AG52" s="45">
        <f t="shared" si="1"/>
        <v>0</v>
      </c>
    </row>
    <row r="53" spans="2:33" ht="34.5" customHeight="1">
      <c r="B53" s="114"/>
      <c r="C53" s="114"/>
      <c r="D53" s="117"/>
      <c r="E53" s="1776"/>
      <c r="F53" s="46"/>
      <c r="G53" s="46"/>
      <c r="H53" s="46"/>
      <c r="I53" s="46"/>
      <c r="J53" s="46"/>
      <c r="K53" s="46"/>
      <c r="L53" s="46"/>
      <c r="M53" s="46"/>
      <c r="N53" s="46"/>
      <c r="O53" s="213"/>
      <c r="P53" s="46"/>
      <c r="Q53" s="46"/>
      <c r="R53" s="251"/>
      <c r="S53" s="81"/>
      <c r="T53" s="81"/>
      <c r="U53" s="81"/>
      <c r="V53" s="81"/>
      <c r="W53" s="81"/>
      <c r="X53" s="81"/>
      <c r="Y53" s="81"/>
      <c r="Z53" s="81"/>
      <c r="AA53" s="81"/>
      <c r="AB53" s="81"/>
      <c r="AC53" s="81"/>
      <c r="AD53" s="81"/>
      <c r="AE53" s="170">
        <f>+AE52</f>
        <v>49000000</v>
      </c>
      <c r="AF53" s="47" t="str">
        <f t="shared" si="1"/>
        <v> </v>
      </c>
      <c r="AG53" s="47">
        <f t="shared" si="1"/>
        <v>0</v>
      </c>
    </row>
    <row r="55" spans="1:37" s="22" customFormat="1" ht="119.25" customHeight="1">
      <c r="A55" s="1719" t="s">
        <v>113</v>
      </c>
      <c r="B55" s="186" t="s">
        <v>20</v>
      </c>
      <c r="C55" s="187" t="s">
        <v>21</v>
      </c>
      <c r="D55" s="193">
        <v>3</v>
      </c>
      <c r="E55" s="194" t="s">
        <v>22</v>
      </c>
      <c r="F55" s="48">
        <v>3.2</v>
      </c>
      <c r="G55" s="49" t="s">
        <v>40</v>
      </c>
      <c r="H55" s="50" t="s">
        <v>41</v>
      </c>
      <c r="I55" s="51" t="s">
        <v>42</v>
      </c>
      <c r="J55" s="236" t="s">
        <v>43</v>
      </c>
      <c r="K55" s="51" t="s">
        <v>44</v>
      </c>
      <c r="L55" s="1812" t="s">
        <v>45</v>
      </c>
      <c r="M55" s="1812" t="s">
        <v>106</v>
      </c>
      <c r="N55" s="1818">
        <v>0.5</v>
      </c>
      <c r="O55" s="1812" t="s">
        <v>107</v>
      </c>
      <c r="P55" s="1814">
        <v>1</v>
      </c>
      <c r="Q55" s="1815">
        <v>1</v>
      </c>
      <c r="R55" s="185" t="s">
        <v>160</v>
      </c>
      <c r="S55" s="1837">
        <v>7769</v>
      </c>
      <c r="T55" s="1837">
        <v>7699</v>
      </c>
      <c r="U55" s="1837">
        <v>8006</v>
      </c>
      <c r="V55" s="1837">
        <v>11802</v>
      </c>
      <c r="W55" s="1837">
        <v>31239</v>
      </c>
      <c r="X55" s="1837">
        <v>10304</v>
      </c>
      <c r="Y55" s="1837">
        <v>1012</v>
      </c>
      <c r="Z55" s="1837">
        <v>139</v>
      </c>
      <c r="AA55" s="1837"/>
      <c r="AB55" s="1837">
        <v>2296</v>
      </c>
      <c r="AC55" s="1837">
        <v>4981</v>
      </c>
      <c r="AD55" s="1837">
        <v>10304</v>
      </c>
      <c r="AE55" s="101">
        <v>2000000</v>
      </c>
      <c r="AF55" s="1799">
        <v>41639</v>
      </c>
      <c r="AG55" s="1799" t="s">
        <v>171</v>
      </c>
      <c r="AH55" s="28"/>
      <c r="AI55" s="28"/>
      <c r="AJ55" s="28"/>
      <c r="AK55" s="28"/>
    </row>
    <row r="56" spans="1:37" s="22" customFormat="1" ht="61.5" customHeight="1">
      <c r="A56" s="1719"/>
      <c r="B56" s="188"/>
      <c r="C56" s="189"/>
      <c r="D56" s="195"/>
      <c r="E56" s="196"/>
      <c r="F56" s="99"/>
      <c r="G56" s="154"/>
      <c r="H56" s="155"/>
      <c r="I56" s="26"/>
      <c r="J56" s="237"/>
      <c r="K56" s="27"/>
      <c r="L56" s="1813"/>
      <c r="M56" s="1813"/>
      <c r="N56" s="1819"/>
      <c r="O56" s="1813"/>
      <c r="P56" s="1814"/>
      <c r="Q56" s="1815"/>
      <c r="R56" s="185" t="s">
        <v>161</v>
      </c>
      <c r="S56" s="1838"/>
      <c r="T56" s="1838"/>
      <c r="U56" s="1838"/>
      <c r="V56" s="1838"/>
      <c r="W56" s="1838"/>
      <c r="X56" s="1838"/>
      <c r="Y56" s="1838"/>
      <c r="Z56" s="1838"/>
      <c r="AA56" s="1838"/>
      <c r="AB56" s="1838"/>
      <c r="AC56" s="1838"/>
      <c r="AD56" s="1838"/>
      <c r="AE56" s="101">
        <v>4000000</v>
      </c>
      <c r="AF56" s="1850"/>
      <c r="AG56" s="1850"/>
      <c r="AH56" s="28"/>
      <c r="AI56" s="28"/>
      <c r="AJ56" s="28"/>
      <c r="AK56" s="28"/>
    </row>
    <row r="57" spans="1:37" s="22" customFormat="1" ht="42" customHeight="1">
      <c r="A57" s="1719"/>
      <c r="B57" s="188"/>
      <c r="C57" s="189"/>
      <c r="D57" s="195"/>
      <c r="E57" s="196"/>
      <c r="F57" s="99"/>
      <c r="G57" s="154"/>
      <c r="H57" s="155"/>
      <c r="I57" s="26"/>
      <c r="J57" s="237"/>
      <c r="K57" s="27"/>
      <c r="L57" s="1813"/>
      <c r="M57" s="1813"/>
      <c r="N57" s="1819"/>
      <c r="O57" s="1813"/>
      <c r="P57" s="1814"/>
      <c r="Q57" s="1815"/>
      <c r="R57" s="185" t="s">
        <v>162</v>
      </c>
      <c r="S57" s="1838"/>
      <c r="T57" s="1838"/>
      <c r="U57" s="1838"/>
      <c r="V57" s="1838"/>
      <c r="W57" s="1838"/>
      <c r="X57" s="1838"/>
      <c r="Y57" s="1838"/>
      <c r="Z57" s="1838"/>
      <c r="AA57" s="1838"/>
      <c r="AB57" s="1838"/>
      <c r="AC57" s="1838"/>
      <c r="AD57" s="1838"/>
      <c r="AE57" s="101">
        <v>11000000</v>
      </c>
      <c r="AF57" s="1850"/>
      <c r="AG57" s="1850"/>
      <c r="AH57" s="28"/>
      <c r="AI57" s="28"/>
      <c r="AJ57" s="28"/>
      <c r="AK57" s="28"/>
    </row>
    <row r="58" spans="1:37" s="22" customFormat="1" ht="61.5" customHeight="1">
      <c r="A58" s="1719"/>
      <c r="B58" s="188"/>
      <c r="C58" s="189"/>
      <c r="D58" s="195"/>
      <c r="E58" s="196"/>
      <c r="F58" s="99"/>
      <c r="G58" s="154"/>
      <c r="H58" s="155"/>
      <c r="I58" s="26"/>
      <c r="J58" s="237"/>
      <c r="K58" s="27"/>
      <c r="L58" s="1813"/>
      <c r="M58" s="1813"/>
      <c r="N58" s="1819"/>
      <c r="O58" s="1813"/>
      <c r="P58" s="1814"/>
      <c r="Q58" s="1815"/>
      <c r="R58" s="185" t="s">
        <v>163</v>
      </c>
      <c r="S58" s="1838"/>
      <c r="T58" s="1838"/>
      <c r="U58" s="1838"/>
      <c r="V58" s="1838"/>
      <c r="W58" s="1838"/>
      <c r="X58" s="1838"/>
      <c r="Y58" s="1838"/>
      <c r="Z58" s="1838"/>
      <c r="AA58" s="1838"/>
      <c r="AB58" s="1838"/>
      <c r="AC58" s="1838"/>
      <c r="AD58" s="1838"/>
      <c r="AE58" s="101">
        <v>6000000</v>
      </c>
      <c r="AF58" s="1850"/>
      <c r="AG58" s="1850"/>
      <c r="AH58" s="28"/>
      <c r="AI58" s="28"/>
      <c r="AJ58" s="28"/>
      <c r="AK58" s="28"/>
    </row>
    <row r="59" spans="1:37" s="22" customFormat="1" ht="54" customHeight="1">
      <c r="A59" s="1719"/>
      <c r="B59" s="188"/>
      <c r="C59" s="189"/>
      <c r="D59" s="195"/>
      <c r="E59" s="196"/>
      <c r="F59" s="99"/>
      <c r="G59" s="154"/>
      <c r="H59" s="155"/>
      <c r="I59" s="26"/>
      <c r="J59" s="237"/>
      <c r="K59" s="27"/>
      <c r="L59" s="1813"/>
      <c r="M59" s="1813"/>
      <c r="N59" s="1819"/>
      <c r="O59" s="1813"/>
      <c r="P59" s="1814"/>
      <c r="Q59" s="1815"/>
      <c r="R59" s="185" t="s">
        <v>164</v>
      </c>
      <c r="S59" s="1838"/>
      <c r="T59" s="1838"/>
      <c r="U59" s="1838"/>
      <c r="V59" s="1838"/>
      <c r="W59" s="1838"/>
      <c r="X59" s="1838"/>
      <c r="Y59" s="1838"/>
      <c r="Z59" s="1838"/>
      <c r="AA59" s="1838"/>
      <c r="AB59" s="1838"/>
      <c r="AC59" s="1838"/>
      <c r="AD59" s="1838"/>
      <c r="AE59" s="101">
        <v>7000000</v>
      </c>
      <c r="AF59" s="1850"/>
      <c r="AG59" s="1850"/>
      <c r="AH59" s="28"/>
      <c r="AI59" s="28"/>
      <c r="AJ59" s="28"/>
      <c r="AK59" s="28"/>
    </row>
    <row r="60" spans="1:37" s="22" customFormat="1" ht="54" customHeight="1">
      <c r="A60" s="1719"/>
      <c r="B60" s="188"/>
      <c r="C60" s="189"/>
      <c r="D60" s="195"/>
      <c r="E60" s="196"/>
      <c r="F60" s="99"/>
      <c r="G60" s="154"/>
      <c r="H60" s="155"/>
      <c r="I60" s="26"/>
      <c r="J60" s="237"/>
      <c r="K60" s="27"/>
      <c r="L60" s="1813"/>
      <c r="M60" s="1813"/>
      <c r="N60" s="1819"/>
      <c r="O60" s="1813"/>
      <c r="P60" s="1814"/>
      <c r="Q60" s="1815"/>
      <c r="R60" s="185" t="s">
        <v>165</v>
      </c>
      <c r="S60" s="1838"/>
      <c r="T60" s="1838"/>
      <c r="U60" s="1838"/>
      <c r="V60" s="1838"/>
      <c r="W60" s="1838"/>
      <c r="X60" s="1838"/>
      <c r="Y60" s="1838"/>
      <c r="Z60" s="1838"/>
      <c r="AA60" s="1838"/>
      <c r="AB60" s="1838"/>
      <c r="AC60" s="1838"/>
      <c r="AD60" s="1838"/>
      <c r="AE60" s="101">
        <v>6000000</v>
      </c>
      <c r="AF60" s="1850"/>
      <c r="AG60" s="1850"/>
      <c r="AH60" s="28"/>
      <c r="AI60" s="28"/>
      <c r="AJ60" s="28"/>
      <c r="AK60" s="28"/>
    </row>
    <row r="61" spans="1:37" s="22" customFormat="1" ht="54" customHeight="1">
      <c r="A61" s="1719"/>
      <c r="B61" s="188"/>
      <c r="C61" s="189"/>
      <c r="D61" s="195"/>
      <c r="E61" s="196"/>
      <c r="F61" s="99"/>
      <c r="G61" s="154"/>
      <c r="H61" s="155"/>
      <c r="I61" s="26"/>
      <c r="J61" s="237"/>
      <c r="K61" s="27"/>
      <c r="L61" s="1813"/>
      <c r="M61" s="1813"/>
      <c r="N61" s="1819"/>
      <c r="O61" s="1813"/>
      <c r="P61" s="1814"/>
      <c r="Q61" s="1815"/>
      <c r="R61" s="185" t="s">
        <v>166</v>
      </c>
      <c r="S61" s="1838"/>
      <c r="T61" s="1838"/>
      <c r="U61" s="1838"/>
      <c r="V61" s="1838"/>
      <c r="W61" s="1838"/>
      <c r="X61" s="1838"/>
      <c r="Y61" s="1838"/>
      <c r="Z61" s="1838"/>
      <c r="AA61" s="1838"/>
      <c r="AB61" s="1838"/>
      <c r="AC61" s="1838"/>
      <c r="AD61" s="1838"/>
      <c r="AE61" s="101">
        <v>6000000</v>
      </c>
      <c r="AF61" s="1850"/>
      <c r="AG61" s="1850"/>
      <c r="AH61" s="28"/>
      <c r="AI61" s="28"/>
      <c r="AJ61" s="28"/>
      <c r="AK61" s="28"/>
    </row>
    <row r="62" spans="1:37" s="22" customFormat="1" ht="114" customHeight="1">
      <c r="A62" s="1719"/>
      <c r="B62" s="188"/>
      <c r="C62" s="189"/>
      <c r="D62" s="195"/>
      <c r="E62" s="196"/>
      <c r="F62" s="99"/>
      <c r="G62" s="154"/>
      <c r="H62" s="155"/>
      <c r="I62" s="26"/>
      <c r="J62" s="237"/>
      <c r="K62" s="27"/>
      <c r="L62" s="1813"/>
      <c r="M62" s="1813"/>
      <c r="N62" s="1819"/>
      <c r="O62" s="1813"/>
      <c r="P62" s="1814"/>
      <c r="Q62" s="1815"/>
      <c r="R62" s="185" t="s">
        <v>167</v>
      </c>
      <c r="S62" s="1838"/>
      <c r="T62" s="1838"/>
      <c r="U62" s="1838"/>
      <c r="V62" s="1838"/>
      <c r="W62" s="1838"/>
      <c r="X62" s="1838"/>
      <c r="Y62" s="1838"/>
      <c r="Z62" s="1838"/>
      <c r="AA62" s="1838"/>
      <c r="AB62" s="1838"/>
      <c r="AC62" s="1838"/>
      <c r="AD62" s="1838"/>
      <c r="AE62" s="101">
        <v>10000000</v>
      </c>
      <c r="AF62" s="1850"/>
      <c r="AG62" s="1850"/>
      <c r="AH62" s="28"/>
      <c r="AI62" s="28"/>
      <c r="AJ62" s="28"/>
      <c r="AK62" s="28"/>
    </row>
    <row r="63" spans="1:37" s="22" customFormat="1" ht="54" customHeight="1">
      <c r="A63" s="1719"/>
      <c r="B63" s="188"/>
      <c r="C63" s="189"/>
      <c r="D63" s="195"/>
      <c r="E63" s="196"/>
      <c r="F63" s="99"/>
      <c r="G63" s="154"/>
      <c r="H63" s="155"/>
      <c r="I63" s="26"/>
      <c r="J63" s="237"/>
      <c r="K63" s="27"/>
      <c r="L63" s="1813"/>
      <c r="M63" s="1813"/>
      <c r="N63" s="1819"/>
      <c r="O63" s="1813"/>
      <c r="P63" s="1814"/>
      <c r="Q63" s="1815"/>
      <c r="R63" s="185" t="s">
        <v>168</v>
      </c>
      <c r="S63" s="1838"/>
      <c r="T63" s="1838"/>
      <c r="U63" s="1838"/>
      <c r="V63" s="1838"/>
      <c r="W63" s="1838"/>
      <c r="X63" s="1838"/>
      <c r="Y63" s="1838"/>
      <c r="Z63" s="1838"/>
      <c r="AA63" s="1838"/>
      <c r="AB63" s="1838"/>
      <c r="AC63" s="1838"/>
      <c r="AD63" s="1838"/>
      <c r="AE63" s="101">
        <v>10000000</v>
      </c>
      <c r="AF63" s="1850"/>
      <c r="AG63" s="1850"/>
      <c r="AH63" s="28"/>
      <c r="AI63" s="28"/>
      <c r="AJ63" s="28"/>
      <c r="AK63" s="28"/>
    </row>
    <row r="64" spans="1:37" s="22" customFormat="1" ht="54" customHeight="1">
      <c r="A64" s="1719"/>
      <c r="B64" s="188"/>
      <c r="C64" s="189"/>
      <c r="D64" s="195"/>
      <c r="E64" s="196"/>
      <c r="F64" s="99"/>
      <c r="G64" s="154"/>
      <c r="H64" s="155"/>
      <c r="I64" s="26"/>
      <c r="J64" s="237"/>
      <c r="K64" s="27"/>
      <c r="L64" s="1813"/>
      <c r="M64" s="1813"/>
      <c r="N64" s="1819"/>
      <c r="O64" s="1813"/>
      <c r="P64" s="1814"/>
      <c r="Q64" s="1815"/>
      <c r="R64" s="185" t="s">
        <v>169</v>
      </c>
      <c r="S64" s="1838"/>
      <c r="T64" s="1838"/>
      <c r="U64" s="1838"/>
      <c r="V64" s="1838"/>
      <c r="W64" s="1838"/>
      <c r="X64" s="1838"/>
      <c r="Y64" s="1838"/>
      <c r="Z64" s="1838"/>
      <c r="AA64" s="1838"/>
      <c r="AB64" s="1838"/>
      <c r="AC64" s="1838"/>
      <c r="AD64" s="1838"/>
      <c r="AE64" s="101">
        <v>6000000</v>
      </c>
      <c r="AF64" s="1850"/>
      <c r="AG64" s="1850"/>
      <c r="AH64" s="28"/>
      <c r="AI64" s="28"/>
      <c r="AJ64" s="28"/>
      <c r="AK64" s="28"/>
    </row>
    <row r="65" spans="1:37" s="22" customFormat="1" ht="54" customHeight="1">
      <c r="A65" s="1719"/>
      <c r="B65" s="188"/>
      <c r="C65" s="189"/>
      <c r="D65" s="195"/>
      <c r="E65" s="196"/>
      <c r="F65" s="99"/>
      <c r="G65" s="154"/>
      <c r="H65" s="155"/>
      <c r="I65" s="26"/>
      <c r="J65" s="237"/>
      <c r="K65" s="27"/>
      <c r="L65" s="1813"/>
      <c r="M65" s="1813"/>
      <c r="N65" s="1819"/>
      <c r="O65" s="1813"/>
      <c r="P65" s="1814"/>
      <c r="Q65" s="1815"/>
      <c r="R65" s="185" t="s">
        <v>170</v>
      </c>
      <c r="S65" s="1838"/>
      <c r="T65" s="1838"/>
      <c r="U65" s="1838"/>
      <c r="V65" s="1838"/>
      <c r="W65" s="1838"/>
      <c r="X65" s="1838"/>
      <c r="Y65" s="1838"/>
      <c r="Z65" s="1838"/>
      <c r="AA65" s="1838"/>
      <c r="AB65" s="1838"/>
      <c r="AC65" s="1838"/>
      <c r="AD65" s="1838"/>
      <c r="AE65" s="101">
        <v>2000000</v>
      </c>
      <c r="AF65" s="1851"/>
      <c r="AG65" s="1851"/>
      <c r="AH65" s="28"/>
      <c r="AI65" s="28"/>
      <c r="AJ65" s="28"/>
      <c r="AK65" s="28"/>
    </row>
    <row r="66" spans="1:37" s="22" customFormat="1" ht="102" customHeight="1">
      <c r="A66" s="1716" t="s">
        <v>116</v>
      </c>
      <c r="B66" s="190"/>
      <c r="C66" s="190"/>
      <c r="D66" s="197"/>
      <c r="E66" s="197"/>
      <c r="F66" s="24"/>
      <c r="G66" s="25"/>
      <c r="H66" s="26"/>
      <c r="I66" s="26"/>
      <c r="J66" s="26"/>
      <c r="K66" s="27"/>
      <c r="L66" s="1812" t="s">
        <v>46</v>
      </c>
      <c r="M66" s="1812" t="s">
        <v>111</v>
      </c>
      <c r="N66" s="1818">
        <v>0.25</v>
      </c>
      <c r="O66" s="1812" t="s">
        <v>172</v>
      </c>
      <c r="P66" s="1827">
        <v>1</v>
      </c>
      <c r="Q66" s="1810">
        <v>1</v>
      </c>
      <c r="R66" s="280" t="s">
        <v>174</v>
      </c>
      <c r="S66" s="1810">
        <v>7769</v>
      </c>
      <c r="T66" s="1810">
        <v>7699</v>
      </c>
      <c r="U66" s="1810">
        <v>8006</v>
      </c>
      <c r="V66" s="1810">
        <v>11802</v>
      </c>
      <c r="W66" s="1810">
        <v>31239</v>
      </c>
      <c r="X66" s="1810">
        <v>10304</v>
      </c>
      <c r="Y66" s="1810">
        <v>1012</v>
      </c>
      <c r="Z66" s="1810">
        <v>139</v>
      </c>
      <c r="AA66" s="1810"/>
      <c r="AB66" s="1810">
        <v>2296</v>
      </c>
      <c r="AC66" s="1810">
        <v>4981</v>
      </c>
      <c r="AD66" s="1810">
        <v>10304</v>
      </c>
      <c r="AE66" s="101">
        <v>3290000</v>
      </c>
      <c r="AF66" s="1799" t="s">
        <v>2</v>
      </c>
      <c r="AG66" s="1816" t="s">
        <v>158</v>
      </c>
      <c r="AH66" s="28"/>
      <c r="AI66" s="28"/>
      <c r="AJ66" s="28"/>
      <c r="AK66" s="28"/>
    </row>
    <row r="67" spans="1:37" s="22" customFormat="1" ht="69.75" customHeight="1">
      <c r="A67" s="1717"/>
      <c r="B67" s="190"/>
      <c r="C67" s="190"/>
      <c r="D67" s="197"/>
      <c r="E67" s="197"/>
      <c r="F67" s="24"/>
      <c r="G67" s="25"/>
      <c r="H67" s="26"/>
      <c r="I67" s="26"/>
      <c r="J67" s="26"/>
      <c r="K67" s="27"/>
      <c r="L67" s="1813"/>
      <c r="M67" s="1813"/>
      <c r="N67" s="1819"/>
      <c r="O67" s="1813"/>
      <c r="P67" s="1828"/>
      <c r="Q67" s="1830"/>
      <c r="R67" s="185" t="s">
        <v>175</v>
      </c>
      <c r="S67" s="1830"/>
      <c r="T67" s="1830"/>
      <c r="U67" s="1830"/>
      <c r="V67" s="1830"/>
      <c r="W67" s="1830"/>
      <c r="X67" s="1830"/>
      <c r="Y67" s="1830"/>
      <c r="Z67" s="1830"/>
      <c r="AA67" s="1830"/>
      <c r="AB67" s="1830"/>
      <c r="AC67" s="1830"/>
      <c r="AD67" s="1830"/>
      <c r="AE67" s="101">
        <v>4850000</v>
      </c>
      <c r="AF67" s="1850"/>
      <c r="AG67" s="1817"/>
      <c r="AH67" s="28"/>
      <c r="AI67" s="28"/>
      <c r="AJ67" s="28"/>
      <c r="AK67" s="28"/>
    </row>
    <row r="68" spans="1:37" s="22" customFormat="1" ht="122.25" customHeight="1">
      <c r="A68" s="1717"/>
      <c r="B68" s="190"/>
      <c r="C68" s="190"/>
      <c r="D68" s="197"/>
      <c r="E68" s="197"/>
      <c r="F68" s="24"/>
      <c r="G68" s="25"/>
      <c r="H68" s="26"/>
      <c r="I68" s="26"/>
      <c r="J68" s="26"/>
      <c r="K68" s="27"/>
      <c r="L68" s="1813"/>
      <c r="M68" s="1813"/>
      <c r="N68" s="1819"/>
      <c r="O68" s="1813"/>
      <c r="P68" s="1828"/>
      <c r="Q68" s="1830"/>
      <c r="R68" s="185" t="s">
        <v>176</v>
      </c>
      <c r="S68" s="1830"/>
      <c r="T68" s="1830"/>
      <c r="U68" s="1830"/>
      <c r="V68" s="1830"/>
      <c r="W68" s="1830"/>
      <c r="X68" s="1830"/>
      <c r="Y68" s="1830"/>
      <c r="Z68" s="1830"/>
      <c r="AA68" s="1830"/>
      <c r="AB68" s="1830"/>
      <c r="AC68" s="1830"/>
      <c r="AD68" s="1830"/>
      <c r="AE68" s="101">
        <v>2850000</v>
      </c>
      <c r="AF68" s="1850"/>
      <c r="AG68" s="1817"/>
      <c r="AH68" s="28"/>
      <c r="AI68" s="28"/>
      <c r="AJ68" s="28"/>
      <c r="AK68" s="28"/>
    </row>
    <row r="69" spans="1:37" s="22" customFormat="1" ht="122.25" customHeight="1">
      <c r="A69" s="1717"/>
      <c r="B69" s="190"/>
      <c r="C69" s="190"/>
      <c r="D69" s="197"/>
      <c r="E69" s="197"/>
      <c r="F69" s="24"/>
      <c r="G69" s="25"/>
      <c r="H69" s="26"/>
      <c r="I69" s="26"/>
      <c r="J69" s="26"/>
      <c r="K69" s="27"/>
      <c r="L69" s="1813"/>
      <c r="M69" s="1813"/>
      <c r="N69" s="1819"/>
      <c r="O69" s="1813"/>
      <c r="P69" s="1828"/>
      <c r="Q69" s="1830"/>
      <c r="R69" s="185" t="s">
        <v>177</v>
      </c>
      <c r="S69" s="1830"/>
      <c r="T69" s="1830"/>
      <c r="U69" s="1830"/>
      <c r="V69" s="1830"/>
      <c r="W69" s="1830"/>
      <c r="X69" s="1830"/>
      <c r="Y69" s="1830"/>
      <c r="Z69" s="1830"/>
      <c r="AA69" s="1830"/>
      <c r="AB69" s="1830"/>
      <c r="AC69" s="1830"/>
      <c r="AD69" s="1830"/>
      <c r="AE69" s="101">
        <v>2650000</v>
      </c>
      <c r="AF69" s="1850"/>
      <c r="AG69" s="1817"/>
      <c r="AH69" s="28"/>
      <c r="AI69" s="28"/>
      <c r="AJ69" s="28"/>
      <c r="AK69" s="28"/>
    </row>
    <row r="70" spans="1:37" s="22" customFormat="1" ht="122.25" customHeight="1">
      <c r="A70" s="1717"/>
      <c r="B70" s="190"/>
      <c r="C70" s="190"/>
      <c r="D70" s="197"/>
      <c r="E70" s="197"/>
      <c r="F70" s="24"/>
      <c r="G70" s="25"/>
      <c r="H70" s="26"/>
      <c r="I70" s="26"/>
      <c r="J70" s="26"/>
      <c r="K70" s="27"/>
      <c r="L70" s="1813"/>
      <c r="M70" s="1813"/>
      <c r="N70" s="1819"/>
      <c r="O70" s="1813"/>
      <c r="P70" s="1828"/>
      <c r="Q70" s="1830"/>
      <c r="R70" s="185" t="s">
        <v>178</v>
      </c>
      <c r="S70" s="1830"/>
      <c r="T70" s="1830"/>
      <c r="U70" s="1830"/>
      <c r="V70" s="1830"/>
      <c r="W70" s="1830"/>
      <c r="X70" s="1830"/>
      <c r="Y70" s="1830"/>
      <c r="Z70" s="1830"/>
      <c r="AA70" s="1830"/>
      <c r="AB70" s="1830"/>
      <c r="AC70" s="1830"/>
      <c r="AD70" s="1830"/>
      <c r="AE70" s="101">
        <v>900000</v>
      </c>
      <c r="AF70" s="1850"/>
      <c r="AG70" s="1817"/>
      <c r="AH70" s="28"/>
      <c r="AI70" s="28"/>
      <c r="AJ70" s="28"/>
      <c r="AK70" s="28"/>
    </row>
    <row r="71" spans="1:37" s="22" customFormat="1" ht="75" customHeight="1">
      <c r="A71" s="1717"/>
      <c r="B71" s="190"/>
      <c r="C71" s="190"/>
      <c r="D71" s="197"/>
      <c r="E71" s="197"/>
      <c r="F71" s="24"/>
      <c r="G71" s="25"/>
      <c r="H71" s="26"/>
      <c r="I71" s="26"/>
      <c r="J71" s="26"/>
      <c r="K71" s="27"/>
      <c r="L71" s="1813"/>
      <c r="M71" s="1813"/>
      <c r="N71" s="1819"/>
      <c r="O71" s="1813"/>
      <c r="P71" s="1828"/>
      <c r="Q71" s="1830"/>
      <c r="R71" s="185" t="s">
        <v>179</v>
      </c>
      <c r="S71" s="1830"/>
      <c r="T71" s="1830"/>
      <c r="U71" s="1830"/>
      <c r="V71" s="1830"/>
      <c r="W71" s="1830"/>
      <c r="X71" s="1830"/>
      <c r="Y71" s="1830"/>
      <c r="Z71" s="1830"/>
      <c r="AA71" s="1830"/>
      <c r="AB71" s="1830"/>
      <c r="AC71" s="1830"/>
      <c r="AD71" s="1830"/>
      <c r="AE71" s="101">
        <v>1800000</v>
      </c>
      <c r="AF71" s="1850"/>
      <c r="AG71" s="1817"/>
      <c r="AH71" s="28"/>
      <c r="AI71" s="28"/>
      <c r="AJ71" s="28"/>
      <c r="AK71" s="28"/>
    </row>
    <row r="72" spans="1:37" s="22" customFormat="1" ht="81" customHeight="1">
      <c r="A72" s="1717"/>
      <c r="B72" s="190"/>
      <c r="C72" s="190"/>
      <c r="D72" s="197"/>
      <c r="E72" s="197"/>
      <c r="F72" s="24"/>
      <c r="G72" s="25"/>
      <c r="H72" s="26"/>
      <c r="I72" s="26"/>
      <c r="J72" s="26"/>
      <c r="K72" s="27"/>
      <c r="L72" s="1813"/>
      <c r="M72" s="1813"/>
      <c r="N72" s="1819"/>
      <c r="O72" s="1813"/>
      <c r="P72" s="1828"/>
      <c r="Q72" s="1830"/>
      <c r="R72" s="185" t="s">
        <v>180</v>
      </c>
      <c r="S72" s="1830"/>
      <c r="T72" s="1830"/>
      <c r="U72" s="1830"/>
      <c r="V72" s="1830"/>
      <c r="W72" s="1830"/>
      <c r="X72" s="1830"/>
      <c r="Y72" s="1830"/>
      <c r="Z72" s="1830"/>
      <c r="AA72" s="1830"/>
      <c r="AB72" s="1830"/>
      <c r="AC72" s="1830"/>
      <c r="AD72" s="1830"/>
      <c r="AE72" s="101">
        <v>3300000</v>
      </c>
      <c r="AF72" s="1850"/>
      <c r="AG72" s="1817"/>
      <c r="AH72" s="28"/>
      <c r="AI72" s="28"/>
      <c r="AJ72" s="28"/>
      <c r="AK72" s="28"/>
    </row>
    <row r="73" spans="1:37" s="22" customFormat="1" ht="81" customHeight="1">
      <c r="A73" s="1717"/>
      <c r="B73" s="190"/>
      <c r="C73" s="190"/>
      <c r="D73" s="197"/>
      <c r="E73" s="197"/>
      <c r="F73" s="24"/>
      <c r="G73" s="25"/>
      <c r="H73" s="26"/>
      <c r="I73" s="26"/>
      <c r="J73" s="26"/>
      <c r="K73" s="27"/>
      <c r="L73" s="1813"/>
      <c r="M73" s="1813"/>
      <c r="N73" s="1819"/>
      <c r="O73" s="1813"/>
      <c r="P73" s="1828"/>
      <c r="Q73" s="1830"/>
      <c r="R73" s="185" t="s">
        <v>181</v>
      </c>
      <c r="S73" s="1830"/>
      <c r="T73" s="1830"/>
      <c r="U73" s="1830"/>
      <c r="V73" s="1830"/>
      <c r="W73" s="1830"/>
      <c r="X73" s="1830"/>
      <c r="Y73" s="1830"/>
      <c r="Z73" s="1830"/>
      <c r="AA73" s="1830"/>
      <c r="AB73" s="1830"/>
      <c r="AC73" s="1830"/>
      <c r="AD73" s="1830"/>
      <c r="AE73" s="101">
        <v>2200000</v>
      </c>
      <c r="AF73" s="1850"/>
      <c r="AG73" s="1817"/>
      <c r="AH73" s="28"/>
      <c r="AI73" s="28"/>
      <c r="AJ73" s="28"/>
      <c r="AK73" s="28"/>
    </row>
    <row r="74" spans="1:37" s="22" customFormat="1" ht="81" customHeight="1">
      <c r="A74" s="1717"/>
      <c r="B74" s="190"/>
      <c r="C74" s="190"/>
      <c r="D74" s="197"/>
      <c r="E74" s="197"/>
      <c r="F74" s="24"/>
      <c r="G74" s="25"/>
      <c r="H74" s="26"/>
      <c r="I74" s="26"/>
      <c r="J74" s="26"/>
      <c r="K74" s="27"/>
      <c r="L74" s="1813"/>
      <c r="M74" s="1813"/>
      <c r="N74" s="1819"/>
      <c r="O74" s="1813"/>
      <c r="P74" s="1828"/>
      <c r="Q74" s="1830"/>
      <c r="R74" s="185" t="s">
        <v>182</v>
      </c>
      <c r="S74" s="1830"/>
      <c r="T74" s="1830"/>
      <c r="U74" s="1830"/>
      <c r="V74" s="1830"/>
      <c r="W74" s="1830"/>
      <c r="X74" s="1830"/>
      <c r="Y74" s="1830"/>
      <c r="Z74" s="1830"/>
      <c r="AA74" s="1830"/>
      <c r="AB74" s="1830"/>
      <c r="AC74" s="1830"/>
      <c r="AD74" s="1830"/>
      <c r="AE74" s="101">
        <v>1800000</v>
      </c>
      <c r="AF74" s="1850"/>
      <c r="AG74" s="1817"/>
      <c r="AH74" s="28"/>
      <c r="AI74" s="28"/>
      <c r="AJ74" s="28"/>
      <c r="AK74" s="28"/>
    </row>
    <row r="75" spans="1:37" s="22" customFormat="1" ht="81" customHeight="1">
      <c r="A75" s="1717"/>
      <c r="B75" s="190"/>
      <c r="C75" s="190"/>
      <c r="D75" s="197"/>
      <c r="E75" s="197"/>
      <c r="F75" s="24"/>
      <c r="G75" s="25"/>
      <c r="H75" s="26"/>
      <c r="I75" s="26"/>
      <c r="J75" s="26"/>
      <c r="K75" s="27"/>
      <c r="L75" s="1813"/>
      <c r="M75" s="1813"/>
      <c r="N75" s="1819"/>
      <c r="O75" s="1813"/>
      <c r="P75" s="1828"/>
      <c r="Q75" s="1830"/>
      <c r="R75" s="185" t="s">
        <v>183</v>
      </c>
      <c r="S75" s="1830"/>
      <c r="T75" s="1830"/>
      <c r="U75" s="1830"/>
      <c r="V75" s="1830"/>
      <c r="W75" s="1830"/>
      <c r="X75" s="1830"/>
      <c r="Y75" s="1830"/>
      <c r="Z75" s="1830"/>
      <c r="AA75" s="1830"/>
      <c r="AB75" s="1830"/>
      <c r="AC75" s="1830"/>
      <c r="AD75" s="1830"/>
      <c r="AE75" s="101">
        <v>1600000</v>
      </c>
      <c r="AF75" s="1850"/>
      <c r="AG75" s="1817"/>
      <c r="AH75" s="28"/>
      <c r="AI75" s="28"/>
      <c r="AJ75" s="28"/>
      <c r="AK75" s="28"/>
    </row>
    <row r="76" spans="1:37" s="22" customFormat="1" ht="78.75" customHeight="1">
      <c r="A76" s="1717"/>
      <c r="B76" s="190"/>
      <c r="C76" s="190"/>
      <c r="D76" s="197"/>
      <c r="E76" s="197"/>
      <c r="F76" s="24"/>
      <c r="G76" s="25"/>
      <c r="H76" s="26"/>
      <c r="I76" s="26"/>
      <c r="J76" s="26"/>
      <c r="K76" s="27"/>
      <c r="L76" s="1816" t="s">
        <v>49</v>
      </c>
      <c r="M76" s="1813"/>
      <c r="N76" s="1819"/>
      <c r="O76" s="1816" t="s">
        <v>173</v>
      </c>
      <c r="P76" s="279">
        <v>1</v>
      </c>
      <c r="Q76" s="1810">
        <v>1</v>
      </c>
      <c r="R76" s="274" t="s">
        <v>184</v>
      </c>
      <c r="S76" s="1830"/>
      <c r="T76" s="1830"/>
      <c r="U76" s="1830"/>
      <c r="V76" s="1830"/>
      <c r="W76" s="1830"/>
      <c r="X76" s="1830"/>
      <c r="Y76" s="1830"/>
      <c r="Z76" s="1830"/>
      <c r="AA76" s="1830"/>
      <c r="AB76" s="1830"/>
      <c r="AC76" s="1830"/>
      <c r="AD76" s="1830"/>
      <c r="AE76" s="101">
        <v>5200000</v>
      </c>
      <c r="AF76" s="1850"/>
      <c r="AG76" s="1817"/>
      <c r="AH76" s="28"/>
      <c r="AI76" s="28"/>
      <c r="AJ76" s="28"/>
      <c r="AK76" s="28"/>
    </row>
    <row r="77" spans="1:37" s="22" customFormat="1" ht="60.75" customHeight="1">
      <c r="A77" s="1717"/>
      <c r="B77" s="190"/>
      <c r="C77" s="190"/>
      <c r="D77" s="197"/>
      <c r="E77" s="197"/>
      <c r="F77" s="24"/>
      <c r="G77" s="25"/>
      <c r="H77" s="26"/>
      <c r="I77" s="26"/>
      <c r="J77" s="26"/>
      <c r="K77" s="27"/>
      <c r="L77" s="1817"/>
      <c r="M77" s="1813"/>
      <c r="N77" s="1819"/>
      <c r="O77" s="1817"/>
      <c r="P77" s="279"/>
      <c r="Q77" s="1830"/>
      <c r="R77" s="185" t="s">
        <v>185</v>
      </c>
      <c r="S77" s="1830"/>
      <c r="T77" s="1830"/>
      <c r="U77" s="1830"/>
      <c r="V77" s="1830"/>
      <c r="W77" s="1830"/>
      <c r="X77" s="1830"/>
      <c r="Y77" s="1830"/>
      <c r="Z77" s="1830"/>
      <c r="AA77" s="1830"/>
      <c r="AB77" s="1830"/>
      <c r="AC77" s="1830"/>
      <c r="AD77" s="1830"/>
      <c r="AE77" s="101">
        <v>4160000</v>
      </c>
      <c r="AF77" s="1851"/>
      <c r="AG77" s="1852"/>
      <c r="AH77" s="28"/>
      <c r="AI77" s="28"/>
      <c r="AJ77" s="28"/>
      <c r="AK77" s="28"/>
    </row>
    <row r="78" spans="1:37" s="22" customFormat="1" ht="140.25" customHeight="1">
      <c r="A78" s="252" t="s">
        <v>114</v>
      </c>
      <c r="B78" s="190"/>
      <c r="C78" s="190"/>
      <c r="D78" s="197"/>
      <c r="E78" s="197"/>
      <c r="F78" s="24"/>
      <c r="G78" s="25"/>
      <c r="H78" s="26"/>
      <c r="I78" s="26"/>
      <c r="J78" s="26"/>
      <c r="K78" s="27"/>
      <c r="L78" s="257" t="s">
        <v>47</v>
      </c>
      <c r="M78" s="281" t="s">
        <v>89</v>
      </c>
      <c r="N78" s="258">
        <v>0.25</v>
      </c>
      <c r="O78" s="257" t="s">
        <v>99</v>
      </c>
      <c r="P78" s="259">
        <v>1</v>
      </c>
      <c r="Q78" s="256">
        <v>1</v>
      </c>
      <c r="R78" s="185" t="s">
        <v>108</v>
      </c>
      <c r="S78" s="256">
        <v>7769</v>
      </c>
      <c r="T78" s="256">
        <v>7699</v>
      </c>
      <c r="U78" s="256">
        <v>8006</v>
      </c>
      <c r="V78" s="256">
        <v>11802</v>
      </c>
      <c r="W78" s="256">
        <v>31239</v>
      </c>
      <c r="X78" s="256">
        <v>10304</v>
      </c>
      <c r="Y78" s="256">
        <v>1012</v>
      </c>
      <c r="Z78" s="256">
        <v>139</v>
      </c>
      <c r="AA78" s="256"/>
      <c r="AB78" s="256">
        <v>2296</v>
      </c>
      <c r="AC78" s="256">
        <v>4981</v>
      </c>
      <c r="AD78" s="256">
        <v>10304</v>
      </c>
      <c r="AE78" s="101">
        <v>2000000</v>
      </c>
      <c r="AF78" s="164">
        <v>41639</v>
      </c>
      <c r="AG78" s="105" t="s">
        <v>103</v>
      </c>
      <c r="AH78" s="28"/>
      <c r="AI78" s="28"/>
      <c r="AJ78" s="28"/>
      <c r="AK78" s="28"/>
    </row>
    <row r="79" spans="1:37" s="22" customFormat="1" ht="119.25" customHeight="1">
      <c r="A79" s="1719"/>
      <c r="B79" s="190"/>
      <c r="C79" s="190"/>
      <c r="D79" s="197"/>
      <c r="E79" s="197"/>
      <c r="F79" s="24"/>
      <c r="G79" s="25"/>
      <c r="H79" s="26"/>
      <c r="I79" s="26"/>
      <c r="J79" s="26"/>
      <c r="K79" s="100"/>
      <c r="L79" s="1820" t="s">
        <v>48</v>
      </c>
      <c r="M79" s="1820" t="s">
        <v>117</v>
      </c>
      <c r="N79" s="1818">
        <v>0.25</v>
      </c>
      <c r="O79" s="1824" t="s">
        <v>100</v>
      </c>
      <c r="P79" s="1827">
        <v>0</v>
      </c>
      <c r="Q79" s="1810">
        <v>1</v>
      </c>
      <c r="R79" s="182" t="s">
        <v>186</v>
      </c>
      <c r="S79" s="1810">
        <v>7769</v>
      </c>
      <c r="T79" s="1810">
        <v>7699</v>
      </c>
      <c r="U79" s="1810">
        <v>8006</v>
      </c>
      <c r="V79" s="1810">
        <v>11802</v>
      </c>
      <c r="W79" s="1810">
        <v>31239</v>
      </c>
      <c r="X79" s="1810">
        <v>10304</v>
      </c>
      <c r="Y79" s="1810">
        <v>1012</v>
      </c>
      <c r="Z79" s="1810">
        <v>139</v>
      </c>
      <c r="AA79" s="1810"/>
      <c r="AB79" s="1810">
        <v>2296</v>
      </c>
      <c r="AC79" s="1810">
        <v>4981</v>
      </c>
      <c r="AD79" s="1810">
        <v>10304</v>
      </c>
      <c r="AE79" s="101">
        <v>3300000</v>
      </c>
      <c r="AF79" s="1799" t="s">
        <v>2</v>
      </c>
      <c r="AG79" s="1816" t="s">
        <v>103</v>
      </c>
      <c r="AH79" s="28"/>
      <c r="AI79" s="28"/>
      <c r="AJ79" s="28"/>
      <c r="AK79" s="28"/>
    </row>
    <row r="80" spans="1:37" s="22" customFormat="1" ht="95.25" customHeight="1">
      <c r="A80" s="1719"/>
      <c r="B80" s="190"/>
      <c r="C80" s="190"/>
      <c r="D80" s="198"/>
      <c r="E80" s="197"/>
      <c r="F80" s="24"/>
      <c r="G80" s="25"/>
      <c r="H80" s="26"/>
      <c r="I80" s="26"/>
      <c r="J80" s="26"/>
      <c r="K80" s="100"/>
      <c r="L80" s="1821"/>
      <c r="M80" s="1821"/>
      <c r="N80" s="1819"/>
      <c r="O80" s="1825"/>
      <c r="P80" s="1828"/>
      <c r="Q80" s="1830"/>
      <c r="R80" s="182" t="s">
        <v>187</v>
      </c>
      <c r="S80" s="1830"/>
      <c r="T80" s="1830"/>
      <c r="U80" s="1830"/>
      <c r="V80" s="1830"/>
      <c r="W80" s="1830"/>
      <c r="X80" s="1830"/>
      <c r="Y80" s="1830"/>
      <c r="Z80" s="1830"/>
      <c r="AA80" s="1830"/>
      <c r="AB80" s="1830"/>
      <c r="AC80" s="1830"/>
      <c r="AD80" s="1830"/>
      <c r="AE80" s="101">
        <v>3300000</v>
      </c>
      <c r="AF80" s="1850"/>
      <c r="AG80" s="1817"/>
      <c r="AH80" s="28"/>
      <c r="AI80" s="28"/>
      <c r="AJ80" s="28"/>
      <c r="AK80" s="28"/>
    </row>
    <row r="81" spans="1:37" s="22" customFormat="1" ht="60" customHeight="1">
      <c r="A81" s="1720"/>
      <c r="B81" s="190"/>
      <c r="C81" s="190"/>
      <c r="D81" s="198"/>
      <c r="E81" s="197"/>
      <c r="F81" s="24"/>
      <c r="G81" s="25"/>
      <c r="H81" s="26"/>
      <c r="I81" s="26"/>
      <c r="J81" s="26"/>
      <c r="K81" s="100"/>
      <c r="L81" s="1822"/>
      <c r="M81" s="1822"/>
      <c r="N81" s="1823"/>
      <c r="O81" s="1826"/>
      <c r="P81" s="1829"/>
      <c r="Q81" s="1811"/>
      <c r="R81" s="182" t="s">
        <v>188</v>
      </c>
      <c r="S81" s="1811"/>
      <c r="T81" s="1811"/>
      <c r="U81" s="1811"/>
      <c r="V81" s="1811"/>
      <c r="W81" s="1811"/>
      <c r="X81" s="1811"/>
      <c r="Y81" s="1811"/>
      <c r="Z81" s="1811"/>
      <c r="AA81" s="1811"/>
      <c r="AB81" s="1811"/>
      <c r="AC81" s="1811"/>
      <c r="AD81" s="1811"/>
      <c r="AE81" s="101">
        <v>3400000</v>
      </c>
      <c r="AF81" s="1851"/>
      <c r="AG81" s="1852"/>
      <c r="AH81" s="28"/>
      <c r="AI81" s="28"/>
      <c r="AJ81" s="28"/>
      <c r="AK81" s="28"/>
    </row>
    <row r="82" spans="1:37" s="22" customFormat="1" ht="77.25" customHeight="1">
      <c r="A82" s="253"/>
      <c r="B82" s="190"/>
      <c r="C82" s="190"/>
      <c r="D82" s="198"/>
      <c r="E82" s="197"/>
      <c r="F82" s="24"/>
      <c r="G82" s="25"/>
      <c r="H82" s="26"/>
      <c r="I82" s="27"/>
      <c r="J82" s="26"/>
      <c r="K82" s="100"/>
      <c r="L82" s="282" t="s">
        <v>191</v>
      </c>
      <c r="M82" s="1859" t="s">
        <v>196</v>
      </c>
      <c r="N82" s="1861" t="s">
        <v>193</v>
      </c>
      <c r="O82" s="1863" t="s">
        <v>192</v>
      </c>
      <c r="P82" s="1827">
        <v>0</v>
      </c>
      <c r="Q82" s="1810">
        <v>2</v>
      </c>
      <c r="R82" s="182" t="s">
        <v>194</v>
      </c>
      <c r="S82" s="1810">
        <v>7769</v>
      </c>
      <c r="T82" s="1810">
        <v>7699</v>
      </c>
      <c r="U82" s="1810">
        <v>8006</v>
      </c>
      <c r="V82" s="1810">
        <v>11802</v>
      </c>
      <c r="W82" s="1810">
        <v>31239</v>
      </c>
      <c r="X82" s="1810">
        <v>10304</v>
      </c>
      <c r="Y82" s="1810">
        <v>1012</v>
      </c>
      <c r="Z82" s="1810">
        <v>139</v>
      </c>
      <c r="AA82" s="1810"/>
      <c r="AB82" s="1810">
        <v>2296</v>
      </c>
      <c r="AC82" s="1810">
        <v>4981</v>
      </c>
      <c r="AD82" s="1810">
        <v>10304</v>
      </c>
      <c r="AE82" s="101">
        <v>2200000</v>
      </c>
      <c r="AF82" s="1799"/>
      <c r="AG82" s="1816" t="s">
        <v>103</v>
      </c>
      <c r="AH82" s="28"/>
      <c r="AI82" s="28"/>
      <c r="AJ82" s="28"/>
      <c r="AK82" s="28"/>
    </row>
    <row r="83" spans="1:37" s="22" customFormat="1" ht="84.75" customHeight="1">
      <c r="A83" s="253"/>
      <c r="B83" s="190"/>
      <c r="C83" s="190"/>
      <c r="D83" s="198"/>
      <c r="E83" s="197"/>
      <c r="F83" s="24"/>
      <c r="G83" s="25"/>
      <c r="H83" s="26"/>
      <c r="I83" s="27"/>
      <c r="J83" s="26"/>
      <c r="K83" s="100"/>
      <c r="L83" s="283"/>
      <c r="M83" s="1860"/>
      <c r="N83" s="1862"/>
      <c r="O83" s="1864"/>
      <c r="P83" s="1829"/>
      <c r="Q83" s="1811"/>
      <c r="R83" s="182" t="s">
        <v>195</v>
      </c>
      <c r="S83" s="1811"/>
      <c r="T83" s="1811"/>
      <c r="U83" s="1811"/>
      <c r="V83" s="1811"/>
      <c r="W83" s="1811"/>
      <c r="X83" s="1811"/>
      <c r="Y83" s="1811"/>
      <c r="Z83" s="1811"/>
      <c r="AA83" s="1811"/>
      <c r="AB83" s="1811"/>
      <c r="AC83" s="1811"/>
      <c r="AD83" s="1811"/>
      <c r="AE83" s="101">
        <v>3800000</v>
      </c>
      <c r="AF83" s="1851"/>
      <c r="AG83" s="1852"/>
      <c r="AH83" s="28"/>
      <c r="AI83" s="28"/>
      <c r="AJ83" s="28"/>
      <c r="AK83" s="28"/>
    </row>
    <row r="84" spans="1:37" s="22" customFormat="1" ht="63" customHeight="1">
      <c r="A84" s="1713" t="s">
        <v>118</v>
      </c>
      <c r="B84" s="190"/>
      <c r="C84" s="190"/>
      <c r="D84" s="197"/>
      <c r="E84" s="197"/>
      <c r="F84" s="24"/>
      <c r="G84" s="25"/>
      <c r="H84" s="26"/>
      <c r="I84" s="27"/>
      <c r="J84" s="26"/>
      <c r="K84" s="26"/>
      <c r="L84" s="1831" t="s">
        <v>50</v>
      </c>
      <c r="M84" s="1831" t="s">
        <v>90</v>
      </c>
      <c r="N84" s="1833">
        <v>0.25</v>
      </c>
      <c r="O84" s="1835" t="s">
        <v>101</v>
      </c>
      <c r="P84" s="1808">
        <v>1</v>
      </c>
      <c r="Q84" s="1810">
        <v>1</v>
      </c>
      <c r="R84" s="182" t="s">
        <v>189</v>
      </c>
      <c r="S84" s="1810">
        <v>7769</v>
      </c>
      <c r="T84" s="1810">
        <v>7699</v>
      </c>
      <c r="U84" s="1810">
        <v>8006</v>
      </c>
      <c r="V84" s="1810">
        <v>11802</v>
      </c>
      <c r="W84" s="1810">
        <v>31239</v>
      </c>
      <c r="X84" s="1810">
        <v>10304</v>
      </c>
      <c r="Y84" s="1810">
        <v>1012</v>
      </c>
      <c r="Z84" s="1810">
        <v>139</v>
      </c>
      <c r="AA84" s="1810"/>
      <c r="AB84" s="1810">
        <v>2296</v>
      </c>
      <c r="AC84" s="1810">
        <v>4981</v>
      </c>
      <c r="AD84" s="1810">
        <v>10304</v>
      </c>
      <c r="AE84" s="177">
        <v>6600000</v>
      </c>
      <c r="AF84" s="292" t="s">
        <v>2</v>
      </c>
      <c r="AG84" s="1730" t="s">
        <v>103</v>
      </c>
      <c r="AH84" s="28"/>
      <c r="AI84" s="28"/>
      <c r="AJ84" s="28"/>
      <c r="AK84" s="28"/>
    </row>
    <row r="85" spans="1:37" s="22" customFormat="1" ht="48.75" customHeight="1">
      <c r="A85" s="1715"/>
      <c r="B85" s="190"/>
      <c r="C85" s="190"/>
      <c r="D85" s="197"/>
      <c r="E85" s="197"/>
      <c r="F85" s="24"/>
      <c r="G85" s="25"/>
      <c r="H85" s="26"/>
      <c r="I85" s="27"/>
      <c r="J85" s="26"/>
      <c r="K85" s="26"/>
      <c r="L85" s="1832"/>
      <c r="M85" s="1832"/>
      <c r="N85" s="1834"/>
      <c r="O85" s="1836"/>
      <c r="P85" s="1809"/>
      <c r="Q85" s="1811"/>
      <c r="R85" s="182" t="s">
        <v>190</v>
      </c>
      <c r="S85" s="1811"/>
      <c r="T85" s="1811"/>
      <c r="U85" s="1811"/>
      <c r="V85" s="1811"/>
      <c r="W85" s="1811"/>
      <c r="X85" s="1811"/>
      <c r="Y85" s="1811"/>
      <c r="Z85" s="1811"/>
      <c r="AA85" s="1811"/>
      <c r="AB85" s="1811"/>
      <c r="AC85" s="1811"/>
      <c r="AD85" s="1811"/>
      <c r="AE85" s="177">
        <v>2400000</v>
      </c>
      <c r="AF85" s="287">
        <v>41639</v>
      </c>
      <c r="AG85" s="1732"/>
      <c r="AH85" s="28"/>
      <c r="AI85" s="28"/>
      <c r="AJ85" s="28"/>
      <c r="AK85" s="28"/>
    </row>
    <row r="86" spans="1:37" s="7" customFormat="1" ht="54.75" customHeight="1">
      <c r="A86" s="1713" t="s">
        <v>119</v>
      </c>
      <c r="B86" s="191"/>
      <c r="C86" s="191"/>
      <c r="D86" s="199"/>
      <c r="E86" s="199"/>
      <c r="F86" s="11"/>
      <c r="G86" s="55"/>
      <c r="H86" s="26"/>
      <c r="I86" s="27"/>
      <c r="J86" s="56"/>
      <c r="K86" s="56"/>
      <c r="L86" s="57"/>
      <c r="M86" s="58"/>
      <c r="N86" s="59"/>
      <c r="O86" s="214"/>
      <c r="P86" s="59"/>
      <c r="Q86" s="60"/>
      <c r="R86" s="275"/>
      <c r="S86" s="174"/>
      <c r="T86" s="174"/>
      <c r="U86" s="174"/>
      <c r="V86" s="174"/>
      <c r="W86" s="174"/>
      <c r="X86" s="174"/>
      <c r="Y86" s="174"/>
      <c r="Z86" s="174"/>
      <c r="AA86" s="174"/>
      <c r="AB86" s="174"/>
      <c r="AC86" s="174"/>
      <c r="AD86" s="174"/>
      <c r="AE86" s="174">
        <f>SUM(AE55:AE85)</f>
        <v>131600000</v>
      </c>
      <c r="AF86" s="61" t="s">
        <v>2</v>
      </c>
      <c r="AG86" s="61" t="s">
        <v>2</v>
      </c>
      <c r="AH86" s="10"/>
      <c r="AI86" s="10"/>
      <c r="AJ86" s="10"/>
      <c r="AK86" s="10"/>
    </row>
    <row r="87" spans="1:37" s="22" customFormat="1" ht="111" customHeight="1">
      <c r="A87" s="1714"/>
      <c r="B87" s="190"/>
      <c r="C87" s="190"/>
      <c r="D87" s="197"/>
      <c r="E87" s="197"/>
      <c r="F87" s="24"/>
      <c r="G87" s="25"/>
      <c r="H87" s="62"/>
      <c r="I87" s="62"/>
      <c r="J87" s="236" t="s">
        <v>51</v>
      </c>
      <c r="K87" s="63" t="s">
        <v>52</v>
      </c>
      <c r="L87" s="1816" t="s">
        <v>109</v>
      </c>
      <c r="M87" s="1812" t="s">
        <v>91</v>
      </c>
      <c r="N87" s="1839">
        <v>8</v>
      </c>
      <c r="O87" s="1812" t="s">
        <v>110</v>
      </c>
      <c r="P87" s="1839" t="s">
        <v>2</v>
      </c>
      <c r="Q87" s="1837">
        <v>3</v>
      </c>
      <c r="R87" s="185" t="s">
        <v>197</v>
      </c>
      <c r="S87" s="1810">
        <v>7769</v>
      </c>
      <c r="T87" s="1810">
        <v>7699</v>
      </c>
      <c r="U87" s="1810">
        <v>8006</v>
      </c>
      <c r="V87" s="1810">
        <v>11802</v>
      </c>
      <c r="W87" s="1810">
        <v>31239</v>
      </c>
      <c r="X87" s="1810">
        <v>10304</v>
      </c>
      <c r="Y87" s="1810">
        <v>1012</v>
      </c>
      <c r="Z87" s="1810">
        <v>139</v>
      </c>
      <c r="AA87" s="1810"/>
      <c r="AB87" s="1810">
        <v>2296</v>
      </c>
      <c r="AC87" s="1810">
        <v>4981</v>
      </c>
      <c r="AD87" s="1810">
        <v>10304</v>
      </c>
      <c r="AE87" s="101">
        <v>28295000</v>
      </c>
      <c r="AF87" s="1799" t="s">
        <v>2</v>
      </c>
      <c r="AG87" s="1856" t="s">
        <v>171</v>
      </c>
      <c r="AH87" s="28"/>
      <c r="AI87" s="28"/>
      <c r="AJ87" s="28"/>
      <c r="AK87" s="28"/>
    </row>
    <row r="88" spans="1:37" s="22" customFormat="1" ht="117" customHeight="1">
      <c r="A88" s="1714"/>
      <c r="B88" s="190"/>
      <c r="C88" s="190"/>
      <c r="D88" s="197"/>
      <c r="E88" s="197"/>
      <c r="F88" s="24"/>
      <c r="G88" s="25"/>
      <c r="H88" s="65"/>
      <c r="I88" s="62"/>
      <c r="J88" s="237"/>
      <c r="K88" s="27"/>
      <c r="L88" s="1817"/>
      <c r="M88" s="1813"/>
      <c r="N88" s="1840"/>
      <c r="O88" s="1813"/>
      <c r="P88" s="1840"/>
      <c r="Q88" s="1838"/>
      <c r="R88" s="185" t="s">
        <v>198</v>
      </c>
      <c r="S88" s="1830"/>
      <c r="T88" s="1830"/>
      <c r="U88" s="1830"/>
      <c r="V88" s="1830"/>
      <c r="W88" s="1830"/>
      <c r="X88" s="1830"/>
      <c r="Y88" s="1830"/>
      <c r="Z88" s="1830"/>
      <c r="AA88" s="1830"/>
      <c r="AB88" s="1830"/>
      <c r="AC88" s="1830"/>
      <c r="AD88" s="1830"/>
      <c r="AE88" s="101">
        <v>10576115</v>
      </c>
      <c r="AF88" s="1850"/>
      <c r="AG88" s="1857"/>
      <c r="AH88" s="28"/>
      <c r="AI88" s="28"/>
      <c r="AJ88" s="28"/>
      <c r="AK88" s="28"/>
    </row>
    <row r="89" spans="1:37" s="22" customFormat="1" ht="118.5" customHeight="1">
      <c r="A89" s="1714"/>
      <c r="B89" s="190"/>
      <c r="C89" s="190"/>
      <c r="D89" s="197"/>
      <c r="E89" s="197"/>
      <c r="F89" s="24"/>
      <c r="G89" s="25"/>
      <c r="H89" s="65"/>
      <c r="I89" s="62"/>
      <c r="J89" s="237"/>
      <c r="K89" s="27"/>
      <c r="L89" s="1817"/>
      <c r="M89" s="1813"/>
      <c r="N89" s="1840"/>
      <c r="O89" s="1813"/>
      <c r="P89" s="1840"/>
      <c r="Q89" s="1838"/>
      <c r="R89" s="185" t="s">
        <v>199</v>
      </c>
      <c r="S89" s="1811"/>
      <c r="T89" s="1811"/>
      <c r="U89" s="1811"/>
      <c r="V89" s="1811"/>
      <c r="W89" s="1811"/>
      <c r="X89" s="1811"/>
      <c r="Y89" s="1811"/>
      <c r="Z89" s="1811"/>
      <c r="AA89" s="1811"/>
      <c r="AB89" s="1811"/>
      <c r="AC89" s="1811"/>
      <c r="AD89" s="1811"/>
      <c r="AE89" s="101">
        <v>18100499</v>
      </c>
      <c r="AF89" s="1851"/>
      <c r="AG89" s="1858"/>
      <c r="AH89" s="28"/>
      <c r="AI89" s="28"/>
      <c r="AJ89" s="28"/>
      <c r="AK89" s="28"/>
    </row>
    <row r="90" spans="1:33" s="7" customFormat="1" ht="62.25" customHeight="1" hidden="1">
      <c r="A90" s="202"/>
      <c r="B90" s="191"/>
      <c r="C90" s="191"/>
      <c r="D90" s="199"/>
      <c r="E90" s="199"/>
      <c r="F90" s="11"/>
      <c r="G90" s="11"/>
      <c r="H90" s="66"/>
      <c r="I90" s="67"/>
      <c r="J90" s="26"/>
      <c r="K90" s="27"/>
      <c r="L90" s="52" t="s">
        <v>53</v>
      </c>
      <c r="M90" s="68"/>
      <c r="N90" s="64"/>
      <c r="O90" s="215"/>
      <c r="P90" s="64">
        <v>0</v>
      </c>
      <c r="Q90" s="224"/>
      <c r="R90" s="276"/>
      <c r="S90" s="224"/>
      <c r="T90" s="224"/>
      <c r="U90" s="53"/>
      <c r="V90" s="68"/>
      <c r="W90" s="69"/>
      <c r="X90" s="68"/>
      <c r="Y90" s="32"/>
      <c r="Z90" s="33"/>
      <c r="AA90" s="34"/>
      <c r="AB90" s="34"/>
      <c r="AC90" s="34"/>
      <c r="AD90" s="35"/>
      <c r="AE90" s="178"/>
      <c r="AF90" s="34"/>
      <c r="AG90" s="36"/>
    </row>
    <row r="91" spans="1:33" s="7" customFormat="1" ht="33" customHeight="1" hidden="1">
      <c r="A91" s="202"/>
      <c r="B91" s="191"/>
      <c r="C91" s="191"/>
      <c r="D91" s="199"/>
      <c r="E91" s="199"/>
      <c r="F91" s="11"/>
      <c r="G91" s="11"/>
      <c r="H91" s="66"/>
      <c r="I91" s="67"/>
      <c r="J91" s="26"/>
      <c r="K91" s="27"/>
      <c r="L91" s="52" t="s">
        <v>54</v>
      </c>
      <c r="M91" s="68"/>
      <c r="N91" s="64"/>
      <c r="O91" s="215"/>
      <c r="P91" s="64">
        <v>0</v>
      </c>
      <c r="Q91" s="224"/>
      <c r="R91" s="276"/>
      <c r="S91" s="224"/>
      <c r="T91" s="224"/>
      <c r="U91" s="53"/>
      <c r="V91" s="68"/>
      <c r="W91" s="69"/>
      <c r="X91" s="68"/>
      <c r="Y91" s="32"/>
      <c r="Z91" s="33"/>
      <c r="AA91" s="34"/>
      <c r="AB91" s="34"/>
      <c r="AC91" s="34"/>
      <c r="AD91" s="35"/>
      <c r="AE91" s="178"/>
      <c r="AF91" s="34"/>
      <c r="AG91" s="36"/>
    </row>
    <row r="92" spans="1:33" s="7" customFormat="1" ht="60" customHeight="1" hidden="1">
      <c r="A92" s="202"/>
      <c r="B92" s="191"/>
      <c r="C92" s="191"/>
      <c r="D92" s="199"/>
      <c r="E92" s="199"/>
      <c r="F92" s="11"/>
      <c r="G92" s="11"/>
      <c r="H92" s="66"/>
      <c r="I92" s="67"/>
      <c r="J92" s="70"/>
      <c r="K92" s="71"/>
      <c r="L92" s="52" t="s">
        <v>55</v>
      </c>
      <c r="M92" s="68"/>
      <c r="N92" s="64"/>
      <c r="O92" s="215"/>
      <c r="P92" s="64">
        <v>0</v>
      </c>
      <c r="Q92" s="224"/>
      <c r="R92" s="276"/>
      <c r="S92" s="224"/>
      <c r="T92" s="224"/>
      <c r="U92" s="53"/>
      <c r="V92" s="68"/>
      <c r="W92" s="69"/>
      <c r="X92" s="68"/>
      <c r="Y92" s="32"/>
      <c r="Z92" s="33"/>
      <c r="AA92" s="34"/>
      <c r="AB92" s="34"/>
      <c r="AC92" s="34"/>
      <c r="AD92" s="35"/>
      <c r="AE92" s="178"/>
      <c r="AF92" s="34"/>
      <c r="AG92" s="36"/>
    </row>
    <row r="93" spans="1:33" s="7" customFormat="1" ht="49.5" customHeight="1" hidden="1">
      <c r="A93" s="202"/>
      <c r="B93" s="191"/>
      <c r="C93" s="191"/>
      <c r="D93" s="199"/>
      <c r="E93" s="199"/>
      <c r="F93" s="11"/>
      <c r="G93" s="11"/>
      <c r="H93" s="66"/>
      <c r="I93" s="67"/>
      <c r="J93" s="70"/>
      <c r="K93" s="71"/>
      <c r="L93" s="52" t="s">
        <v>56</v>
      </c>
      <c r="M93" s="68"/>
      <c r="N93" s="64"/>
      <c r="O93" s="215"/>
      <c r="P93" s="64">
        <v>0</v>
      </c>
      <c r="Q93" s="224"/>
      <c r="R93" s="276"/>
      <c r="S93" s="224"/>
      <c r="T93" s="224"/>
      <c r="U93" s="53"/>
      <c r="V93" s="68"/>
      <c r="W93" s="69"/>
      <c r="X93" s="68"/>
      <c r="Y93" s="32"/>
      <c r="Z93" s="33"/>
      <c r="AA93" s="34"/>
      <c r="AB93" s="34"/>
      <c r="AC93" s="34"/>
      <c r="AD93" s="35"/>
      <c r="AE93" s="178"/>
      <c r="AF93" s="34"/>
      <c r="AG93" s="36"/>
    </row>
    <row r="94" spans="1:33" s="7" customFormat="1" ht="73.5" customHeight="1" hidden="1">
      <c r="A94" s="202"/>
      <c r="B94" s="191"/>
      <c r="C94" s="191"/>
      <c r="D94" s="199"/>
      <c r="E94" s="199"/>
      <c r="F94" s="11"/>
      <c r="G94" s="11"/>
      <c r="H94" s="66"/>
      <c r="I94" s="67"/>
      <c r="J94" s="70"/>
      <c r="K94" s="71"/>
      <c r="L94" s="52" t="s">
        <v>57</v>
      </c>
      <c r="M94" s="68"/>
      <c r="N94" s="64"/>
      <c r="O94" s="215"/>
      <c r="P94" s="64">
        <v>0</v>
      </c>
      <c r="Q94" s="224"/>
      <c r="R94" s="276"/>
      <c r="S94" s="224"/>
      <c r="T94" s="224"/>
      <c r="U94" s="53"/>
      <c r="V94" s="68"/>
      <c r="W94" s="69"/>
      <c r="X94" s="68"/>
      <c r="Y94" s="32"/>
      <c r="Z94" s="33"/>
      <c r="AA94" s="34"/>
      <c r="AB94" s="34"/>
      <c r="AC94" s="34"/>
      <c r="AD94" s="35"/>
      <c r="AE94" s="178"/>
      <c r="AF94" s="34"/>
      <c r="AG94" s="36"/>
    </row>
    <row r="95" spans="1:33" s="7" customFormat="1" ht="51.75" customHeight="1" hidden="1">
      <c r="A95" s="202"/>
      <c r="B95" s="191"/>
      <c r="C95" s="191"/>
      <c r="D95" s="199"/>
      <c r="E95" s="199"/>
      <c r="F95" s="11"/>
      <c r="G95" s="11"/>
      <c r="H95" s="104"/>
      <c r="I95" s="235"/>
      <c r="J95" s="235"/>
      <c r="K95" s="72"/>
      <c r="L95" s="52" t="s">
        <v>58</v>
      </c>
      <c r="M95" s="68"/>
      <c r="N95" s="64"/>
      <c r="O95" s="215"/>
      <c r="P95" s="64">
        <v>0</v>
      </c>
      <c r="Q95" s="224"/>
      <c r="R95" s="276"/>
      <c r="S95" s="224"/>
      <c r="T95" s="224"/>
      <c r="U95" s="53"/>
      <c r="V95" s="68"/>
      <c r="W95" s="69"/>
      <c r="X95" s="68"/>
      <c r="Y95" s="32"/>
      <c r="Z95" s="33"/>
      <c r="AA95" s="34"/>
      <c r="AB95" s="34"/>
      <c r="AC95" s="34"/>
      <c r="AD95" s="35"/>
      <c r="AE95" s="178"/>
      <c r="AF95" s="34"/>
      <c r="AG95" s="36"/>
    </row>
    <row r="96" spans="1:33" s="7" customFormat="1" ht="54.75" customHeight="1" hidden="1">
      <c r="A96" s="202"/>
      <c r="B96" s="191"/>
      <c r="C96" s="191"/>
      <c r="D96" s="199"/>
      <c r="E96" s="199"/>
      <c r="F96" s="11"/>
      <c r="G96" s="11"/>
      <c r="H96" s="104"/>
      <c r="I96" s="235"/>
      <c r="J96" s="235"/>
      <c r="K96" s="104"/>
      <c r="L96" s="52" t="s">
        <v>59</v>
      </c>
      <c r="M96" s="68"/>
      <c r="N96" s="64"/>
      <c r="O96" s="215"/>
      <c r="P96" s="64">
        <v>0</v>
      </c>
      <c r="Q96" s="224"/>
      <c r="R96" s="276"/>
      <c r="S96" s="224"/>
      <c r="T96" s="224"/>
      <c r="U96" s="53"/>
      <c r="V96" s="68"/>
      <c r="W96" s="69"/>
      <c r="X96" s="68"/>
      <c r="Y96" s="32"/>
      <c r="Z96" s="33"/>
      <c r="AA96" s="34"/>
      <c r="AB96" s="34"/>
      <c r="AC96" s="34"/>
      <c r="AD96" s="35"/>
      <c r="AE96" s="178"/>
      <c r="AF96" s="34"/>
      <c r="AG96" s="36"/>
    </row>
    <row r="97" spans="1:33" s="7" customFormat="1" ht="47.25" customHeight="1" hidden="1">
      <c r="A97" s="202"/>
      <c r="B97" s="191"/>
      <c r="C97" s="191"/>
      <c r="D97" s="199"/>
      <c r="E97" s="199"/>
      <c r="F97" s="11"/>
      <c r="G97" s="11"/>
      <c r="H97" s="104"/>
      <c r="I97" s="235"/>
      <c r="J97" s="235"/>
      <c r="K97" s="104"/>
      <c r="L97" s="52" t="s">
        <v>60</v>
      </c>
      <c r="M97" s="68"/>
      <c r="N97" s="64"/>
      <c r="O97" s="215"/>
      <c r="P97" s="64">
        <v>0</v>
      </c>
      <c r="Q97" s="224"/>
      <c r="R97" s="276"/>
      <c r="S97" s="224"/>
      <c r="T97" s="224"/>
      <c r="U97" s="53"/>
      <c r="V97" s="68"/>
      <c r="W97" s="69"/>
      <c r="X97" s="68"/>
      <c r="Y97" s="32"/>
      <c r="Z97" s="33"/>
      <c r="AA97" s="34"/>
      <c r="AB97" s="34"/>
      <c r="AC97" s="34"/>
      <c r="AD97" s="35"/>
      <c r="AE97" s="178"/>
      <c r="AF97" s="34"/>
      <c r="AG97" s="36"/>
    </row>
    <row r="98" spans="1:33" s="7" customFormat="1" ht="75.75" customHeight="1" hidden="1">
      <c r="A98" s="202"/>
      <c r="B98" s="191"/>
      <c r="C98" s="191"/>
      <c r="D98" s="199"/>
      <c r="E98" s="199"/>
      <c r="F98" s="11"/>
      <c r="G98" s="29"/>
      <c r="H98" s="235"/>
      <c r="I98" s="235"/>
      <c r="J98" s="73"/>
      <c r="K98" s="74"/>
      <c r="L98" s="52" t="s">
        <v>61</v>
      </c>
      <c r="M98" s="68"/>
      <c r="N98" s="64"/>
      <c r="O98" s="215"/>
      <c r="P98" s="64">
        <v>0</v>
      </c>
      <c r="Q98" s="224"/>
      <c r="R98" s="276"/>
      <c r="S98" s="224"/>
      <c r="T98" s="224"/>
      <c r="U98" s="53"/>
      <c r="V98" s="68"/>
      <c r="W98" s="69"/>
      <c r="X98" s="68"/>
      <c r="Y98" s="32"/>
      <c r="Z98" s="33"/>
      <c r="AA98" s="34"/>
      <c r="AB98" s="34"/>
      <c r="AC98" s="34"/>
      <c r="AD98" s="35"/>
      <c r="AE98" s="178"/>
      <c r="AF98" s="34"/>
      <c r="AG98" s="36"/>
    </row>
    <row r="99" spans="1:33" s="22" customFormat="1" ht="37.5" customHeight="1">
      <c r="A99" s="203"/>
      <c r="B99" s="190"/>
      <c r="C99" s="190"/>
      <c r="D99" s="197"/>
      <c r="E99" s="197"/>
      <c r="F99" s="24"/>
      <c r="G99" s="54"/>
      <c r="H99" s="75"/>
      <c r="I99" s="75"/>
      <c r="J99" s="76"/>
      <c r="K99" s="76"/>
      <c r="L99" s="12"/>
      <c r="M99" s="13"/>
      <c r="N99" s="77"/>
      <c r="O99" s="216"/>
      <c r="P99" s="77"/>
      <c r="Q99" s="14"/>
      <c r="R99" s="272"/>
      <c r="S99" s="167"/>
      <c r="T99" s="167"/>
      <c r="U99" s="167"/>
      <c r="V99" s="167"/>
      <c r="W99" s="167"/>
      <c r="X99" s="167"/>
      <c r="Y99" s="167"/>
      <c r="Z99" s="167"/>
      <c r="AA99" s="167"/>
      <c r="AB99" s="167"/>
      <c r="AC99" s="167"/>
      <c r="AD99" s="167"/>
      <c r="AE99" s="167">
        <f>SUM(AE87:AE98)</f>
        <v>56971614</v>
      </c>
      <c r="AF99" s="38"/>
      <c r="AG99" s="38"/>
    </row>
    <row r="100" spans="1:33" s="40" customFormat="1" ht="37.5" customHeight="1">
      <c r="A100" s="204"/>
      <c r="B100" s="190"/>
      <c r="C100" s="190"/>
      <c r="D100" s="197"/>
      <c r="E100" s="197"/>
      <c r="F100" s="39"/>
      <c r="H100" s="41"/>
      <c r="I100" s="41"/>
      <c r="J100" s="41"/>
      <c r="K100" s="41"/>
      <c r="L100" s="41"/>
      <c r="M100" s="41"/>
      <c r="N100" s="41"/>
      <c r="O100" s="211"/>
      <c r="P100" s="41"/>
      <c r="Q100" s="41"/>
      <c r="R100" s="243"/>
      <c r="S100" s="168"/>
      <c r="T100" s="168"/>
      <c r="U100" s="168"/>
      <c r="V100" s="168"/>
      <c r="W100" s="168"/>
      <c r="X100" s="168"/>
      <c r="Y100" s="168"/>
      <c r="Z100" s="168"/>
      <c r="AA100" s="168"/>
      <c r="AB100" s="168"/>
      <c r="AC100" s="168"/>
      <c r="AD100" s="168"/>
      <c r="AE100" s="168">
        <f>+AE99+AE86</f>
        <v>188571614</v>
      </c>
      <c r="AF100" s="42"/>
      <c r="AG100" s="42"/>
    </row>
    <row r="101" spans="1:33" s="40" customFormat="1" ht="54" customHeight="1">
      <c r="A101" s="204"/>
      <c r="B101" s="190"/>
      <c r="C101" s="190"/>
      <c r="D101" s="23"/>
      <c r="E101" s="23"/>
      <c r="F101" s="78"/>
      <c r="G101" s="78"/>
      <c r="H101" s="78"/>
      <c r="I101" s="78"/>
      <c r="J101" s="78"/>
      <c r="K101" s="78"/>
      <c r="L101" s="78"/>
      <c r="M101" s="78"/>
      <c r="N101" s="78"/>
      <c r="O101" s="217"/>
      <c r="P101" s="78"/>
      <c r="Q101" s="78"/>
      <c r="R101" s="250"/>
      <c r="S101" s="169"/>
      <c r="T101" s="169"/>
      <c r="U101" s="169"/>
      <c r="V101" s="169"/>
      <c r="W101" s="169"/>
      <c r="X101" s="169"/>
      <c r="Y101" s="169"/>
      <c r="Z101" s="169"/>
      <c r="AA101" s="169"/>
      <c r="AB101" s="169"/>
      <c r="AC101" s="169"/>
      <c r="AD101" s="169"/>
      <c r="AE101" s="169">
        <f>+AE100</f>
        <v>188571614</v>
      </c>
      <c r="AF101" s="79"/>
      <c r="AG101" s="79"/>
    </row>
    <row r="102" spans="1:33" s="40" customFormat="1" ht="39.75" customHeight="1">
      <c r="A102" s="204"/>
      <c r="B102" s="192"/>
      <c r="C102" s="192"/>
      <c r="D102" s="80"/>
      <c r="E102" s="80"/>
      <c r="F102" s="80"/>
      <c r="G102" s="80"/>
      <c r="H102" s="80"/>
      <c r="I102" s="80"/>
      <c r="J102" s="80"/>
      <c r="K102" s="80"/>
      <c r="L102" s="80"/>
      <c r="M102" s="80"/>
      <c r="N102" s="80"/>
      <c r="O102" s="218"/>
      <c r="P102" s="80"/>
      <c r="Q102" s="80"/>
      <c r="R102" s="251"/>
      <c r="S102" s="170"/>
      <c r="T102" s="170"/>
      <c r="U102" s="170"/>
      <c r="V102" s="170"/>
      <c r="W102" s="170"/>
      <c r="X102" s="170"/>
      <c r="Y102" s="170"/>
      <c r="Z102" s="170"/>
      <c r="AA102" s="170"/>
      <c r="AB102" s="170"/>
      <c r="AC102" s="170"/>
      <c r="AD102" s="170"/>
      <c r="AE102" s="170">
        <f>+AE101</f>
        <v>188571614</v>
      </c>
      <c r="AF102" s="81">
        <f>+AF101</f>
        <v>0</v>
      </c>
      <c r="AG102" s="81">
        <f>+AG101</f>
        <v>0</v>
      </c>
    </row>
    <row r="103" spans="1:37" s="22" customFormat="1" ht="168.75" customHeight="1">
      <c r="A103" s="1713" t="s">
        <v>120</v>
      </c>
      <c r="B103" s="82" t="s">
        <v>14</v>
      </c>
      <c r="C103" s="83" t="s">
        <v>15</v>
      </c>
      <c r="D103" s="84">
        <v>5</v>
      </c>
      <c r="E103" s="85" t="s">
        <v>16</v>
      </c>
      <c r="F103" s="8">
        <v>5.1</v>
      </c>
      <c r="G103" s="86" t="s">
        <v>17</v>
      </c>
      <c r="H103" s="87" t="s">
        <v>18</v>
      </c>
      <c r="I103" s="88" t="s">
        <v>19</v>
      </c>
      <c r="J103" s="227" t="s">
        <v>62</v>
      </c>
      <c r="K103" s="89" t="s">
        <v>63</v>
      </c>
      <c r="L103" s="1841" t="s">
        <v>64</v>
      </c>
      <c r="M103" s="165" t="s">
        <v>92</v>
      </c>
      <c r="N103" s="1833">
        <v>0.25</v>
      </c>
      <c r="O103" s="1845" t="s">
        <v>105</v>
      </c>
      <c r="P103" s="1808">
        <v>4</v>
      </c>
      <c r="Q103" s="1810">
        <v>1</v>
      </c>
      <c r="R103" s="182" t="s">
        <v>200</v>
      </c>
      <c r="S103" s="1837" t="s">
        <v>2</v>
      </c>
      <c r="T103" s="1837">
        <v>50</v>
      </c>
      <c r="U103" s="1837">
        <v>120</v>
      </c>
      <c r="V103" s="1837">
        <f>40+150</f>
        <v>190</v>
      </c>
      <c r="W103" s="1837">
        <v>600</v>
      </c>
      <c r="X103" s="1837">
        <v>40</v>
      </c>
      <c r="Y103" s="1837"/>
      <c r="Z103" s="1837"/>
      <c r="AA103" s="1837"/>
      <c r="AB103" s="1837"/>
      <c r="AC103" s="1837"/>
      <c r="AD103" s="1837">
        <v>40</v>
      </c>
      <c r="AE103" s="101">
        <v>9175000</v>
      </c>
      <c r="AF103" s="278">
        <v>41333</v>
      </c>
      <c r="AG103" s="119" t="s">
        <v>103</v>
      </c>
      <c r="AH103" s="28"/>
      <c r="AI103" s="28"/>
      <c r="AJ103" s="28"/>
      <c r="AK103" s="28"/>
    </row>
    <row r="104" spans="1:37" s="22" customFormat="1" ht="168.75" customHeight="1">
      <c r="A104" s="1714"/>
      <c r="B104" s="158"/>
      <c r="C104" s="159"/>
      <c r="D104" s="160"/>
      <c r="E104" s="161"/>
      <c r="F104" s="106"/>
      <c r="G104" s="162"/>
      <c r="H104" s="96"/>
      <c r="I104" s="88"/>
      <c r="J104" s="255"/>
      <c r="K104" s="89"/>
      <c r="L104" s="1842"/>
      <c r="M104" s="284"/>
      <c r="N104" s="1844"/>
      <c r="O104" s="1846"/>
      <c r="P104" s="1848"/>
      <c r="Q104" s="1830"/>
      <c r="R104" s="285" t="s">
        <v>201</v>
      </c>
      <c r="S104" s="1838"/>
      <c r="T104" s="1838"/>
      <c r="U104" s="1838"/>
      <c r="V104" s="1838"/>
      <c r="W104" s="1838"/>
      <c r="X104" s="1838"/>
      <c r="Y104" s="1838"/>
      <c r="Z104" s="1838"/>
      <c r="AA104" s="1838"/>
      <c r="AB104" s="1838"/>
      <c r="AC104" s="1838"/>
      <c r="AD104" s="1838"/>
      <c r="AE104" s="262">
        <v>4972000</v>
      </c>
      <c r="AF104" s="1799">
        <v>41638</v>
      </c>
      <c r="AG104" s="119" t="s">
        <v>103</v>
      </c>
      <c r="AH104" s="28"/>
      <c r="AI104" s="28"/>
      <c r="AJ104" s="28"/>
      <c r="AK104" s="28"/>
    </row>
    <row r="105" spans="1:37" s="22" customFormat="1" ht="119.25" customHeight="1">
      <c r="A105" s="1715"/>
      <c r="B105" s="158"/>
      <c r="C105" s="159"/>
      <c r="D105" s="160"/>
      <c r="E105" s="161"/>
      <c r="F105" s="106"/>
      <c r="G105" s="162"/>
      <c r="H105" s="96"/>
      <c r="I105" s="88"/>
      <c r="J105" s="227"/>
      <c r="K105" s="89"/>
      <c r="L105" s="1843"/>
      <c r="M105" s="163"/>
      <c r="N105" s="1809"/>
      <c r="O105" s="1847"/>
      <c r="P105" s="1809"/>
      <c r="Q105" s="1811"/>
      <c r="R105" s="286" t="s">
        <v>202</v>
      </c>
      <c r="S105" s="1849"/>
      <c r="T105" s="1849"/>
      <c r="U105" s="1849"/>
      <c r="V105" s="1849"/>
      <c r="W105" s="1849"/>
      <c r="X105" s="1849"/>
      <c r="Y105" s="1849"/>
      <c r="Z105" s="1849"/>
      <c r="AA105" s="1849"/>
      <c r="AB105" s="1849"/>
      <c r="AC105" s="1849"/>
      <c r="AD105" s="1849"/>
      <c r="AE105" s="233">
        <v>853000</v>
      </c>
      <c r="AF105" s="1851"/>
      <c r="AG105" s="119" t="s">
        <v>103</v>
      </c>
      <c r="AH105" s="28"/>
      <c r="AI105" s="28"/>
      <c r="AJ105" s="28"/>
      <c r="AK105" s="28"/>
    </row>
    <row r="106" spans="1:37" s="22" customFormat="1" ht="33" customHeight="1">
      <c r="A106" s="203"/>
      <c r="B106" s="90"/>
      <c r="C106" s="90"/>
      <c r="D106" s="91"/>
      <c r="E106" s="92"/>
      <c r="F106" s="93"/>
      <c r="G106" s="24"/>
      <c r="H106" s="226"/>
      <c r="I106" s="88"/>
      <c r="J106" s="58"/>
      <c r="K106" s="58"/>
      <c r="L106" s="58"/>
      <c r="M106" s="94"/>
      <c r="N106" s="95"/>
      <c r="O106" s="219"/>
      <c r="P106" s="95"/>
      <c r="Q106" s="14"/>
      <c r="R106" s="272"/>
      <c r="S106" s="167">
        <v>0</v>
      </c>
      <c r="T106" s="167">
        <f aca="true" t="shared" si="2" ref="T106:AD106">+T103</f>
        <v>50</v>
      </c>
      <c r="U106" s="167">
        <f t="shared" si="2"/>
        <v>120</v>
      </c>
      <c r="V106" s="167">
        <f t="shared" si="2"/>
        <v>190</v>
      </c>
      <c r="W106" s="167">
        <f t="shared" si="2"/>
        <v>600</v>
      </c>
      <c r="X106" s="167">
        <f t="shared" si="2"/>
        <v>40</v>
      </c>
      <c r="Y106" s="167">
        <f t="shared" si="2"/>
        <v>0</v>
      </c>
      <c r="Z106" s="167">
        <f t="shared" si="2"/>
        <v>0</v>
      </c>
      <c r="AA106" s="167">
        <f t="shared" si="2"/>
        <v>0</v>
      </c>
      <c r="AB106" s="167">
        <f t="shared" si="2"/>
        <v>0</v>
      </c>
      <c r="AC106" s="167">
        <f t="shared" si="2"/>
        <v>0</v>
      </c>
      <c r="AD106" s="167">
        <f t="shared" si="2"/>
        <v>40</v>
      </c>
      <c r="AE106" s="167">
        <f>SUM(AE103:AE105)</f>
        <v>15000000</v>
      </c>
      <c r="AF106" s="38">
        <f>SUM(AF103:AF103)</f>
        <v>41333</v>
      </c>
      <c r="AG106" s="38">
        <f>SUM(AG103:AG103)</f>
        <v>0</v>
      </c>
      <c r="AH106" s="28"/>
      <c r="AI106" s="28"/>
      <c r="AJ106" s="28"/>
      <c r="AK106" s="28"/>
    </row>
    <row r="107" spans="1:33" s="40" customFormat="1" ht="56.25" customHeight="1">
      <c r="A107" s="204"/>
      <c r="B107" s="90"/>
      <c r="C107" s="90"/>
      <c r="D107" s="91"/>
      <c r="E107" s="92"/>
      <c r="F107" s="39"/>
      <c r="H107" s="41"/>
      <c r="I107" s="41"/>
      <c r="J107" s="41"/>
      <c r="K107" s="41"/>
      <c r="L107" s="41"/>
      <c r="M107" s="41"/>
      <c r="N107" s="41"/>
      <c r="O107" s="211"/>
      <c r="P107" s="41"/>
      <c r="Q107" s="41"/>
      <c r="R107" s="243"/>
      <c r="S107" s="168">
        <f>+S106</f>
        <v>0</v>
      </c>
      <c r="T107" s="168">
        <f aca="true" t="shared" si="3" ref="T107:AG107">+T106</f>
        <v>50</v>
      </c>
      <c r="U107" s="168">
        <f t="shared" si="3"/>
        <v>120</v>
      </c>
      <c r="V107" s="168">
        <f t="shared" si="3"/>
        <v>190</v>
      </c>
      <c r="W107" s="168">
        <f t="shared" si="3"/>
        <v>600</v>
      </c>
      <c r="X107" s="168">
        <f t="shared" si="3"/>
        <v>40</v>
      </c>
      <c r="Y107" s="168">
        <f t="shared" si="3"/>
        <v>0</v>
      </c>
      <c r="Z107" s="168">
        <f t="shared" si="3"/>
        <v>0</v>
      </c>
      <c r="AA107" s="168">
        <f t="shared" si="3"/>
        <v>0</v>
      </c>
      <c r="AB107" s="168">
        <f t="shared" si="3"/>
        <v>0</v>
      </c>
      <c r="AC107" s="168">
        <f t="shared" si="3"/>
        <v>0</v>
      </c>
      <c r="AD107" s="168">
        <f t="shared" si="3"/>
        <v>40</v>
      </c>
      <c r="AE107" s="168">
        <f t="shared" si="3"/>
        <v>15000000</v>
      </c>
      <c r="AF107" s="42">
        <f t="shared" si="3"/>
        <v>41333</v>
      </c>
      <c r="AG107" s="42">
        <f t="shared" si="3"/>
        <v>0</v>
      </c>
    </row>
    <row r="109" spans="1:37" s="22" customFormat="1" ht="99.75" customHeight="1">
      <c r="A109" s="1853" t="s">
        <v>121</v>
      </c>
      <c r="B109" s="90"/>
      <c r="C109" s="90"/>
      <c r="D109" s="91"/>
      <c r="E109" s="92"/>
      <c r="F109" s="93"/>
      <c r="G109" s="54"/>
      <c r="H109" s="225" t="s">
        <v>65</v>
      </c>
      <c r="I109" s="156" t="s">
        <v>66</v>
      </c>
      <c r="J109" s="1854" t="s">
        <v>67</v>
      </c>
      <c r="K109" s="157" t="s">
        <v>68</v>
      </c>
      <c r="L109" s="1841" t="s">
        <v>69</v>
      </c>
      <c r="M109" s="1841" t="s">
        <v>93</v>
      </c>
      <c r="N109" s="1833">
        <v>0.25</v>
      </c>
      <c r="O109" s="1824" t="s">
        <v>104</v>
      </c>
      <c r="P109" s="1808">
        <v>1</v>
      </c>
      <c r="Q109" s="1810">
        <v>1</v>
      </c>
      <c r="R109" s="182" t="s">
        <v>203</v>
      </c>
      <c r="S109" s="1810"/>
      <c r="T109" s="1810"/>
      <c r="U109" s="1810"/>
      <c r="V109" s="1810"/>
      <c r="W109" s="1810">
        <v>60</v>
      </c>
      <c r="X109" s="1810"/>
      <c r="Y109" s="1810"/>
      <c r="Z109" s="1810"/>
      <c r="AA109" s="1810"/>
      <c r="AB109" s="1810"/>
      <c r="AC109" s="1810"/>
      <c r="AD109" s="1810"/>
      <c r="AE109" s="101">
        <v>5025000</v>
      </c>
      <c r="AF109" s="230">
        <v>41258</v>
      </c>
      <c r="AG109" s="119" t="s">
        <v>103</v>
      </c>
      <c r="AH109" s="28"/>
      <c r="AI109" s="28"/>
      <c r="AJ109" s="28"/>
      <c r="AK109" s="28"/>
    </row>
    <row r="110" spans="1:37" s="22" customFormat="1" ht="130.5" customHeight="1">
      <c r="A110" s="1719"/>
      <c r="B110" s="90"/>
      <c r="C110" s="90"/>
      <c r="D110" s="91"/>
      <c r="E110" s="92"/>
      <c r="F110" s="93"/>
      <c r="G110" s="54"/>
      <c r="H110" s="254"/>
      <c r="I110" s="156"/>
      <c r="J110" s="1855"/>
      <c r="K110" s="157"/>
      <c r="L110" s="1842"/>
      <c r="M110" s="1842"/>
      <c r="N110" s="1844"/>
      <c r="O110" s="1825"/>
      <c r="P110" s="1848"/>
      <c r="Q110" s="1830"/>
      <c r="R110" s="273" t="s">
        <v>204</v>
      </c>
      <c r="S110" s="1830"/>
      <c r="T110" s="1830"/>
      <c r="U110" s="1830"/>
      <c r="V110" s="1830"/>
      <c r="W110" s="1830"/>
      <c r="X110" s="1830"/>
      <c r="Y110" s="1830"/>
      <c r="Z110" s="1830"/>
      <c r="AA110" s="1830"/>
      <c r="AB110" s="1830"/>
      <c r="AC110" s="1830"/>
      <c r="AD110" s="1830"/>
      <c r="AE110" s="262">
        <v>4984000</v>
      </c>
      <c r="AF110" s="260"/>
      <c r="AG110" s="119"/>
      <c r="AH110" s="28"/>
      <c r="AI110" s="28"/>
      <c r="AJ110" s="28"/>
      <c r="AK110" s="28"/>
    </row>
    <row r="111" spans="1:37" s="22" customFormat="1" ht="99.75" customHeight="1">
      <c r="A111" s="1719"/>
      <c r="B111" s="90"/>
      <c r="C111" s="90"/>
      <c r="D111" s="91"/>
      <c r="E111" s="92"/>
      <c r="F111" s="93"/>
      <c r="G111" s="54"/>
      <c r="H111" s="254"/>
      <c r="I111" s="156"/>
      <c r="J111" s="1855"/>
      <c r="K111" s="157"/>
      <c r="L111" s="1842"/>
      <c r="M111" s="1842"/>
      <c r="N111" s="1844"/>
      <c r="O111" s="1825"/>
      <c r="P111" s="1848"/>
      <c r="Q111" s="1830"/>
      <c r="R111" s="273" t="s">
        <v>205</v>
      </c>
      <c r="S111" s="1830"/>
      <c r="T111" s="1830"/>
      <c r="U111" s="1830"/>
      <c r="V111" s="1830"/>
      <c r="W111" s="1830"/>
      <c r="X111" s="1830"/>
      <c r="Y111" s="1830"/>
      <c r="Z111" s="1830"/>
      <c r="AA111" s="1830"/>
      <c r="AB111" s="1830"/>
      <c r="AC111" s="1830"/>
      <c r="AD111" s="1830"/>
      <c r="AE111" s="262">
        <v>2000000</v>
      </c>
      <c r="AF111" s="260"/>
      <c r="AG111" s="119"/>
      <c r="AH111" s="28"/>
      <c r="AI111" s="28"/>
      <c r="AJ111" s="28"/>
      <c r="AK111" s="28"/>
    </row>
    <row r="112" spans="1:37" s="22" customFormat="1" ht="99.75" customHeight="1">
      <c r="A112" s="1719"/>
      <c r="B112" s="90"/>
      <c r="C112" s="90"/>
      <c r="D112" s="91"/>
      <c r="E112" s="92"/>
      <c r="F112" s="93"/>
      <c r="G112" s="54"/>
      <c r="H112" s="254"/>
      <c r="I112" s="156"/>
      <c r="J112" s="1855"/>
      <c r="K112" s="157"/>
      <c r="L112" s="1842"/>
      <c r="M112" s="1842"/>
      <c r="N112" s="1844"/>
      <c r="O112" s="1825"/>
      <c r="P112" s="1848"/>
      <c r="Q112" s="1830"/>
      <c r="R112" s="273" t="s">
        <v>206</v>
      </c>
      <c r="S112" s="1830"/>
      <c r="T112" s="1830"/>
      <c r="U112" s="1830"/>
      <c r="V112" s="1830"/>
      <c r="W112" s="1830"/>
      <c r="X112" s="1830"/>
      <c r="Y112" s="1830"/>
      <c r="Z112" s="1830"/>
      <c r="AA112" s="1830"/>
      <c r="AB112" s="1830"/>
      <c r="AC112" s="1830"/>
      <c r="AD112" s="1830"/>
      <c r="AE112" s="262">
        <v>5040000</v>
      </c>
      <c r="AF112" s="260"/>
      <c r="AG112" s="119"/>
      <c r="AH112" s="28"/>
      <c r="AI112" s="28"/>
      <c r="AJ112" s="28"/>
      <c r="AK112" s="28"/>
    </row>
    <row r="113" spans="1:37" s="22" customFormat="1" ht="99.75" customHeight="1">
      <c r="A113" s="1719"/>
      <c r="B113" s="90"/>
      <c r="C113" s="90"/>
      <c r="D113" s="91"/>
      <c r="E113" s="92"/>
      <c r="F113" s="93"/>
      <c r="G113" s="54"/>
      <c r="H113" s="254"/>
      <c r="I113" s="156"/>
      <c r="J113" s="1855"/>
      <c r="K113" s="157"/>
      <c r="L113" s="1842"/>
      <c r="M113" s="1842"/>
      <c r="N113" s="1844"/>
      <c r="O113" s="1825"/>
      <c r="P113" s="1848"/>
      <c r="Q113" s="1830"/>
      <c r="R113" s="273" t="s">
        <v>207</v>
      </c>
      <c r="S113" s="1830"/>
      <c r="T113" s="1830"/>
      <c r="U113" s="1830"/>
      <c r="V113" s="1830"/>
      <c r="W113" s="1830"/>
      <c r="X113" s="1830"/>
      <c r="Y113" s="1830"/>
      <c r="Z113" s="1830"/>
      <c r="AA113" s="1830"/>
      <c r="AB113" s="1830"/>
      <c r="AC113" s="1830"/>
      <c r="AD113" s="1830"/>
      <c r="AE113" s="262">
        <v>2000000</v>
      </c>
      <c r="AF113" s="260"/>
      <c r="AG113" s="119"/>
      <c r="AH113" s="28"/>
      <c r="AI113" s="28"/>
      <c r="AJ113" s="28"/>
      <c r="AK113" s="28"/>
    </row>
    <row r="114" spans="1:37" s="22" customFormat="1" ht="99.75" customHeight="1">
      <c r="A114" s="1719"/>
      <c r="B114" s="90"/>
      <c r="C114" s="90"/>
      <c r="D114" s="91"/>
      <c r="E114" s="92"/>
      <c r="F114" s="93"/>
      <c r="G114" s="54"/>
      <c r="H114" s="254"/>
      <c r="I114" s="156"/>
      <c r="J114" s="1855"/>
      <c r="K114" s="157"/>
      <c r="L114" s="1842"/>
      <c r="M114" s="1842"/>
      <c r="N114" s="1844"/>
      <c r="O114" s="1825"/>
      <c r="P114" s="1848"/>
      <c r="Q114" s="1830"/>
      <c r="R114" s="273" t="s">
        <v>208</v>
      </c>
      <c r="S114" s="1830"/>
      <c r="T114" s="1830"/>
      <c r="U114" s="1830"/>
      <c r="V114" s="1830"/>
      <c r="W114" s="1830"/>
      <c r="X114" s="1830"/>
      <c r="Y114" s="1830"/>
      <c r="Z114" s="1830"/>
      <c r="AA114" s="1830"/>
      <c r="AB114" s="1830"/>
      <c r="AC114" s="1830"/>
      <c r="AD114" s="1830"/>
      <c r="AE114" s="262">
        <v>5951000</v>
      </c>
      <c r="AF114" s="260"/>
      <c r="AG114" s="119"/>
      <c r="AH114" s="28"/>
      <c r="AI114" s="28"/>
      <c r="AJ114" s="28"/>
      <c r="AK114" s="28"/>
    </row>
    <row r="115" spans="1:37" s="22" customFormat="1" ht="45" customHeight="1">
      <c r="A115" s="1719"/>
      <c r="B115" s="90"/>
      <c r="C115" s="90"/>
      <c r="D115" s="91"/>
      <c r="E115" s="92"/>
      <c r="F115" s="93"/>
      <c r="G115" s="54"/>
      <c r="H115" s="24"/>
      <c r="I115" s="24"/>
      <c r="J115" s="97"/>
      <c r="K115" s="37"/>
      <c r="L115" s="37"/>
      <c r="M115" s="37"/>
      <c r="N115" s="37"/>
      <c r="O115" s="210"/>
      <c r="P115" s="37"/>
      <c r="Q115" s="14"/>
      <c r="R115" s="272"/>
      <c r="S115" s="167"/>
      <c r="T115" s="167"/>
      <c r="U115" s="167"/>
      <c r="V115" s="167"/>
      <c r="W115" s="167"/>
      <c r="X115" s="167"/>
      <c r="Y115" s="167"/>
      <c r="Z115" s="167"/>
      <c r="AA115" s="167"/>
      <c r="AB115" s="167"/>
      <c r="AC115" s="167"/>
      <c r="AD115" s="167"/>
      <c r="AE115" s="167">
        <f>SUM(AE109:AE114)</f>
        <v>25000000</v>
      </c>
      <c r="AF115" s="38">
        <f>SUM(AF109:AF109)</f>
        <v>41258</v>
      </c>
      <c r="AG115" s="38">
        <f>SUM(AG109:AG109)</f>
        <v>0</v>
      </c>
      <c r="AH115" s="28"/>
      <c r="AI115" s="28"/>
      <c r="AJ115" s="28"/>
      <c r="AK115" s="28"/>
    </row>
    <row r="116" spans="1:33" s="40" customFormat="1" ht="13.5">
      <c r="A116" s="1720"/>
      <c r="B116" s="90"/>
      <c r="C116" s="90"/>
      <c r="D116" s="91"/>
      <c r="E116" s="92"/>
      <c r="F116" s="39"/>
      <c r="H116" s="41"/>
      <c r="I116" s="41"/>
      <c r="J116" s="41"/>
      <c r="K116" s="41"/>
      <c r="L116" s="41"/>
      <c r="M116" s="41"/>
      <c r="N116" s="41"/>
      <c r="O116" s="211"/>
      <c r="P116" s="41"/>
      <c r="Q116" s="41"/>
      <c r="R116" s="243"/>
      <c r="S116" s="166"/>
      <c r="T116" s="166"/>
      <c r="U116" s="166"/>
      <c r="V116" s="166"/>
      <c r="W116" s="166"/>
      <c r="X116" s="166"/>
      <c r="Y116" s="166"/>
      <c r="Z116" s="166"/>
      <c r="AA116" s="166"/>
      <c r="AB116" s="166"/>
      <c r="AC116" s="166"/>
      <c r="AD116" s="166"/>
      <c r="AE116" s="166">
        <f>+AE115</f>
        <v>25000000</v>
      </c>
      <c r="AF116" s="42">
        <f>+AF115</f>
        <v>41258</v>
      </c>
      <c r="AG116" s="42">
        <f>+AG115</f>
        <v>0</v>
      </c>
    </row>
    <row r="117" spans="1:33" s="40" customFormat="1" ht="13.5">
      <c r="A117" s="204"/>
      <c r="B117" s="90"/>
      <c r="C117" s="90"/>
      <c r="D117" s="91"/>
      <c r="E117" s="92"/>
      <c r="F117" s="78"/>
      <c r="G117" s="78"/>
      <c r="H117" s="78"/>
      <c r="I117" s="78"/>
      <c r="J117" s="78"/>
      <c r="K117" s="78"/>
      <c r="L117" s="78"/>
      <c r="M117" s="78"/>
      <c r="N117" s="78"/>
      <c r="O117" s="217"/>
      <c r="P117" s="78"/>
      <c r="Q117" s="78"/>
      <c r="R117" s="250"/>
      <c r="S117" s="169"/>
      <c r="T117" s="169"/>
      <c r="U117" s="169"/>
      <c r="V117" s="169"/>
      <c r="W117" s="169"/>
      <c r="X117" s="169"/>
      <c r="Y117" s="169"/>
      <c r="Z117" s="169"/>
      <c r="AA117" s="169"/>
      <c r="AB117" s="169"/>
      <c r="AC117" s="169"/>
      <c r="AD117" s="169"/>
      <c r="AE117" s="169">
        <f>+AE116+AE107</f>
        <v>40000000</v>
      </c>
      <c r="AF117" s="79">
        <f>+AF116+AF107</f>
        <v>82591</v>
      </c>
      <c r="AG117" s="79">
        <f>+AG116+AG107</f>
        <v>0</v>
      </c>
    </row>
    <row r="118" spans="1:33" s="40" customFormat="1" ht="13.5">
      <c r="A118" s="1459"/>
      <c r="B118" s="1460"/>
      <c r="C118" s="1460"/>
      <c r="D118" s="80"/>
      <c r="E118" s="80"/>
      <c r="F118" s="80"/>
      <c r="G118" s="80"/>
      <c r="H118" s="80"/>
      <c r="I118" s="80"/>
      <c r="J118" s="80"/>
      <c r="K118" s="80"/>
      <c r="L118" s="80"/>
      <c r="M118" s="80"/>
      <c r="N118" s="80"/>
      <c r="O118" s="218"/>
      <c r="P118" s="80"/>
      <c r="Q118" s="80"/>
      <c r="R118" s="251"/>
      <c r="S118" s="170"/>
      <c r="T118" s="170"/>
      <c r="U118" s="170"/>
      <c r="V118" s="170"/>
      <c r="W118" s="170"/>
      <c r="X118" s="170"/>
      <c r="Y118" s="170"/>
      <c r="Z118" s="170"/>
      <c r="AA118" s="170"/>
      <c r="AB118" s="170"/>
      <c r="AC118" s="170"/>
      <c r="AD118" s="170"/>
      <c r="AE118" s="170">
        <f>+AE117</f>
        <v>40000000</v>
      </c>
      <c r="AF118" s="81">
        <f>+AF117</f>
        <v>82591</v>
      </c>
      <c r="AG118" s="81">
        <f>+AG117</f>
        <v>0</v>
      </c>
    </row>
    <row r="119" spans="1:33" s="173" customFormat="1" ht="41.25" customHeight="1">
      <c r="A119" s="1461"/>
      <c r="B119" s="1462"/>
      <c r="C119" s="1462"/>
      <c r="D119" s="171"/>
      <c r="E119" s="171"/>
      <c r="F119" s="171"/>
      <c r="G119" s="171"/>
      <c r="H119" s="171"/>
      <c r="I119" s="171"/>
      <c r="J119" s="171"/>
      <c r="K119" s="171"/>
      <c r="L119" s="171"/>
      <c r="M119" s="171"/>
      <c r="N119" s="171"/>
      <c r="O119" s="220"/>
      <c r="P119" s="171"/>
      <c r="Q119" s="171"/>
      <c r="R119" s="277"/>
      <c r="S119" s="172">
        <f>+S118</f>
        <v>0</v>
      </c>
      <c r="T119" s="172">
        <f aca="true" t="shared" si="4" ref="T119:AE119">+T118+T102+T53+T21</f>
        <v>0</v>
      </c>
      <c r="U119" s="172">
        <f t="shared" si="4"/>
        <v>0</v>
      </c>
      <c r="V119" s="172">
        <f t="shared" si="4"/>
        <v>0</v>
      </c>
      <c r="W119" s="172">
        <f t="shared" si="4"/>
        <v>0</v>
      </c>
      <c r="X119" s="172">
        <f t="shared" si="4"/>
        <v>0</v>
      </c>
      <c r="Y119" s="172">
        <f t="shared" si="4"/>
        <v>0</v>
      </c>
      <c r="Z119" s="172">
        <f t="shared" si="4"/>
        <v>0</v>
      </c>
      <c r="AA119" s="172">
        <f t="shared" si="4"/>
        <v>0</v>
      </c>
      <c r="AB119" s="172">
        <f t="shared" si="4"/>
        <v>0</v>
      </c>
      <c r="AC119" s="172">
        <f t="shared" si="4"/>
        <v>0</v>
      </c>
      <c r="AD119" s="172">
        <f t="shared" si="4"/>
        <v>0</v>
      </c>
      <c r="AE119" s="172">
        <f t="shared" si="4"/>
        <v>1022379051.814397</v>
      </c>
      <c r="AF119" s="172" t="s">
        <v>2</v>
      </c>
      <c r="AG119" s="172">
        <f>+AG118+AG102+AG53+AG21</f>
        <v>0</v>
      </c>
    </row>
    <row r="122" ht="13.5">
      <c r="AF122" s="15" t="s">
        <v>2</v>
      </c>
    </row>
    <row r="124" ht="13.5">
      <c r="AE124" s="293" t="s">
        <v>2</v>
      </c>
    </row>
    <row r="125" ht="13.5">
      <c r="AE125" s="175" t="s">
        <v>2</v>
      </c>
    </row>
    <row r="126" ht="13.5">
      <c r="AE126" s="293" t="s">
        <v>2</v>
      </c>
    </row>
    <row r="128" ht="13.5">
      <c r="AE128" s="293" t="s">
        <v>2</v>
      </c>
    </row>
  </sheetData>
  <sheetProtection/>
  <mergeCells count="278">
    <mergeCell ref="AF87:AF89"/>
    <mergeCell ref="AG87:AG89"/>
    <mergeCell ref="AF104:AF105"/>
    <mergeCell ref="AF82:AF83"/>
    <mergeCell ref="AG84:AG85"/>
    <mergeCell ref="M82:M83"/>
    <mergeCell ref="N82:N83"/>
    <mergeCell ref="O82:O83"/>
    <mergeCell ref="P82:P83"/>
    <mergeCell ref="Q82:Q83"/>
    <mergeCell ref="AG82:AG83"/>
    <mergeCell ref="V87:V89"/>
    <mergeCell ref="W87:W89"/>
    <mergeCell ref="X87:X89"/>
    <mergeCell ref="Y87:Y89"/>
    <mergeCell ref="Z87:Z89"/>
    <mergeCell ref="AA87:AA89"/>
    <mergeCell ref="AB87:AB89"/>
    <mergeCell ref="AC87:AC89"/>
    <mergeCell ref="AD87:AD89"/>
    <mergeCell ref="Z82:Z83"/>
    <mergeCell ref="AA82:AA83"/>
    <mergeCell ref="AB82:AB83"/>
    <mergeCell ref="AC82:AC83"/>
    <mergeCell ref="AF55:AF65"/>
    <mergeCell ref="AG55:AG65"/>
    <mergeCell ref="P66:P75"/>
    <mergeCell ref="Q66:Q75"/>
    <mergeCell ref="Q76:Q77"/>
    <mergeCell ref="AF66:AF77"/>
    <mergeCell ref="AG66:AG77"/>
    <mergeCell ref="U30:U43"/>
    <mergeCell ref="V30:V43"/>
    <mergeCell ref="W30:W43"/>
    <mergeCell ref="X30:X43"/>
    <mergeCell ref="Y30:Y43"/>
    <mergeCell ref="Z30:Z43"/>
    <mergeCell ref="U55:U65"/>
    <mergeCell ref="AA30:AA43"/>
    <mergeCell ref="V55:V65"/>
    <mergeCell ref="W55:W65"/>
    <mergeCell ref="X55:X65"/>
    <mergeCell ref="Y55:Y65"/>
    <mergeCell ref="Z55:Z65"/>
    <mergeCell ref="AA55:AA65"/>
    <mergeCell ref="W44:W49"/>
    <mergeCell ref="AB66:AB77"/>
    <mergeCell ref="AC66:AC77"/>
    <mergeCell ref="AF79:AF81"/>
    <mergeCell ref="AG79:AG81"/>
    <mergeCell ref="AB103:AB105"/>
    <mergeCell ref="AC103:AC105"/>
    <mergeCell ref="AD103:AD105"/>
    <mergeCell ref="A109:A116"/>
    <mergeCell ref="J109:J114"/>
    <mergeCell ref="L109:L114"/>
    <mergeCell ref="M109:M114"/>
    <mergeCell ref="N109:N114"/>
    <mergeCell ref="O109:O114"/>
    <mergeCell ref="P109:P114"/>
    <mergeCell ref="Q109:Q114"/>
    <mergeCell ref="S109:S114"/>
    <mergeCell ref="T109:T114"/>
    <mergeCell ref="U109:U114"/>
    <mergeCell ref="V109:V114"/>
    <mergeCell ref="W109:W114"/>
    <mergeCell ref="X109:X114"/>
    <mergeCell ref="Y109:Y114"/>
    <mergeCell ref="Z109:Z114"/>
    <mergeCell ref="AA109:AA114"/>
    <mergeCell ref="AB109:AB114"/>
    <mergeCell ref="AC109:AC114"/>
    <mergeCell ref="AD109:AD114"/>
    <mergeCell ref="L103:L105"/>
    <mergeCell ref="N103:N105"/>
    <mergeCell ref="O103:O105"/>
    <mergeCell ref="P103:P105"/>
    <mergeCell ref="Q103:Q105"/>
    <mergeCell ref="S103:S105"/>
    <mergeCell ref="T103:T105"/>
    <mergeCell ref="U103:U105"/>
    <mergeCell ref="V103:V105"/>
    <mergeCell ref="W103:W105"/>
    <mergeCell ref="X103:X105"/>
    <mergeCell ref="Y103:Y105"/>
    <mergeCell ref="Z103:Z105"/>
    <mergeCell ref="AA103:AA105"/>
    <mergeCell ref="L87:L89"/>
    <mergeCell ref="M87:M89"/>
    <mergeCell ref="N87:N89"/>
    <mergeCell ref="O87:O89"/>
    <mergeCell ref="P87:P89"/>
    <mergeCell ref="Q87:Q89"/>
    <mergeCell ref="S87:S89"/>
    <mergeCell ref="T87:T89"/>
    <mergeCell ref="U87:U89"/>
    <mergeCell ref="AB84:AB85"/>
    <mergeCell ref="AC84:AC85"/>
    <mergeCell ref="AD84:AD85"/>
    <mergeCell ref="S79:S81"/>
    <mergeCell ref="T79:T81"/>
    <mergeCell ref="U79:U81"/>
    <mergeCell ref="V79:V81"/>
    <mergeCell ref="S82:S83"/>
    <mergeCell ref="T82:T83"/>
    <mergeCell ref="U82:U83"/>
    <mergeCell ref="V82:V83"/>
    <mergeCell ref="W82:W83"/>
    <mergeCell ref="X82:X83"/>
    <mergeCell ref="Y82:Y83"/>
    <mergeCell ref="S84:S85"/>
    <mergeCell ref="T84:T85"/>
    <mergeCell ref="U84:U85"/>
    <mergeCell ref="V84:V85"/>
    <mergeCell ref="W84:W85"/>
    <mergeCell ref="X84:X85"/>
    <mergeCell ref="Y84:Y85"/>
    <mergeCell ref="Z84:Z85"/>
    <mergeCell ref="AA84:AA85"/>
    <mergeCell ref="AD82:AD83"/>
    <mergeCell ref="AD66:AD77"/>
    <mergeCell ref="S55:S65"/>
    <mergeCell ref="AD55:AD65"/>
    <mergeCell ref="AB55:AB65"/>
    <mergeCell ref="AC55:AC65"/>
    <mergeCell ref="AB79:AB81"/>
    <mergeCell ref="AC79:AC81"/>
    <mergeCell ref="T55:T65"/>
    <mergeCell ref="W79:W81"/>
    <mergeCell ref="X79:X81"/>
    <mergeCell ref="Y79:Y81"/>
    <mergeCell ref="Z79:Z81"/>
    <mergeCell ref="AA79:AA81"/>
    <mergeCell ref="S66:S77"/>
    <mergeCell ref="T66:T77"/>
    <mergeCell ref="U66:U77"/>
    <mergeCell ref="V66:V77"/>
    <mergeCell ref="W66:W77"/>
    <mergeCell ref="X66:X77"/>
    <mergeCell ref="Y66:Y77"/>
    <mergeCell ref="Z66:Z77"/>
    <mergeCell ref="AA66:AA77"/>
    <mergeCell ref="AD79:AD81"/>
    <mergeCell ref="P84:P85"/>
    <mergeCell ref="Q84:Q85"/>
    <mergeCell ref="O55:O65"/>
    <mergeCell ref="P55:P65"/>
    <mergeCell ref="Q55:Q65"/>
    <mergeCell ref="L66:L75"/>
    <mergeCell ref="O66:O75"/>
    <mergeCell ref="L76:L77"/>
    <mergeCell ref="M66:M77"/>
    <mergeCell ref="N66:N77"/>
    <mergeCell ref="O76:O77"/>
    <mergeCell ref="L55:L65"/>
    <mergeCell ref="M55:M65"/>
    <mergeCell ref="N55:N65"/>
    <mergeCell ref="L79:L81"/>
    <mergeCell ref="M79:M81"/>
    <mergeCell ref="N79:N81"/>
    <mergeCell ref="O79:O81"/>
    <mergeCell ref="P79:P81"/>
    <mergeCell ref="Q79:Q81"/>
    <mergeCell ref="L84:L85"/>
    <mergeCell ref="M84:M85"/>
    <mergeCell ref="N84:N85"/>
    <mergeCell ref="O84:O85"/>
    <mergeCell ref="L5:L13"/>
    <mergeCell ref="M5:M13"/>
    <mergeCell ref="N5:N13"/>
    <mergeCell ref="P44:P49"/>
    <mergeCell ref="Q44:Q49"/>
    <mergeCell ref="S6:S13"/>
    <mergeCell ref="O5:O13"/>
    <mergeCell ref="P5:P13"/>
    <mergeCell ref="Q5:Q13"/>
    <mergeCell ref="R5:R13"/>
    <mergeCell ref="S44:S49"/>
    <mergeCell ref="N15:N17"/>
    <mergeCell ref="O15:O17"/>
    <mergeCell ref="S30:S43"/>
    <mergeCell ref="L44:L49"/>
    <mergeCell ref="M44:M49"/>
    <mergeCell ref="N44:N49"/>
    <mergeCell ref="O44:O49"/>
    <mergeCell ref="AF44:AF49"/>
    <mergeCell ref="AF30:AF43"/>
    <mergeCell ref="AG44:AG49"/>
    <mergeCell ref="Z44:Z49"/>
    <mergeCell ref="AA44:AA49"/>
    <mergeCell ref="AB44:AB49"/>
    <mergeCell ref="AC44:AC49"/>
    <mergeCell ref="AD44:AD49"/>
    <mergeCell ref="U44:U49"/>
    <mergeCell ref="V44:V49"/>
    <mergeCell ref="X44:X49"/>
    <mergeCell ref="Y44:Y49"/>
    <mergeCell ref="AG30:AG43"/>
    <mergeCell ref="AF22:AF29"/>
    <mergeCell ref="Q15:Q17"/>
    <mergeCell ref="S15:S17"/>
    <mergeCell ref="T15:T17"/>
    <mergeCell ref="U15:U17"/>
    <mergeCell ref="V15:V17"/>
    <mergeCell ref="L15:L17"/>
    <mergeCell ref="X15:X17"/>
    <mergeCell ref="T30:T43"/>
    <mergeCell ref="H5:I13"/>
    <mergeCell ref="J5:K13"/>
    <mergeCell ref="A4:AF4"/>
    <mergeCell ref="L30:L43"/>
    <mergeCell ref="M30:M43"/>
    <mergeCell ref="N30:N43"/>
    <mergeCell ref="O30:O43"/>
    <mergeCell ref="P30:P43"/>
    <mergeCell ref="Q30:Q43"/>
    <mergeCell ref="A15:A21"/>
    <mergeCell ref="AE5:AE13"/>
    <mergeCell ref="D15:D21"/>
    <mergeCell ref="E15:E21"/>
    <mergeCell ref="D5:E13"/>
    <mergeCell ref="E22:E53"/>
    <mergeCell ref="AB30:AB43"/>
    <mergeCell ref="AC30:AC43"/>
    <mergeCell ref="AD30:AD43"/>
    <mergeCell ref="T44:T49"/>
    <mergeCell ref="F5:G13"/>
    <mergeCell ref="M15:M17"/>
    <mergeCell ref="P15:P17"/>
    <mergeCell ref="T6:T13"/>
    <mergeCell ref="U6:U13"/>
    <mergeCell ref="AG22:AG29"/>
    <mergeCell ref="X22:X29"/>
    <mergeCell ref="A5:A13"/>
    <mergeCell ref="B5:C13"/>
    <mergeCell ref="S5:X5"/>
    <mergeCell ref="Y5:AD5"/>
    <mergeCell ref="AD22:AD29"/>
    <mergeCell ref="AC22:AC29"/>
    <mergeCell ref="AB22:AB29"/>
    <mergeCell ref="AB15:AB17"/>
    <mergeCell ref="AC15:AC17"/>
    <mergeCell ref="AD15:AD17"/>
    <mergeCell ref="L22:L29"/>
    <mergeCell ref="M22:M29"/>
    <mergeCell ref="N22:N29"/>
    <mergeCell ref="O22:O29"/>
    <mergeCell ref="P22:P29"/>
    <mergeCell ref="Q22:Q29"/>
    <mergeCell ref="S22:S29"/>
    <mergeCell ref="T22:T29"/>
    <mergeCell ref="U22:U29"/>
    <mergeCell ref="V22:V29"/>
    <mergeCell ref="W22:W29"/>
    <mergeCell ref="W15:W17"/>
    <mergeCell ref="AG5:AG13"/>
    <mergeCell ref="Y15:Y17"/>
    <mergeCell ref="Z15:Z17"/>
    <mergeCell ref="AA15:AA17"/>
    <mergeCell ref="V6:V13"/>
    <mergeCell ref="W6:W13"/>
    <mergeCell ref="X6:X13"/>
    <mergeCell ref="Y6:Y13"/>
    <mergeCell ref="Z6:Z13"/>
    <mergeCell ref="AA6:AA13"/>
    <mergeCell ref="AF5:AF13"/>
    <mergeCell ref="AB6:AB13"/>
    <mergeCell ref="AC6:AC13"/>
    <mergeCell ref="AD6:AD13"/>
    <mergeCell ref="A86:A89"/>
    <mergeCell ref="A103:A105"/>
    <mergeCell ref="A22:A29"/>
    <mergeCell ref="A55:A65"/>
    <mergeCell ref="A66:A77"/>
    <mergeCell ref="A79:A81"/>
    <mergeCell ref="A30:A43"/>
    <mergeCell ref="A44:A50"/>
    <mergeCell ref="A84:A85"/>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AS135"/>
  <sheetViews>
    <sheetView zoomScale="66" zoomScaleNormal="66" zoomScalePageLayoutView="0" workbookViewId="0" topLeftCell="A124">
      <selection activeCell="E134" sqref="E134"/>
    </sheetView>
  </sheetViews>
  <sheetFormatPr defaultColWidth="11.421875" defaultRowHeight="15"/>
  <cols>
    <col min="1" max="1" width="22.140625" style="98" customWidth="1"/>
    <col min="2" max="2" width="11.421875" style="98" customWidth="1"/>
    <col min="3" max="3" width="14.28125" style="98" customWidth="1"/>
    <col min="4" max="4" width="11.421875" style="98" customWidth="1"/>
    <col min="5" max="5" width="16.140625" style="98" customWidth="1"/>
    <col min="6" max="6" width="11.421875" style="98" customWidth="1"/>
    <col min="7" max="7" width="21.8515625" style="98" customWidth="1"/>
    <col min="8" max="10" width="11.421875" style="98" customWidth="1"/>
    <col min="11" max="11" width="12.28125" style="98" customWidth="1"/>
    <col min="12" max="12" width="16.140625" style="1348" customWidth="1"/>
    <col min="13" max="14" width="15.57421875" style="98" customWidth="1"/>
    <col min="15" max="15" width="16.140625" style="98" customWidth="1"/>
    <col min="16" max="16" width="16.8515625" style="181" bestFit="1" customWidth="1"/>
    <col min="17" max="17" width="12.57421875" style="181" customWidth="1"/>
    <col min="18" max="18" width="33.7109375" style="98" customWidth="1"/>
    <col min="19" max="19" width="20.140625" style="183" customWidth="1"/>
    <col min="20" max="20" width="17.00390625" style="98" customWidth="1"/>
    <col min="21" max="22" width="11.421875" style="98" customWidth="1"/>
    <col min="23" max="23" width="13.00390625" style="98" customWidth="1"/>
    <col min="24" max="24" width="15.8515625" style="98" customWidth="1"/>
    <col min="25" max="25" width="17.00390625" style="98" customWidth="1"/>
    <col min="26" max="26" width="17.57421875" style="98" customWidth="1"/>
    <col min="27" max="27" width="11.421875" style="98" customWidth="1"/>
    <col min="28" max="28" width="13.140625" style="98" customWidth="1"/>
    <col min="29" max="29" width="14.7109375" style="98" customWidth="1"/>
    <col min="30" max="30" width="11.421875" style="98" customWidth="1"/>
    <col min="31" max="31" width="23.28125" style="180" bestFit="1" customWidth="1"/>
    <col min="32" max="32" width="13.140625" style="98" bestFit="1" customWidth="1"/>
    <col min="33" max="33" width="23.421875" style="98" customWidth="1"/>
    <col min="34" max="34" width="15.00390625" style="183" customWidth="1"/>
    <col min="35" max="40" width="11.421875" style="98" customWidth="1"/>
    <col min="41" max="41" width="12.8515625" style="98" bestFit="1" customWidth="1"/>
    <col min="42" max="42" width="12.00390625" style="98" bestFit="1" customWidth="1"/>
    <col min="43" max="43" width="11.57421875" style="98" bestFit="1" customWidth="1"/>
    <col min="44" max="16384" width="11.421875" style="98" customWidth="1"/>
  </cols>
  <sheetData>
    <row r="1" spans="1:32" ht="12">
      <c r="A1" s="1941" t="s">
        <v>781</v>
      </c>
      <c r="B1" s="1941"/>
      <c r="C1" s="1941"/>
      <c r="D1" s="1941"/>
      <c r="E1" s="1941"/>
      <c r="F1" s="1941"/>
      <c r="G1" s="1941"/>
      <c r="H1" s="1941"/>
      <c r="I1" s="1941"/>
      <c r="J1" s="1941"/>
      <c r="K1" s="1941"/>
      <c r="L1" s="1941"/>
      <c r="M1" s="1941"/>
      <c r="N1" s="1941"/>
      <c r="O1" s="1941"/>
      <c r="P1" s="1941"/>
      <c r="Q1" s="1941"/>
      <c r="R1" s="1941"/>
      <c r="S1" s="1941"/>
      <c r="T1" s="1941"/>
      <c r="U1" s="1941"/>
      <c r="V1" s="1941"/>
      <c r="W1" s="1941"/>
      <c r="X1" s="1941"/>
      <c r="Y1" s="1941"/>
      <c r="Z1" s="1941"/>
      <c r="AA1" s="1941"/>
      <c r="AB1" s="1941"/>
      <c r="AC1" s="1941"/>
      <c r="AD1" s="1941"/>
      <c r="AE1" s="1941"/>
      <c r="AF1" s="1941"/>
    </row>
    <row r="2" spans="1:33" ht="40.5">
      <c r="A2" s="1942"/>
      <c r="B2" s="1942"/>
      <c r="C2" s="1942"/>
      <c r="D2" s="1942"/>
      <c r="E2" s="1942"/>
      <c r="F2" s="1942"/>
      <c r="G2" s="1942"/>
      <c r="H2" s="1942"/>
      <c r="I2" s="1942"/>
      <c r="J2" s="1942"/>
      <c r="K2" s="1942"/>
      <c r="L2" s="1942"/>
      <c r="M2" s="1942"/>
      <c r="N2" s="1942"/>
      <c r="O2" s="1942"/>
      <c r="P2" s="1942"/>
      <c r="Q2" s="1942"/>
      <c r="R2" s="1942"/>
      <c r="S2" s="1942"/>
      <c r="T2" s="1942"/>
      <c r="U2" s="1942"/>
      <c r="V2" s="1942"/>
      <c r="W2" s="1942"/>
      <c r="X2" s="1942"/>
      <c r="Y2" s="1942"/>
      <c r="Z2" s="1942"/>
      <c r="AA2" s="1942"/>
      <c r="AB2" s="1942"/>
      <c r="AC2" s="1942"/>
      <c r="AD2" s="1942"/>
      <c r="AE2" s="1942"/>
      <c r="AF2" s="1942"/>
      <c r="AG2" s="3" t="s">
        <v>235</v>
      </c>
    </row>
    <row r="3" spans="1:33" ht="13.5">
      <c r="A3" s="1691" t="s">
        <v>8</v>
      </c>
      <c r="B3" s="1694" t="s">
        <v>11</v>
      </c>
      <c r="C3" s="1695"/>
      <c r="D3" s="1694" t="s">
        <v>12</v>
      </c>
      <c r="E3" s="1695"/>
      <c r="F3" s="1694" t="s">
        <v>0</v>
      </c>
      <c r="G3" s="1695"/>
      <c r="H3" s="1694" t="s">
        <v>6</v>
      </c>
      <c r="I3" s="1695"/>
      <c r="J3" s="1694" t="s">
        <v>13</v>
      </c>
      <c r="K3" s="1695"/>
      <c r="L3" s="1943" t="s">
        <v>7</v>
      </c>
      <c r="M3" s="1691" t="s">
        <v>9</v>
      </c>
      <c r="N3" s="1691" t="s">
        <v>1</v>
      </c>
      <c r="O3" s="1691" t="s">
        <v>85</v>
      </c>
      <c r="P3" s="1691" t="s">
        <v>70</v>
      </c>
      <c r="Q3" s="1691" t="s">
        <v>125</v>
      </c>
      <c r="R3" s="1691" t="s">
        <v>3</v>
      </c>
      <c r="S3" s="1709" t="s">
        <v>84</v>
      </c>
      <c r="T3" s="1710"/>
      <c r="U3" s="1710"/>
      <c r="V3" s="1710"/>
      <c r="W3" s="1710"/>
      <c r="X3" s="1711"/>
      <c r="Y3" s="1709" t="s">
        <v>30</v>
      </c>
      <c r="Z3" s="1710"/>
      <c r="AA3" s="1710"/>
      <c r="AB3" s="1710"/>
      <c r="AC3" s="1710"/>
      <c r="AD3" s="1711"/>
      <c r="AE3" s="1946" t="s">
        <v>4</v>
      </c>
      <c r="AF3" s="1712" t="s">
        <v>10</v>
      </c>
      <c r="AG3" s="1706" t="s">
        <v>5</v>
      </c>
    </row>
    <row r="4" spans="1:33" ht="12">
      <c r="A4" s="1692"/>
      <c r="B4" s="1696"/>
      <c r="C4" s="1697"/>
      <c r="D4" s="1696"/>
      <c r="E4" s="1697"/>
      <c r="F4" s="1696"/>
      <c r="G4" s="1697"/>
      <c r="H4" s="1696"/>
      <c r="I4" s="1697"/>
      <c r="J4" s="1696"/>
      <c r="K4" s="1697"/>
      <c r="L4" s="1944"/>
      <c r="M4" s="1692"/>
      <c r="N4" s="1692"/>
      <c r="O4" s="1692"/>
      <c r="P4" s="1692"/>
      <c r="Q4" s="1692"/>
      <c r="R4" s="1692"/>
      <c r="S4" s="1703" t="s">
        <v>74</v>
      </c>
      <c r="T4" s="1703" t="s">
        <v>82</v>
      </c>
      <c r="U4" s="1703" t="s">
        <v>83</v>
      </c>
      <c r="V4" s="1703" t="s">
        <v>75</v>
      </c>
      <c r="W4" s="1703" t="s">
        <v>76</v>
      </c>
      <c r="X4" s="1703" t="s">
        <v>77</v>
      </c>
      <c r="Y4" s="1703" t="s">
        <v>78</v>
      </c>
      <c r="Z4" s="1703" t="s">
        <v>79</v>
      </c>
      <c r="AA4" s="1703" t="s">
        <v>80</v>
      </c>
      <c r="AB4" s="1703" t="s">
        <v>72</v>
      </c>
      <c r="AC4" s="1703" t="s">
        <v>81</v>
      </c>
      <c r="AD4" s="1703" t="s">
        <v>73</v>
      </c>
      <c r="AE4" s="1946"/>
      <c r="AF4" s="1712"/>
      <c r="AG4" s="1707"/>
    </row>
    <row r="5" spans="1:33" ht="12">
      <c r="A5" s="1692"/>
      <c r="B5" s="1696"/>
      <c r="C5" s="1697"/>
      <c r="D5" s="1696"/>
      <c r="E5" s="1697"/>
      <c r="F5" s="1696"/>
      <c r="G5" s="1697"/>
      <c r="H5" s="1696"/>
      <c r="I5" s="1697"/>
      <c r="J5" s="1696"/>
      <c r="K5" s="1697"/>
      <c r="L5" s="1944"/>
      <c r="M5" s="1692"/>
      <c r="N5" s="1692"/>
      <c r="O5" s="1692"/>
      <c r="P5" s="1692"/>
      <c r="Q5" s="1692"/>
      <c r="R5" s="1692"/>
      <c r="S5" s="1704"/>
      <c r="T5" s="1704"/>
      <c r="U5" s="1704"/>
      <c r="V5" s="1704"/>
      <c r="W5" s="1704"/>
      <c r="X5" s="1704"/>
      <c r="Y5" s="1704"/>
      <c r="Z5" s="1704"/>
      <c r="AA5" s="1704"/>
      <c r="AB5" s="1704"/>
      <c r="AC5" s="1704"/>
      <c r="AD5" s="1704"/>
      <c r="AE5" s="1946"/>
      <c r="AF5" s="1712"/>
      <c r="AG5" s="1707"/>
    </row>
    <row r="6" spans="1:33" ht="12">
      <c r="A6" s="1692"/>
      <c r="B6" s="1696"/>
      <c r="C6" s="1697"/>
      <c r="D6" s="1696"/>
      <c r="E6" s="1697"/>
      <c r="F6" s="1696"/>
      <c r="G6" s="1697"/>
      <c r="H6" s="1696"/>
      <c r="I6" s="1697"/>
      <c r="J6" s="1696"/>
      <c r="K6" s="1697"/>
      <c r="L6" s="1944"/>
      <c r="M6" s="1692"/>
      <c r="N6" s="1692"/>
      <c r="O6" s="1692"/>
      <c r="P6" s="1692"/>
      <c r="Q6" s="1692"/>
      <c r="R6" s="1692"/>
      <c r="S6" s="1704"/>
      <c r="T6" s="1704"/>
      <c r="U6" s="1704"/>
      <c r="V6" s="1704"/>
      <c r="W6" s="1704"/>
      <c r="X6" s="1704"/>
      <c r="Y6" s="1704"/>
      <c r="Z6" s="1704"/>
      <c r="AA6" s="1704"/>
      <c r="AB6" s="1704"/>
      <c r="AC6" s="1704"/>
      <c r="AD6" s="1704"/>
      <c r="AE6" s="1946"/>
      <c r="AF6" s="1712"/>
      <c r="AG6" s="1707"/>
    </row>
    <row r="7" spans="1:33" ht="12">
      <c r="A7" s="1692"/>
      <c r="B7" s="1696"/>
      <c r="C7" s="1697"/>
      <c r="D7" s="1696"/>
      <c r="E7" s="1697"/>
      <c r="F7" s="1696"/>
      <c r="G7" s="1697"/>
      <c r="H7" s="1696"/>
      <c r="I7" s="1697"/>
      <c r="J7" s="1696"/>
      <c r="K7" s="1697"/>
      <c r="L7" s="1944"/>
      <c r="M7" s="1692"/>
      <c r="N7" s="1692"/>
      <c r="O7" s="1692"/>
      <c r="P7" s="1692"/>
      <c r="Q7" s="1692"/>
      <c r="R7" s="1692"/>
      <c r="S7" s="1704"/>
      <c r="T7" s="1704"/>
      <c r="U7" s="1704"/>
      <c r="V7" s="1704"/>
      <c r="W7" s="1704"/>
      <c r="X7" s="1704"/>
      <c r="Y7" s="1704"/>
      <c r="Z7" s="1704"/>
      <c r="AA7" s="1704"/>
      <c r="AB7" s="1704"/>
      <c r="AC7" s="1704"/>
      <c r="AD7" s="1704"/>
      <c r="AE7" s="1946"/>
      <c r="AF7" s="1712"/>
      <c r="AG7" s="1707"/>
    </row>
    <row r="8" spans="1:33" ht="12">
      <c r="A8" s="1692"/>
      <c r="B8" s="1696"/>
      <c r="C8" s="1697"/>
      <c r="D8" s="1696"/>
      <c r="E8" s="1697"/>
      <c r="F8" s="1696"/>
      <c r="G8" s="1697"/>
      <c r="H8" s="1696"/>
      <c r="I8" s="1697"/>
      <c r="J8" s="1696"/>
      <c r="K8" s="1697"/>
      <c r="L8" s="1944"/>
      <c r="M8" s="1692"/>
      <c r="N8" s="1692"/>
      <c r="O8" s="1692"/>
      <c r="P8" s="1692"/>
      <c r="Q8" s="1692"/>
      <c r="R8" s="1692"/>
      <c r="S8" s="1704"/>
      <c r="T8" s="1704"/>
      <c r="U8" s="1704"/>
      <c r="V8" s="1704"/>
      <c r="W8" s="1704"/>
      <c r="X8" s="1704"/>
      <c r="Y8" s="1704"/>
      <c r="Z8" s="1704"/>
      <c r="AA8" s="1704"/>
      <c r="AB8" s="1704"/>
      <c r="AC8" s="1704"/>
      <c r="AD8" s="1704"/>
      <c r="AE8" s="1946"/>
      <c r="AF8" s="1712"/>
      <c r="AG8" s="1707"/>
    </row>
    <row r="9" spans="1:33" ht="12">
      <c r="A9" s="1692"/>
      <c r="B9" s="1696"/>
      <c r="C9" s="1697"/>
      <c r="D9" s="1696"/>
      <c r="E9" s="1697"/>
      <c r="F9" s="1696"/>
      <c r="G9" s="1697"/>
      <c r="H9" s="1696"/>
      <c r="I9" s="1697"/>
      <c r="J9" s="1696"/>
      <c r="K9" s="1697"/>
      <c r="L9" s="1944"/>
      <c r="M9" s="1692"/>
      <c r="N9" s="1692"/>
      <c r="O9" s="1692"/>
      <c r="P9" s="1692"/>
      <c r="Q9" s="1692"/>
      <c r="R9" s="1692"/>
      <c r="S9" s="1704"/>
      <c r="T9" s="1704"/>
      <c r="U9" s="1704"/>
      <c r="V9" s="1704"/>
      <c r="W9" s="1704"/>
      <c r="X9" s="1704"/>
      <c r="Y9" s="1704"/>
      <c r="Z9" s="1704"/>
      <c r="AA9" s="1704"/>
      <c r="AB9" s="1704"/>
      <c r="AC9" s="1704"/>
      <c r="AD9" s="1704"/>
      <c r="AE9" s="1946"/>
      <c r="AF9" s="1712"/>
      <c r="AG9" s="1707"/>
    </row>
    <row r="10" spans="1:33" ht="12">
      <c r="A10" s="1692"/>
      <c r="B10" s="1696"/>
      <c r="C10" s="1697"/>
      <c r="D10" s="1696"/>
      <c r="E10" s="1697"/>
      <c r="F10" s="1696"/>
      <c r="G10" s="1697"/>
      <c r="H10" s="1696"/>
      <c r="I10" s="1697"/>
      <c r="J10" s="1696"/>
      <c r="K10" s="1697"/>
      <c r="L10" s="1944"/>
      <c r="M10" s="1692"/>
      <c r="N10" s="1692"/>
      <c r="O10" s="1692"/>
      <c r="P10" s="1692"/>
      <c r="Q10" s="1692"/>
      <c r="R10" s="1692"/>
      <c r="S10" s="1704"/>
      <c r="T10" s="1704"/>
      <c r="U10" s="1704"/>
      <c r="V10" s="1704"/>
      <c r="W10" s="1704"/>
      <c r="X10" s="1704"/>
      <c r="Y10" s="1704"/>
      <c r="Z10" s="1704"/>
      <c r="AA10" s="1704"/>
      <c r="AB10" s="1704"/>
      <c r="AC10" s="1704"/>
      <c r="AD10" s="1704"/>
      <c r="AE10" s="1946"/>
      <c r="AF10" s="1712"/>
      <c r="AG10" s="1707"/>
    </row>
    <row r="11" spans="1:33" ht="12.75" thickBot="1">
      <c r="A11" s="1693"/>
      <c r="B11" s="1698"/>
      <c r="C11" s="1699"/>
      <c r="D11" s="1698"/>
      <c r="E11" s="1699"/>
      <c r="F11" s="1698"/>
      <c r="G11" s="1699"/>
      <c r="H11" s="1698"/>
      <c r="I11" s="1699"/>
      <c r="J11" s="1698"/>
      <c r="K11" s="1699"/>
      <c r="L11" s="1945"/>
      <c r="M11" s="1693"/>
      <c r="N11" s="1693"/>
      <c r="O11" s="1693"/>
      <c r="P11" s="1693"/>
      <c r="Q11" s="1693"/>
      <c r="R11" s="1693"/>
      <c r="S11" s="1705"/>
      <c r="T11" s="1705"/>
      <c r="U11" s="1705"/>
      <c r="V11" s="1705"/>
      <c r="W11" s="1705"/>
      <c r="X11" s="1705"/>
      <c r="Y11" s="1705"/>
      <c r="Z11" s="1705"/>
      <c r="AA11" s="1705"/>
      <c r="AB11" s="1705"/>
      <c r="AC11" s="1705"/>
      <c r="AD11" s="1705"/>
      <c r="AE11" s="1946"/>
      <c r="AF11" s="1712"/>
      <c r="AG11" s="1708"/>
    </row>
    <row r="12" spans="1:35" s="316" customFormat="1" ht="121.5">
      <c r="A12" s="933">
        <v>253503611110103</v>
      </c>
      <c r="B12" s="934" t="s">
        <v>29</v>
      </c>
      <c r="C12" s="935" t="s">
        <v>30</v>
      </c>
      <c r="D12" s="936">
        <v>1</v>
      </c>
      <c r="E12" s="937" t="s">
        <v>31</v>
      </c>
      <c r="F12" s="382">
        <v>1.1</v>
      </c>
      <c r="G12" s="382" t="s">
        <v>238</v>
      </c>
      <c r="H12" s="938" t="s">
        <v>239</v>
      </c>
      <c r="I12" s="939" t="s">
        <v>240</v>
      </c>
      <c r="J12" s="940" t="s">
        <v>241</v>
      </c>
      <c r="K12" s="941" t="s">
        <v>242</v>
      </c>
      <c r="L12" s="1933" t="s">
        <v>782</v>
      </c>
      <c r="M12" s="1934" t="s">
        <v>783</v>
      </c>
      <c r="N12" s="1937">
        <v>0.6428</v>
      </c>
      <c r="O12" s="1910" t="s">
        <v>784</v>
      </c>
      <c r="P12" s="1940">
        <v>14</v>
      </c>
      <c r="Q12" s="1892">
        <v>14</v>
      </c>
      <c r="R12" s="942" t="s">
        <v>785</v>
      </c>
      <c r="S12" s="1868"/>
      <c r="T12" s="1871">
        <v>4080</v>
      </c>
      <c r="U12" s="1871">
        <v>3985</v>
      </c>
      <c r="V12" s="1930"/>
      <c r="W12" s="1930"/>
      <c r="X12" s="1930"/>
      <c r="Y12" s="1865">
        <v>543</v>
      </c>
      <c r="Z12" s="1865">
        <v>50</v>
      </c>
      <c r="AA12" s="1865"/>
      <c r="AB12" s="1865"/>
      <c r="AC12" s="1865">
        <v>48</v>
      </c>
      <c r="AD12" s="1865"/>
      <c r="AE12" s="943">
        <v>40306379.626875</v>
      </c>
      <c r="AF12" s="944">
        <v>41639</v>
      </c>
      <c r="AG12" s="945" t="s">
        <v>786</v>
      </c>
      <c r="AH12" s="946"/>
      <c r="AI12" s="947"/>
    </row>
    <row r="13" spans="1:35" s="316" customFormat="1" ht="40.5">
      <c r="A13" s="948"/>
      <c r="B13" s="949"/>
      <c r="C13" s="950"/>
      <c r="D13" s="936"/>
      <c r="E13" s="951"/>
      <c r="F13" s="382"/>
      <c r="G13" s="382"/>
      <c r="H13" s="952"/>
      <c r="I13" s="939"/>
      <c r="J13" s="953"/>
      <c r="K13" s="941"/>
      <c r="L13" s="1825"/>
      <c r="M13" s="1935"/>
      <c r="N13" s="1938"/>
      <c r="O13" s="1911"/>
      <c r="P13" s="1848"/>
      <c r="Q13" s="1893"/>
      <c r="R13" s="942" t="s">
        <v>787</v>
      </c>
      <c r="S13" s="1869"/>
      <c r="T13" s="1872"/>
      <c r="U13" s="1872"/>
      <c r="V13" s="1931"/>
      <c r="W13" s="1931"/>
      <c r="X13" s="1931"/>
      <c r="Y13" s="1866"/>
      <c r="Z13" s="1866"/>
      <c r="AA13" s="1866"/>
      <c r="AB13" s="1866"/>
      <c r="AC13" s="1866"/>
      <c r="AD13" s="1866"/>
      <c r="AE13" s="943">
        <v>40000000.45186961</v>
      </c>
      <c r="AF13" s="944">
        <v>41639</v>
      </c>
      <c r="AG13" s="945" t="s">
        <v>786</v>
      </c>
      <c r="AH13" s="946"/>
      <c r="AI13" s="947"/>
    </row>
    <row r="14" spans="1:35" s="316" customFormat="1" ht="40.5">
      <c r="A14" s="323"/>
      <c r="B14" s="949"/>
      <c r="C14" s="950"/>
      <c r="D14" s="936"/>
      <c r="E14" s="951"/>
      <c r="F14" s="382"/>
      <c r="G14" s="382"/>
      <c r="H14" s="952"/>
      <c r="I14" s="939"/>
      <c r="J14" s="953"/>
      <c r="K14" s="941"/>
      <c r="L14" s="1825"/>
      <c r="M14" s="1935"/>
      <c r="N14" s="1938"/>
      <c r="O14" s="1911"/>
      <c r="P14" s="1848"/>
      <c r="Q14" s="1893"/>
      <c r="R14" s="942" t="s">
        <v>788</v>
      </c>
      <c r="S14" s="1869"/>
      <c r="T14" s="1872"/>
      <c r="U14" s="1872"/>
      <c r="V14" s="1931"/>
      <c r="W14" s="1931"/>
      <c r="X14" s="1931"/>
      <c r="Y14" s="1866"/>
      <c r="Z14" s="1866"/>
      <c r="AA14" s="1866"/>
      <c r="AB14" s="1866"/>
      <c r="AC14" s="1866"/>
      <c r="AD14" s="1866"/>
      <c r="AE14" s="943">
        <v>42850159.388991</v>
      </c>
      <c r="AF14" s="944">
        <v>41639</v>
      </c>
      <c r="AG14" s="945" t="s">
        <v>786</v>
      </c>
      <c r="AH14" s="946"/>
      <c r="AI14" s="947"/>
    </row>
    <row r="15" spans="1:35" s="316" customFormat="1" ht="40.5">
      <c r="A15" s="323"/>
      <c r="B15" s="949"/>
      <c r="C15" s="950"/>
      <c r="D15" s="936"/>
      <c r="E15" s="951"/>
      <c r="F15" s="382"/>
      <c r="G15" s="382"/>
      <c r="H15" s="952"/>
      <c r="I15" s="939"/>
      <c r="J15" s="953"/>
      <c r="K15" s="941"/>
      <c r="L15" s="1825"/>
      <c r="M15" s="1935"/>
      <c r="N15" s="1938"/>
      <c r="O15" s="1911"/>
      <c r="P15" s="1848"/>
      <c r="Q15" s="1893"/>
      <c r="R15" s="942" t="s">
        <v>789</v>
      </c>
      <c r="S15" s="1869"/>
      <c r="T15" s="1872"/>
      <c r="U15" s="1872"/>
      <c r="V15" s="1931"/>
      <c r="W15" s="1931"/>
      <c r="X15" s="1931"/>
      <c r="Y15" s="1866"/>
      <c r="Z15" s="1866"/>
      <c r="AA15" s="1866"/>
      <c r="AB15" s="1866"/>
      <c r="AC15" s="1866"/>
      <c r="AD15" s="1866"/>
      <c r="AE15" s="943">
        <v>40000634.2876656</v>
      </c>
      <c r="AF15" s="944">
        <v>41639</v>
      </c>
      <c r="AG15" s="945" t="s">
        <v>786</v>
      </c>
      <c r="AH15" s="946"/>
      <c r="AI15" s="947"/>
    </row>
    <row r="16" spans="1:35" s="316" customFormat="1" ht="40.5">
      <c r="A16" s="323"/>
      <c r="B16" s="949"/>
      <c r="C16" s="950"/>
      <c r="D16" s="936"/>
      <c r="E16" s="951"/>
      <c r="F16" s="382"/>
      <c r="G16" s="382"/>
      <c r="H16" s="952"/>
      <c r="I16" s="939"/>
      <c r="J16" s="953"/>
      <c r="K16" s="941"/>
      <c r="L16" s="1825"/>
      <c r="M16" s="1935"/>
      <c r="N16" s="1938"/>
      <c r="O16" s="1911"/>
      <c r="P16" s="1848"/>
      <c r="Q16" s="1893"/>
      <c r="R16" s="942" t="s">
        <v>790</v>
      </c>
      <c r="S16" s="1869"/>
      <c r="T16" s="1872"/>
      <c r="U16" s="1872"/>
      <c r="V16" s="1931"/>
      <c r="W16" s="1931"/>
      <c r="X16" s="1931"/>
      <c r="Y16" s="1866"/>
      <c r="Z16" s="1866"/>
      <c r="AA16" s="1866"/>
      <c r="AB16" s="1866"/>
      <c r="AC16" s="1866"/>
      <c r="AD16" s="1866"/>
      <c r="AE16" s="943">
        <v>38323375.94954295</v>
      </c>
      <c r="AF16" s="944">
        <v>41639</v>
      </c>
      <c r="AG16" s="945" t="s">
        <v>786</v>
      </c>
      <c r="AH16" s="946"/>
      <c r="AI16" s="947"/>
    </row>
    <row r="17" spans="1:35" s="316" customFormat="1" ht="52.5" customHeight="1">
      <c r="A17" s="323"/>
      <c r="B17" s="949"/>
      <c r="C17" s="950"/>
      <c r="D17" s="954"/>
      <c r="E17" s="951"/>
      <c r="F17" s="382"/>
      <c r="G17" s="382"/>
      <c r="H17" s="952"/>
      <c r="I17" s="939"/>
      <c r="J17" s="953"/>
      <c r="K17" s="941"/>
      <c r="L17" s="1825"/>
      <c r="M17" s="1935"/>
      <c r="N17" s="1938"/>
      <c r="O17" s="1911"/>
      <c r="P17" s="1848"/>
      <c r="Q17" s="1893"/>
      <c r="R17" s="955" t="s">
        <v>791</v>
      </c>
      <c r="S17" s="1869"/>
      <c r="T17" s="1872"/>
      <c r="U17" s="1872"/>
      <c r="V17" s="1931"/>
      <c r="W17" s="1931"/>
      <c r="X17" s="1931"/>
      <c r="Y17" s="1866"/>
      <c r="Z17" s="1866"/>
      <c r="AA17" s="1866"/>
      <c r="AB17" s="1866"/>
      <c r="AC17" s="1866"/>
      <c r="AD17" s="1866"/>
      <c r="AE17" s="943">
        <v>8358609</v>
      </c>
      <c r="AF17" s="944">
        <v>41639</v>
      </c>
      <c r="AG17" s="945" t="s">
        <v>786</v>
      </c>
      <c r="AH17" s="946"/>
      <c r="AI17" s="947"/>
    </row>
    <row r="18" spans="1:35" s="316" customFormat="1" ht="52.5" customHeight="1">
      <c r="A18" s="956"/>
      <c r="B18" s="949"/>
      <c r="C18" s="950"/>
      <c r="D18" s="954"/>
      <c r="E18" s="951"/>
      <c r="F18" s="382"/>
      <c r="G18" s="382"/>
      <c r="H18" s="952"/>
      <c r="I18" s="939"/>
      <c r="J18" s="957"/>
      <c r="K18" s="941"/>
      <c r="L18" s="1826"/>
      <c r="M18" s="1936"/>
      <c r="N18" s="1939"/>
      <c r="O18" s="1912"/>
      <c r="P18" s="1809"/>
      <c r="Q18" s="1894"/>
      <c r="R18" s="955" t="s">
        <v>792</v>
      </c>
      <c r="S18" s="1870"/>
      <c r="T18" s="1873"/>
      <c r="U18" s="1873"/>
      <c r="V18" s="1932"/>
      <c r="W18" s="1932"/>
      <c r="X18" s="1932"/>
      <c r="Y18" s="1867"/>
      <c r="Z18" s="1867"/>
      <c r="AA18" s="1867"/>
      <c r="AB18" s="1867"/>
      <c r="AC18" s="1867"/>
      <c r="AD18" s="1867"/>
      <c r="AE18" s="943">
        <v>8358609</v>
      </c>
      <c r="AF18" s="944">
        <v>41639</v>
      </c>
      <c r="AG18" s="945" t="s">
        <v>786</v>
      </c>
      <c r="AH18" s="946"/>
      <c r="AI18" s="947"/>
    </row>
    <row r="19" spans="1:34" s="307" customFormat="1" ht="41.25" customHeight="1">
      <c r="A19" s="958"/>
      <c r="B19" s="949"/>
      <c r="C19" s="950"/>
      <c r="D19" s="954"/>
      <c r="E19" s="951"/>
      <c r="F19" s="959"/>
      <c r="G19" s="958"/>
      <c r="H19" s="958"/>
      <c r="I19" s="958"/>
      <c r="J19" s="960"/>
      <c r="K19" s="960"/>
      <c r="L19" s="1338"/>
      <c r="M19" s="960"/>
      <c r="N19" s="960"/>
      <c r="O19" s="960"/>
      <c r="P19" s="961"/>
      <c r="Q19" s="962"/>
      <c r="R19" s="963"/>
      <c r="S19" s="964">
        <f>S12</f>
        <v>0</v>
      </c>
      <c r="T19" s="964">
        <f aca="true" t="shared" si="0" ref="T19:AD19">T12</f>
        <v>4080</v>
      </c>
      <c r="U19" s="964">
        <f t="shared" si="0"/>
        <v>3985</v>
      </c>
      <c r="V19" s="964">
        <f t="shared" si="0"/>
        <v>0</v>
      </c>
      <c r="W19" s="964">
        <f t="shared" si="0"/>
        <v>0</v>
      </c>
      <c r="X19" s="964">
        <f t="shared" si="0"/>
        <v>0</v>
      </c>
      <c r="Y19" s="964">
        <f t="shared" si="0"/>
        <v>543</v>
      </c>
      <c r="Z19" s="964">
        <f t="shared" si="0"/>
        <v>50</v>
      </c>
      <c r="AA19" s="964">
        <f t="shared" si="0"/>
        <v>0</v>
      </c>
      <c r="AB19" s="964">
        <f t="shared" si="0"/>
        <v>0</v>
      </c>
      <c r="AC19" s="964">
        <f t="shared" si="0"/>
        <v>48</v>
      </c>
      <c r="AD19" s="964">
        <f t="shared" si="0"/>
        <v>0</v>
      </c>
      <c r="AE19" s="965">
        <f>SUM(AE12:AE18)</f>
        <v>218197767.70494413</v>
      </c>
      <c r="AF19" s="965"/>
      <c r="AG19" s="965"/>
      <c r="AH19" s="966"/>
    </row>
    <row r="20" spans="1:34" s="307" customFormat="1" ht="43.5" customHeight="1">
      <c r="A20" s="958"/>
      <c r="B20" s="934"/>
      <c r="C20" s="950"/>
      <c r="D20" s="954"/>
      <c r="E20" s="951"/>
      <c r="F20" s="959"/>
      <c r="G20" s="967"/>
      <c r="H20" s="968"/>
      <c r="I20" s="968"/>
      <c r="J20" s="968"/>
      <c r="K20" s="969"/>
      <c r="L20" s="1339"/>
      <c r="M20" s="970"/>
      <c r="N20" s="969"/>
      <c r="O20" s="969"/>
      <c r="P20" s="971"/>
      <c r="Q20" s="972"/>
      <c r="R20" s="973"/>
      <c r="S20" s="973"/>
      <c r="T20" s="974"/>
      <c r="U20" s="974"/>
      <c r="V20" s="974"/>
      <c r="W20" s="974"/>
      <c r="X20" s="974"/>
      <c r="Y20" s="974"/>
      <c r="Z20" s="974"/>
      <c r="AA20" s="974"/>
      <c r="AB20" s="974"/>
      <c r="AC20" s="974"/>
      <c r="AD20" s="974"/>
      <c r="AE20" s="974">
        <f>AE19</f>
        <v>218197767.70494413</v>
      </c>
      <c r="AF20" s="974"/>
      <c r="AG20" s="974"/>
      <c r="AH20" s="966"/>
    </row>
    <row r="21" spans="1:34" s="307" customFormat="1" ht="43.5" customHeight="1">
      <c r="A21" s="958"/>
      <c r="B21" s="934"/>
      <c r="C21" s="950"/>
      <c r="D21" s="975"/>
      <c r="E21" s="976"/>
      <c r="F21" s="977"/>
      <c r="G21" s="978"/>
      <c r="H21" s="978"/>
      <c r="I21" s="978"/>
      <c r="J21" s="978"/>
      <c r="K21" s="979"/>
      <c r="L21" s="1340"/>
      <c r="M21" s="980"/>
      <c r="N21" s="979"/>
      <c r="O21" s="979"/>
      <c r="P21" s="981"/>
      <c r="Q21" s="982"/>
      <c r="R21" s="983"/>
      <c r="S21" s="983"/>
      <c r="T21" s="984"/>
      <c r="U21" s="984"/>
      <c r="V21" s="984"/>
      <c r="W21" s="984"/>
      <c r="X21" s="984"/>
      <c r="Y21" s="984"/>
      <c r="Z21" s="984"/>
      <c r="AA21" s="984"/>
      <c r="AB21" s="984"/>
      <c r="AC21" s="984"/>
      <c r="AD21" s="984"/>
      <c r="AE21" s="984">
        <f>AE20</f>
        <v>218197767.70494413</v>
      </c>
      <c r="AF21" s="984"/>
      <c r="AG21" s="984"/>
      <c r="AH21" s="966"/>
    </row>
    <row r="22" spans="1:34" s="994" customFormat="1" ht="80.25" customHeight="1">
      <c r="A22" s="985"/>
      <c r="B22" s="934"/>
      <c r="C22" s="950"/>
      <c r="D22" s="986"/>
      <c r="E22" s="986"/>
      <c r="F22" s="987"/>
      <c r="G22" s="987"/>
      <c r="H22" s="987"/>
      <c r="I22" s="987"/>
      <c r="J22" s="988"/>
      <c r="K22" s="987"/>
      <c r="L22" s="1341"/>
      <c r="M22" s="989"/>
      <c r="N22" s="987"/>
      <c r="O22" s="987"/>
      <c r="P22" s="990"/>
      <c r="Q22" s="991"/>
      <c r="R22" s="992"/>
      <c r="S22" s="992"/>
      <c r="T22" s="993"/>
      <c r="U22" s="993"/>
      <c r="V22" s="993"/>
      <c r="W22" s="993"/>
      <c r="X22" s="993"/>
      <c r="Y22" s="993"/>
      <c r="Z22" s="993"/>
      <c r="AA22" s="993"/>
      <c r="AB22" s="993"/>
      <c r="AC22" s="993"/>
      <c r="AD22" s="993"/>
      <c r="AE22" s="993">
        <f>AE21</f>
        <v>218197767.70494413</v>
      </c>
      <c r="AF22" s="993"/>
      <c r="AG22" s="993"/>
      <c r="AH22" s="966"/>
    </row>
    <row r="23" spans="1:45" s="317" customFormat="1" ht="152.25" customHeight="1">
      <c r="A23" s="995">
        <v>253604715110127</v>
      </c>
      <c r="B23" s="996"/>
      <c r="C23" s="996"/>
      <c r="D23" s="997"/>
      <c r="E23" s="998"/>
      <c r="F23" s="999">
        <v>1.5</v>
      </c>
      <c r="G23" s="653" t="s">
        <v>624</v>
      </c>
      <c r="H23" s="1000" t="s">
        <v>625</v>
      </c>
      <c r="I23" s="1001" t="s">
        <v>626</v>
      </c>
      <c r="J23" s="1002" t="s">
        <v>627</v>
      </c>
      <c r="K23" s="328" t="s">
        <v>628</v>
      </c>
      <c r="L23" s="1342" t="s">
        <v>793</v>
      </c>
      <c r="M23" s="1003" t="s">
        <v>794</v>
      </c>
      <c r="N23" s="1004">
        <v>100</v>
      </c>
      <c r="O23" s="1005" t="s">
        <v>795</v>
      </c>
      <c r="P23" s="1006">
        <v>5</v>
      </c>
      <c r="Q23" s="1007">
        <v>10</v>
      </c>
      <c r="R23" s="1008" t="s">
        <v>796</v>
      </c>
      <c r="S23" s="1009">
        <v>7785</v>
      </c>
      <c r="T23" s="511">
        <v>7769</v>
      </c>
      <c r="U23" s="511">
        <v>8200</v>
      </c>
      <c r="V23" s="511">
        <v>11657</v>
      </c>
      <c r="W23" s="511">
        <v>31100</v>
      </c>
      <c r="X23" s="1010">
        <v>10308</v>
      </c>
      <c r="Y23" s="1011">
        <v>1012</v>
      </c>
      <c r="Z23" s="1011">
        <v>139</v>
      </c>
      <c r="AA23" s="1011"/>
      <c r="AB23" s="1011">
        <v>334</v>
      </c>
      <c r="AC23" s="1011">
        <v>562</v>
      </c>
      <c r="AD23" s="1011">
        <v>10308</v>
      </c>
      <c r="AE23" s="449">
        <v>6000000</v>
      </c>
      <c r="AF23" s="944">
        <v>41639</v>
      </c>
      <c r="AG23" s="945" t="s">
        <v>786</v>
      </c>
      <c r="AH23" s="946"/>
      <c r="AI23" s="947"/>
      <c r="AJ23" s="316"/>
      <c r="AK23" s="316"/>
      <c r="AL23" s="316"/>
      <c r="AM23" s="316"/>
      <c r="AN23" s="316"/>
      <c r="AO23" s="316"/>
      <c r="AP23" s="316"/>
      <c r="AQ23" s="316"/>
      <c r="AR23" s="316"/>
      <c r="AS23" s="316"/>
    </row>
    <row r="24" spans="2:45" s="343" customFormat="1" ht="72.75" customHeight="1">
      <c r="B24" s="1012"/>
      <c r="C24" s="1012"/>
      <c r="D24" s="1013"/>
      <c r="E24" s="1013"/>
      <c r="F24" s="499"/>
      <c r="G24" s="438"/>
      <c r="H24" s="1001"/>
      <c r="I24" s="1014"/>
      <c r="J24" s="1015"/>
      <c r="K24" s="1015"/>
      <c r="L24" s="219"/>
      <c r="M24" s="59"/>
      <c r="N24" s="527"/>
      <c r="O24" s="629"/>
      <c r="P24" s="95"/>
      <c r="Q24" s="1016"/>
      <c r="R24" s="1017"/>
      <c r="S24" s="1018">
        <f>S23</f>
        <v>7785</v>
      </c>
      <c r="T24" s="1018">
        <f aca="true" t="shared" si="1" ref="T24:AE24">T23</f>
        <v>7769</v>
      </c>
      <c r="U24" s="1018">
        <f t="shared" si="1"/>
        <v>8200</v>
      </c>
      <c r="V24" s="1018">
        <f t="shared" si="1"/>
        <v>11657</v>
      </c>
      <c r="W24" s="1018">
        <f t="shared" si="1"/>
        <v>31100</v>
      </c>
      <c r="X24" s="1018">
        <f t="shared" si="1"/>
        <v>10308</v>
      </c>
      <c r="Y24" s="1018">
        <f t="shared" si="1"/>
        <v>1012</v>
      </c>
      <c r="Z24" s="1018">
        <f t="shared" si="1"/>
        <v>139</v>
      </c>
      <c r="AA24" s="1018">
        <f t="shared" si="1"/>
        <v>0</v>
      </c>
      <c r="AB24" s="1018">
        <f t="shared" si="1"/>
        <v>334</v>
      </c>
      <c r="AC24" s="1018">
        <f t="shared" si="1"/>
        <v>562</v>
      </c>
      <c r="AD24" s="1018">
        <f t="shared" si="1"/>
        <v>10308</v>
      </c>
      <c r="AE24" s="528">
        <f t="shared" si="1"/>
        <v>6000000</v>
      </c>
      <c r="AF24" s="528"/>
      <c r="AG24" s="528"/>
      <c r="AH24" s="1019"/>
      <c r="AI24" s="1020"/>
      <c r="AJ24" s="438"/>
      <c r="AK24" s="438"/>
      <c r="AL24" s="438"/>
      <c r="AM24" s="438"/>
      <c r="AN24" s="438"/>
      <c r="AO24" s="438"/>
      <c r="AP24" s="438"/>
      <c r="AQ24" s="438"/>
      <c r="AR24" s="438"/>
      <c r="AS24" s="438"/>
    </row>
    <row r="25" spans="1:45" s="317" customFormat="1" ht="161.25" customHeight="1">
      <c r="A25" s="1021">
        <v>253604715140128</v>
      </c>
      <c r="B25" s="1012"/>
      <c r="C25" s="1012"/>
      <c r="D25" s="997"/>
      <c r="E25" s="1022"/>
      <c r="F25" s="323"/>
      <c r="G25" s="316"/>
      <c r="H25" s="1023"/>
      <c r="I25" s="1023"/>
      <c r="J25" s="1024" t="s">
        <v>676</v>
      </c>
      <c r="K25" s="1025" t="s">
        <v>677</v>
      </c>
      <c r="L25" s="1342" t="s">
        <v>797</v>
      </c>
      <c r="M25" s="1026" t="s">
        <v>798</v>
      </c>
      <c r="N25" s="1004">
        <v>33.33</v>
      </c>
      <c r="O25" s="1026" t="s">
        <v>799</v>
      </c>
      <c r="P25" s="1006" t="s">
        <v>396</v>
      </c>
      <c r="Q25" s="1007">
        <v>5</v>
      </c>
      <c r="R25" s="591" t="s">
        <v>800</v>
      </c>
      <c r="S25" s="1009">
        <v>0</v>
      </c>
      <c r="T25" s="511">
        <v>0</v>
      </c>
      <c r="U25" s="511">
        <v>609</v>
      </c>
      <c r="V25" s="511">
        <v>1012</v>
      </c>
      <c r="W25" s="511">
        <v>398</v>
      </c>
      <c r="X25" s="1010">
        <v>0</v>
      </c>
      <c r="Y25" s="1011">
        <v>12</v>
      </c>
      <c r="Z25" s="1011">
        <v>5</v>
      </c>
      <c r="AA25" s="1011"/>
      <c r="AB25" s="1011">
        <v>20</v>
      </c>
      <c r="AC25" s="1011">
        <v>7</v>
      </c>
      <c r="AD25" s="1011">
        <v>0</v>
      </c>
      <c r="AE25" s="1027">
        <v>8000000</v>
      </c>
      <c r="AF25" s="944">
        <v>41639</v>
      </c>
      <c r="AG25" s="945" t="s">
        <v>786</v>
      </c>
      <c r="AH25" s="946"/>
      <c r="AI25" s="947"/>
      <c r="AJ25" s="316"/>
      <c r="AK25" s="316"/>
      <c r="AL25" s="316"/>
      <c r="AM25" s="316"/>
      <c r="AN25" s="316"/>
      <c r="AO25" s="316"/>
      <c r="AP25" s="316"/>
      <c r="AQ25" s="316"/>
      <c r="AR25" s="316"/>
      <c r="AS25" s="316"/>
    </row>
    <row r="26" spans="2:45" s="317" customFormat="1" ht="48" customHeight="1">
      <c r="B26" s="996"/>
      <c r="C26" s="996"/>
      <c r="D26" s="997"/>
      <c r="E26" s="1022"/>
      <c r="F26" s="662"/>
      <c r="G26" s="662"/>
      <c r="H26" s="1023"/>
      <c r="I26" s="1023"/>
      <c r="J26" s="1028"/>
      <c r="K26" s="1029"/>
      <c r="L26" s="214"/>
      <c r="M26" s="59"/>
      <c r="N26" s="1030"/>
      <c r="O26" s="1030"/>
      <c r="P26" s="59"/>
      <c r="Q26" s="1031"/>
      <c r="R26" s="1017"/>
      <c r="S26" s="1032">
        <f>S25</f>
        <v>0</v>
      </c>
      <c r="T26" s="1032">
        <f aca="true" t="shared" si="2" ref="T26:AE26">T25</f>
        <v>0</v>
      </c>
      <c r="U26" s="1032">
        <f t="shared" si="2"/>
        <v>609</v>
      </c>
      <c r="V26" s="1032">
        <f t="shared" si="2"/>
        <v>1012</v>
      </c>
      <c r="W26" s="1032">
        <f t="shared" si="2"/>
        <v>398</v>
      </c>
      <c r="X26" s="1032">
        <f t="shared" si="2"/>
        <v>0</v>
      </c>
      <c r="Y26" s="1032">
        <f t="shared" si="2"/>
        <v>12</v>
      </c>
      <c r="Z26" s="1032">
        <f t="shared" si="2"/>
        <v>5</v>
      </c>
      <c r="AA26" s="1032">
        <f t="shared" si="2"/>
        <v>0</v>
      </c>
      <c r="AB26" s="1032">
        <f t="shared" si="2"/>
        <v>20</v>
      </c>
      <c r="AC26" s="1032">
        <f t="shared" si="2"/>
        <v>7</v>
      </c>
      <c r="AD26" s="1032">
        <f t="shared" si="2"/>
        <v>0</v>
      </c>
      <c r="AE26" s="474">
        <f t="shared" si="2"/>
        <v>8000000</v>
      </c>
      <c r="AF26" s="474"/>
      <c r="AG26" s="474"/>
      <c r="AH26" s="946"/>
      <c r="AI26" s="947"/>
      <c r="AJ26" s="316"/>
      <c r="AK26" s="316"/>
      <c r="AL26" s="316"/>
      <c r="AM26" s="316"/>
      <c r="AN26" s="316"/>
      <c r="AO26" s="316"/>
      <c r="AP26" s="316"/>
      <c r="AQ26" s="316"/>
      <c r="AR26" s="316"/>
      <c r="AS26" s="316"/>
    </row>
    <row r="27" spans="1:45" s="317" customFormat="1" ht="111.75" customHeight="1">
      <c r="A27" s="995">
        <v>253604715170143</v>
      </c>
      <c r="B27" s="996"/>
      <c r="C27" s="996"/>
      <c r="D27" s="997"/>
      <c r="E27" s="1022"/>
      <c r="F27" s="662"/>
      <c r="G27" s="662"/>
      <c r="H27" s="1023"/>
      <c r="I27" s="1023"/>
      <c r="J27" s="1033" t="s">
        <v>732</v>
      </c>
      <c r="K27" s="1034" t="s">
        <v>733</v>
      </c>
      <c r="L27" s="294" t="s">
        <v>801</v>
      </c>
      <c r="M27" s="1035" t="s">
        <v>802</v>
      </c>
      <c r="N27" s="367">
        <v>33.33</v>
      </c>
      <c r="O27" s="1036" t="s">
        <v>803</v>
      </c>
      <c r="P27" s="298" t="s">
        <v>396</v>
      </c>
      <c r="Q27" s="1037">
        <v>5</v>
      </c>
      <c r="R27" s="1008" t="s">
        <v>804</v>
      </c>
      <c r="S27" s="1038"/>
      <c r="T27" s="1039"/>
      <c r="U27" s="1040">
        <v>1009</v>
      </c>
      <c r="V27" s="1040">
        <v>1852</v>
      </c>
      <c r="W27" s="1040">
        <v>995</v>
      </c>
      <c r="X27" s="1041">
        <v>0</v>
      </c>
      <c r="Y27" s="1040">
        <v>10</v>
      </c>
      <c r="Z27" s="1041">
        <v>8</v>
      </c>
      <c r="AA27" s="1040"/>
      <c r="AB27" s="1040">
        <v>22</v>
      </c>
      <c r="AC27" s="1040">
        <v>9</v>
      </c>
      <c r="AD27" s="1040"/>
      <c r="AE27" s="1042">
        <v>5500000</v>
      </c>
      <c r="AF27" s="944">
        <v>41639</v>
      </c>
      <c r="AG27" s="945" t="s">
        <v>786</v>
      </c>
      <c r="AH27" s="946"/>
      <c r="AI27" s="947"/>
      <c r="AJ27" s="316"/>
      <c r="AK27" s="316"/>
      <c r="AL27" s="316"/>
      <c r="AM27" s="316"/>
      <c r="AN27" s="316"/>
      <c r="AO27" s="316"/>
      <c r="AP27" s="316"/>
      <c r="AQ27" s="316"/>
      <c r="AR27" s="316"/>
      <c r="AS27" s="316"/>
    </row>
    <row r="28" spans="2:45" s="343" customFormat="1" ht="52.5" customHeight="1">
      <c r="B28" s="1012"/>
      <c r="C28" s="1012"/>
      <c r="D28" s="1013"/>
      <c r="E28" s="1013"/>
      <c r="F28" s="1043"/>
      <c r="G28" s="1044"/>
      <c r="H28" s="1045"/>
      <c r="I28" s="1045"/>
      <c r="J28" s="1028"/>
      <c r="K28" s="1029"/>
      <c r="L28" s="214"/>
      <c r="M28" s="59"/>
      <c r="N28" s="629"/>
      <c r="O28" s="629"/>
      <c r="P28" s="59"/>
      <c r="Q28" s="1046"/>
      <c r="R28" s="1017"/>
      <c r="S28" s="1047">
        <f>S27</f>
        <v>0</v>
      </c>
      <c r="T28" s="503">
        <f aca="true" t="shared" si="3" ref="T28:AE28">T27</f>
        <v>0</v>
      </c>
      <c r="U28" s="503">
        <f t="shared" si="3"/>
        <v>1009</v>
      </c>
      <c r="V28" s="503">
        <f t="shared" si="3"/>
        <v>1852</v>
      </c>
      <c r="W28" s="503">
        <f t="shared" si="3"/>
        <v>995</v>
      </c>
      <c r="X28" s="503">
        <f t="shared" si="3"/>
        <v>0</v>
      </c>
      <c r="Y28" s="503">
        <f t="shared" si="3"/>
        <v>10</v>
      </c>
      <c r="Z28" s="503">
        <f t="shared" si="3"/>
        <v>8</v>
      </c>
      <c r="AA28" s="503">
        <f t="shared" si="3"/>
        <v>0</v>
      </c>
      <c r="AB28" s="503">
        <f t="shared" si="3"/>
        <v>22</v>
      </c>
      <c r="AC28" s="503">
        <f t="shared" si="3"/>
        <v>9</v>
      </c>
      <c r="AD28" s="503">
        <f t="shared" si="3"/>
        <v>0</v>
      </c>
      <c r="AE28" s="503">
        <f t="shared" si="3"/>
        <v>5500000</v>
      </c>
      <c r="AF28" s="503"/>
      <c r="AG28" s="503"/>
      <c r="AH28" s="1019"/>
      <c r="AI28" s="1048"/>
      <c r="AJ28" s="438"/>
      <c r="AK28" s="438"/>
      <c r="AL28" s="438"/>
      <c r="AM28" s="438"/>
      <c r="AN28" s="438"/>
      <c r="AO28" s="438"/>
      <c r="AP28" s="438"/>
      <c r="AQ28" s="438"/>
      <c r="AR28" s="438"/>
      <c r="AS28" s="438"/>
    </row>
    <row r="29" spans="2:34" s="307" customFormat="1" ht="45" customHeight="1">
      <c r="B29" s="1012"/>
      <c r="C29" s="1012"/>
      <c r="D29" s="1013"/>
      <c r="E29" s="1013"/>
      <c r="F29" s="1049"/>
      <c r="G29" s="1049"/>
      <c r="H29" s="1050"/>
      <c r="I29" s="1050"/>
      <c r="J29" s="1050"/>
      <c r="K29" s="1050"/>
      <c r="L29" s="1343"/>
      <c r="M29" s="1050"/>
      <c r="N29" s="1050"/>
      <c r="O29" s="1050"/>
      <c r="P29" s="1051"/>
      <c r="Q29" s="1052"/>
      <c r="R29" s="1053"/>
      <c r="S29" s="1053"/>
      <c r="T29" s="1054"/>
      <c r="U29" s="1054"/>
      <c r="V29" s="1054"/>
      <c r="W29" s="1054"/>
      <c r="X29" s="1054"/>
      <c r="Y29" s="1054"/>
      <c r="Z29" s="1054"/>
      <c r="AA29" s="1054"/>
      <c r="AB29" s="1054"/>
      <c r="AC29" s="1054"/>
      <c r="AD29" s="1054"/>
      <c r="AE29" s="1054">
        <f>AE28+AE26+AE24</f>
        <v>19500000</v>
      </c>
      <c r="AF29" s="1054"/>
      <c r="AG29" s="1054"/>
      <c r="AH29" s="966"/>
    </row>
    <row r="30" spans="2:34" s="307" customFormat="1" ht="30" customHeight="1">
      <c r="B30" s="1012"/>
      <c r="C30" s="1012"/>
      <c r="D30" s="1055"/>
      <c r="E30" s="1056"/>
      <c r="F30" s="1057"/>
      <c r="G30" s="1057"/>
      <c r="H30" s="1057"/>
      <c r="I30" s="1057"/>
      <c r="J30" s="1057"/>
      <c r="K30" s="1057"/>
      <c r="L30" s="1344"/>
      <c r="M30" s="1057"/>
      <c r="N30" s="1057"/>
      <c r="O30" s="1057"/>
      <c r="P30" s="1058"/>
      <c r="Q30" s="1059"/>
      <c r="R30" s="1060"/>
      <c r="S30" s="1060"/>
      <c r="T30" s="1061"/>
      <c r="U30" s="1061"/>
      <c r="V30" s="1061"/>
      <c r="W30" s="1061"/>
      <c r="X30" s="1061"/>
      <c r="Y30" s="1061"/>
      <c r="Z30" s="1061"/>
      <c r="AA30" s="1061"/>
      <c r="AB30" s="1061"/>
      <c r="AC30" s="1061"/>
      <c r="AD30" s="1061"/>
      <c r="AE30" s="1061">
        <f>AE29</f>
        <v>19500000</v>
      </c>
      <c r="AF30" s="1061"/>
      <c r="AG30" s="1061"/>
      <c r="AH30" s="1062"/>
    </row>
    <row r="31" spans="1:45" s="1084" customFormat="1" ht="327.75" customHeight="1">
      <c r="A31" s="1063">
        <v>253604717110136</v>
      </c>
      <c r="B31" s="1064"/>
      <c r="C31" s="1064"/>
      <c r="D31" s="1065"/>
      <c r="E31" s="1066"/>
      <c r="F31" s="1067">
        <v>1.7</v>
      </c>
      <c r="G31" s="1068" t="s">
        <v>32</v>
      </c>
      <c r="H31" s="1069" t="s">
        <v>33</v>
      </c>
      <c r="I31" s="1070" t="s">
        <v>34</v>
      </c>
      <c r="J31" s="1071" t="s">
        <v>35</v>
      </c>
      <c r="K31" s="1072" t="s">
        <v>36</v>
      </c>
      <c r="L31" s="304" t="s">
        <v>37</v>
      </c>
      <c r="M31" s="1074"/>
      <c r="N31" s="1075">
        <v>25</v>
      </c>
      <c r="O31" s="1076" t="s">
        <v>805</v>
      </c>
      <c r="P31" s="1077" t="s">
        <v>396</v>
      </c>
      <c r="Q31" s="1078">
        <v>3</v>
      </c>
      <c r="R31" s="955" t="s">
        <v>806</v>
      </c>
      <c r="S31" s="1924"/>
      <c r="T31" s="1924"/>
      <c r="U31" s="1927">
        <v>5200</v>
      </c>
      <c r="V31" s="1927">
        <v>11657</v>
      </c>
      <c r="W31" s="1927">
        <v>31100</v>
      </c>
      <c r="X31" s="1865">
        <f>8308+668</f>
        <v>8976</v>
      </c>
      <c r="Y31" s="1921">
        <v>100</v>
      </c>
      <c r="Z31" s="1921">
        <v>56</v>
      </c>
      <c r="AA31" s="1921"/>
      <c r="AB31" s="1921">
        <v>84</v>
      </c>
      <c r="AC31" s="1921">
        <v>62</v>
      </c>
      <c r="AD31" s="1921">
        <v>8976</v>
      </c>
      <c r="AE31" s="1079">
        <v>11000000</v>
      </c>
      <c r="AF31" s="1080">
        <v>41639</v>
      </c>
      <c r="AG31" s="1073" t="s">
        <v>807</v>
      </c>
      <c r="AH31" s="1081"/>
      <c r="AI31" s="1082"/>
      <c r="AJ31" s="1083"/>
      <c r="AK31" s="1083"/>
      <c r="AL31" s="1083"/>
      <c r="AM31" s="1083"/>
      <c r="AN31" s="1083"/>
      <c r="AO31" s="1083"/>
      <c r="AP31" s="1083"/>
      <c r="AQ31" s="1083"/>
      <c r="AR31" s="1083"/>
      <c r="AS31" s="1083"/>
    </row>
    <row r="32" spans="2:45" s="1084" customFormat="1" ht="216" customHeight="1">
      <c r="B32" s="1064"/>
      <c r="C32" s="1064"/>
      <c r="D32" s="1065"/>
      <c r="E32" s="1066"/>
      <c r="F32" s="1085"/>
      <c r="G32" s="1085"/>
      <c r="H32" s="1086"/>
      <c r="I32" s="1086"/>
      <c r="J32" s="1070"/>
      <c r="K32" s="1087"/>
      <c r="L32" s="297" t="s">
        <v>808</v>
      </c>
      <c r="M32" s="1088" t="s">
        <v>809</v>
      </c>
      <c r="N32" s="1075">
        <v>100</v>
      </c>
      <c r="O32" s="1076" t="s">
        <v>810</v>
      </c>
      <c r="P32" s="369">
        <v>1</v>
      </c>
      <c r="Q32" s="1078">
        <v>1</v>
      </c>
      <c r="R32" s="955" t="s">
        <v>811</v>
      </c>
      <c r="S32" s="1925"/>
      <c r="T32" s="1925"/>
      <c r="U32" s="1928"/>
      <c r="V32" s="1928"/>
      <c r="W32" s="1928"/>
      <c r="X32" s="1866"/>
      <c r="Y32" s="1922"/>
      <c r="Z32" s="1922"/>
      <c r="AA32" s="1922"/>
      <c r="AB32" s="1922"/>
      <c r="AC32" s="1922"/>
      <c r="AD32" s="1922"/>
      <c r="AE32" s="1079">
        <v>5000000</v>
      </c>
      <c r="AF32" s="1080">
        <v>41639</v>
      </c>
      <c r="AG32" s="1073" t="s">
        <v>807</v>
      </c>
      <c r="AH32" s="1081"/>
      <c r="AI32" s="1082"/>
      <c r="AJ32" s="1083"/>
      <c r="AK32" s="1083"/>
      <c r="AL32" s="1083"/>
      <c r="AM32" s="1083"/>
      <c r="AN32" s="1083"/>
      <c r="AO32" s="1083"/>
      <c r="AP32" s="1083"/>
      <c r="AQ32" s="1083"/>
      <c r="AR32" s="1083"/>
      <c r="AS32" s="1083"/>
    </row>
    <row r="33" spans="2:45" s="1084" customFormat="1" ht="144" customHeight="1">
      <c r="B33" s="1064"/>
      <c r="C33" s="1064"/>
      <c r="D33" s="1065"/>
      <c r="E33" s="1066"/>
      <c r="F33" s="1085"/>
      <c r="G33" s="1085"/>
      <c r="H33" s="1086"/>
      <c r="I33" s="1086"/>
      <c r="J33" s="1070"/>
      <c r="K33" s="1087"/>
      <c r="L33" s="1345" t="s">
        <v>812</v>
      </c>
      <c r="M33" s="1074" t="s">
        <v>2</v>
      </c>
      <c r="N33" s="1075">
        <v>100</v>
      </c>
      <c r="O33" s="1076" t="s">
        <v>813</v>
      </c>
      <c r="P33" s="331">
        <v>1</v>
      </c>
      <c r="Q33" s="1078">
        <v>1</v>
      </c>
      <c r="R33" s="955" t="s">
        <v>814</v>
      </c>
      <c r="S33" s="1925"/>
      <c r="T33" s="1925"/>
      <c r="U33" s="1928"/>
      <c r="V33" s="1928"/>
      <c r="W33" s="1928"/>
      <c r="X33" s="1866"/>
      <c r="Y33" s="1922"/>
      <c r="Z33" s="1922"/>
      <c r="AA33" s="1922"/>
      <c r="AB33" s="1922"/>
      <c r="AC33" s="1922"/>
      <c r="AD33" s="1922"/>
      <c r="AE33" s="1079">
        <v>5000000</v>
      </c>
      <c r="AF33" s="1080">
        <v>41639</v>
      </c>
      <c r="AG33" s="1073" t="s">
        <v>807</v>
      </c>
      <c r="AH33" s="1081"/>
      <c r="AI33" s="1082"/>
      <c r="AJ33" s="1083"/>
      <c r="AK33" s="1083"/>
      <c r="AL33" s="1083"/>
      <c r="AM33" s="1083"/>
      <c r="AN33" s="1083"/>
      <c r="AO33" s="1083"/>
      <c r="AP33" s="1083"/>
      <c r="AQ33" s="1083"/>
      <c r="AR33" s="1083"/>
      <c r="AS33" s="1083"/>
    </row>
    <row r="34" spans="2:45" s="1090" customFormat="1" ht="115.5" customHeight="1">
      <c r="B34" s="1091"/>
      <c r="C34" s="1091"/>
      <c r="D34" s="1092"/>
      <c r="E34" s="1093"/>
      <c r="F34" s="1094"/>
      <c r="G34" s="1094"/>
      <c r="H34" s="1095"/>
      <c r="I34" s="1095"/>
      <c r="J34" s="1070"/>
      <c r="K34" s="1096"/>
      <c r="L34" s="1345" t="s">
        <v>815</v>
      </c>
      <c r="M34" s="1097" t="s">
        <v>2</v>
      </c>
      <c r="N34" s="1075">
        <v>30</v>
      </c>
      <c r="O34" s="1089" t="s">
        <v>816</v>
      </c>
      <c r="P34" s="331" t="s">
        <v>757</v>
      </c>
      <c r="Q34" s="1078">
        <v>3</v>
      </c>
      <c r="R34" s="955" t="s">
        <v>817</v>
      </c>
      <c r="S34" s="1926"/>
      <c r="T34" s="1926"/>
      <c r="U34" s="1929"/>
      <c r="V34" s="1929"/>
      <c r="W34" s="1929"/>
      <c r="X34" s="1867"/>
      <c r="Y34" s="1923"/>
      <c r="Z34" s="1923"/>
      <c r="AA34" s="1923"/>
      <c r="AB34" s="1923"/>
      <c r="AC34" s="1923"/>
      <c r="AD34" s="1923"/>
      <c r="AE34" s="1079">
        <v>3000000</v>
      </c>
      <c r="AF34" s="1080">
        <v>41639</v>
      </c>
      <c r="AG34" s="1073" t="s">
        <v>807</v>
      </c>
      <c r="AH34" s="1098"/>
      <c r="AI34" s="1099"/>
      <c r="AJ34" s="1100"/>
      <c r="AK34" s="1100"/>
      <c r="AL34" s="1100"/>
      <c r="AM34" s="1100"/>
      <c r="AN34" s="1100"/>
      <c r="AO34" s="1100"/>
      <c r="AP34" s="1100"/>
      <c r="AQ34" s="1100"/>
      <c r="AR34" s="1100"/>
      <c r="AS34" s="1100"/>
    </row>
    <row r="35" spans="2:45" s="343" customFormat="1" ht="44.25" customHeight="1">
      <c r="B35" s="1012"/>
      <c r="C35" s="1012"/>
      <c r="D35" s="1013"/>
      <c r="E35" s="1013"/>
      <c r="F35" s="499"/>
      <c r="G35" s="499"/>
      <c r="H35" s="329"/>
      <c r="I35" s="329"/>
      <c r="J35" s="1101"/>
      <c r="K35" s="1101"/>
      <c r="L35" s="1346"/>
      <c r="M35" s="1101"/>
      <c r="N35" s="1101"/>
      <c r="O35" s="1101"/>
      <c r="P35" s="1102"/>
      <c r="Q35" s="1103"/>
      <c r="R35" s="1104"/>
      <c r="S35" s="1105">
        <f>S31</f>
        <v>0</v>
      </c>
      <c r="T35" s="1105">
        <f aca="true" t="shared" si="4" ref="T35:AD35">T31</f>
        <v>0</v>
      </c>
      <c r="U35" s="1105">
        <f t="shared" si="4"/>
        <v>5200</v>
      </c>
      <c r="V35" s="1105">
        <f t="shared" si="4"/>
        <v>11657</v>
      </c>
      <c r="W35" s="1105">
        <f t="shared" si="4"/>
        <v>31100</v>
      </c>
      <c r="X35" s="1105">
        <f t="shared" si="4"/>
        <v>8976</v>
      </c>
      <c r="Y35" s="1105">
        <f t="shared" si="4"/>
        <v>100</v>
      </c>
      <c r="Z35" s="1105">
        <f t="shared" si="4"/>
        <v>56</v>
      </c>
      <c r="AA35" s="1105">
        <f t="shared" si="4"/>
        <v>0</v>
      </c>
      <c r="AB35" s="1105">
        <f t="shared" si="4"/>
        <v>84</v>
      </c>
      <c r="AC35" s="1105">
        <f t="shared" si="4"/>
        <v>62</v>
      </c>
      <c r="AD35" s="1105">
        <f t="shared" si="4"/>
        <v>8976</v>
      </c>
      <c r="AE35" s="1106">
        <f>SUM(AE31:AE34)</f>
        <v>24000000</v>
      </c>
      <c r="AF35" s="1106"/>
      <c r="AG35" s="1106"/>
      <c r="AH35" s="1019"/>
      <c r="AI35" s="1020"/>
      <c r="AJ35" s="438"/>
      <c r="AK35" s="438"/>
      <c r="AL35" s="438"/>
      <c r="AM35" s="438"/>
      <c r="AN35" s="438"/>
      <c r="AO35" s="438"/>
      <c r="AP35" s="438"/>
      <c r="AQ35" s="438"/>
      <c r="AR35" s="438"/>
      <c r="AS35" s="438"/>
    </row>
    <row r="36" spans="2:34" s="307" customFormat="1" ht="44.25" customHeight="1">
      <c r="B36" s="1012"/>
      <c r="C36" s="1012"/>
      <c r="D36" s="1013"/>
      <c r="E36" s="1013"/>
      <c r="F36" s="499"/>
      <c r="G36" s="499"/>
      <c r="H36" s="968"/>
      <c r="I36" s="968"/>
      <c r="J36" s="968"/>
      <c r="K36" s="968"/>
      <c r="L36" s="1347"/>
      <c r="M36" s="968"/>
      <c r="N36" s="968"/>
      <c r="O36" s="968"/>
      <c r="P36" s="1107"/>
      <c r="Q36" s="1108"/>
      <c r="R36" s="973"/>
      <c r="S36" s="973"/>
      <c r="T36" s="1109"/>
      <c r="U36" s="1109"/>
      <c r="V36" s="1109"/>
      <c r="W36" s="1109"/>
      <c r="X36" s="1109"/>
      <c r="Y36" s="1109"/>
      <c r="Z36" s="1109"/>
      <c r="AA36" s="1109"/>
      <c r="AB36" s="1109"/>
      <c r="AC36" s="1109"/>
      <c r="AD36" s="1109"/>
      <c r="AE36" s="1109">
        <f>AE35</f>
        <v>24000000</v>
      </c>
      <c r="AF36" s="1109"/>
      <c r="AG36" s="1109"/>
      <c r="AH36" s="966"/>
    </row>
    <row r="37" spans="2:34" s="994" customFormat="1" ht="44.25" customHeight="1">
      <c r="B37" s="1012"/>
      <c r="C37" s="1012"/>
      <c r="D37" s="1013"/>
      <c r="E37" s="1013"/>
      <c r="F37" s="1110"/>
      <c r="G37" s="1110"/>
      <c r="H37" s="979"/>
      <c r="I37" s="979"/>
      <c r="J37" s="979"/>
      <c r="K37" s="979"/>
      <c r="L37" s="1340"/>
      <c r="M37" s="979"/>
      <c r="N37" s="979"/>
      <c r="O37" s="979"/>
      <c r="P37" s="981"/>
      <c r="Q37" s="982"/>
      <c r="R37" s="983"/>
      <c r="S37" s="1111"/>
      <c r="T37" s="984"/>
      <c r="U37" s="984"/>
      <c r="V37" s="984"/>
      <c r="W37" s="984"/>
      <c r="X37" s="984"/>
      <c r="Y37" s="984"/>
      <c r="Z37" s="984"/>
      <c r="AA37" s="984"/>
      <c r="AB37" s="984"/>
      <c r="AC37" s="984"/>
      <c r="AD37" s="984"/>
      <c r="AE37" s="984">
        <f>AE36</f>
        <v>24000000</v>
      </c>
      <c r="AF37" s="984"/>
      <c r="AG37" s="984"/>
      <c r="AH37" s="966"/>
    </row>
    <row r="38" spans="2:34" s="994" customFormat="1" ht="44.25" customHeight="1">
      <c r="B38" s="1112"/>
      <c r="C38" s="1112"/>
      <c r="D38" s="1113"/>
      <c r="E38" s="1113"/>
      <c r="F38" s="1113"/>
      <c r="G38" s="1113"/>
      <c r="H38" s="987"/>
      <c r="I38" s="987"/>
      <c r="J38" s="987"/>
      <c r="K38" s="987"/>
      <c r="L38" s="1341"/>
      <c r="M38" s="987"/>
      <c r="N38" s="987"/>
      <c r="O38" s="987"/>
      <c r="P38" s="990"/>
      <c r="Q38" s="991"/>
      <c r="R38" s="992"/>
      <c r="S38" s="992"/>
      <c r="T38" s="993"/>
      <c r="U38" s="993"/>
      <c r="V38" s="993"/>
      <c r="W38" s="993"/>
      <c r="X38" s="993"/>
      <c r="Y38" s="993"/>
      <c r="Z38" s="993"/>
      <c r="AA38" s="993"/>
      <c r="AB38" s="993"/>
      <c r="AC38" s="993"/>
      <c r="AD38" s="993"/>
      <c r="AE38" s="993">
        <f>AE37+AE30</f>
        <v>43500000</v>
      </c>
      <c r="AF38" s="993"/>
      <c r="AG38" s="993"/>
      <c r="AH38" s="966"/>
    </row>
    <row r="39" ht="18.75" customHeight="1">
      <c r="R39" s="345"/>
    </row>
    <row r="40" spans="1:45" s="343" customFormat="1" ht="104.25" customHeight="1">
      <c r="A40" s="1114" t="s">
        <v>818</v>
      </c>
      <c r="B40" s="1115" t="s">
        <v>758</v>
      </c>
      <c r="C40" s="1116" t="s">
        <v>759</v>
      </c>
      <c r="D40" s="1117">
        <v>2</v>
      </c>
      <c r="E40" s="1116" t="s">
        <v>760</v>
      </c>
      <c r="F40" s="553">
        <v>2.1</v>
      </c>
      <c r="G40" s="309" t="s">
        <v>819</v>
      </c>
      <c r="H40" s="1002" t="s">
        <v>820</v>
      </c>
      <c r="I40" s="1118" t="s">
        <v>821</v>
      </c>
      <c r="J40" s="1119" t="s">
        <v>822</v>
      </c>
      <c r="K40" s="1118" t="s">
        <v>823</v>
      </c>
      <c r="L40" s="1349" t="s">
        <v>824</v>
      </c>
      <c r="M40" s="1121"/>
      <c r="N40" s="1122">
        <v>100</v>
      </c>
      <c r="O40" s="1123" t="s">
        <v>825</v>
      </c>
      <c r="P40" s="1006">
        <v>600</v>
      </c>
      <c r="Q40" s="1124">
        <v>2800</v>
      </c>
      <c r="R40" s="1125" t="s">
        <v>826</v>
      </c>
      <c r="S40" s="1126">
        <v>230</v>
      </c>
      <c r="T40" s="1079">
        <v>280</v>
      </c>
      <c r="U40" s="1079">
        <v>204</v>
      </c>
      <c r="V40" s="1079">
        <v>258</v>
      </c>
      <c r="W40" s="1079">
        <v>1462</v>
      </c>
      <c r="X40" s="1127">
        <v>366</v>
      </c>
      <c r="Y40" s="1079">
        <v>33</v>
      </c>
      <c r="Z40" s="1127">
        <v>138</v>
      </c>
      <c r="AA40" s="1079"/>
      <c r="AB40" s="1079">
        <v>109</v>
      </c>
      <c r="AC40" s="1079">
        <v>21</v>
      </c>
      <c r="AD40" s="1079">
        <v>366</v>
      </c>
      <c r="AE40" s="1128">
        <v>60000000</v>
      </c>
      <c r="AF40" s="1080">
        <v>41639</v>
      </c>
      <c r="AG40" s="1120" t="s">
        <v>807</v>
      </c>
      <c r="AH40" s="1019"/>
      <c r="AI40" s="1020"/>
      <c r="AJ40" s="438"/>
      <c r="AK40" s="438"/>
      <c r="AL40" s="438"/>
      <c r="AM40" s="438"/>
      <c r="AN40" s="438"/>
      <c r="AO40" s="438"/>
      <c r="AP40" s="438"/>
      <c r="AQ40" s="438"/>
      <c r="AR40" s="438"/>
      <c r="AS40" s="438"/>
    </row>
    <row r="41" spans="1:45" s="343" customFormat="1" ht="150" customHeight="1">
      <c r="A41" s="499"/>
      <c r="B41" s="1129"/>
      <c r="C41" s="1129"/>
      <c r="D41" s="1129"/>
      <c r="E41" s="1129"/>
      <c r="F41" s="499"/>
      <c r="G41" s="499"/>
      <c r="H41" s="1130"/>
      <c r="I41" s="1014"/>
      <c r="J41" s="1130"/>
      <c r="K41" s="1131"/>
      <c r="L41" s="1350" t="s">
        <v>827</v>
      </c>
      <c r="M41" s="499"/>
      <c r="N41" s="1122">
        <v>100</v>
      </c>
      <c r="O41" s="1123" t="s">
        <v>828</v>
      </c>
      <c r="P41" s="1006">
        <v>1</v>
      </c>
      <c r="Q41" s="1124">
        <v>1</v>
      </c>
      <c r="R41" s="1125" t="s">
        <v>829</v>
      </c>
      <c r="S41" s="1126">
        <v>230</v>
      </c>
      <c r="T41" s="1079">
        <v>280</v>
      </c>
      <c r="U41" s="1079">
        <v>204</v>
      </c>
      <c r="V41" s="1079">
        <v>258</v>
      </c>
      <c r="W41" s="1079">
        <v>1462</v>
      </c>
      <c r="X41" s="1127">
        <v>366</v>
      </c>
      <c r="Y41" s="1079">
        <v>33</v>
      </c>
      <c r="Z41" s="1127">
        <v>138</v>
      </c>
      <c r="AA41" s="1079"/>
      <c r="AB41" s="1079">
        <v>109</v>
      </c>
      <c r="AC41" s="1079">
        <v>21</v>
      </c>
      <c r="AD41" s="1079">
        <v>366</v>
      </c>
      <c r="AE41" s="1128">
        <v>4000000</v>
      </c>
      <c r="AF41" s="1080">
        <v>41639</v>
      </c>
      <c r="AG41" s="1120" t="s">
        <v>807</v>
      </c>
      <c r="AH41" s="1019"/>
      <c r="AI41" s="1020"/>
      <c r="AJ41" s="438"/>
      <c r="AK41" s="438"/>
      <c r="AL41" s="438"/>
      <c r="AM41" s="438"/>
      <c r="AN41" s="438"/>
      <c r="AO41" s="438"/>
      <c r="AP41" s="438"/>
      <c r="AQ41" s="438"/>
      <c r="AR41" s="438"/>
      <c r="AS41" s="438"/>
    </row>
    <row r="42" spans="1:45" s="317" customFormat="1" ht="132.75" customHeight="1">
      <c r="A42" s="323"/>
      <c r="B42" s="1132"/>
      <c r="C42" s="1132"/>
      <c r="D42" s="1132"/>
      <c r="E42" s="1132"/>
      <c r="F42" s="323"/>
      <c r="G42" s="323"/>
      <c r="H42" s="1133"/>
      <c r="I42" s="953"/>
      <c r="J42" s="1134"/>
      <c r="K42" s="1135"/>
      <c r="L42" s="1350" t="s">
        <v>830</v>
      </c>
      <c r="M42" s="370" t="s">
        <v>831</v>
      </c>
      <c r="N42" s="1122">
        <v>100</v>
      </c>
      <c r="O42" s="1137" t="s">
        <v>832</v>
      </c>
      <c r="P42" s="1006">
        <v>1</v>
      </c>
      <c r="Q42" s="1124">
        <v>1</v>
      </c>
      <c r="R42" s="1125" t="s">
        <v>833</v>
      </c>
      <c r="S42" s="1126">
        <v>230</v>
      </c>
      <c r="T42" s="1079">
        <v>280</v>
      </c>
      <c r="U42" s="1079">
        <v>204</v>
      </c>
      <c r="V42" s="1079">
        <v>258</v>
      </c>
      <c r="W42" s="1079">
        <v>1462</v>
      </c>
      <c r="X42" s="1127">
        <v>366</v>
      </c>
      <c r="Y42" s="1079">
        <v>33</v>
      </c>
      <c r="Z42" s="1127">
        <v>138</v>
      </c>
      <c r="AA42" s="1079"/>
      <c r="AB42" s="1079">
        <v>109</v>
      </c>
      <c r="AC42" s="1079">
        <v>21</v>
      </c>
      <c r="AD42" s="1079">
        <v>366</v>
      </c>
      <c r="AE42" s="1128">
        <v>4000000</v>
      </c>
      <c r="AF42" s="1080">
        <v>41639</v>
      </c>
      <c r="AG42" s="1120" t="s">
        <v>807</v>
      </c>
      <c r="AH42" s="946"/>
      <c r="AI42" s="947"/>
      <c r="AJ42" s="316"/>
      <c r="AK42" s="316"/>
      <c r="AL42" s="316"/>
      <c r="AM42" s="316"/>
      <c r="AN42" s="316"/>
      <c r="AO42" s="316"/>
      <c r="AP42" s="316"/>
      <c r="AQ42" s="316"/>
      <c r="AR42" s="316"/>
      <c r="AS42" s="316"/>
    </row>
    <row r="43" spans="1:45" s="317" customFormat="1" ht="77.25" customHeight="1">
      <c r="A43" s="323"/>
      <c r="B43" s="1132"/>
      <c r="C43" s="1132"/>
      <c r="D43" s="1132"/>
      <c r="E43" s="1132"/>
      <c r="F43" s="323"/>
      <c r="G43" s="323"/>
      <c r="H43" s="1133"/>
      <c r="I43" s="953"/>
      <c r="J43" s="1134"/>
      <c r="K43" s="1135"/>
      <c r="L43" s="1349" t="s">
        <v>834</v>
      </c>
      <c r="M43" s="499"/>
      <c r="N43" s="1122">
        <v>100</v>
      </c>
      <c r="O43" s="1137" t="s">
        <v>835</v>
      </c>
      <c r="P43" s="1006">
        <v>1</v>
      </c>
      <c r="Q43" s="1124">
        <v>1</v>
      </c>
      <c r="R43" s="1125" t="s">
        <v>836</v>
      </c>
      <c r="S43" s="1126">
        <v>230</v>
      </c>
      <c r="T43" s="1079">
        <v>280</v>
      </c>
      <c r="U43" s="1079">
        <v>204</v>
      </c>
      <c r="V43" s="1079">
        <v>258</v>
      </c>
      <c r="W43" s="1079">
        <v>1462</v>
      </c>
      <c r="X43" s="1127">
        <v>366</v>
      </c>
      <c r="Y43" s="1079">
        <v>33</v>
      </c>
      <c r="Z43" s="1127">
        <v>138</v>
      </c>
      <c r="AA43" s="1079"/>
      <c r="AB43" s="1079">
        <v>109</v>
      </c>
      <c r="AC43" s="1079">
        <v>21</v>
      </c>
      <c r="AD43" s="1079">
        <v>366</v>
      </c>
      <c r="AE43" s="1079">
        <v>4000000</v>
      </c>
      <c r="AF43" s="1080">
        <v>41639</v>
      </c>
      <c r="AG43" s="1120" t="s">
        <v>807</v>
      </c>
      <c r="AH43" s="946"/>
      <c r="AI43" s="947"/>
      <c r="AJ43" s="316"/>
      <c r="AK43" s="316"/>
      <c r="AL43" s="316"/>
      <c r="AM43" s="316"/>
      <c r="AN43" s="316"/>
      <c r="AO43" s="316"/>
      <c r="AP43" s="316"/>
      <c r="AQ43" s="316"/>
      <c r="AR43" s="316"/>
      <c r="AS43" s="316"/>
    </row>
    <row r="44" spans="1:45" s="317" customFormat="1" ht="86.25" customHeight="1">
      <c r="A44" s="323"/>
      <c r="B44" s="1132"/>
      <c r="C44" s="1132"/>
      <c r="D44" s="1132"/>
      <c r="E44" s="1132"/>
      <c r="F44" s="323"/>
      <c r="G44" s="323"/>
      <c r="H44" s="1133"/>
      <c r="I44" s="953"/>
      <c r="J44" s="1138"/>
      <c r="K44" s="1135"/>
      <c r="L44" s="1350" t="s">
        <v>837</v>
      </c>
      <c r="M44" s="499"/>
      <c r="N44" s="1122">
        <v>25</v>
      </c>
      <c r="O44" s="1136" t="s">
        <v>838</v>
      </c>
      <c r="P44" s="1006">
        <v>0</v>
      </c>
      <c r="Q44" s="1124">
        <v>4</v>
      </c>
      <c r="R44" s="1125" t="s">
        <v>839</v>
      </c>
      <c r="S44" s="1126">
        <v>230</v>
      </c>
      <c r="T44" s="1079">
        <v>280</v>
      </c>
      <c r="U44" s="1079">
        <v>204</v>
      </c>
      <c r="V44" s="1079">
        <v>258</v>
      </c>
      <c r="W44" s="1079">
        <v>1462</v>
      </c>
      <c r="X44" s="1127">
        <v>366</v>
      </c>
      <c r="Y44" s="1079">
        <v>33</v>
      </c>
      <c r="Z44" s="1127">
        <v>138</v>
      </c>
      <c r="AA44" s="1079"/>
      <c r="AB44" s="1079">
        <v>109</v>
      </c>
      <c r="AC44" s="1079">
        <v>21</v>
      </c>
      <c r="AD44" s="1079">
        <v>366</v>
      </c>
      <c r="AE44" s="1128">
        <v>4000000</v>
      </c>
      <c r="AF44" s="1080">
        <v>41639</v>
      </c>
      <c r="AG44" s="1120" t="s">
        <v>807</v>
      </c>
      <c r="AH44" s="946"/>
      <c r="AI44" s="947"/>
      <c r="AJ44" s="316"/>
      <c r="AK44" s="316"/>
      <c r="AL44" s="316"/>
      <c r="AM44" s="316"/>
      <c r="AN44" s="316"/>
      <c r="AO44" s="316"/>
      <c r="AP44" s="316"/>
      <c r="AQ44" s="316"/>
      <c r="AR44" s="316"/>
      <c r="AS44" s="316"/>
    </row>
    <row r="45" spans="1:45" s="317" customFormat="1" ht="105" customHeight="1">
      <c r="A45" s="323"/>
      <c r="B45" s="1132"/>
      <c r="C45" s="1132"/>
      <c r="D45" s="1132"/>
      <c r="E45" s="1132"/>
      <c r="F45" s="323"/>
      <c r="G45" s="323"/>
      <c r="H45" s="1133"/>
      <c r="I45" s="953"/>
      <c r="J45" s="1138"/>
      <c r="K45" s="1135"/>
      <c r="L45" s="1350" t="s">
        <v>840</v>
      </c>
      <c r="M45" s="499"/>
      <c r="N45" s="1122">
        <v>100</v>
      </c>
      <c r="O45" s="1136" t="s">
        <v>841</v>
      </c>
      <c r="P45" s="1006">
        <v>0</v>
      </c>
      <c r="Q45" s="446">
        <v>1</v>
      </c>
      <c r="R45" s="1125" t="s">
        <v>842</v>
      </c>
      <c r="S45" s="1126">
        <v>230</v>
      </c>
      <c r="T45" s="1079">
        <v>280</v>
      </c>
      <c r="U45" s="1079">
        <v>204</v>
      </c>
      <c r="V45" s="1079">
        <v>258</v>
      </c>
      <c r="W45" s="1079">
        <v>1462</v>
      </c>
      <c r="X45" s="1127">
        <v>366</v>
      </c>
      <c r="Y45" s="1079">
        <v>33</v>
      </c>
      <c r="Z45" s="1127">
        <v>138</v>
      </c>
      <c r="AA45" s="1079"/>
      <c r="AB45" s="1079">
        <v>109</v>
      </c>
      <c r="AC45" s="1079">
        <v>21</v>
      </c>
      <c r="AD45" s="1079">
        <v>366</v>
      </c>
      <c r="AE45" s="1079">
        <v>5500000</v>
      </c>
      <c r="AF45" s="1080">
        <v>41639</v>
      </c>
      <c r="AG45" s="1120" t="s">
        <v>807</v>
      </c>
      <c r="AH45" s="946"/>
      <c r="AI45" s="947"/>
      <c r="AJ45" s="316"/>
      <c r="AK45" s="316"/>
      <c r="AL45" s="316"/>
      <c r="AM45" s="316"/>
      <c r="AN45" s="316"/>
      <c r="AO45" s="316"/>
      <c r="AP45" s="316"/>
      <c r="AQ45" s="316"/>
      <c r="AR45" s="316"/>
      <c r="AS45" s="316"/>
    </row>
    <row r="46" spans="1:45" s="317" customFormat="1" ht="117.75" customHeight="1">
      <c r="A46" s="323"/>
      <c r="B46" s="1132"/>
      <c r="C46" s="1132"/>
      <c r="D46" s="1132"/>
      <c r="E46" s="1132"/>
      <c r="F46" s="323"/>
      <c r="G46" s="323"/>
      <c r="H46" s="1133"/>
      <c r="I46" s="953"/>
      <c r="J46" s="1138"/>
      <c r="K46" s="1135"/>
      <c r="L46" s="1350" t="s">
        <v>843</v>
      </c>
      <c r="M46" s="499"/>
      <c r="N46" s="1122">
        <v>100</v>
      </c>
      <c r="O46" s="1136" t="s">
        <v>844</v>
      </c>
      <c r="P46" s="298"/>
      <c r="Q46" s="1124">
        <v>1</v>
      </c>
      <c r="R46" s="1125" t="s">
        <v>845</v>
      </c>
      <c r="S46" s="1126">
        <v>230</v>
      </c>
      <c r="T46" s="1079">
        <v>280</v>
      </c>
      <c r="U46" s="1079">
        <v>204</v>
      </c>
      <c r="V46" s="1079">
        <v>258</v>
      </c>
      <c r="W46" s="1079">
        <v>1462</v>
      </c>
      <c r="X46" s="1127">
        <v>366</v>
      </c>
      <c r="Y46" s="1079">
        <v>33</v>
      </c>
      <c r="Z46" s="1127">
        <v>138</v>
      </c>
      <c r="AA46" s="1079"/>
      <c r="AB46" s="1079">
        <v>109</v>
      </c>
      <c r="AC46" s="1079">
        <v>21</v>
      </c>
      <c r="AD46" s="1079">
        <v>366</v>
      </c>
      <c r="AE46" s="1128">
        <v>25000000</v>
      </c>
      <c r="AF46" s="1139">
        <v>41639</v>
      </c>
      <c r="AG46" s="1140" t="s">
        <v>807</v>
      </c>
      <c r="AH46" s="946"/>
      <c r="AI46" s="947"/>
      <c r="AJ46" s="316"/>
      <c r="AK46" s="316"/>
      <c r="AL46" s="316"/>
      <c r="AM46" s="316"/>
      <c r="AN46" s="316"/>
      <c r="AO46" s="316"/>
      <c r="AP46" s="316"/>
      <c r="AQ46" s="316"/>
      <c r="AR46" s="316"/>
      <c r="AS46" s="316"/>
    </row>
    <row r="47" spans="1:45" s="317" customFormat="1" ht="114.75" customHeight="1">
      <c r="A47" s="956"/>
      <c r="B47" s="1132"/>
      <c r="C47" s="1132"/>
      <c r="D47" s="1132"/>
      <c r="E47" s="1132"/>
      <c r="F47" s="323"/>
      <c r="G47" s="323"/>
      <c r="H47" s="1133"/>
      <c r="I47" s="953"/>
      <c r="J47" s="1138"/>
      <c r="K47" s="1135"/>
      <c r="L47" s="1351" t="s">
        <v>846</v>
      </c>
      <c r="M47" s="499"/>
      <c r="N47" s="1141">
        <v>100</v>
      </c>
      <c r="O47" s="315"/>
      <c r="P47" s="298">
        <v>10</v>
      </c>
      <c r="Q47" s="1124">
        <v>12</v>
      </c>
      <c r="R47" s="1125" t="s">
        <v>847</v>
      </c>
      <c r="S47" s="1126">
        <v>230</v>
      </c>
      <c r="T47" s="1079">
        <v>280</v>
      </c>
      <c r="U47" s="1079">
        <v>204</v>
      </c>
      <c r="V47" s="1079">
        <v>258</v>
      </c>
      <c r="W47" s="1079">
        <v>1462</v>
      </c>
      <c r="X47" s="1127">
        <v>366</v>
      </c>
      <c r="Y47" s="1079">
        <v>33</v>
      </c>
      <c r="Z47" s="1127">
        <v>138</v>
      </c>
      <c r="AA47" s="1142"/>
      <c r="AB47" s="1079">
        <v>109</v>
      </c>
      <c r="AC47" s="1079">
        <v>21</v>
      </c>
      <c r="AD47" s="1079">
        <v>366</v>
      </c>
      <c r="AE47" s="1128">
        <v>37000000</v>
      </c>
      <c r="AF47" s="1080">
        <v>41639</v>
      </c>
      <c r="AG47" s="1120" t="s">
        <v>807</v>
      </c>
      <c r="AH47" s="946"/>
      <c r="AI47" s="947"/>
      <c r="AJ47" s="316"/>
      <c r="AK47" s="316"/>
      <c r="AL47" s="316"/>
      <c r="AM47" s="316"/>
      <c r="AN47" s="316"/>
      <c r="AO47" s="316"/>
      <c r="AP47" s="316"/>
      <c r="AQ47" s="316"/>
      <c r="AR47" s="316"/>
      <c r="AS47" s="316"/>
    </row>
    <row r="48" spans="2:45" s="317" customFormat="1" ht="30" customHeight="1">
      <c r="B48" s="1132"/>
      <c r="C48" s="1132"/>
      <c r="D48" s="1132"/>
      <c r="E48" s="1132"/>
      <c r="F48" s="323"/>
      <c r="G48" s="323"/>
      <c r="H48" s="1143"/>
      <c r="I48" s="957"/>
      <c r="J48" s="1144"/>
      <c r="K48" s="1145"/>
      <c r="L48" s="214"/>
      <c r="M48" s="1030"/>
      <c r="N48" s="1030"/>
      <c r="O48" s="1030"/>
      <c r="P48" s="59"/>
      <c r="Q48" s="1031"/>
      <c r="R48" s="1017"/>
      <c r="S48" s="1018">
        <f>SUM(S40:S47)</f>
        <v>1840</v>
      </c>
      <c r="T48" s="1018">
        <f aca="true" t="shared" si="5" ref="T48:AC48">SUM(T40:T47)</f>
        <v>2240</v>
      </c>
      <c r="U48" s="1018">
        <f t="shared" si="5"/>
        <v>1632</v>
      </c>
      <c r="V48" s="1018">
        <f t="shared" si="5"/>
        <v>2064</v>
      </c>
      <c r="W48" s="1018">
        <f t="shared" si="5"/>
        <v>11696</v>
      </c>
      <c r="X48" s="1018">
        <f t="shared" si="5"/>
        <v>2928</v>
      </c>
      <c r="Y48" s="1018">
        <f t="shared" si="5"/>
        <v>264</v>
      </c>
      <c r="Z48" s="1018">
        <f t="shared" si="5"/>
        <v>1104</v>
      </c>
      <c r="AA48" s="1018">
        <f t="shared" si="5"/>
        <v>0</v>
      </c>
      <c r="AB48" s="1018">
        <f t="shared" si="5"/>
        <v>872</v>
      </c>
      <c r="AC48" s="1018">
        <f t="shared" si="5"/>
        <v>168</v>
      </c>
      <c r="AD48" s="1018">
        <f>SUM(AD40:AD47)</f>
        <v>2928</v>
      </c>
      <c r="AE48" s="474">
        <f>SUM(AE40:AE47)</f>
        <v>143500000</v>
      </c>
      <c r="AF48" s="474"/>
      <c r="AG48" s="474"/>
      <c r="AH48" s="1146"/>
      <c r="AI48" s="947"/>
      <c r="AJ48" s="316"/>
      <c r="AK48" s="316"/>
      <c r="AL48" s="316"/>
      <c r="AM48" s="316"/>
      <c r="AN48" s="316"/>
      <c r="AO48" s="316"/>
      <c r="AP48" s="316"/>
      <c r="AQ48" s="316"/>
      <c r="AR48" s="316"/>
      <c r="AS48" s="316"/>
    </row>
    <row r="49" spans="2:34" s="307" customFormat="1" ht="43.5" customHeight="1">
      <c r="B49" s="1132"/>
      <c r="C49" s="1132"/>
      <c r="D49" s="1132"/>
      <c r="E49" s="1132"/>
      <c r="F49" s="323"/>
      <c r="G49" s="958"/>
      <c r="H49" s="969"/>
      <c r="I49" s="969"/>
      <c r="J49" s="969"/>
      <c r="K49" s="969"/>
      <c r="L49" s="1339"/>
      <c r="M49" s="969"/>
      <c r="N49" s="969"/>
      <c r="O49" s="969"/>
      <c r="P49" s="971"/>
      <c r="Q49" s="972"/>
      <c r="R49" s="973"/>
      <c r="S49" s="973"/>
      <c r="T49" s="974"/>
      <c r="U49" s="974"/>
      <c r="V49" s="974"/>
      <c r="W49" s="974"/>
      <c r="X49" s="974"/>
      <c r="Y49" s="974"/>
      <c r="Z49" s="974"/>
      <c r="AA49" s="974"/>
      <c r="AB49" s="974"/>
      <c r="AC49" s="974"/>
      <c r="AD49" s="974"/>
      <c r="AE49" s="974">
        <f>AE48</f>
        <v>143500000</v>
      </c>
      <c r="AF49" s="974"/>
      <c r="AG49" s="974"/>
      <c r="AH49" s="1062"/>
    </row>
    <row r="50" spans="1:45" s="343" customFormat="1" ht="269.25" customHeight="1">
      <c r="A50" s="1147" t="s">
        <v>848</v>
      </c>
      <c r="B50" s="1129"/>
      <c r="C50" s="1148"/>
      <c r="D50" s="1148"/>
      <c r="E50" s="1129"/>
      <c r="F50" s="499"/>
      <c r="G50" s="499"/>
      <c r="H50" s="1149" t="s">
        <v>849</v>
      </c>
      <c r="I50" s="299" t="s">
        <v>850</v>
      </c>
      <c r="J50" s="299" t="s">
        <v>851</v>
      </c>
      <c r="K50" s="1150" t="s">
        <v>852</v>
      </c>
      <c r="L50" s="1350" t="s">
        <v>853</v>
      </c>
      <c r="M50" s="1901" t="s">
        <v>854</v>
      </c>
      <c r="N50" s="1122" t="s">
        <v>855</v>
      </c>
      <c r="O50" s="1136" t="s">
        <v>856</v>
      </c>
      <c r="P50" s="1006">
        <v>3000</v>
      </c>
      <c r="Q50" s="1151">
        <v>1100</v>
      </c>
      <c r="R50" s="1125" t="s">
        <v>857</v>
      </c>
      <c r="S50" s="1009">
        <v>7785</v>
      </c>
      <c r="T50" s="511">
        <v>7769</v>
      </c>
      <c r="U50" s="511">
        <v>8200</v>
      </c>
      <c r="V50" s="511">
        <v>11657</v>
      </c>
      <c r="W50" s="511">
        <v>31100</v>
      </c>
      <c r="X50" s="1010">
        <v>10308</v>
      </c>
      <c r="Y50" s="1011">
        <v>1012</v>
      </c>
      <c r="Z50" s="1011">
        <v>139</v>
      </c>
      <c r="AA50" s="1011"/>
      <c r="AB50" s="1011">
        <v>334</v>
      </c>
      <c r="AC50" s="1011">
        <v>562</v>
      </c>
      <c r="AD50" s="1011">
        <v>10308</v>
      </c>
      <c r="AE50" s="1128">
        <v>3000000</v>
      </c>
      <c r="AF50" s="1080">
        <v>41639</v>
      </c>
      <c r="AG50" s="1120" t="s">
        <v>807</v>
      </c>
      <c r="AH50" s="1019"/>
      <c r="AI50" s="1020"/>
      <c r="AJ50" s="438"/>
      <c r="AK50" s="438"/>
      <c r="AL50" s="438"/>
      <c r="AM50" s="438"/>
      <c r="AN50" s="438"/>
      <c r="AO50" s="438"/>
      <c r="AP50" s="438"/>
      <c r="AQ50" s="438"/>
      <c r="AR50" s="438"/>
      <c r="AS50" s="438"/>
    </row>
    <row r="51" spans="2:45" s="343" customFormat="1" ht="241.5" customHeight="1">
      <c r="B51" s="1129"/>
      <c r="C51" s="1129"/>
      <c r="D51" s="1129"/>
      <c r="E51" s="1129"/>
      <c r="F51" s="499"/>
      <c r="G51" s="499"/>
      <c r="H51" s="959"/>
      <c r="I51" s="958"/>
      <c r="J51" s="958"/>
      <c r="K51" s="1152"/>
      <c r="L51" s="1350" t="s">
        <v>858</v>
      </c>
      <c r="M51" s="1901"/>
      <c r="N51" s="1122" t="s">
        <v>193</v>
      </c>
      <c r="O51" s="1136" t="s">
        <v>859</v>
      </c>
      <c r="P51" s="1006">
        <v>500</v>
      </c>
      <c r="Q51" s="1007">
        <v>200</v>
      </c>
      <c r="R51" s="1125" t="s">
        <v>860</v>
      </c>
      <c r="S51" s="1009">
        <v>7785</v>
      </c>
      <c r="T51" s="511">
        <v>7769</v>
      </c>
      <c r="U51" s="511">
        <v>8200</v>
      </c>
      <c r="V51" s="511">
        <v>11657</v>
      </c>
      <c r="W51" s="511">
        <v>31100</v>
      </c>
      <c r="X51" s="1010">
        <v>10308</v>
      </c>
      <c r="Y51" s="1011">
        <v>1012</v>
      </c>
      <c r="Z51" s="1011">
        <v>139</v>
      </c>
      <c r="AA51" s="1011"/>
      <c r="AB51" s="1011">
        <v>334</v>
      </c>
      <c r="AC51" s="1011">
        <v>562</v>
      </c>
      <c r="AD51" s="1011">
        <v>10308</v>
      </c>
      <c r="AE51" s="1128">
        <v>3000000</v>
      </c>
      <c r="AF51" s="1080">
        <v>41639</v>
      </c>
      <c r="AG51" s="1120" t="s">
        <v>807</v>
      </c>
      <c r="AH51" s="1019"/>
      <c r="AI51" s="1020"/>
      <c r="AJ51" s="438"/>
      <c r="AK51" s="438"/>
      <c r="AL51" s="438"/>
      <c r="AM51" s="438"/>
      <c r="AN51" s="438"/>
      <c r="AO51" s="438"/>
      <c r="AP51" s="438"/>
      <c r="AQ51" s="438"/>
      <c r="AR51" s="438"/>
      <c r="AS51" s="438"/>
    </row>
    <row r="52" spans="2:45" s="317" customFormat="1" ht="297" customHeight="1">
      <c r="B52" s="1132"/>
      <c r="C52" s="1132"/>
      <c r="D52" s="1132"/>
      <c r="E52" s="1132"/>
      <c r="F52" s="323"/>
      <c r="G52" s="323"/>
      <c r="H52" s="1153"/>
      <c r="I52" s="1154"/>
      <c r="J52" s="1154"/>
      <c r="K52" s="1155"/>
      <c r="L52" s="1352" t="s">
        <v>861</v>
      </c>
      <c r="M52" s="1901"/>
      <c r="N52" s="1122" t="s">
        <v>855</v>
      </c>
      <c r="O52" s="1140" t="s">
        <v>862</v>
      </c>
      <c r="P52" s="1006" t="s">
        <v>396</v>
      </c>
      <c r="Q52" s="1007">
        <v>7</v>
      </c>
      <c r="R52" s="1125" t="s">
        <v>863</v>
      </c>
      <c r="S52" s="1156">
        <v>7334</v>
      </c>
      <c r="T52" s="1157">
        <v>6539</v>
      </c>
      <c r="U52" s="1157">
        <v>8195</v>
      </c>
      <c r="V52" s="1157">
        <v>8616</v>
      </c>
      <c r="W52" s="1157">
        <v>28092</v>
      </c>
      <c r="X52" s="1011">
        <v>7998</v>
      </c>
      <c r="Y52" s="1011">
        <v>1012</v>
      </c>
      <c r="Z52" s="1011">
        <v>139</v>
      </c>
      <c r="AA52" s="1011"/>
      <c r="AB52" s="1011">
        <v>334</v>
      </c>
      <c r="AC52" s="1011">
        <v>562</v>
      </c>
      <c r="AD52" s="1011">
        <v>7998</v>
      </c>
      <c r="AE52" s="1128">
        <v>28000000</v>
      </c>
      <c r="AF52" s="1080">
        <v>41639</v>
      </c>
      <c r="AG52" s="1120" t="s">
        <v>807</v>
      </c>
      <c r="AH52" s="946"/>
      <c r="AI52" s="947"/>
      <c r="AJ52" s="316"/>
      <c r="AK52" s="316"/>
      <c r="AL52" s="316"/>
      <c r="AM52" s="316"/>
      <c r="AN52" s="316"/>
      <c r="AO52" s="316"/>
      <c r="AP52" s="316"/>
      <c r="AQ52" s="316"/>
      <c r="AR52" s="316"/>
      <c r="AS52" s="316"/>
    </row>
    <row r="53" spans="2:45" s="317" customFormat="1" ht="309.75" customHeight="1">
      <c r="B53" s="1132"/>
      <c r="C53" s="1132"/>
      <c r="D53" s="1132"/>
      <c r="E53" s="1132"/>
      <c r="F53" s="323"/>
      <c r="G53" s="323"/>
      <c r="H53" s="1153"/>
      <c r="I53" s="1154"/>
      <c r="J53" s="1154"/>
      <c r="K53" s="1155"/>
      <c r="L53" s="1352" t="s">
        <v>864</v>
      </c>
      <c r="M53" s="1901"/>
      <c r="N53" s="1122" t="s">
        <v>865</v>
      </c>
      <c r="O53" s="1140" t="s">
        <v>866</v>
      </c>
      <c r="P53" s="1006">
        <v>0</v>
      </c>
      <c r="Q53" s="1007">
        <v>8</v>
      </c>
      <c r="R53" s="1125" t="s">
        <v>867</v>
      </c>
      <c r="S53" s="1009">
        <v>7785</v>
      </c>
      <c r="T53" s="511">
        <v>7769</v>
      </c>
      <c r="U53" s="511">
        <v>8200</v>
      </c>
      <c r="V53" s="511">
        <v>11657</v>
      </c>
      <c r="W53" s="511">
        <v>31100</v>
      </c>
      <c r="X53" s="1010">
        <v>10308</v>
      </c>
      <c r="Y53" s="1011">
        <v>1012</v>
      </c>
      <c r="Z53" s="1011">
        <v>139</v>
      </c>
      <c r="AA53" s="1011"/>
      <c r="AB53" s="1011">
        <v>334</v>
      </c>
      <c r="AC53" s="1011">
        <v>562</v>
      </c>
      <c r="AD53" s="1011">
        <v>10308</v>
      </c>
      <c r="AE53" s="1128">
        <v>20000000</v>
      </c>
      <c r="AF53" s="1079" t="s">
        <v>868</v>
      </c>
      <c r="AG53" s="1120" t="s">
        <v>807</v>
      </c>
      <c r="AH53" s="946"/>
      <c r="AI53" s="947"/>
      <c r="AJ53" s="316"/>
      <c r="AK53" s="316"/>
      <c r="AL53" s="316"/>
      <c r="AM53" s="316"/>
      <c r="AN53" s="316"/>
      <c r="AO53" s="316"/>
      <c r="AP53" s="316"/>
      <c r="AQ53" s="316"/>
      <c r="AR53" s="316"/>
      <c r="AS53" s="316"/>
    </row>
    <row r="54" spans="2:45" s="317" customFormat="1" ht="80.25" customHeight="1">
      <c r="B54" s="1132"/>
      <c r="C54" s="1132"/>
      <c r="D54" s="1132"/>
      <c r="E54" s="1132"/>
      <c r="F54" s="323"/>
      <c r="G54" s="323"/>
      <c r="H54" s="1153"/>
      <c r="I54" s="1154"/>
      <c r="J54" s="1154"/>
      <c r="K54" s="1155"/>
      <c r="L54" s="1352" t="s">
        <v>869</v>
      </c>
      <c r="M54" s="1901"/>
      <c r="N54" s="1122">
        <v>100</v>
      </c>
      <c r="O54" s="1140" t="s">
        <v>870</v>
      </c>
      <c r="P54" s="1006" t="s">
        <v>757</v>
      </c>
      <c r="Q54" s="1007">
        <v>1</v>
      </c>
      <c r="R54" s="1008" t="s">
        <v>871</v>
      </c>
      <c r="S54" s="1009">
        <v>7785</v>
      </c>
      <c r="T54" s="511">
        <v>7769</v>
      </c>
      <c r="U54" s="511">
        <v>8200</v>
      </c>
      <c r="V54" s="511">
        <v>11657</v>
      </c>
      <c r="W54" s="511">
        <v>31100</v>
      </c>
      <c r="X54" s="1010">
        <v>10308</v>
      </c>
      <c r="Y54" s="1011">
        <v>1012</v>
      </c>
      <c r="Z54" s="1011">
        <v>139</v>
      </c>
      <c r="AA54" s="1011"/>
      <c r="AB54" s="1011">
        <v>334</v>
      </c>
      <c r="AC54" s="1011">
        <v>562</v>
      </c>
      <c r="AD54" s="1011">
        <v>10308</v>
      </c>
      <c r="AE54" s="1128">
        <v>4000000</v>
      </c>
      <c r="AF54" s="1080">
        <v>41639</v>
      </c>
      <c r="AG54" s="1120" t="s">
        <v>807</v>
      </c>
      <c r="AH54" s="946"/>
      <c r="AI54" s="947"/>
      <c r="AJ54" s="316"/>
      <c r="AK54" s="316"/>
      <c r="AL54" s="316"/>
      <c r="AM54" s="316"/>
      <c r="AN54" s="316"/>
      <c r="AO54" s="316"/>
      <c r="AP54" s="316"/>
      <c r="AQ54" s="316"/>
      <c r="AR54" s="316"/>
      <c r="AS54" s="316"/>
    </row>
    <row r="55" spans="2:45" s="317" customFormat="1" ht="90.75" customHeight="1">
      <c r="B55" s="1132"/>
      <c r="C55" s="1132"/>
      <c r="D55" s="1132"/>
      <c r="E55" s="1132"/>
      <c r="F55" s="323"/>
      <c r="G55" s="323"/>
      <c r="H55" s="1153"/>
      <c r="I55" s="1154"/>
      <c r="J55" s="1154"/>
      <c r="K55" s="1155"/>
      <c r="L55" s="1352" t="s">
        <v>872</v>
      </c>
      <c r="M55" s="1901"/>
      <c r="N55" s="1122" t="s">
        <v>873</v>
      </c>
      <c r="O55" s="1140" t="s">
        <v>874</v>
      </c>
      <c r="P55" s="1158">
        <v>20</v>
      </c>
      <c r="Q55" s="1007">
        <v>5</v>
      </c>
      <c r="R55" s="1125" t="s">
        <v>875</v>
      </c>
      <c r="S55" s="1009">
        <v>7785</v>
      </c>
      <c r="T55" s="511">
        <v>7769</v>
      </c>
      <c r="U55" s="511">
        <v>8200</v>
      </c>
      <c r="V55" s="511">
        <v>11657</v>
      </c>
      <c r="W55" s="511">
        <v>31100</v>
      </c>
      <c r="X55" s="1010">
        <v>10308</v>
      </c>
      <c r="Y55" s="1011">
        <v>1012</v>
      </c>
      <c r="Z55" s="1011">
        <v>139</v>
      </c>
      <c r="AA55" s="1011"/>
      <c r="AB55" s="1011">
        <v>334</v>
      </c>
      <c r="AC55" s="1011">
        <v>562</v>
      </c>
      <c r="AD55" s="1011">
        <v>10308</v>
      </c>
      <c r="AE55" s="1128">
        <v>44000000</v>
      </c>
      <c r="AF55" s="1080">
        <v>41639</v>
      </c>
      <c r="AG55" s="1120" t="s">
        <v>807</v>
      </c>
      <c r="AH55" s="946"/>
      <c r="AI55" s="947"/>
      <c r="AJ55" s="316"/>
      <c r="AK55" s="316"/>
      <c r="AL55" s="316"/>
      <c r="AM55" s="316"/>
      <c r="AN55" s="316"/>
      <c r="AO55" s="316"/>
      <c r="AP55" s="316"/>
      <c r="AQ55" s="316"/>
      <c r="AR55" s="316"/>
      <c r="AS55" s="316"/>
    </row>
    <row r="56" spans="2:45" s="317" customFormat="1" ht="96.75" customHeight="1">
      <c r="B56" s="1132"/>
      <c r="C56" s="1132"/>
      <c r="D56" s="1132"/>
      <c r="E56" s="1132"/>
      <c r="F56" s="323"/>
      <c r="G56" s="323"/>
      <c r="H56" s="1153"/>
      <c r="I56" s="1154"/>
      <c r="J56" s="1154"/>
      <c r="K56" s="1155"/>
      <c r="L56" s="1349" t="s">
        <v>876</v>
      </c>
      <c r="M56" s="1901"/>
      <c r="N56" s="1122">
        <v>100</v>
      </c>
      <c r="O56" s="1140" t="s">
        <v>877</v>
      </c>
      <c r="P56" s="1006">
        <v>0</v>
      </c>
      <c r="Q56" s="1007">
        <v>1</v>
      </c>
      <c r="R56" s="1125" t="s">
        <v>878</v>
      </c>
      <c r="S56" s="1009">
        <v>7785</v>
      </c>
      <c r="T56" s="511">
        <v>7769</v>
      </c>
      <c r="U56" s="511">
        <v>8200</v>
      </c>
      <c r="V56" s="511">
        <v>11657</v>
      </c>
      <c r="W56" s="511">
        <v>31100</v>
      </c>
      <c r="X56" s="1010">
        <v>10308</v>
      </c>
      <c r="Y56" s="1011">
        <v>1012</v>
      </c>
      <c r="Z56" s="1011">
        <v>139</v>
      </c>
      <c r="AA56" s="1011"/>
      <c r="AB56" s="1011">
        <v>334</v>
      </c>
      <c r="AC56" s="1011">
        <v>562</v>
      </c>
      <c r="AD56" s="1011">
        <v>10308</v>
      </c>
      <c r="AE56" s="1128">
        <v>4000000</v>
      </c>
      <c r="AF56" s="1080">
        <v>41639</v>
      </c>
      <c r="AG56" s="1120" t="s">
        <v>807</v>
      </c>
      <c r="AH56" s="946"/>
      <c r="AI56" s="947"/>
      <c r="AJ56" s="316"/>
      <c r="AK56" s="316"/>
      <c r="AL56" s="316"/>
      <c r="AM56" s="316"/>
      <c r="AN56" s="316"/>
      <c r="AO56" s="316"/>
      <c r="AP56" s="316"/>
      <c r="AQ56" s="316"/>
      <c r="AR56" s="316"/>
      <c r="AS56" s="316"/>
    </row>
    <row r="57" spans="2:45" s="317" customFormat="1" ht="78.75" customHeight="1">
      <c r="B57" s="1159"/>
      <c r="C57" s="1159"/>
      <c r="D57" s="1159"/>
      <c r="E57" s="1159"/>
      <c r="F57" s="662"/>
      <c r="G57" s="323"/>
      <c r="H57" s="1160"/>
      <c r="I57" s="1161"/>
      <c r="J57" s="1161"/>
      <c r="K57" s="1155"/>
      <c r="L57" s="1349" t="s">
        <v>879</v>
      </c>
      <c r="M57" s="1901"/>
      <c r="N57" s="1122">
        <v>100</v>
      </c>
      <c r="O57" s="1123" t="s">
        <v>880</v>
      </c>
      <c r="P57" s="1006">
        <v>0</v>
      </c>
      <c r="Q57" s="1007">
        <v>1</v>
      </c>
      <c r="R57" s="1008" t="s">
        <v>881</v>
      </c>
      <c r="S57" s="1009">
        <v>7785</v>
      </c>
      <c r="T57" s="511">
        <v>7769</v>
      </c>
      <c r="U57" s="511">
        <v>8200</v>
      </c>
      <c r="V57" s="511">
        <v>11657</v>
      </c>
      <c r="W57" s="511">
        <v>31100</v>
      </c>
      <c r="X57" s="1010">
        <v>10308</v>
      </c>
      <c r="Y57" s="1011">
        <v>1012</v>
      </c>
      <c r="Z57" s="1011">
        <v>139</v>
      </c>
      <c r="AA57" s="1011"/>
      <c r="AB57" s="1011">
        <v>334</v>
      </c>
      <c r="AC57" s="1011">
        <v>562</v>
      </c>
      <c r="AD57" s="1011">
        <v>10308</v>
      </c>
      <c r="AE57" s="1128">
        <v>5000000</v>
      </c>
      <c r="AF57" s="1080">
        <v>41639</v>
      </c>
      <c r="AG57" s="1120" t="s">
        <v>807</v>
      </c>
      <c r="AH57" s="946"/>
      <c r="AI57" s="947"/>
      <c r="AJ57" s="316"/>
      <c r="AK57" s="316"/>
      <c r="AL57" s="316"/>
      <c r="AM57" s="316"/>
      <c r="AN57" s="316"/>
      <c r="AO57" s="316"/>
      <c r="AP57" s="316"/>
      <c r="AQ57" s="316"/>
      <c r="AR57" s="316"/>
      <c r="AS57" s="316"/>
    </row>
    <row r="58" spans="2:45" s="317" customFormat="1" ht="33" customHeight="1">
      <c r="B58" s="1159"/>
      <c r="C58" s="1159"/>
      <c r="D58" s="1159"/>
      <c r="E58" s="1159"/>
      <c r="F58" s="662"/>
      <c r="G58" s="323"/>
      <c r="H58" s="1162"/>
      <c r="I58" s="956"/>
      <c r="J58" s="1030"/>
      <c r="K58" s="1030"/>
      <c r="L58" s="1353"/>
      <c r="M58" s="1030"/>
      <c r="N58" s="1030"/>
      <c r="O58" s="1030"/>
      <c r="P58" s="1163"/>
      <c r="Q58" s="1031"/>
      <c r="R58" s="1017"/>
      <c r="S58" s="1017"/>
      <c r="T58" s="474"/>
      <c r="U58" s="474"/>
      <c r="V58" s="474"/>
      <c r="W58" s="474"/>
      <c r="X58" s="474"/>
      <c r="Y58" s="474"/>
      <c r="Z58" s="474"/>
      <c r="AA58" s="474"/>
      <c r="AB58" s="474"/>
      <c r="AC58" s="474"/>
      <c r="AD58" s="474"/>
      <c r="AE58" s="474">
        <f>SUM(AE50:AE57)</f>
        <v>111000000</v>
      </c>
      <c r="AF58" s="1164">
        <v>41274</v>
      </c>
      <c r="AG58" s="474">
        <f>SUM(AG50:AG57)</f>
        <v>0</v>
      </c>
      <c r="AH58" s="946"/>
      <c r="AI58" s="947"/>
      <c r="AJ58" s="316"/>
      <c r="AK58" s="316"/>
      <c r="AL58" s="316"/>
      <c r="AM58" s="316"/>
      <c r="AN58" s="316"/>
      <c r="AO58" s="316"/>
      <c r="AP58" s="316"/>
      <c r="AQ58" s="316"/>
      <c r="AR58" s="316"/>
      <c r="AS58" s="316"/>
    </row>
    <row r="59" spans="2:34" s="307" customFormat="1" ht="51.75" customHeight="1">
      <c r="B59" s="1159"/>
      <c r="C59" s="1159"/>
      <c r="D59" s="1159"/>
      <c r="E59" s="1159"/>
      <c r="F59" s="1165"/>
      <c r="G59" s="958"/>
      <c r="H59" s="1166"/>
      <c r="I59" s="968"/>
      <c r="J59" s="968"/>
      <c r="K59" s="968"/>
      <c r="L59" s="1347"/>
      <c r="M59" s="968"/>
      <c r="N59" s="968"/>
      <c r="O59" s="968"/>
      <c r="P59" s="1107"/>
      <c r="Q59" s="1108"/>
      <c r="R59" s="973"/>
      <c r="S59" s="973"/>
      <c r="T59" s="1109"/>
      <c r="U59" s="1109"/>
      <c r="V59" s="1109"/>
      <c r="W59" s="1109"/>
      <c r="X59" s="1109"/>
      <c r="Y59" s="1109"/>
      <c r="Z59" s="1109"/>
      <c r="AA59" s="1109"/>
      <c r="AB59" s="1109"/>
      <c r="AC59" s="1109"/>
      <c r="AD59" s="1109"/>
      <c r="AE59" s="1109">
        <f>+AE58</f>
        <v>111000000</v>
      </c>
      <c r="AF59" s="1167">
        <f>+AF58</f>
        <v>41274</v>
      </c>
      <c r="AG59" s="1109">
        <f>+AG58</f>
        <v>0</v>
      </c>
      <c r="AH59" s="966"/>
    </row>
    <row r="60" spans="2:34" s="994" customFormat="1" ht="51.75" customHeight="1">
      <c r="B60" s="1159"/>
      <c r="C60" s="1159"/>
      <c r="D60" s="1159"/>
      <c r="E60" s="1132"/>
      <c r="F60" s="1168"/>
      <c r="G60" s="1169"/>
      <c r="H60" s="978"/>
      <c r="I60" s="978"/>
      <c r="J60" s="978"/>
      <c r="K60" s="978"/>
      <c r="L60" s="1354"/>
      <c r="M60" s="978"/>
      <c r="N60" s="978"/>
      <c r="O60" s="978"/>
      <c r="P60" s="1170"/>
      <c r="Q60" s="1171"/>
      <c r="R60" s="983"/>
      <c r="S60" s="983"/>
      <c r="T60" s="1172"/>
      <c r="U60" s="1172"/>
      <c r="V60" s="1172"/>
      <c r="W60" s="1172"/>
      <c r="X60" s="1172"/>
      <c r="Y60" s="1172"/>
      <c r="Z60" s="1172"/>
      <c r="AA60" s="1172"/>
      <c r="AB60" s="1172"/>
      <c r="AC60" s="1172"/>
      <c r="AD60" s="1172"/>
      <c r="AE60" s="1172">
        <f>+AE59+AE49</f>
        <v>254500000</v>
      </c>
      <c r="AF60" s="1173">
        <f>+AF59+AF49</f>
        <v>41274</v>
      </c>
      <c r="AG60" s="1172">
        <f>+AG59+AG49</f>
        <v>0</v>
      </c>
      <c r="AH60" s="966"/>
    </row>
    <row r="61" spans="2:34" s="994" customFormat="1" ht="51.75" customHeight="1">
      <c r="B61" s="1174"/>
      <c r="C61" s="1174"/>
      <c r="D61" s="1175"/>
      <c r="E61" s="1175"/>
      <c r="F61" s="989"/>
      <c r="G61" s="987"/>
      <c r="H61" s="987"/>
      <c r="I61" s="987"/>
      <c r="J61" s="987"/>
      <c r="K61" s="987"/>
      <c r="L61" s="1341"/>
      <c r="M61" s="987"/>
      <c r="N61" s="987"/>
      <c r="O61" s="987"/>
      <c r="P61" s="990"/>
      <c r="Q61" s="991"/>
      <c r="R61" s="992"/>
      <c r="S61" s="992"/>
      <c r="T61" s="993"/>
      <c r="U61" s="993"/>
      <c r="V61" s="993"/>
      <c r="W61" s="993"/>
      <c r="X61" s="993"/>
      <c r="Y61" s="993"/>
      <c r="Z61" s="993"/>
      <c r="AA61" s="993"/>
      <c r="AB61" s="993"/>
      <c r="AC61" s="993"/>
      <c r="AD61" s="993"/>
      <c r="AE61" s="993">
        <f>+AE60</f>
        <v>254500000</v>
      </c>
      <c r="AF61" s="1176">
        <v>41274</v>
      </c>
      <c r="AG61" s="993">
        <f>+AG60</f>
        <v>0</v>
      </c>
      <c r="AH61" s="966"/>
    </row>
    <row r="62" ht="14.25" customHeight="1">
      <c r="R62" s="345"/>
    </row>
    <row r="63" spans="1:45" s="343" customFormat="1" ht="274.5" customHeight="1">
      <c r="A63" s="1177" t="s">
        <v>882</v>
      </c>
      <c r="B63" s="1178" t="s">
        <v>20</v>
      </c>
      <c r="C63" s="1179" t="s">
        <v>21</v>
      </c>
      <c r="D63" s="1180">
        <v>3</v>
      </c>
      <c r="E63" s="1181" t="s">
        <v>22</v>
      </c>
      <c r="F63" s="310">
        <v>3.1</v>
      </c>
      <c r="G63" s="1182" t="s">
        <v>23</v>
      </c>
      <c r="H63" s="87" t="s">
        <v>24</v>
      </c>
      <c r="I63" s="299" t="s">
        <v>25</v>
      </c>
      <c r="J63" s="298" t="s">
        <v>26</v>
      </c>
      <c r="K63" s="1150" t="s">
        <v>27</v>
      </c>
      <c r="L63" s="1349" t="s">
        <v>883</v>
      </c>
      <c r="M63" s="1920" t="s">
        <v>884</v>
      </c>
      <c r="N63" s="1183" t="s">
        <v>885</v>
      </c>
      <c r="O63" s="1120" t="s">
        <v>886</v>
      </c>
      <c r="P63" s="1158">
        <v>6132</v>
      </c>
      <c r="Q63" s="1007">
        <v>2000</v>
      </c>
      <c r="R63" s="1125" t="s">
        <v>887</v>
      </c>
      <c r="S63" s="1868">
        <v>270</v>
      </c>
      <c r="T63" s="1871">
        <v>280</v>
      </c>
      <c r="U63" s="1871">
        <v>706</v>
      </c>
      <c r="V63" s="1871">
        <v>750</v>
      </c>
      <c r="W63" s="1871">
        <v>912</v>
      </c>
      <c r="X63" s="1865">
        <v>436</v>
      </c>
      <c r="Y63" s="1871">
        <v>15</v>
      </c>
      <c r="Z63" s="1865">
        <v>1</v>
      </c>
      <c r="AA63" s="1871"/>
      <c r="AB63" s="1871">
        <v>44</v>
      </c>
      <c r="AC63" s="1871">
        <v>73</v>
      </c>
      <c r="AD63" s="1871">
        <v>146</v>
      </c>
      <c r="AE63" s="1184">
        <v>98949404.222</v>
      </c>
      <c r="AF63" s="1080">
        <v>41639</v>
      </c>
      <c r="AG63" s="1120" t="s">
        <v>888</v>
      </c>
      <c r="AH63" s="1019"/>
      <c r="AI63" s="1020"/>
      <c r="AJ63" s="438"/>
      <c r="AK63" s="438"/>
      <c r="AL63" s="438"/>
      <c r="AM63" s="438"/>
      <c r="AN63" s="438"/>
      <c r="AO63" s="438"/>
      <c r="AP63" s="438"/>
      <c r="AQ63" s="438"/>
      <c r="AR63" s="438"/>
      <c r="AS63" s="438"/>
    </row>
    <row r="64" spans="1:45" s="343" customFormat="1" ht="300.75" customHeight="1">
      <c r="A64" s="499"/>
      <c r="B64" s="1185"/>
      <c r="C64" s="1185"/>
      <c r="D64" s="1186"/>
      <c r="E64" s="1186"/>
      <c r="F64" s="499"/>
      <c r="G64" s="434"/>
      <c r="H64" s="1187"/>
      <c r="I64" s="88"/>
      <c r="J64" s="300"/>
      <c r="K64" s="1188"/>
      <c r="L64" s="1349" t="s">
        <v>889</v>
      </c>
      <c r="M64" s="1920"/>
      <c r="N64" s="1189">
        <v>28</v>
      </c>
      <c r="O64" s="326" t="s">
        <v>890</v>
      </c>
      <c r="P64" s="1158">
        <v>9850</v>
      </c>
      <c r="Q64" s="1007">
        <v>2800</v>
      </c>
      <c r="R64" s="955" t="s">
        <v>891</v>
      </c>
      <c r="S64" s="1869"/>
      <c r="T64" s="1872"/>
      <c r="U64" s="1872"/>
      <c r="V64" s="1872"/>
      <c r="W64" s="1872"/>
      <c r="X64" s="1866"/>
      <c r="Y64" s="1872"/>
      <c r="Z64" s="1866"/>
      <c r="AA64" s="1872"/>
      <c r="AB64" s="1872"/>
      <c r="AC64" s="1872"/>
      <c r="AD64" s="1872"/>
      <c r="AE64" s="1190">
        <v>133222483.2</v>
      </c>
      <c r="AF64" s="1080">
        <v>41639</v>
      </c>
      <c r="AG64" s="1120" t="s">
        <v>888</v>
      </c>
      <c r="AH64" s="1019"/>
      <c r="AI64" s="1020"/>
      <c r="AJ64" s="438"/>
      <c r="AK64" s="438"/>
      <c r="AL64" s="438"/>
      <c r="AM64" s="438"/>
      <c r="AN64" s="438"/>
      <c r="AO64" s="438"/>
      <c r="AP64" s="438"/>
      <c r="AQ64" s="438"/>
      <c r="AR64" s="438"/>
      <c r="AS64" s="438"/>
    </row>
    <row r="65" spans="1:45" s="343" customFormat="1" ht="130.5" customHeight="1">
      <c r="A65" s="499"/>
      <c r="B65" s="1185"/>
      <c r="C65" s="1185"/>
      <c r="D65" s="1186"/>
      <c r="E65" s="1186"/>
      <c r="F65" s="499"/>
      <c r="G65" s="434"/>
      <c r="H65" s="1187"/>
      <c r="I65" s="88"/>
      <c r="J65" s="300"/>
      <c r="K65" s="89"/>
      <c r="L65" s="1349" t="s">
        <v>892</v>
      </c>
      <c r="M65" s="1920"/>
      <c r="N65" s="1191">
        <v>40</v>
      </c>
      <c r="O65" s="1120" t="s">
        <v>893</v>
      </c>
      <c r="P65" s="1158" t="s">
        <v>396</v>
      </c>
      <c r="Q65" s="1007">
        <v>20</v>
      </c>
      <c r="R65" s="1125" t="s">
        <v>894</v>
      </c>
      <c r="S65" s="1870"/>
      <c r="T65" s="1873"/>
      <c r="U65" s="1873"/>
      <c r="V65" s="1873"/>
      <c r="W65" s="1873"/>
      <c r="X65" s="1867"/>
      <c r="Y65" s="1873"/>
      <c r="Z65" s="1867"/>
      <c r="AA65" s="1873"/>
      <c r="AB65" s="1873"/>
      <c r="AC65" s="1873"/>
      <c r="AD65" s="1873"/>
      <c r="AE65" s="1184">
        <v>59999999.904</v>
      </c>
      <c r="AF65" s="1080">
        <v>41639</v>
      </c>
      <c r="AG65" s="1079" t="s">
        <v>888</v>
      </c>
      <c r="AH65" s="1019"/>
      <c r="AI65" s="1020"/>
      <c r="AJ65" s="438"/>
      <c r="AK65" s="438"/>
      <c r="AL65" s="438"/>
      <c r="AM65" s="438"/>
      <c r="AN65" s="438"/>
      <c r="AO65" s="438"/>
      <c r="AP65" s="438"/>
      <c r="AQ65" s="438"/>
      <c r="AR65" s="438"/>
      <c r="AS65" s="438"/>
    </row>
    <row r="66" spans="1:45" s="343" customFormat="1" ht="94.5" customHeight="1">
      <c r="A66" s="704"/>
      <c r="B66" s="1185"/>
      <c r="C66" s="1185"/>
      <c r="D66" s="1186"/>
      <c r="E66" s="1186"/>
      <c r="F66" s="499"/>
      <c r="G66" s="434"/>
      <c r="H66" s="1192"/>
      <c r="I66" s="1193"/>
      <c r="J66" s="1194"/>
      <c r="K66" s="1195"/>
      <c r="L66" s="1350" t="s">
        <v>895</v>
      </c>
      <c r="M66" s="704"/>
      <c r="N66" s="1189">
        <v>100</v>
      </c>
      <c r="O66" s="1120" t="s">
        <v>896</v>
      </c>
      <c r="P66" s="1006">
        <v>17362</v>
      </c>
      <c r="Q66" s="1007">
        <v>17362</v>
      </c>
      <c r="R66" s="1125" t="s">
        <v>897</v>
      </c>
      <c r="S66" s="1009">
        <v>7785</v>
      </c>
      <c r="T66" s="511">
        <v>7769</v>
      </c>
      <c r="U66" s="511">
        <v>8200</v>
      </c>
      <c r="V66" s="511">
        <v>11657</v>
      </c>
      <c r="W66" s="511">
        <v>31100</v>
      </c>
      <c r="X66" s="1010">
        <v>10308</v>
      </c>
      <c r="Y66" s="1011">
        <v>1012</v>
      </c>
      <c r="Z66" s="1011">
        <v>139</v>
      </c>
      <c r="AA66" s="1011"/>
      <c r="AB66" s="1011">
        <v>334</v>
      </c>
      <c r="AC66" s="1011">
        <v>562</v>
      </c>
      <c r="AD66" s="1011">
        <v>10308</v>
      </c>
      <c r="AE66" s="449"/>
      <c r="AF66" s="1080">
        <v>41274</v>
      </c>
      <c r="AG66" s="1079" t="s">
        <v>888</v>
      </c>
      <c r="AH66" s="1019"/>
      <c r="AI66" s="1020"/>
      <c r="AJ66" s="438"/>
      <c r="AK66" s="438"/>
      <c r="AL66" s="438"/>
      <c r="AM66" s="438"/>
      <c r="AN66" s="438"/>
      <c r="AO66" s="438"/>
      <c r="AP66" s="438"/>
      <c r="AQ66" s="438"/>
      <c r="AR66" s="438"/>
      <c r="AS66" s="438"/>
    </row>
    <row r="67" spans="1:45" s="343" customFormat="1" ht="111.75" customHeight="1">
      <c r="A67" s="1021">
        <v>253674131110130</v>
      </c>
      <c r="B67" s="1185"/>
      <c r="C67" s="1185"/>
      <c r="D67" s="1186"/>
      <c r="E67" s="1186"/>
      <c r="F67" s="499"/>
      <c r="G67" s="434"/>
      <c r="H67" s="1187"/>
      <c r="I67" s="88"/>
      <c r="J67" s="302"/>
      <c r="K67" s="89"/>
      <c r="L67" s="1355" t="s">
        <v>898</v>
      </c>
      <c r="M67" s="1196" t="s">
        <v>898</v>
      </c>
      <c r="N67" s="1189">
        <v>100</v>
      </c>
      <c r="O67" s="1120" t="s">
        <v>899</v>
      </c>
      <c r="P67" s="1197">
        <v>1</v>
      </c>
      <c r="Q67" s="1007">
        <v>1</v>
      </c>
      <c r="R67" s="1125" t="s">
        <v>900</v>
      </c>
      <c r="S67" s="1009">
        <v>7785</v>
      </c>
      <c r="T67" s="511">
        <v>7769</v>
      </c>
      <c r="U67" s="511">
        <v>8200</v>
      </c>
      <c r="V67" s="511">
        <v>11657</v>
      </c>
      <c r="W67" s="511">
        <v>31100</v>
      </c>
      <c r="X67" s="1010">
        <v>10308</v>
      </c>
      <c r="Y67" s="1011">
        <v>1012</v>
      </c>
      <c r="Z67" s="1011">
        <v>139</v>
      </c>
      <c r="AA67" s="1011"/>
      <c r="AB67" s="1011">
        <v>334</v>
      </c>
      <c r="AC67" s="1011">
        <v>562</v>
      </c>
      <c r="AD67" s="1011">
        <v>10308</v>
      </c>
      <c r="AE67" s="1184">
        <v>319943508</v>
      </c>
      <c r="AF67" s="1080">
        <v>41639</v>
      </c>
      <c r="AG67" s="1079" t="s">
        <v>888</v>
      </c>
      <c r="AH67" s="1019"/>
      <c r="AI67" s="1020"/>
      <c r="AJ67" s="438"/>
      <c r="AK67" s="438"/>
      <c r="AL67" s="438"/>
      <c r="AM67" s="438"/>
      <c r="AN67" s="438"/>
      <c r="AO67" s="438"/>
      <c r="AP67" s="438">
        <v>55</v>
      </c>
      <c r="AQ67" s="438"/>
      <c r="AR67" s="438"/>
      <c r="AS67" s="438"/>
    </row>
    <row r="68" spans="1:45" s="317" customFormat="1" ht="32.25" customHeight="1">
      <c r="A68" s="1198"/>
      <c r="B68" s="1199"/>
      <c r="C68" s="1199"/>
      <c r="D68" s="1200"/>
      <c r="E68" s="1200"/>
      <c r="F68" s="323"/>
      <c r="G68" s="316"/>
      <c r="H68" s="300"/>
      <c r="I68" s="300"/>
      <c r="J68" s="58"/>
      <c r="K68" s="1201"/>
      <c r="L68" s="214"/>
      <c r="M68" s="1030"/>
      <c r="N68" s="1030"/>
      <c r="O68" s="1030"/>
      <c r="P68" s="59"/>
      <c r="Q68" s="1031"/>
      <c r="R68" s="1017"/>
      <c r="S68" s="1017"/>
      <c r="T68" s="474"/>
      <c r="U68" s="474"/>
      <c r="V68" s="474"/>
      <c r="W68" s="474"/>
      <c r="X68" s="474"/>
      <c r="Y68" s="474"/>
      <c r="Z68" s="474"/>
      <c r="AA68" s="474"/>
      <c r="AB68" s="474"/>
      <c r="AC68" s="474"/>
      <c r="AD68" s="1202"/>
      <c r="AE68" s="474">
        <f>SUM(AE63:AE67)</f>
        <v>612115395.326</v>
      </c>
      <c r="AF68" s="474"/>
      <c r="AG68" s="474"/>
      <c r="AH68" s="946"/>
      <c r="AI68" s="947"/>
      <c r="AJ68" s="316"/>
      <c r="AK68" s="316"/>
      <c r="AL68" s="316"/>
      <c r="AM68" s="316"/>
      <c r="AN68" s="316"/>
      <c r="AO68" s="316"/>
      <c r="AP68" s="316">
        <v>100</v>
      </c>
      <c r="AQ68" s="316"/>
      <c r="AR68" s="316"/>
      <c r="AS68" s="316"/>
    </row>
    <row r="69" spans="1:45" s="317" customFormat="1" ht="194.25" customHeight="1">
      <c r="A69" s="1203" t="s">
        <v>901</v>
      </c>
      <c r="B69" s="1199"/>
      <c r="C69" s="1199"/>
      <c r="D69" s="1200"/>
      <c r="E69" s="1200"/>
      <c r="F69" s="323"/>
      <c r="G69" s="439"/>
      <c r="H69" s="1187"/>
      <c r="I69" s="300"/>
      <c r="J69" s="96" t="s">
        <v>902</v>
      </c>
      <c r="K69" s="89" t="s">
        <v>903</v>
      </c>
      <c r="L69" s="296" t="s">
        <v>904</v>
      </c>
      <c r="M69" s="1910" t="s">
        <v>905</v>
      </c>
      <c r="N69" s="1141">
        <v>15</v>
      </c>
      <c r="O69" s="1913" t="s">
        <v>906</v>
      </c>
      <c r="P69" s="1006">
        <v>10</v>
      </c>
      <c r="Q69" s="1007">
        <v>15</v>
      </c>
      <c r="R69" s="1125" t="s">
        <v>907</v>
      </c>
      <c r="S69" s="1009">
        <v>7785</v>
      </c>
      <c r="T69" s="511">
        <v>7769</v>
      </c>
      <c r="U69" s="511">
        <v>8200</v>
      </c>
      <c r="V69" s="511">
        <v>11657</v>
      </c>
      <c r="W69" s="511">
        <v>31100</v>
      </c>
      <c r="X69" s="1010">
        <v>10308</v>
      </c>
      <c r="Y69" s="1011">
        <v>1012</v>
      </c>
      <c r="Z69" s="1011">
        <v>139</v>
      </c>
      <c r="AA69" s="1011"/>
      <c r="AB69" s="1011">
        <v>334</v>
      </c>
      <c r="AC69" s="1011">
        <v>562</v>
      </c>
      <c r="AD69" s="1011">
        <v>10308</v>
      </c>
      <c r="AE69" s="1184">
        <v>100000000</v>
      </c>
      <c r="AF69" s="1080">
        <v>41274</v>
      </c>
      <c r="AG69" s="1120" t="s">
        <v>908</v>
      </c>
      <c r="AH69" s="946"/>
      <c r="AI69" s="947"/>
      <c r="AJ69" s="316"/>
      <c r="AK69" s="316"/>
      <c r="AL69" s="316"/>
      <c r="AM69" s="316"/>
      <c r="AN69" s="316"/>
      <c r="AO69" s="1204"/>
      <c r="AP69" s="1204">
        <f>+AO69*0.4</f>
        <v>0</v>
      </c>
      <c r="AQ69" s="1204">
        <f>+AP69/11</f>
        <v>0</v>
      </c>
      <c r="AR69" s="1204"/>
      <c r="AS69" s="316"/>
    </row>
    <row r="70" spans="1:45" s="317" customFormat="1" ht="120" customHeight="1">
      <c r="A70" s="323"/>
      <c r="B70" s="1199"/>
      <c r="C70" s="1199"/>
      <c r="D70" s="1200"/>
      <c r="E70" s="1200"/>
      <c r="F70" s="323"/>
      <c r="G70" s="439"/>
      <c r="H70" s="1187"/>
      <c r="I70" s="300"/>
      <c r="J70" s="1187"/>
      <c r="K70" s="1205"/>
      <c r="L70" s="1350" t="s">
        <v>909</v>
      </c>
      <c r="M70" s="1911"/>
      <c r="N70" s="1141" t="s">
        <v>193</v>
      </c>
      <c r="O70" s="1914"/>
      <c r="P70" s="1006">
        <v>0</v>
      </c>
      <c r="Q70" s="1007">
        <v>1</v>
      </c>
      <c r="R70" s="1008" t="s">
        <v>910</v>
      </c>
      <c r="S70" s="1009">
        <v>7785</v>
      </c>
      <c r="T70" s="511">
        <v>7769</v>
      </c>
      <c r="U70" s="511">
        <v>8200</v>
      </c>
      <c r="V70" s="511">
        <v>11657</v>
      </c>
      <c r="W70" s="511">
        <v>31100</v>
      </c>
      <c r="X70" s="1010">
        <v>10308</v>
      </c>
      <c r="Y70" s="1011">
        <v>1012</v>
      </c>
      <c r="Z70" s="1011">
        <v>139</v>
      </c>
      <c r="AA70" s="1011"/>
      <c r="AB70" s="1011">
        <v>334</v>
      </c>
      <c r="AC70" s="1011">
        <v>562</v>
      </c>
      <c r="AD70" s="1011">
        <v>10308</v>
      </c>
      <c r="AE70" s="518">
        <v>50000000</v>
      </c>
      <c r="AF70" s="1080">
        <v>41274</v>
      </c>
      <c r="AG70" s="1120" t="s">
        <v>908</v>
      </c>
      <c r="AH70" s="946"/>
      <c r="AI70" s="947"/>
      <c r="AJ70" s="316"/>
      <c r="AK70" s="316"/>
      <c r="AL70" s="316"/>
      <c r="AM70" s="316"/>
      <c r="AN70" s="316"/>
      <c r="AO70" s="316"/>
      <c r="AP70" s="316"/>
      <c r="AQ70" s="316"/>
      <c r="AR70" s="316"/>
      <c r="AS70" s="316"/>
    </row>
    <row r="71" spans="1:45" s="343" customFormat="1" ht="181.5" customHeight="1">
      <c r="A71" s="704"/>
      <c r="B71" s="1185"/>
      <c r="C71" s="1185"/>
      <c r="D71" s="1186"/>
      <c r="E71" s="1186"/>
      <c r="F71" s="499"/>
      <c r="G71" s="434"/>
      <c r="H71" s="1187"/>
      <c r="I71" s="300"/>
      <c r="J71" s="96" t="s">
        <v>2</v>
      </c>
      <c r="K71" s="89" t="s">
        <v>2</v>
      </c>
      <c r="L71" s="294" t="s">
        <v>911</v>
      </c>
      <c r="M71" s="1912"/>
      <c r="N71" s="1141">
        <v>14.3</v>
      </c>
      <c r="O71" s="1915"/>
      <c r="P71" s="1006">
        <v>0</v>
      </c>
      <c r="Q71" s="1007">
        <v>1</v>
      </c>
      <c r="R71" s="1125" t="s">
        <v>912</v>
      </c>
      <c r="S71" s="1009">
        <v>7785</v>
      </c>
      <c r="T71" s="511">
        <v>7769</v>
      </c>
      <c r="U71" s="511">
        <v>8200</v>
      </c>
      <c r="V71" s="511">
        <v>11657</v>
      </c>
      <c r="W71" s="511">
        <v>31100</v>
      </c>
      <c r="X71" s="1010">
        <v>10308</v>
      </c>
      <c r="Y71" s="1011">
        <v>1012</v>
      </c>
      <c r="Z71" s="1011">
        <v>139</v>
      </c>
      <c r="AA71" s="1011"/>
      <c r="AB71" s="1011">
        <v>334</v>
      </c>
      <c r="AC71" s="1011">
        <v>562</v>
      </c>
      <c r="AD71" s="1011">
        <v>10308</v>
      </c>
      <c r="AE71" s="1184">
        <v>30000000</v>
      </c>
      <c r="AF71" s="1080">
        <v>41274</v>
      </c>
      <c r="AG71" s="1120" t="s">
        <v>908</v>
      </c>
      <c r="AH71" s="1019"/>
      <c r="AI71" s="1020"/>
      <c r="AJ71" s="438"/>
      <c r="AK71" s="438"/>
      <c r="AL71" s="438"/>
      <c r="AM71" s="438"/>
      <c r="AN71" s="438"/>
      <c r="AO71" s="438"/>
      <c r="AP71" s="438"/>
      <c r="AQ71" s="438"/>
      <c r="AR71" s="438"/>
      <c r="AS71" s="438"/>
    </row>
    <row r="72" spans="1:45" s="343" customFormat="1" ht="102" customHeight="1">
      <c r="A72" s="1177" t="s">
        <v>913</v>
      </c>
      <c r="B72" s="1185"/>
      <c r="C72" s="1185"/>
      <c r="D72" s="1186"/>
      <c r="E72" s="1186"/>
      <c r="F72" s="499"/>
      <c r="G72" s="434"/>
      <c r="H72" s="1187"/>
      <c r="I72" s="88"/>
      <c r="J72" s="96" t="s">
        <v>2</v>
      </c>
      <c r="K72" s="89" t="s">
        <v>2</v>
      </c>
      <c r="L72" s="294" t="s">
        <v>914</v>
      </c>
      <c r="M72" s="1916" t="s">
        <v>915</v>
      </c>
      <c r="N72" s="1670" t="s">
        <v>916</v>
      </c>
      <c r="O72" s="1886" t="s">
        <v>917</v>
      </c>
      <c r="P72" s="1808" t="s">
        <v>918</v>
      </c>
      <c r="Q72" s="1918">
        <v>32</v>
      </c>
      <c r="R72" s="1125" t="s">
        <v>919</v>
      </c>
      <c r="S72" s="1868">
        <v>877</v>
      </c>
      <c r="T72" s="1871">
        <v>874</v>
      </c>
      <c r="U72" s="1871">
        <v>924</v>
      </c>
      <c r="V72" s="1871">
        <v>1310</v>
      </c>
      <c r="W72" s="1871">
        <v>1230</v>
      </c>
      <c r="X72" s="1865">
        <v>1128</v>
      </c>
      <c r="Y72" s="1865">
        <v>114</v>
      </c>
      <c r="Z72" s="1865">
        <v>139</v>
      </c>
      <c r="AA72" s="1865"/>
      <c r="AB72" s="1865">
        <v>334</v>
      </c>
      <c r="AC72" s="1865">
        <v>562</v>
      </c>
      <c r="AD72" s="1865">
        <v>1128</v>
      </c>
      <c r="AE72" s="1184">
        <v>118200182</v>
      </c>
      <c r="AF72" s="1080">
        <v>41639</v>
      </c>
      <c r="AG72" s="1120" t="s">
        <v>908</v>
      </c>
      <c r="AH72" s="1019"/>
      <c r="AI72" s="1020"/>
      <c r="AJ72" s="1206"/>
      <c r="AK72" s="438"/>
      <c r="AL72" s="438"/>
      <c r="AM72" s="438"/>
      <c r="AN72" s="438"/>
      <c r="AO72" s="438"/>
      <c r="AP72" s="438"/>
      <c r="AQ72" s="438"/>
      <c r="AR72" s="438"/>
      <c r="AS72" s="438"/>
    </row>
    <row r="73" spans="1:45" s="343" customFormat="1" ht="102" customHeight="1">
      <c r="A73" s="704"/>
      <c r="B73" s="1185"/>
      <c r="C73" s="1185"/>
      <c r="D73" s="1186"/>
      <c r="E73" s="1186"/>
      <c r="F73" s="499"/>
      <c r="G73" s="434"/>
      <c r="H73" s="1187"/>
      <c r="I73" s="88"/>
      <c r="J73" s="96"/>
      <c r="K73" s="89"/>
      <c r="L73" s="295"/>
      <c r="M73" s="1916"/>
      <c r="N73" s="1917"/>
      <c r="O73" s="1888"/>
      <c r="P73" s="1809"/>
      <c r="Q73" s="1919"/>
      <c r="R73" s="1125" t="s">
        <v>920</v>
      </c>
      <c r="S73" s="1870"/>
      <c r="T73" s="1873"/>
      <c r="U73" s="1873"/>
      <c r="V73" s="1873"/>
      <c r="W73" s="1873"/>
      <c r="X73" s="1867"/>
      <c r="Y73" s="1867"/>
      <c r="Z73" s="1867"/>
      <c r="AA73" s="1867"/>
      <c r="AB73" s="1867"/>
      <c r="AC73" s="1867"/>
      <c r="AD73" s="1867"/>
      <c r="AE73" s="1184">
        <v>21799818</v>
      </c>
      <c r="AF73" s="1080">
        <v>41639</v>
      </c>
      <c r="AG73" s="1120" t="s">
        <v>921</v>
      </c>
      <c r="AH73" s="1019"/>
      <c r="AI73" s="1020"/>
      <c r="AJ73" s="438"/>
      <c r="AK73" s="438"/>
      <c r="AL73" s="438"/>
      <c r="AM73" s="438"/>
      <c r="AN73" s="438"/>
      <c r="AO73" s="438"/>
      <c r="AP73" s="438"/>
      <c r="AQ73" s="438"/>
      <c r="AR73" s="438"/>
      <c r="AS73" s="438"/>
    </row>
    <row r="74" spans="1:45" s="317" customFormat="1" ht="138" customHeight="1">
      <c r="A74" s="1207" t="s">
        <v>922</v>
      </c>
      <c r="B74" s="1199"/>
      <c r="C74" s="1199"/>
      <c r="D74" s="1200"/>
      <c r="E74" s="1200"/>
      <c r="F74" s="323"/>
      <c r="G74" s="439"/>
      <c r="H74" s="1187"/>
      <c r="I74" s="88"/>
      <c r="J74" s="1208"/>
      <c r="K74" s="1209"/>
      <c r="L74" s="1356" t="s">
        <v>923</v>
      </c>
      <c r="M74" s="1196" t="s">
        <v>924</v>
      </c>
      <c r="N74" s="1210" t="s">
        <v>925</v>
      </c>
      <c r="O74" s="1120" t="s">
        <v>926</v>
      </c>
      <c r="P74" s="1211">
        <v>5013</v>
      </c>
      <c r="Q74" s="1007">
        <v>1065</v>
      </c>
      <c r="R74" s="1125" t="s">
        <v>927</v>
      </c>
      <c r="S74" s="1212">
        <v>758</v>
      </c>
      <c r="T74" s="1010">
        <v>758</v>
      </c>
      <c r="U74" s="1010">
        <v>835</v>
      </c>
      <c r="V74" s="1010">
        <v>837</v>
      </c>
      <c r="W74" s="1010">
        <v>1601</v>
      </c>
      <c r="X74" s="1010">
        <v>915</v>
      </c>
      <c r="Y74" s="511">
        <v>100</v>
      </c>
      <c r="Z74" s="521"/>
      <c r="AA74" s="518"/>
      <c r="AB74" s="511">
        <v>297</v>
      </c>
      <c r="AC74" s="511">
        <v>494</v>
      </c>
      <c r="AD74" s="511">
        <v>985</v>
      </c>
      <c r="AE74" s="1184">
        <v>333825258</v>
      </c>
      <c r="AF74" s="1080">
        <v>41274</v>
      </c>
      <c r="AG74" s="1120" t="s">
        <v>908</v>
      </c>
      <c r="AH74" s="946"/>
      <c r="AI74" s="947"/>
      <c r="AJ74" s="316"/>
      <c r="AK74" s="316"/>
      <c r="AL74" s="316"/>
      <c r="AM74" s="316"/>
      <c r="AN74" s="316"/>
      <c r="AO74" s="316"/>
      <c r="AP74" s="316"/>
      <c r="AQ74" s="316"/>
      <c r="AR74" s="316"/>
      <c r="AS74" s="316"/>
    </row>
    <row r="75" spans="1:45" s="343" customFormat="1" ht="131.25" customHeight="1">
      <c r="A75" s="1177" t="s">
        <v>928</v>
      </c>
      <c r="B75" s="1185"/>
      <c r="C75" s="1185"/>
      <c r="D75" s="1186"/>
      <c r="E75" s="1186"/>
      <c r="F75" s="499"/>
      <c r="G75" s="434"/>
      <c r="H75" s="1187"/>
      <c r="I75" s="1213"/>
      <c r="J75" s="1035"/>
      <c r="K75" s="89"/>
      <c r="L75" s="1349" t="s">
        <v>929</v>
      </c>
      <c r="M75" s="1661" t="s">
        <v>930</v>
      </c>
      <c r="N75" s="1670">
        <v>25</v>
      </c>
      <c r="O75" s="1908" t="s">
        <v>931</v>
      </c>
      <c r="P75" s="1158" t="s">
        <v>396</v>
      </c>
      <c r="Q75" s="1079">
        <v>1200</v>
      </c>
      <c r="R75" s="1214" t="s">
        <v>932</v>
      </c>
      <c r="S75" s="1868">
        <v>7785</v>
      </c>
      <c r="T75" s="1871">
        <v>7769</v>
      </c>
      <c r="U75" s="1871">
        <v>8200</v>
      </c>
      <c r="V75" s="1871">
        <v>11657</v>
      </c>
      <c r="W75" s="1871">
        <v>31100</v>
      </c>
      <c r="X75" s="1865">
        <v>10308</v>
      </c>
      <c r="Y75" s="1865">
        <v>1012</v>
      </c>
      <c r="Z75" s="1865">
        <v>139</v>
      </c>
      <c r="AA75" s="1865"/>
      <c r="AB75" s="1865">
        <v>334</v>
      </c>
      <c r="AC75" s="1865">
        <v>562</v>
      </c>
      <c r="AD75" s="1865">
        <v>7998</v>
      </c>
      <c r="AE75" s="1128">
        <v>238400000</v>
      </c>
      <c r="AF75" s="1905">
        <v>41639</v>
      </c>
      <c r="AG75" s="1874" t="s">
        <v>908</v>
      </c>
      <c r="AH75" s="1019"/>
      <c r="AI75" s="1020"/>
      <c r="AJ75" s="438"/>
      <c r="AK75" s="438"/>
      <c r="AL75" s="438"/>
      <c r="AM75" s="438"/>
      <c r="AN75" s="438"/>
      <c r="AO75" s="438"/>
      <c r="AP75" s="438"/>
      <c r="AQ75" s="438"/>
      <c r="AR75" s="438"/>
      <c r="AS75" s="438"/>
    </row>
    <row r="76" spans="1:45" s="343" customFormat="1" ht="118.5" customHeight="1">
      <c r="A76" s="704"/>
      <c r="B76" s="1185"/>
      <c r="C76" s="1185"/>
      <c r="D76" s="1186"/>
      <c r="E76" s="1186"/>
      <c r="F76" s="499"/>
      <c r="G76" s="434"/>
      <c r="H76" s="1035"/>
      <c r="I76" s="1213"/>
      <c r="J76" s="1035"/>
      <c r="K76" s="1215"/>
      <c r="L76" s="1349" t="s">
        <v>933</v>
      </c>
      <c r="M76" s="1661"/>
      <c r="N76" s="1904"/>
      <c r="O76" s="1909"/>
      <c r="P76" s="1158">
        <v>17720</v>
      </c>
      <c r="Q76" s="1216">
        <v>5000</v>
      </c>
      <c r="R76" s="1217" t="s">
        <v>934</v>
      </c>
      <c r="S76" s="1870"/>
      <c r="T76" s="1873"/>
      <c r="U76" s="1873"/>
      <c r="V76" s="1873"/>
      <c r="W76" s="1873"/>
      <c r="X76" s="1867"/>
      <c r="Y76" s="1867"/>
      <c r="Z76" s="1867"/>
      <c r="AA76" s="1867"/>
      <c r="AB76" s="1867"/>
      <c r="AC76" s="1867"/>
      <c r="AD76" s="1867"/>
      <c r="AE76" s="1128">
        <v>331566020</v>
      </c>
      <c r="AF76" s="1906"/>
      <c r="AG76" s="1876"/>
      <c r="AH76" s="1019"/>
      <c r="AI76" s="1020"/>
      <c r="AJ76" s="438"/>
      <c r="AK76" s="438"/>
      <c r="AL76" s="438"/>
      <c r="AM76" s="438"/>
      <c r="AN76" s="438"/>
      <c r="AO76" s="438"/>
      <c r="AP76" s="438"/>
      <c r="AQ76" s="438"/>
      <c r="AR76" s="438"/>
      <c r="AS76" s="438"/>
    </row>
    <row r="77" spans="2:45" s="317" customFormat="1" ht="33" customHeight="1">
      <c r="B77" s="1199"/>
      <c r="C77" s="1199"/>
      <c r="D77" s="1200"/>
      <c r="E77" s="1200"/>
      <c r="F77" s="323"/>
      <c r="G77" s="439"/>
      <c r="H77" s="1218"/>
      <c r="I77" s="1219"/>
      <c r="J77" s="1220"/>
      <c r="K77" s="1221"/>
      <c r="L77" s="214"/>
      <c r="M77" s="1222"/>
      <c r="N77" s="1223"/>
      <c r="O77" s="1030"/>
      <c r="P77" s="59"/>
      <c r="Q77" s="1031"/>
      <c r="R77" s="1017"/>
      <c r="S77" s="1017"/>
      <c r="T77" s="474"/>
      <c r="U77" s="474"/>
      <c r="V77" s="474"/>
      <c r="W77" s="474"/>
      <c r="X77" s="474"/>
      <c r="Y77" s="474"/>
      <c r="Z77" s="474"/>
      <c r="AA77" s="474"/>
      <c r="AB77" s="474"/>
      <c r="AC77" s="474"/>
      <c r="AD77" s="474"/>
      <c r="AE77" s="1224">
        <f>SUM(AE69:AE76)</f>
        <v>1223791278</v>
      </c>
      <c r="AF77" s="474"/>
      <c r="AG77" s="474"/>
      <c r="AH77" s="946"/>
      <c r="AI77" s="947"/>
      <c r="AJ77" s="316"/>
      <c r="AK77" s="316"/>
      <c r="AL77" s="316"/>
      <c r="AM77" s="316"/>
      <c r="AN77" s="316"/>
      <c r="AO77" s="316"/>
      <c r="AP77" s="316"/>
      <c r="AQ77" s="316"/>
      <c r="AR77" s="316"/>
      <c r="AS77" s="316"/>
    </row>
    <row r="78" spans="1:45" s="343" customFormat="1" ht="175.5" customHeight="1">
      <c r="A78" s="1177" t="s">
        <v>935</v>
      </c>
      <c r="B78" s="1185"/>
      <c r="C78" s="1185"/>
      <c r="D78" s="1186"/>
      <c r="E78" s="1186"/>
      <c r="F78" s="499"/>
      <c r="G78" s="434"/>
      <c r="H78" s="1035"/>
      <c r="I78" s="1213"/>
      <c r="J78" s="1225" t="s">
        <v>936</v>
      </c>
      <c r="K78" s="1213" t="s">
        <v>937</v>
      </c>
      <c r="L78" s="1349" t="s">
        <v>938</v>
      </c>
      <c r="M78" s="1902" t="s">
        <v>939</v>
      </c>
      <c r="N78" s="1886">
        <v>25</v>
      </c>
      <c r="O78" s="1886" t="s">
        <v>940</v>
      </c>
      <c r="P78" s="1808">
        <v>16</v>
      </c>
      <c r="Q78" s="1892">
        <v>5</v>
      </c>
      <c r="R78" s="1125" t="s">
        <v>941</v>
      </c>
      <c r="S78" s="1868">
        <v>7334</v>
      </c>
      <c r="T78" s="1871">
        <v>6539</v>
      </c>
      <c r="U78" s="1871">
        <v>8195</v>
      </c>
      <c r="V78" s="1871">
        <v>8616</v>
      </c>
      <c r="W78" s="1871">
        <v>28092</v>
      </c>
      <c r="X78" s="1898">
        <v>7998</v>
      </c>
      <c r="Y78" s="1871">
        <v>1012</v>
      </c>
      <c r="Z78" s="1898">
        <v>139</v>
      </c>
      <c r="AA78" s="1871"/>
      <c r="AB78" s="1871">
        <v>334</v>
      </c>
      <c r="AC78" s="1871">
        <v>562</v>
      </c>
      <c r="AD78" s="1871">
        <v>7998</v>
      </c>
      <c r="AE78" s="1184">
        <v>22956082.344825603</v>
      </c>
      <c r="AF78" s="1226">
        <v>41639</v>
      </c>
      <c r="AG78" s="1079" t="s">
        <v>942</v>
      </c>
      <c r="AH78" s="1019"/>
      <c r="AI78" s="1020"/>
      <c r="AJ78" s="438"/>
      <c r="AK78" s="438"/>
      <c r="AL78" s="438"/>
      <c r="AM78" s="438"/>
      <c r="AN78" s="438"/>
      <c r="AO78" s="438"/>
      <c r="AP78" s="438"/>
      <c r="AQ78" s="438"/>
      <c r="AR78" s="438"/>
      <c r="AS78" s="438"/>
    </row>
    <row r="79" spans="1:45" s="343" customFormat="1" ht="178.5" customHeight="1">
      <c r="A79" s="499"/>
      <c r="B79" s="1185"/>
      <c r="C79" s="1185"/>
      <c r="D79" s="1186"/>
      <c r="E79" s="1186"/>
      <c r="F79" s="499"/>
      <c r="G79" s="434"/>
      <c r="H79" s="1035"/>
      <c r="I79" s="1213"/>
      <c r="J79" s="1227"/>
      <c r="K79" s="1213"/>
      <c r="L79" s="1349"/>
      <c r="M79" s="1907"/>
      <c r="N79" s="1887"/>
      <c r="O79" s="1887"/>
      <c r="P79" s="1848"/>
      <c r="Q79" s="1893"/>
      <c r="R79" s="1125" t="s">
        <v>943</v>
      </c>
      <c r="S79" s="1869"/>
      <c r="T79" s="1872"/>
      <c r="U79" s="1872"/>
      <c r="V79" s="1872"/>
      <c r="W79" s="1872"/>
      <c r="X79" s="1899"/>
      <c r="Y79" s="1872"/>
      <c r="Z79" s="1899"/>
      <c r="AA79" s="1872"/>
      <c r="AB79" s="1872"/>
      <c r="AC79" s="1872"/>
      <c r="AD79" s="1872"/>
      <c r="AE79" s="1184">
        <v>6760535.592231</v>
      </c>
      <c r="AF79" s="1226">
        <v>41639</v>
      </c>
      <c r="AG79" s="1120" t="s">
        <v>942</v>
      </c>
      <c r="AH79" s="1019"/>
      <c r="AI79" s="1020"/>
      <c r="AJ79" s="438"/>
      <c r="AK79" s="438"/>
      <c r="AL79" s="438"/>
      <c r="AM79" s="438"/>
      <c r="AN79" s="438"/>
      <c r="AO79" s="438"/>
      <c r="AP79" s="438"/>
      <c r="AQ79" s="438"/>
      <c r="AR79" s="438"/>
      <c r="AS79" s="438"/>
    </row>
    <row r="80" spans="1:45" s="343" customFormat="1" ht="132.75" customHeight="1">
      <c r="A80" s="499"/>
      <c r="B80" s="1185"/>
      <c r="C80" s="1185"/>
      <c r="D80" s="1186"/>
      <c r="E80" s="1186"/>
      <c r="F80" s="499"/>
      <c r="G80" s="434"/>
      <c r="H80" s="1035"/>
      <c r="I80" s="1213"/>
      <c r="J80" s="1227"/>
      <c r="K80" s="1213"/>
      <c r="L80" s="1349"/>
      <c r="M80" s="1907"/>
      <c r="N80" s="1887"/>
      <c r="O80" s="1887"/>
      <c r="P80" s="1848"/>
      <c r="Q80" s="1893"/>
      <c r="R80" s="1008" t="s">
        <v>944</v>
      </c>
      <c r="S80" s="1869"/>
      <c r="T80" s="1872"/>
      <c r="U80" s="1872"/>
      <c r="V80" s="1872"/>
      <c r="W80" s="1872"/>
      <c r="X80" s="1899"/>
      <c r="Y80" s="1872"/>
      <c r="Z80" s="1899"/>
      <c r="AA80" s="1872"/>
      <c r="AB80" s="1872"/>
      <c r="AC80" s="1872"/>
      <c r="AD80" s="1872"/>
      <c r="AE80" s="1184">
        <v>22956397.92497363</v>
      </c>
      <c r="AF80" s="1226">
        <v>41639</v>
      </c>
      <c r="AG80" s="1120" t="s">
        <v>942</v>
      </c>
      <c r="AH80" s="1019"/>
      <c r="AI80" s="1020"/>
      <c r="AJ80" s="438"/>
      <c r="AK80" s="438"/>
      <c r="AL80" s="438"/>
      <c r="AM80" s="438"/>
      <c r="AN80" s="438"/>
      <c r="AO80" s="438"/>
      <c r="AP80" s="438"/>
      <c r="AQ80" s="438"/>
      <c r="AR80" s="438"/>
      <c r="AS80" s="438"/>
    </row>
    <row r="81" spans="1:45" s="343" customFormat="1" ht="131.25" customHeight="1">
      <c r="A81" s="499"/>
      <c r="B81" s="1185"/>
      <c r="C81" s="1185"/>
      <c r="D81" s="1186"/>
      <c r="E81" s="1186"/>
      <c r="F81" s="499"/>
      <c r="G81" s="434"/>
      <c r="H81" s="1035"/>
      <c r="I81" s="1213"/>
      <c r="J81" s="1227"/>
      <c r="K81" s="1213"/>
      <c r="L81" s="1349"/>
      <c r="M81" s="1907"/>
      <c r="N81" s="1887"/>
      <c r="O81" s="1887"/>
      <c r="P81" s="1848"/>
      <c r="Q81" s="1893"/>
      <c r="R81" s="1008" t="s">
        <v>945</v>
      </c>
      <c r="S81" s="1869"/>
      <c r="T81" s="1872"/>
      <c r="U81" s="1872"/>
      <c r="V81" s="1872"/>
      <c r="W81" s="1872"/>
      <c r="X81" s="1899"/>
      <c r="Y81" s="1872"/>
      <c r="Z81" s="1899"/>
      <c r="AA81" s="1872"/>
      <c r="AB81" s="1872"/>
      <c r="AC81" s="1872"/>
      <c r="AD81" s="1872"/>
      <c r="AE81" s="1228">
        <v>4701383.725276501</v>
      </c>
      <c r="AF81" s="1226">
        <v>41639</v>
      </c>
      <c r="AG81" s="1120" t="s">
        <v>942</v>
      </c>
      <c r="AH81" s="1019"/>
      <c r="AI81" s="1020"/>
      <c r="AJ81" s="438"/>
      <c r="AK81" s="438"/>
      <c r="AL81" s="438"/>
      <c r="AM81" s="438"/>
      <c r="AN81" s="438"/>
      <c r="AO81" s="438"/>
      <c r="AP81" s="438"/>
      <c r="AQ81" s="438"/>
      <c r="AR81" s="438"/>
      <c r="AS81" s="438"/>
    </row>
    <row r="82" spans="1:45" s="343" customFormat="1" ht="136.5" customHeight="1">
      <c r="A82" s="704"/>
      <c r="B82" s="1185"/>
      <c r="C82" s="1185"/>
      <c r="D82" s="1186"/>
      <c r="E82" s="1186"/>
      <c r="F82" s="499"/>
      <c r="G82" s="434"/>
      <c r="H82" s="1035"/>
      <c r="I82" s="1213"/>
      <c r="J82" s="1227"/>
      <c r="K82" s="1213"/>
      <c r="L82" s="1349"/>
      <c r="M82" s="1903"/>
      <c r="N82" s="1888"/>
      <c r="O82" s="1888"/>
      <c r="P82" s="1809"/>
      <c r="Q82" s="1894"/>
      <c r="R82" s="1008" t="s">
        <v>946</v>
      </c>
      <c r="S82" s="1870"/>
      <c r="T82" s="1873"/>
      <c r="U82" s="1873"/>
      <c r="V82" s="1873"/>
      <c r="W82" s="1873"/>
      <c r="X82" s="1900"/>
      <c r="Y82" s="1873"/>
      <c r="Z82" s="1900"/>
      <c r="AA82" s="1873"/>
      <c r="AB82" s="1873"/>
      <c r="AC82" s="1873"/>
      <c r="AD82" s="1873"/>
      <c r="AE82" s="1228">
        <v>2625600.3871560004</v>
      </c>
      <c r="AF82" s="1226">
        <v>41274</v>
      </c>
      <c r="AG82" s="1120" t="s">
        <v>942</v>
      </c>
      <c r="AH82" s="1019"/>
      <c r="AI82" s="1020"/>
      <c r="AJ82" s="438"/>
      <c r="AK82" s="438"/>
      <c r="AL82" s="438"/>
      <c r="AM82" s="438"/>
      <c r="AN82" s="438"/>
      <c r="AO82" s="438"/>
      <c r="AP82" s="438"/>
      <c r="AQ82" s="438"/>
      <c r="AR82" s="438"/>
      <c r="AS82" s="438"/>
    </row>
    <row r="83" spans="1:45" s="343" customFormat="1" ht="185.25" customHeight="1">
      <c r="A83" s="933" t="s">
        <v>947</v>
      </c>
      <c r="B83" s="1185"/>
      <c r="C83" s="1185"/>
      <c r="D83" s="1186"/>
      <c r="E83" s="1186"/>
      <c r="F83" s="499"/>
      <c r="G83" s="434"/>
      <c r="H83" s="1035"/>
      <c r="I83" s="1213"/>
      <c r="J83" s="1229"/>
      <c r="K83" s="1213"/>
      <c r="L83" s="1349" t="s">
        <v>948</v>
      </c>
      <c r="M83" s="1902" t="s">
        <v>949</v>
      </c>
      <c r="N83" s="1670">
        <v>25</v>
      </c>
      <c r="O83" s="1886" t="s">
        <v>950</v>
      </c>
      <c r="P83" s="1808">
        <v>5</v>
      </c>
      <c r="Q83" s="1892">
        <v>2</v>
      </c>
      <c r="R83" s="1125" t="s">
        <v>951</v>
      </c>
      <c r="S83" s="1868">
        <v>7334</v>
      </c>
      <c r="T83" s="1871">
        <v>6539</v>
      </c>
      <c r="U83" s="1871">
        <v>8195</v>
      </c>
      <c r="V83" s="1871">
        <v>8616</v>
      </c>
      <c r="W83" s="1871">
        <v>28092</v>
      </c>
      <c r="X83" s="1865">
        <v>7998</v>
      </c>
      <c r="Y83" s="1865">
        <v>1012</v>
      </c>
      <c r="Z83" s="1865">
        <v>139</v>
      </c>
      <c r="AA83" s="1865"/>
      <c r="AB83" s="1865">
        <v>334</v>
      </c>
      <c r="AC83" s="1865">
        <v>562</v>
      </c>
      <c r="AD83" s="1865">
        <v>7998</v>
      </c>
      <c r="AE83" s="1228">
        <v>20000000</v>
      </c>
      <c r="AF83" s="1226">
        <v>41639</v>
      </c>
      <c r="AG83" s="1120" t="s">
        <v>952</v>
      </c>
      <c r="AH83" s="1019"/>
      <c r="AI83" s="1020"/>
      <c r="AJ83" s="438"/>
      <c r="AK83" s="438"/>
      <c r="AL83" s="438"/>
      <c r="AM83" s="438"/>
      <c r="AN83" s="438"/>
      <c r="AO83" s="438"/>
      <c r="AP83" s="438"/>
      <c r="AQ83" s="438"/>
      <c r="AR83" s="438"/>
      <c r="AS83" s="438"/>
    </row>
    <row r="84" spans="1:45" s="343" customFormat="1" ht="196.5" customHeight="1">
      <c r="A84" s="704"/>
      <c r="B84" s="1185"/>
      <c r="C84" s="1185"/>
      <c r="D84" s="1186"/>
      <c r="E84" s="1186"/>
      <c r="F84" s="499"/>
      <c r="G84" s="434"/>
      <c r="H84" s="1035"/>
      <c r="I84" s="1213"/>
      <c r="J84" s="1230"/>
      <c r="K84" s="1213"/>
      <c r="L84" s="1349"/>
      <c r="M84" s="1903"/>
      <c r="N84" s="1904"/>
      <c r="O84" s="1888"/>
      <c r="P84" s="1809"/>
      <c r="Q84" s="1894"/>
      <c r="R84" s="1125" t="s">
        <v>953</v>
      </c>
      <c r="S84" s="1870"/>
      <c r="T84" s="1873"/>
      <c r="U84" s="1873"/>
      <c r="V84" s="1873"/>
      <c r="W84" s="1873"/>
      <c r="X84" s="1867"/>
      <c r="Y84" s="1867"/>
      <c r="Z84" s="1867"/>
      <c r="AA84" s="1867"/>
      <c r="AB84" s="1867"/>
      <c r="AC84" s="1867"/>
      <c r="AD84" s="1867"/>
      <c r="AE84" s="1228">
        <v>10000000</v>
      </c>
      <c r="AF84" s="1226">
        <v>41639</v>
      </c>
      <c r="AG84" s="1120" t="s">
        <v>952</v>
      </c>
      <c r="AH84" s="1019"/>
      <c r="AI84" s="1020"/>
      <c r="AJ84" s="438"/>
      <c r="AK84" s="438"/>
      <c r="AL84" s="438"/>
      <c r="AM84" s="438"/>
      <c r="AN84" s="438"/>
      <c r="AO84" s="438"/>
      <c r="AP84" s="438"/>
      <c r="AQ84" s="438"/>
      <c r="AR84" s="438"/>
      <c r="AS84" s="438"/>
    </row>
    <row r="85" spans="2:45" s="317" customFormat="1" ht="33" customHeight="1">
      <c r="B85" s="1199"/>
      <c r="C85" s="1199"/>
      <c r="D85" s="1200"/>
      <c r="E85" s="1200"/>
      <c r="F85" s="323"/>
      <c r="G85" s="439"/>
      <c r="H85" s="1218"/>
      <c r="I85" s="1219"/>
      <c r="J85" s="1231"/>
      <c r="K85" s="1221"/>
      <c r="L85" s="214"/>
      <c r="M85" s="1030"/>
      <c r="N85" s="1030"/>
      <c r="O85" s="1030"/>
      <c r="P85" s="59"/>
      <c r="Q85" s="1031"/>
      <c r="R85" s="1017"/>
      <c r="S85" s="1017"/>
      <c r="T85" s="474"/>
      <c r="U85" s="474"/>
      <c r="V85" s="474"/>
      <c r="W85" s="474"/>
      <c r="X85" s="474"/>
      <c r="Y85" s="474"/>
      <c r="Z85" s="474"/>
      <c r="AA85" s="474"/>
      <c r="AB85" s="474"/>
      <c r="AC85" s="474"/>
      <c r="AD85" s="474"/>
      <c r="AE85" s="1224">
        <f>SUM(AE78:AE84)</f>
        <v>89999999.97446273</v>
      </c>
      <c r="AF85" s="474"/>
      <c r="AG85" s="474"/>
      <c r="AH85" s="946"/>
      <c r="AI85" s="947"/>
      <c r="AJ85" s="316"/>
      <c r="AK85" s="316"/>
      <c r="AL85" s="316"/>
      <c r="AM85" s="316"/>
      <c r="AN85" s="316"/>
      <c r="AO85" s="316"/>
      <c r="AP85" s="316"/>
      <c r="AQ85" s="316"/>
      <c r="AR85" s="316"/>
      <c r="AS85" s="316"/>
    </row>
    <row r="86" spans="1:45" s="343" customFormat="1" ht="206.25" customHeight="1">
      <c r="A86" s="1207" t="s">
        <v>954</v>
      </c>
      <c r="B86" s="1185"/>
      <c r="C86" s="1185"/>
      <c r="D86" s="1186"/>
      <c r="E86" s="1232"/>
      <c r="F86" s="499"/>
      <c r="G86" s="434"/>
      <c r="H86" s="1035"/>
      <c r="I86" s="1213"/>
      <c r="J86" s="87" t="s">
        <v>955</v>
      </c>
      <c r="K86" s="1150" t="s">
        <v>956</v>
      </c>
      <c r="L86" s="1349" t="s">
        <v>957</v>
      </c>
      <c r="M86" s="1196" t="s">
        <v>958</v>
      </c>
      <c r="N86" s="315" t="s">
        <v>959</v>
      </c>
      <c r="O86" s="1196" t="s">
        <v>960</v>
      </c>
      <c r="P86" s="1006">
        <v>469</v>
      </c>
      <c r="Q86" s="1007">
        <v>150</v>
      </c>
      <c r="R86" s="1196" t="s">
        <v>961</v>
      </c>
      <c r="S86" s="1233">
        <v>24</v>
      </c>
      <c r="T86" s="449">
        <v>24</v>
      </c>
      <c r="U86" s="1234">
        <v>13</v>
      </c>
      <c r="V86" s="449">
        <v>23</v>
      </c>
      <c r="W86" s="449">
        <v>72</v>
      </c>
      <c r="X86" s="1235">
        <v>30</v>
      </c>
      <c r="Y86" s="449">
        <v>3</v>
      </c>
      <c r="Z86" s="1236">
        <v>1</v>
      </c>
      <c r="AA86" s="449"/>
      <c r="AB86" s="449">
        <v>9</v>
      </c>
      <c r="AC86" s="449">
        <v>11</v>
      </c>
      <c r="AD86" s="449">
        <v>30</v>
      </c>
      <c r="AE86" s="1184">
        <v>95000000</v>
      </c>
      <c r="AF86" s="1226">
        <v>41639</v>
      </c>
      <c r="AG86" s="1120" t="s">
        <v>962</v>
      </c>
      <c r="AH86" s="1019"/>
      <c r="AI86" s="1020"/>
      <c r="AJ86" s="438"/>
      <c r="AK86" s="438"/>
      <c r="AL86" s="438"/>
      <c r="AM86" s="438"/>
      <c r="AN86" s="438"/>
      <c r="AO86" s="438"/>
      <c r="AP86" s="438"/>
      <c r="AQ86" s="438"/>
      <c r="AR86" s="438"/>
      <c r="AS86" s="438"/>
    </row>
    <row r="87" spans="1:45" s="317" customFormat="1" ht="190.5" customHeight="1">
      <c r="A87" s="1207" t="s">
        <v>963</v>
      </c>
      <c r="B87" s="1199"/>
      <c r="C87" s="1199"/>
      <c r="D87" s="1200"/>
      <c r="E87" s="1200"/>
      <c r="F87" s="323"/>
      <c r="G87" s="439"/>
      <c r="H87" s="1218"/>
      <c r="I87" s="1219"/>
      <c r="J87" s="1150"/>
      <c r="K87" s="299"/>
      <c r="L87" s="303" t="s">
        <v>964</v>
      </c>
      <c r="M87" s="185" t="s">
        <v>965</v>
      </c>
      <c r="N87" s="1237" t="s">
        <v>966</v>
      </c>
      <c r="O87" s="1238" t="s">
        <v>967</v>
      </c>
      <c r="P87" s="1211">
        <v>122</v>
      </c>
      <c r="Q87" s="1007">
        <v>200</v>
      </c>
      <c r="R87" s="1196" t="s">
        <v>968</v>
      </c>
      <c r="S87" s="1009">
        <v>5</v>
      </c>
      <c r="T87" s="511">
        <v>7</v>
      </c>
      <c r="U87" s="511">
        <v>9</v>
      </c>
      <c r="V87" s="511">
        <v>10</v>
      </c>
      <c r="W87" s="511">
        <v>12</v>
      </c>
      <c r="X87" s="1239">
        <v>11</v>
      </c>
      <c r="Y87" s="511">
        <v>2</v>
      </c>
      <c r="Z87" s="1240"/>
      <c r="AA87" s="518"/>
      <c r="AB87" s="511">
        <v>4</v>
      </c>
      <c r="AC87" s="511">
        <v>6</v>
      </c>
      <c r="AD87" s="511">
        <v>11</v>
      </c>
      <c r="AE87" s="1228">
        <v>340000000</v>
      </c>
      <c r="AF87" s="1226">
        <v>41639</v>
      </c>
      <c r="AG87" s="1120" t="s">
        <v>962</v>
      </c>
      <c r="AH87" s="946"/>
      <c r="AI87" s="947"/>
      <c r="AJ87" s="316"/>
      <c r="AK87" s="316"/>
      <c r="AL87" s="316"/>
      <c r="AM87" s="316"/>
      <c r="AN87" s="316"/>
      <c r="AO87" s="316"/>
      <c r="AP87" s="316"/>
      <c r="AQ87" s="316"/>
      <c r="AR87" s="316"/>
      <c r="AS87" s="316"/>
    </row>
    <row r="88" spans="1:45" s="317" customFormat="1" ht="150.75" customHeight="1">
      <c r="A88" s="995">
        <v>253604331140113</v>
      </c>
      <c r="B88" s="1199"/>
      <c r="C88" s="1199"/>
      <c r="D88" s="1200"/>
      <c r="E88" s="1200"/>
      <c r="F88" s="323"/>
      <c r="G88" s="439"/>
      <c r="H88" s="1218"/>
      <c r="I88" s="1219"/>
      <c r="J88" s="1241"/>
      <c r="K88" s="301"/>
      <c r="L88" s="1357"/>
      <c r="M88" s="182" t="s">
        <v>969</v>
      </c>
      <c r="N88" s="1141">
        <v>1.77</v>
      </c>
      <c r="O88" s="182" t="s">
        <v>970</v>
      </c>
      <c r="P88" s="1211" t="s">
        <v>971</v>
      </c>
      <c r="Q88" s="1007">
        <v>1.77</v>
      </c>
      <c r="R88" s="1125" t="s">
        <v>972</v>
      </c>
      <c r="S88" s="1242">
        <v>7334</v>
      </c>
      <c r="T88" s="485">
        <v>6539</v>
      </c>
      <c r="U88" s="485">
        <v>8195</v>
      </c>
      <c r="V88" s="485">
        <v>8616</v>
      </c>
      <c r="W88" s="485">
        <v>28092</v>
      </c>
      <c r="X88" s="1243">
        <v>7998</v>
      </c>
      <c r="Y88" s="1243">
        <v>1012</v>
      </c>
      <c r="Z88" s="1243">
        <v>139</v>
      </c>
      <c r="AA88" s="1243"/>
      <c r="AB88" s="1243">
        <v>334</v>
      </c>
      <c r="AC88" s="1243">
        <v>562</v>
      </c>
      <c r="AD88" s="1243">
        <v>7998</v>
      </c>
      <c r="AE88" s="1128">
        <v>16398515</v>
      </c>
      <c r="AF88" s="1226">
        <v>41639</v>
      </c>
      <c r="AG88" s="1120" t="s">
        <v>962</v>
      </c>
      <c r="AH88" s="946"/>
      <c r="AI88" s="947"/>
      <c r="AJ88" s="316"/>
      <c r="AK88" s="316"/>
      <c r="AL88" s="316"/>
      <c r="AM88" s="316"/>
      <c r="AN88" s="316"/>
      <c r="AO88" s="316"/>
      <c r="AP88" s="316"/>
      <c r="AQ88" s="316"/>
      <c r="AR88" s="316"/>
      <c r="AS88" s="316"/>
    </row>
    <row r="89" spans="2:45" s="317" customFormat="1" ht="33" customHeight="1">
      <c r="B89" s="1199"/>
      <c r="C89" s="1199"/>
      <c r="D89" s="1200"/>
      <c r="E89" s="1200"/>
      <c r="F89" s="323"/>
      <c r="G89" s="439"/>
      <c r="H89" s="1218"/>
      <c r="I89" s="1219"/>
      <c r="J89" s="1244"/>
      <c r="K89" s="1245"/>
      <c r="L89" s="1358"/>
      <c r="M89" s="1030"/>
      <c r="N89" s="1030"/>
      <c r="O89" s="1030"/>
      <c r="P89" s="1246"/>
      <c r="Q89" s="1031"/>
      <c r="R89" s="1017"/>
      <c r="S89" s="1017"/>
      <c r="T89" s="1017"/>
      <c r="U89" s="1017"/>
      <c r="V89" s="1017"/>
      <c r="W89" s="1017"/>
      <c r="X89" s="1017"/>
      <c r="Y89" s="1017"/>
      <c r="Z89" s="1017"/>
      <c r="AA89" s="1017"/>
      <c r="AB89" s="1017"/>
      <c r="AC89" s="1017"/>
      <c r="AD89" s="1017"/>
      <c r="AE89" s="1224">
        <f>SUM(AE86:AE88)</f>
        <v>451398515</v>
      </c>
      <c r="AF89" s="474"/>
      <c r="AG89" s="474"/>
      <c r="AH89" s="946"/>
      <c r="AI89" s="947"/>
      <c r="AJ89" s="316"/>
      <c r="AK89" s="316"/>
      <c r="AL89" s="316"/>
      <c r="AM89" s="316"/>
      <c r="AN89" s="316"/>
      <c r="AO89" s="316"/>
      <c r="AP89" s="316"/>
      <c r="AQ89" s="316"/>
      <c r="AR89" s="316"/>
      <c r="AS89" s="316"/>
    </row>
    <row r="90" spans="1:45" s="317" customFormat="1" ht="135.75" customHeight="1">
      <c r="A90" s="1247">
        <v>253593431150115</v>
      </c>
      <c r="B90" s="1199"/>
      <c r="C90" s="1199"/>
      <c r="D90" s="1200"/>
      <c r="E90" s="1200"/>
      <c r="F90" s="323"/>
      <c r="G90" s="439"/>
      <c r="H90" s="1218"/>
      <c r="I90" s="1219"/>
      <c r="J90" s="298" t="s">
        <v>973</v>
      </c>
      <c r="K90" s="1150" t="s">
        <v>974</v>
      </c>
      <c r="L90" s="1345" t="s">
        <v>975</v>
      </c>
      <c r="M90" s="1901" t="s">
        <v>976</v>
      </c>
      <c r="N90" s="315">
        <v>100</v>
      </c>
      <c r="O90" s="182" t="s">
        <v>977</v>
      </c>
      <c r="P90" s="1211">
        <v>4824</v>
      </c>
      <c r="Q90" s="1248">
        <v>5109</v>
      </c>
      <c r="R90" s="1125" t="s">
        <v>978</v>
      </c>
      <c r="S90" s="1868">
        <v>7785</v>
      </c>
      <c r="T90" s="1871">
        <v>7769</v>
      </c>
      <c r="U90" s="1871">
        <v>8200</v>
      </c>
      <c r="V90" s="1871">
        <v>11657</v>
      </c>
      <c r="W90" s="1871">
        <v>31100</v>
      </c>
      <c r="X90" s="1865">
        <v>10308</v>
      </c>
      <c r="Y90" s="1880">
        <v>1012</v>
      </c>
      <c r="Z90" s="1880">
        <v>139</v>
      </c>
      <c r="AA90" s="1880"/>
      <c r="AB90" s="1880">
        <v>334</v>
      </c>
      <c r="AC90" s="1880">
        <v>562</v>
      </c>
      <c r="AD90" s="1880">
        <v>10308</v>
      </c>
      <c r="AE90" s="1184">
        <v>1262900000</v>
      </c>
      <c r="AF90" s="1226">
        <v>41639</v>
      </c>
      <c r="AG90" s="1120" t="s">
        <v>962</v>
      </c>
      <c r="AH90" s="946"/>
      <c r="AI90" s="947"/>
      <c r="AJ90" s="316"/>
      <c r="AK90" s="316"/>
      <c r="AL90" s="316"/>
      <c r="AM90" s="316"/>
      <c r="AN90" s="316"/>
      <c r="AO90" s="316"/>
      <c r="AP90" s="316"/>
      <c r="AQ90" s="316"/>
      <c r="AR90" s="316"/>
      <c r="AS90" s="316"/>
    </row>
    <row r="91" spans="1:45" s="317" customFormat="1" ht="81" customHeight="1">
      <c r="A91" s="323"/>
      <c r="B91" s="1199"/>
      <c r="C91" s="1199"/>
      <c r="D91" s="1200"/>
      <c r="E91" s="1200"/>
      <c r="F91" s="323"/>
      <c r="G91" s="439"/>
      <c r="H91" s="1218"/>
      <c r="I91" s="1219"/>
      <c r="J91" s="1230"/>
      <c r="K91" s="88"/>
      <c r="L91" s="1349" t="s">
        <v>979</v>
      </c>
      <c r="M91" s="1901"/>
      <c r="N91" s="315" t="s">
        <v>980</v>
      </c>
      <c r="O91" s="1120" t="s">
        <v>981</v>
      </c>
      <c r="P91" s="1006" t="s">
        <v>396</v>
      </c>
      <c r="Q91" s="446">
        <v>110</v>
      </c>
      <c r="R91" s="1125" t="s">
        <v>982</v>
      </c>
      <c r="S91" s="1869"/>
      <c r="T91" s="1872"/>
      <c r="U91" s="1872"/>
      <c r="V91" s="1872"/>
      <c r="W91" s="1872"/>
      <c r="X91" s="1866"/>
      <c r="Y91" s="1881"/>
      <c r="Z91" s="1881"/>
      <c r="AA91" s="1881"/>
      <c r="AB91" s="1881"/>
      <c r="AC91" s="1881"/>
      <c r="AD91" s="1881"/>
      <c r="AE91" s="1184">
        <v>66000000</v>
      </c>
      <c r="AF91" s="1226">
        <v>41639</v>
      </c>
      <c r="AG91" s="1120" t="s">
        <v>962</v>
      </c>
      <c r="AH91" s="946"/>
      <c r="AI91" s="947"/>
      <c r="AJ91" s="316"/>
      <c r="AK91" s="316"/>
      <c r="AL91" s="316"/>
      <c r="AM91" s="316"/>
      <c r="AN91" s="316"/>
      <c r="AO91" s="316"/>
      <c r="AP91" s="316"/>
      <c r="AQ91" s="316"/>
      <c r="AR91" s="316"/>
      <c r="AS91" s="316"/>
    </row>
    <row r="92" spans="1:45" s="317" customFormat="1" ht="124.5" customHeight="1">
      <c r="A92" s="323"/>
      <c r="B92" s="1199"/>
      <c r="C92" s="1199"/>
      <c r="D92" s="1200"/>
      <c r="E92" s="1200"/>
      <c r="F92" s="323"/>
      <c r="G92" s="439"/>
      <c r="H92" s="1218"/>
      <c r="I92" s="1219"/>
      <c r="J92" s="1230"/>
      <c r="K92" s="1219"/>
      <c r="L92" s="1349" t="s">
        <v>983</v>
      </c>
      <c r="M92" s="1901"/>
      <c r="N92" s="1249">
        <v>28.52</v>
      </c>
      <c r="O92" s="1120" t="s">
        <v>984</v>
      </c>
      <c r="P92" s="1006" t="s">
        <v>396</v>
      </c>
      <c r="Q92" s="1007">
        <v>178</v>
      </c>
      <c r="R92" s="1125" t="s">
        <v>985</v>
      </c>
      <c r="S92" s="1869"/>
      <c r="T92" s="1872"/>
      <c r="U92" s="1872"/>
      <c r="V92" s="1872"/>
      <c r="W92" s="1872"/>
      <c r="X92" s="1866"/>
      <c r="Y92" s="1881"/>
      <c r="Z92" s="1881"/>
      <c r="AA92" s="1881"/>
      <c r="AB92" s="1881"/>
      <c r="AC92" s="1881"/>
      <c r="AD92" s="1881"/>
      <c r="AE92" s="1184">
        <v>80100000</v>
      </c>
      <c r="AF92" s="1226">
        <v>41639</v>
      </c>
      <c r="AG92" s="1120" t="s">
        <v>962</v>
      </c>
      <c r="AH92" s="946"/>
      <c r="AI92" s="947"/>
      <c r="AJ92" s="316"/>
      <c r="AK92" s="316"/>
      <c r="AL92" s="316"/>
      <c r="AM92" s="316"/>
      <c r="AN92" s="316"/>
      <c r="AO92" s="316"/>
      <c r="AP92" s="316"/>
      <c r="AQ92" s="316"/>
      <c r="AR92" s="316"/>
      <c r="AS92" s="316"/>
    </row>
    <row r="93" spans="1:45" s="317" customFormat="1" ht="144" customHeight="1">
      <c r="A93" s="956"/>
      <c r="B93" s="1199"/>
      <c r="C93" s="1199"/>
      <c r="D93" s="1200"/>
      <c r="E93" s="1200"/>
      <c r="F93" s="323"/>
      <c r="G93" s="439"/>
      <c r="H93" s="1218"/>
      <c r="I93" s="1219"/>
      <c r="J93" s="1230"/>
      <c r="K93" s="1250"/>
      <c r="L93" s="1349" t="s">
        <v>986</v>
      </c>
      <c r="M93" s="1901"/>
      <c r="N93" s="315" t="s">
        <v>987</v>
      </c>
      <c r="O93" s="1120" t="s">
        <v>988</v>
      </c>
      <c r="P93" s="1251">
        <v>385</v>
      </c>
      <c r="Q93" s="1007">
        <v>85</v>
      </c>
      <c r="R93" s="1125" t="s">
        <v>989</v>
      </c>
      <c r="S93" s="1870"/>
      <c r="T93" s="1873"/>
      <c r="U93" s="1873"/>
      <c r="V93" s="1873"/>
      <c r="W93" s="1873"/>
      <c r="X93" s="1867"/>
      <c r="Y93" s="1882"/>
      <c r="Z93" s="1882"/>
      <c r="AA93" s="1882"/>
      <c r="AB93" s="1882"/>
      <c r="AC93" s="1882"/>
      <c r="AD93" s="1882"/>
      <c r="AE93" s="1184">
        <v>136000000</v>
      </c>
      <c r="AF93" s="1226">
        <v>41639</v>
      </c>
      <c r="AG93" s="1120" t="s">
        <v>962</v>
      </c>
      <c r="AH93" s="946"/>
      <c r="AI93" s="947"/>
      <c r="AJ93" s="316"/>
      <c r="AK93" s="316"/>
      <c r="AL93" s="316"/>
      <c r="AM93" s="316"/>
      <c r="AN93" s="316"/>
      <c r="AO93" s="316"/>
      <c r="AP93" s="316"/>
      <c r="AQ93" s="316"/>
      <c r="AR93" s="316"/>
      <c r="AS93" s="316"/>
    </row>
    <row r="94" spans="2:45" s="317" customFormat="1" ht="33" customHeight="1">
      <c r="B94" s="1199"/>
      <c r="C94" s="1199"/>
      <c r="D94" s="1200"/>
      <c r="E94" s="1200"/>
      <c r="F94" s="323"/>
      <c r="G94" s="439"/>
      <c r="H94" s="1218"/>
      <c r="I94" s="1219"/>
      <c r="J94" s="1220"/>
      <c r="K94" s="1252"/>
      <c r="L94" s="219"/>
      <c r="M94" s="832"/>
      <c r="N94" s="832"/>
      <c r="O94" s="832"/>
      <c r="P94" s="95"/>
      <c r="Q94" s="1253"/>
      <c r="R94" s="1017"/>
      <c r="S94" s="1018">
        <f>S90</f>
        <v>7785</v>
      </c>
      <c r="T94" s="1018">
        <f aca="true" t="shared" si="6" ref="T94:AD94">T90</f>
        <v>7769</v>
      </c>
      <c r="U94" s="1018">
        <f t="shared" si="6"/>
        <v>8200</v>
      </c>
      <c r="V94" s="1018">
        <f t="shared" si="6"/>
        <v>11657</v>
      </c>
      <c r="W94" s="1018">
        <f t="shared" si="6"/>
        <v>31100</v>
      </c>
      <c r="X94" s="1018">
        <f t="shared" si="6"/>
        <v>10308</v>
      </c>
      <c r="Y94" s="1018">
        <f t="shared" si="6"/>
        <v>1012</v>
      </c>
      <c r="Z94" s="1018">
        <f t="shared" si="6"/>
        <v>139</v>
      </c>
      <c r="AA94" s="1018">
        <f t="shared" si="6"/>
        <v>0</v>
      </c>
      <c r="AB94" s="1018">
        <f t="shared" si="6"/>
        <v>334</v>
      </c>
      <c r="AC94" s="1018">
        <f t="shared" si="6"/>
        <v>562</v>
      </c>
      <c r="AD94" s="1018">
        <f t="shared" si="6"/>
        <v>10308</v>
      </c>
      <c r="AE94" s="835">
        <f>SUM(AE90:AE93)</f>
        <v>1545000000</v>
      </c>
      <c r="AF94" s="835"/>
      <c r="AG94" s="835"/>
      <c r="AH94" s="946"/>
      <c r="AI94" s="947"/>
      <c r="AJ94" s="316"/>
      <c r="AK94" s="316"/>
      <c r="AL94" s="316"/>
      <c r="AM94" s="316"/>
      <c r="AN94" s="316"/>
      <c r="AO94" s="316"/>
      <c r="AP94" s="316"/>
      <c r="AQ94" s="316"/>
      <c r="AR94" s="316"/>
      <c r="AS94" s="316"/>
    </row>
    <row r="95" spans="2:45" s="343" customFormat="1" ht="33" customHeight="1">
      <c r="B95" s="1199"/>
      <c r="C95" s="1199"/>
      <c r="D95" s="1200"/>
      <c r="E95" s="1200"/>
      <c r="F95" s="323"/>
      <c r="G95" s="439"/>
      <c r="H95" s="1254"/>
      <c r="I95" s="1254"/>
      <c r="J95" s="1254"/>
      <c r="K95" s="1254"/>
      <c r="L95" s="1359"/>
      <c r="M95" s="1255"/>
      <c r="N95" s="1255"/>
      <c r="O95" s="1255"/>
      <c r="P95" s="1256"/>
      <c r="Q95" s="1257"/>
      <c r="R95" s="1258"/>
      <c r="S95" s="1258"/>
      <c r="T95" s="1259"/>
      <c r="U95" s="1259"/>
      <c r="V95" s="1259"/>
      <c r="W95" s="1259"/>
      <c r="X95" s="1259"/>
      <c r="Y95" s="1259"/>
      <c r="Z95" s="1259"/>
      <c r="AA95" s="1259"/>
      <c r="AB95" s="1259"/>
      <c r="AC95" s="1259"/>
      <c r="AD95" s="1259"/>
      <c r="AE95" s="1259">
        <f>+AE94+AE89+AE85+AE77+AE68</f>
        <v>3922305188.3004627</v>
      </c>
      <c r="AF95" s="1259"/>
      <c r="AG95" s="1259"/>
      <c r="AH95" s="1019"/>
      <c r="AI95" s="1020"/>
      <c r="AJ95" s="438"/>
      <c r="AK95" s="438"/>
      <c r="AL95" s="438"/>
      <c r="AM95" s="438"/>
      <c r="AN95" s="438"/>
      <c r="AO95" s="438"/>
      <c r="AP95" s="438"/>
      <c r="AQ95" s="438"/>
      <c r="AR95" s="438"/>
      <c r="AS95" s="438"/>
    </row>
    <row r="96" spans="2:45" s="343" customFormat="1" ht="33" customHeight="1">
      <c r="B96" s="1199"/>
      <c r="C96" s="1199"/>
      <c r="D96" s="1200"/>
      <c r="E96" s="1200"/>
      <c r="F96" s="1110"/>
      <c r="G96" s="1110"/>
      <c r="H96" s="1260"/>
      <c r="I96" s="1260"/>
      <c r="J96" s="1260"/>
      <c r="K96" s="1260"/>
      <c r="L96" s="1360"/>
      <c r="M96" s="1110"/>
      <c r="N96" s="1110"/>
      <c r="O96" s="1110"/>
      <c r="P96" s="1261"/>
      <c r="Q96" s="1262"/>
      <c r="R96" s="1263"/>
      <c r="S96" s="1263"/>
      <c r="T96" s="1264"/>
      <c r="U96" s="1264"/>
      <c r="V96" s="1264"/>
      <c r="W96" s="1264"/>
      <c r="X96" s="1264"/>
      <c r="Y96" s="1264"/>
      <c r="Z96" s="1264"/>
      <c r="AA96" s="1264"/>
      <c r="AB96" s="1264"/>
      <c r="AC96" s="1264"/>
      <c r="AD96" s="1264"/>
      <c r="AE96" s="1264">
        <f>+AE95</f>
        <v>3922305188.3004627</v>
      </c>
      <c r="AF96" s="1264"/>
      <c r="AG96" s="1264"/>
      <c r="AH96" s="1019"/>
      <c r="AI96" s="1020"/>
      <c r="AJ96" s="438"/>
      <c r="AK96" s="438"/>
      <c r="AL96" s="438"/>
      <c r="AM96" s="438"/>
      <c r="AN96" s="438"/>
      <c r="AO96" s="438"/>
      <c r="AP96" s="438"/>
      <c r="AQ96" s="438"/>
      <c r="AR96" s="438"/>
      <c r="AS96" s="438"/>
    </row>
    <row r="97" spans="1:33" ht="60">
      <c r="A97" s="1265">
        <v>253513532120109</v>
      </c>
      <c r="B97" s="1199"/>
      <c r="C97" s="1199"/>
      <c r="D97" s="1266"/>
      <c r="E97" s="1267"/>
      <c r="F97" s="1268" t="s">
        <v>990</v>
      </c>
      <c r="G97" s="1269" t="s">
        <v>40</v>
      </c>
      <c r="H97" s="1270" t="s">
        <v>41</v>
      </c>
      <c r="I97" s="1271" t="s">
        <v>42</v>
      </c>
      <c r="J97" s="1272" t="s">
        <v>51</v>
      </c>
      <c r="K97" s="1273" t="s">
        <v>52</v>
      </c>
      <c r="L97" s="1361" t="s">
        <v>991</v>
      </c>
      <c r="M97" s="1274" t="s">
        <v>992</v>
      </c>
      <c r="N97" s="1275">
        <v>100</v>
      </c>
      <c r="O97" s="1274" t="s">
        <v>993</v>
      </c>
      <c r="P97" s="1124">
        <v>1</v>
      </c>
      <c r="Q97" s="1124">
        <v>1</v>
      </c>
      <c r="R97" s="1276" t="s">
        <v>994</v>
      </c>
      <c r="S97" s="1277">
        <v>7785</v>
      </c>
      <c r="T97" s="1278">
        <v>7769</v>
      </c>
      <c r="U97" s="1278">
        <v>8200</v>
      </c>
      <c r="V97" s="1278">
        <v>11657</v>
      </c>
      <c r="W97" s="1278">
        <v>31100</v>
      </c>
      <c r="X97" s="1278">
        <v>10308</v>
      </c>
      <c r="Y97" s="1278">
        <v>1012</v>
      </c>
      <c r="Z97" s="1278">
        <v>139</v>
      </c>
      <c r="AA97" s="1278">
        <v>0</v>
      </c>
      <c r="AB97" s="1278">
        <v>334</v>
      </c>
      <c r="AC97" s="1278">
        <v>562</v>
      </c>
      <c r="AD97" s="1278">
        <v>10308</v>
      </c>
      <c r="AE97" s="1279">
        <v>85000000</v>
      </c>
      <c r="AF97" s="1226">
        <v>41639</v>
      </c>
      <c r="AG97" s="1120" t="s">
        <v>962</v>
      </c>
    </row>
    <row r="98" spans="2:33" ht="15" customHeight="1">
      <c r="B98" s="1199"/>
      <c r="C98" s="1199"/>
      <c r="D98" s="1280"/>
      <c r="E98" s="1281"/>
      <c r="F98" s="1282"/>
      <c r="G98" s="1283"/>
      <c r="H98" s="1282"/>
      <c r="I98" s="1281"/>
      <c r="J98" s="1220"/>
      <c r="K98" s="1252"/>
      <c r="L98" s="219"/>
      <c r="M98" s="832"/>
      <c r="N98" s="832"/>
      <c r="O98" s="832"/>
      <c r="P98" s="95"/>
      <c r="Q98" s="1253"/>
      <c r="R98" s="1017"/>
      <c r="S98" s="1018">
        <f>S97</f>
        <v>7785</v>
      </c>
      <c r="T98" s="1018">
        <f aca="true" t="shared" si="7" ref="T98:AE98">T97</f>
        <v>7769</v>
      </c>
      <c r="U98" s="1018">
        <f t="shared" si="7"/>
        <v>8200</v>
      </c>
      <c r="V98" s="1018">
        <f t="shared" si="7"/>
        <v>11657</v>
      </c>
      <c r="W98" s="1018">
        <f t="shared" si="7"/>
        <v>31100</v>
      </c>
      <c r="X98" s="1018">
        <f t="shared" si="7"/>
        <v>10308</v>
      </c>
      <c r="Y98" s="1018">
        <f t="shared" si="7"/>
        <v>1012</v>
      </c>
      <c r="Z98" s="1018">
        <f t="shared" si="7"/>
        <v>139</v>
      </c>
      <c r="AA98" s="1018">
        <f t="shared" si="7"/>
        <v>0</v>
      </c>
      <c r="AB98" s="1018">
        <f t="shared" si="7"/>
        <v>334</v>
      </c>
      <c r="AC98" s="1018">
        <f t="shared" si="7"/>
        <v>562</v>
      </c>
      <c r="AD98" s="1018">
        <f t="shared" si="7"/>
        <v>10308</v>
      </c>
      <c r="AE98" s="1018">
        <f t="shared" si="7"/>
        <v>85000000</v>
      </c>
      <c r="AF98" s="1018"/>
      <c r="AG98" s="1018"/>
    </row>
    <row r="99" spans="2:33" ht="15" customHeight="1">
      <c r="B99" s="1199"/>
      <c r="C99" s="1199"/>
      <c r="D99" s="1280"/>
      <c r="E99" s="1281"/>
      <c r="F99" s="1282"/>
      <c r="G99" s="1283"/>
      <c r="H99" s="1254"/>
      <c r="I99" s="1254"/>
      <c r="J99" s="1254"/>
      <c r="K99" s="1254"/>
      <c r="L99" s="1359"/>
      <c r="M99" s="1255"/>
      <c r="N99" s="1255"/>
      <c r="O99" s="1255"/>
      <c r="P99" s="1256"/>
      <c r="Q99" s="1257"/>
      <c r="R99" s="1258"/>
      <c r="S99" s="1258"/>
      <c r="T99" s="1259"/>
      <c r="U99" s="1259"/>
      <c r="V99" s="1259"/>
      <c r="W99" s="1259"/>
      <c r="X99" s="1259"/>
      <c r="Y99" s="1259"/>
      <c r="Z99" s="1259"/>
      <c r="AA99" s="1259"/>
      <c r="AB99" s="1259"/>
      <c r="AC99" s="1259"/>
      <c r="AD99" s="1259"/>
      <c r="AE99" s="1259">
        <f>AE98</f>
        <v>85000000</v>
      </c>
      <c r="AF99" s="1259"/>
      <c r="AG99" s="1259"/>
    </row>
    <row r="100" spans="2:33" ht="15" customHeight="1">
      <c r="B100" s="1199"/>
      <c r="C100" s="1199"/>
      <c r="D100" s="1280"/>
      <c r="E100" s="1271"/>
      <c r="F100" s="1110"/>
      <c r="G100" s="1110"/>
      <c r="H100" s="1260"/>
      <c r="I100" s="1260"/>
      <c r="J100" s="1260"/>
      <c r="K100" s="1260"/>
      <c r="L100" s="1360"/>
      <c r="M100" s="1110"/>
      <c r="N100" s="1110"/>
      <c r="O100" s="1110"/>
      <c r="P100" s="1261"/>
      <c r="Q100" s="1262"/>
      <c r="R100" s="1263"/>
      <c r="S100" s="1263"/>
      <c r="T100" s="1264"/>
      <c r="U100" s="1264"/>
      <c r="V100" s="1264"/>
      <c r="W100" s="1264"/>
      <c r="X100" s="1264"/>
      <c r="Y100" s="1264"/>
      <c r="Z100" s="1264"/>
      <c r="AA100" s="1264"/>
      <c r="AB100" s="1264"/>
      <c r="AC100" s="1264"/>
      <c r="AD100" s="1264"/>
      <c r="AE100" s="1264">
        <f>+AE99</f>
        <v>85000000</v>
      </c>
      <c r="AF100" s="1264"/>
      <c r="AG100" s="1264"/>
    </row>
    <row r="101" spans="2:33" ht="15" customHeight="1">
      <c r="B101" s="1199"/>
      <c r="C101" s="1199"/>
      <c r="D101" s="1113"/>
      <c r="E101" s="1113"/>
      <c r="F101" s="1113"/>
      <c r="G101" s="1113"/>
      <c r="H101" s="1284"/>
      <c r="I101" s="1284"/>
      <c r="J101" s="1284"/>
      <c r="K101" s="1284"/>
      <c r="L101" s="1362"/>
      <c r="M101" s="1113"/>
      <c r="N101" s="1113"/>
      <c r="O101" s="1113"/>
      <c r="P101" s="1285"/>
      <c r="Q101" s="1286"/>
      <c r="R101" s="1287"/>
      <c r="S101" s="1287"/>
      <c r="T101" s="1288"/>
      <c r="U101" s="1288"/>
      <c r="V101" s="1288"/>
      <c r="W101" s="1288"/>
      <c r="X101" s="1288"/>
      <c r="Y101" s="1288"/>
      <c r="Z101" s="1288"/>
      <c r="AA101" s="1288"/>
      <c r="AB101" s="1288"/>
      <c r="AC101" s="1288"/>
      <c r="AD101" s="1288"/>
      <c r="AE101" s="1288">
        <f>+AE100+AE96</f>
        <v>4007305188.3004627</v>
      </c>
      <c r="AF101" s="1288"/>
      <c r="AG101" s="1288"/>
    </row>
    <row r="102" spans="2:31" s="1289" customFormat="1" ht="15" customHeight="1">
      <c r="B102" s="1290"/>
      <c r="C102" s="1291"/>
      <c r="D102" s="1292"/>
      <c r="E102" s="1293"/>
      <c r="F102" s="1272"/>
      <c r="G102" s="1273"/>
      <c r="H102" s="1292"/>
      <c r="I102" s="1273"/>
      <c r="J102" s="1294"/>
      <c r="K102" s="1273"/>
      <c r="L102" s="1345"/>
      <c r="M102" s="1273"/>
      <c r="N102" s="1295"/>
      <c r="O102" s="1089"/>
      <c r="P102" s="1295"/>
      <c r="Q102" s="1296"/>
      <c r="R102" s="1295"/>
      <c r="AE102" s="1297"/>
    </row>
    <row r="103" spans="1:45" s="317" customFormat="1" ht="135.75" customHeight="1">
      <c r="A103" s="1298" t="s">
        <v>995</v>
      </c>
      <c r="B103" s="1299" t="s">
        <v>996</v>
      </c>
      <c r="C103" s="1300" t="s">
        <v>997</v>
      </c>
      <c r="D103" s="1301">
        <v>4</v>
      </c>
      <c r="E103" s="1300" t="s">
        <v>998</v>
      </c>
      <c r="F103" s="1302">
        <v>4.1</v>
      </c>
      <c r="G103" s="1303" t="s">
        <v>999</v>
      </c>
      <c r="H103" s="1304" t="s">
        <v>1000</v>
      </c>
      <c r="I103" s="299" t="s">
        <v>1001</v>
      </c>
      <c r="J103" s="1305" t="s">
        <v>1002</v>
      </c>
      <c r="K103" s="299" t="s">
        <v>1003</v>
      </c>
      <c r="L103" s="1349" t="s">
        <v>1004</v>
      </c>
      <c r="M103" s="1121"/>
      <c r="N103" s="1141"/>
      <c r="O103" s="1120" t="s">
        <v>1005</v>
      </c>
      <c r="P103" s="1006">
        <v>0</v>
      </c>
      <c r="Q103" s="1306">
        <v>2</v>
      </c>
      <c r="R103" s="1008" t="s">
        <v>1006</v>
      </c>
      <c r="S103" s="1868">
        <v>7785</v>
      </c>
      <c r="T103" s="1871">
        <v>7769</v>
      </c>
      <c r="U103" s="1871">
        <v>8200</v>
      </c>
      <c r="V103" s="1871">
        <v>11657</v>
      </c>
      <c r="W103" s="1871">
        <v>31100</v>
      </c>
      <c r="X103" s="1865">
        <v>10308</v>
      </c>
      <c r="Y103" s="1865">
        <v>1012</v>
      </c>
      <c r="Z103" s="1865">
        <v>139</v>
      </c>
      <c r="AA103" s="1865"/>
      <c r="AB103" s="1865">
        <v>334</v>
      </c>
      <c r="AC103" s="1865">
        <v>562</v>
      </c>
      <c r="AD103" s="1865">
        <v>10308</v>
      </c>
      <c r="AE103" s="1128">
        <v>3000000</v>
      </c>
      <c r="AF103" s="1226">
        <v>41639</v>
      </c>
      <c r="AG103" s="1120" t="s">
        <v>962</v>
      </c>
      <c r="AH103" s="946"/>
      <c r="AI103" s="947"/>
      <c r="AJ103" s="316"/>
      <c r="AK103" s="316"/>
      <c r="AL103" s="316"/>
      <c r="AM103" s="316"/>
      <c r="AN103" s="316"/>
      <c r="AO103" s="316"/>
      <c r="AP103" s="316"/>
      <c r="AQ103" s="316"/>
      <c r="AR103" s="316"/>
      <c r="AS103" s="316"/>
    </row>
    <row r="104" spans="1:45" s="317" customFormat="1" ht="94.5" customHeight="1">
      <c r="A104" s="323"/>
      <c r="B104" s="1307"/>
      <c r="C104" s="1307"/>
      <c r="D104" s="1307"/>
      <c r="E104" s="1307"/>
      <c r="F104" s="323"/>
      <c r="G104" s="323"/>
      <c r="H104" s="88"/>
      <c r="I104" s="300"/>
      <c r="J104" s="88"/>
      <c r="K104" s="89"/>
      <c r="L104" s="1350" t="s">
        <v>1007</v>
      </c>
      <c r="M104" s="499"/>
      <c r="N104" s="1122">
        <v>100</v>
      </c>
      <c r="O104" s="1136" t="s">
        <v>1008</v>
      </c>
      <c r="P104" s="1006">
        <v>3</v>
      </c>
      <c r="Q104" s="1007">
        <v>1</v>
      </c>
      <c r="R104" s="1125" t="s">
        <v>1007</v>
      </c>
      <c r="S104" s="1869"/>
      <c r="T104" s="1872"/>
      <c r="U104" s="1872"/>
      <c r="V104" s="1872"/>
      <c r="W104" s="1872"/>
      <c r="X104" s="1866"/>
      <c r="Y104" s="1866"/>
      <c r="Z104" s="1866"/>
      <c r="AA104" s="1866"/>
      <c r="AB104" s="1866"/>
      <c r="AC104" s="1866"/>
      <c r="AD104" s="1866"/>
      <c r="AE104" s="1128">
        <v>60000000</v>
      </c>
      <c r="AF104" s="1226">
        <v>41639</v>
      </c>
      <c r="AG104" s="1120" t="s">
        <v>962</v>
      </c>
      <c r="AH104" s="946"/>
      <c r="AI104" s="947"/>
      <c r="AJ104" s="316"/>
      <c r="AK104" s="316"/>
      <c r="AL104" s="316"/>
      <c r="AM104" s="316"/>
      <c r="AN104" s="316"/>
      <c r="AO104" s="316"/>
      <c r="AP104" s="316"/>
      <c r="AQ104" s="316"/>
      <c r="AR104" s="316"/>
      <c r="AS104" s="316"/>
    </row>
    <row r="105" spans="1:45" s="343" customFormat="1" ht="177" customHeight="1">
      <c r="A105" s="499"/>
      <c r="B105" s="1308"/>
      <c r="C105" s="1308"/>
      <c r="D105" s="1308"/>
      <c r="E105" s="1308"/>
      <c r="F105" s="499"/>
      <c r="G105" s="499"/>
      <c r="H105" s="88"/>
      <c r="I105" s="300"/>
      <c r="J105" s="88"/>
      <c r="K105" s="89"/>
      <c r="L105" s="1349" t="s">
        <v>1009</v>
      </c>
      <c r="M105" s="370" t="s">
        <v>1010</v>
      </c>
      <c r="N105" s="1122">
        <v>100</v>
      </c>
      <c r="O105" s="1120" t="s">
        <v>1011</v>
      </c>
      <c r="P105" s="1211">
        <v>1</v>
      </c>
      <c r="Q105" s="1007">
        <v>1</v>
      </c>
      <c r="R105" s="1125" t="s">
        <v>1012</v>
      </c>
      <c r="S105" s="1869"/>
      <c r="T105" s="1872"/>
      <c r="U105" s="1872"/>
      <c r="V105" s="1872"/>
      <c r="W105" s="1872"/>
      <c r="X105" s="1866"/>
      <c r="Y105" s="1866"/>
      <c r="Z105" s="1866"/>
      <c r="AA105" s="1866"/>
      <c r="AB105" s="1866"/>
      <c r="AC105" s="1866"/>
      <c r="AD105" s="1866"/>
      <c r="AE105" s="1128">
        <v>4500000</v>
      </c>
      <c r="AF105" s="1226">
        <v>41639</v>
      </c>
      <c r="AG105" s="1120" t="s">
        <v>962</v>
      </c>
      <c r="AH105" s="1019"/>
      <c r="AI105" s="1020"/>
      <c r="AJ105" s="438"/>
      <c r="AK105" s="438"/>
      <c r="AL105" s="438"/>
      <c r="AM105" s="438"/>
      <c r="AN105" s="438"/>
      <c r="AO105" s="438"/>
      <c r="AP105" s="438"/>
      <c r="AQ105" s="438"/>
      <c r="AR105" s="438"/>
      <c r="AS105" s="438"/>
    </row>
    <row r="106" spans="1:45" s="343" customFormat="1" ht="72.75" customHeight="1">
      <c r="A106" s="499"/>
      <c r="B106" s="1308"/>
      <c r="C106" s="1308"/>
      <c r="D106" s="1308"/>
      <c r="E106" s="1308"/>
      <c r="F106" s="499"/>
      <c r="G106" s="499"/>
      <c r="H106" s="88"/>
      <c r="I106" s="300"/>
      <c r="J106" s="88"/>
      <c r="K106" s="89"/>
      <c r="L106" s="1350" t="s">
        <v>1013</v>
      </c>
      <c r="M106" s="499"/>
      <c r="N106" s="1122">
        <v>100</v>
      </c>
      <c r="O106" s="1120" t="s">
        <v>1014</v>
      </c>
      <c r="P106" s="1211">
        <v>1</v>
      </c>
      <c r="Q106" s="1007">
        <v>1</v>
      </c>
      <c r="R106" s="1125" t="s">
        <v>1013</v>
      </c>
      <c r="S106" s="1869"/>
      <c r="T106" s="1872"/>
      <c r="U106" s="1872"/>
      <c r="V106" s="1872"/>
      <c r="W106" s="1872"/>
      <c r="X106" s="1866"/>
      <c r="Y106" s="1866"/>
      <c r="Z106" s="1866"/>
      <c r="AA106" s="1866"/>
      <c r="AB106" s="1866"/>
      <c r="AC106" s="1866"/>
      <c r="AD106" s="1866"/>
      <c r="AE106" s="1128">
        <v>5000000</v>
      </c>
      <c r="AF106" s="1226">
        <v>41639</v>
      </c>
      <c r="AG106" s="1120" t="s">
        <v>962</v>
      </c>
      <c r="AH106" s="1019"/>
      <c r="AI106" s="1020"/>
      <c r="AJ106" s="438"/>
      <c r="AK106" s="438"/>
      <c r="AL106" s="438"/>
      <c r="AM106" s="438"/>
      <c r="AN106" s="438"/>
      <c r="AO106" s="438"/>
      <c r="AP106" s="438"/>
      <c r="AQ106" s="438"/>
      <c r="AR106" s="438"/>
      <c r="AS106" s="438"/>
    </row>
    <row r="107" spans="1:45" s="343" customFormat="1" ht="103.5" customHeight="1">
      <c r="A107" s="704"/>
      <c r="B107" s="1308"/>
      <c r="C107" s="1308"/>
      <c r="D107" s="1308"/>
      <c r="E107" s="1308"/>
      <c r="F107" s="499"/>
      <c r="G107" s="499"/>
      <c r="H107" s="88"/>
      <c r="I107" s="300"/>
      <c r="J107" s="1309"/>
      <c r="K107" s="1241"/>
      <c r="L107" s="1350" t="s">
        <v>1015</v>
      </c>
      <c r="M107" s="704"/>
      <c r="N107" s="1122">
        <v>25</v>
      </c>
      <c r="O107" s="1136" t="s">
        <v>1016</v>
      </c>
      <c r="P107" s="1006">
        <v>123</v>
      </c>
      <c r="Q107" s="1310">
        <v>35</v>
      </c>
      <c r="R107" s="1125" t="s">
        <v>1017</v>
      </c>
      <c r="S107" s="1870"/>
      <c r="T107" s="1873"/>
      <c r="U107" s="1873"/>
      <c r="V107" s="1873"/>
      <c r="W107" s="1873"/>
      <c r="X107" s="1867"/>
      <c r="Y107" s="1867"/>
      <c r="Z107" s="1867"/>
      <c r="AA107" s="1867"/>
      <c r="AB107" s="1867"/>
      <c r="AC107" s="1867"/>
      <c r="AD107" s="1867"/>
      <c r="AE107" s="1128">
        <v>48300000</v>
      </c>
      <c r="AF107" s="1226">
        <v>41639</v>
      </c>
      <c r="AG107" s="1120" t="s">
        <v>962</v>
      </c>
      <c r="AH107" s="1019"/>
      <c r="AI107" s="1020"/>
      <c r="AJ107" s="438"/>
      <c r="AK107" s="438"/>
      <c r="AL107" s="438"/>
      <c r="AM107" s="438"/>
      <c r="AN107" s="438"/>
      <c r="AO107" s="438"/>
      <c r="AP107" s="438"/>
      <c r="AQ107" s="438"/>
      <c r="AR107" s="438"/>
      <c r="AS107" s="438"/>
    </row>
    <row r="108" spans="2:45" s="343" customFormat="1" ht="33" customHeight="1">
      <c r="B108" s="1308"/>
      <c r="C108" s="1308"/>
      <c r="D108" s="1308"/>
      <c r="E108" s="1308"/>
      <c r="F108" s="499"/>
      <c r="G108" s="499"/>
      <c r="H108" s="88"/>
      <c r="I108" s="300"/>
      <c r="J108" s="58"/>
      <c r="K108" s="57"/>
      <c r="L108" s="219"/>
      <c r="M108" s="629"/>
      <c r="N108" s="629"/>
      <c r="O108" s="629"/>
      <c r="P108" s="95"/>
      <c r="Q108" s="1046"/>
      <c r="R108" s="1017"/>
      <c r="S108" s="503">
        <f>S103</f>
        <v>7785</v>
      </c>
      <c r="T108" s="503">
        <f aca="true" t="shared" si="8" ref="T108:AD108">T103</f>
        <v>7769</v>
      </c>
      <c r="U108" s="503">
        <f t="shared" si="8"/>
        <v>8200</v>
      </c>
      <c r="V108" s="503">
        <f t="shared" si="8"/>
        <v>11657</v>
      </c>
      <c r="W108" s="503">
        <f t="shared" si="8"/>
        <v>31100</v>
      </c>
      <c r="X108" s="503">
        <f t="shared" si="8"/>
        <v>10308</v>
      </c>
      <c r="Y108" s="503">
        <f t="shared" si="8"/>
        <v>1012</v>
      </c>
      <c r="Z108" s="503">
        <f t="shared" si="8"/>
        <v>139</v>
      </c>
      <c r="AA108" s="503">
        <f t="shared" si="8"/>
        <v>0</v>
      </c>
      <c r="AB108" s="503">
        <f t="shared" si="8"/>
        <v>334</v>
      </c>
      <c r="AC108" s="503">
        <f t="shared" si="8"/>
        <v>562</v>
      </c>
      <c r="AD108" s="503">
        <f t="shared" si="8"/>
        <v>10308</v>
      </c>
      <c r="AE108" s="503">
        <f>SUM(AE103:AE107)</f>
        <v>120800000</v>
      </c>
      <c r="AF108" s="503"/>
      <c r="AG108" s="503"/>
      <c r="AH108" s="1019"/>
      <c r="AI108" s="1020"/>
      <c r="AJ108" s="438"/>
      <c r="AK108" s="438"/>
      <c r="AL108" s="438"/>
      <c r="AM108" s="438"/>
      <c r="AN108" s="438"/>
      <c r="AO108" s="438"/>
      <c r="AP108" s="438"/>
      <c r="AQ108" s="438"/>
      <c r="AR108" s="438"/>
      <c r="AS108" s="438"/>
    </row>
    <row r="109" spans="1:45" s="317" customFormat="1" ht="179.25" customHeight="1">
      <c r="A109" s="1311">
        <v>253603841120116</v>
      </c>
      <c r="B109" s="1307"/>
      <c r="C109" s="1307"/>
      <c r="D109" s="1307"/>
      <c r="E109" s="1307"/>
      <c r="F109" s="323"/>
      <c r="G109" s="323"/>
      <c r="H109" s="88"/>
      <c r="I109" s="300"/>
      <c r="J109" s="300" t="s">
        <v>1018</v>
      </c>
      <c r="K109" s="88" t="s">
        <v>1019</v>
      </c>
      <c r="L109" s="295" t="s">
        <v>1020</v>
      </c>
      <c r="M109" s="1312" t="s">
        <v>1021</v>
      </c>
      <c r="N109" s="1122">
        <v>100</v>
      </c>
      <c r="O109" s="1312" t="s">
        <v>1022</v>
      </c>
      <c r="P109" s="1006">
        <v>1</v>
      </c>
      <c r="Q109" s="1007">
        <v>1</v>
      </c>
      <c r="R109" s="184" t="s">
        <v>1023</v>
      </c>
      <c r="S109" s="1242">
        <v>7785</v>
      </c>
      <c r="T109" s="485">
        <v>7769</v>
      </c>
      <c r="U109" s="485">
        <v>8200</v>
      </c>
      <c r="V109" s="485">
        <v>11657</v>
      </c>
      <c r="W109" s="485">
        <v>31100</v>
      </c>
      <c r="X109" s="1243">
        <v>10308</v>
      </c>
      <c r="Y109" s="1243">
        <v>1012</v>
      </c>
      <c r="Z109" s="1243">
        <v>139</v>
      </c>
      <c r="AA109" s="1243">
        <v>0</v>
      </c>
      <c r="AB109" s="1243">
        <v>334</v>
      </c>
      <c r="AC109" s="1243">
        <v>562</v>
      </c>
      <c r="AD109" s="1243">
        <v>10308</v>
      </c>
      <c r="AE109" s="1128">
        <v>16000000</v>
      </c>
      <c r="AF109" s="1226">
        <v>41639</v>
      </c>
      <c r="AG109" s="1120" t="s">
        <v>962</v>
      </c>
      <c r="AH109" s="946"/>
      <c r="AI109" s="947"/>
      <c r="AJ109" s="316"/>
      <c r="AK109" s="316"/>
      <c r="AL109" s="316"/>
      <c r="AM109" s="316"/>
      <c r="AN109" s="316"/>
      <c r="AO109" s="316"/>
      <c r="AP109" s="316"/>
      <c r="AQ109" s="316"/>
      <c r="AR109" s="316"/>
      <c r="AS109" s="316"/>
    </row>
    <row r="110" spans="1:45" s="317" customFormat="1" ht="304.5" customHeight="1">
      <c r="A110" s="995">
        <v>253603841120117</v>
      </c>
      <c r="B110" s="1307"/>
      <c r="C110" s="1307"/>
      <c r="D110" s="1307"/>
      <c r="E110" s="1307"/>
      <c r="F110" s="323"/>
      <c r="G110" s="323"/>
      <c r="H110" s="88"/>
      <c r="I110" s="300"/>
      <c r="J110" s="300"/>
      <c r="K110" s="88"/>
      <c r="L110" s="1350" t="s">
        <v>1024</v>
      </c>
      <c r="M110" s="1196" t="s">
        <v>1025</v>
      </c>
      <c r="N110" s="1122">
        <v>25</v>
      </c>
      <c r="O110" s="1196" t="s">
        <v>1026</v>
      </c>
      <c r="P110" s="1006">
        <v>2</v>
      </c>
      <c r="Q110" s="1007">
        <v>5</v>
      </c>
      <c r="R110" s="184" t="s">
        <v>1027</v>
      </c>
      <c r="S110" s="1242">
        <v>7785</v>
      </c>
      <c r="T110" s="485">
        <v>7769</v>
      </c>
      <c r="U110" s="485">
        <v>8200</v>
      </c>
      <c r="V110" s="485">
        <v>11657</v>
      </c>
      <c r="W110" s="485">
        <v>31100</v>
      </c>
      <c r="X110" s="1243">
        <v>10308</v>
      </c>
      <c r="Y110" s="1243">
        <v>1012</v>
      </c>
      <c r="Z110" s="1243">
        <v>139</v>
      </c>
      <c r="AA110" s="1243">
        <v>0</v>
      </c>
      <c r="AB110" s="1243">
        <v>334</v>
      </c>
      <c r="AC110" s="1243">
        <v>562</v>
      </c>
      <c r="AD110" s="1243">
        <v>10308</v>
      </c>
      <c r="AE110" s="1128">
        <v>3000000</v>
      </c>
      <c r="AF110" s="1226">
        <v>41639</v>
      </c>
      <c r="AG110" s="1120" t="s">
        <v>962</v>
      </c>
      <c r="AH110" s="946"/>
      <c r="AI110" s="947"/>
      <c r="AJ110" s="316"/>
      <c r="AK110" s="316"/>
      <c r="AL110" s="316"/>
      <c r="AM110" s="316"/>
      <c r="AN110" s="316"/>
      <c r="AO110" s="316"/>
      <c r="AP110" s="316"/>
      <c r="AQ110" s="316"/>
      <c r="AR110" s="316"/>
      <c r="AS110" s="316"/>
    </row>
    <row r="111" spans="1:45" s="343" customFormat="1" ht="136.5" customHeight="1">
      <c r="A111" s="1247">
        <v>253603841120118</v>
      </c>
      <c r="B111" s="1308"/>
      <c r="C111" s="1308"/>
      <c r="D111" s="1308"/>
      <c r="E111" s="1308"/>
      <c r="F111" s="499"/>
      <c r="G111" s="499"/>
      <c r="H111" s="88"/>
      <c r="I111" s="300"/>
      <c r="J111" s="300"/>
      <c r="K111" s="88"/>
      <c r="L111" s="1824" t="s">
        <v>1028</v>
      </c>
      <c r="M111" s="1883" t="s">
        <v>1029</v>
      </c>
      <c r="N111" s="1886">
        <v>24</v>
      </c>
      <c r="O111" s="1889" t="s">
        <v>1030</v>
      </c>
      <c r="P111" s="1808">
        <v>23</v>
      </c>
      <c r="Q111" s="1892">
        <v>7</v>
      </c>
      <c r="R111" s="184" t="s">
        <v>1031</v>
      </c>
      <c r="S111" s="1877">
        <v>1264</v>
      </c>
      <c r="T111" s="1874">
        <v>1764</v>
      </c>
      <c r="U111" s="1874">
        <v>2859</v>
      </c>
      <c r="V111" s="1874">
        <v>1304</v>
      </c>
      <c r="W111" s="1874">
        <v>1207</v>
      </c>
      <c r="X111" s="1880">
        <v>1090</v>
      </c>
      <c r="Y111" s="1874">
        <v>168</v>
      </c>
      <c r="Z111" s="1895"/>
      <c r="AA111" s="1874"/>
      <c r="AB111" s="1874">
        <v>240</v>
      </c>
      <c r="AC111" s="1874">
        <v>469</v>
      </c>
      <c r="AD111" s="1874">
        <v>1090</v>
      </c>
      <c r="AE111" s="1313">
        <v>1713798.7012529997</v>
      </c>
      <c r="AF111" s="1226">
        <v>41639</v>
      </c>
      <c r="AG111" s="1120" t="s">
        <v>908</v>
      </c>
      <c r="AH111" s="1019"/>
      <c r="AI111" s="1020"/>
      <c r="AJ111" s="438"/>
      <c r="AK111" s="438"/>
      <c r="AL111" s="438"/>
      <c r="AM111" s="438"/>
      <c r="AN111" s="438"/>
      <c r="AO111" s="438"/>
      <c r="AP111" s="438"/>
      <c r="AQ111" s="438"/>
      <c r="AR111" s="438"/>
      <c r="AS111" s="438"/>
    </row>
    <row r="112" spans="1:45" s="343" customFormat="1" ht="133.5" customHeight="1">
      <c r="A112" s="499"/>
      <c r="B112" s="1308"/>
      <c r="C112" s="1308"/>
      <c r="D112" s="1308"/>
      <c r="E112" s="1308"/>
      <c r="F112" s="499"/>
      <c r="G112" s="499"/>
      <c r="H112" s="88"/>
      <c r="I112" s="300"/>
      <c r="J112" s="300"/>
      <c r="K112" s="88"/>
      <c r="L112" s="1825"/>
      <c r="M112" s="1884"/>
      <c r="N112" s="1887"/>
      <c r="O112" s="1890"/>
      <c r="P112" s="1848"/>
      <c r="Q112" s="1893"/>
      <c r="R112" s="184" t="s">
        <v>1032</v>
      </c>
      <c r="S112" s="1878"/>
      <c r="T112" s="1875"/>
      <c r="U112" s="1875"/>
      <c r="V112" s="1875"/>
      <c r="W112" s="1875"/>
      <c r="X112" s="1881"/>
      <c r="Y112" s="1875"/>
      <c r="Z112" s="1896"/>
      <c r="AA112" s="1875"/>
      <c r="AB112" s="1875"/>
      <c r="AC112" s="1875"/>
      <c r="AD112" s="1875"/>
      <c r="AE112" s="1313">
        <v>2016233.76618</v>
      </c>
      <c r="AF112" s="1226">
        <v>41639</v>
      </c>
      <c r="AG112" s="1079" t="s">
        <v>908</v>
      </c>
      <c r="AH112" s="1019"/>
      <c r="AI112" s="1020"/>
      <c r="AJ112" s="438"/>
      <c r="AK112" s="438"/>
      <c r="AL112" s="438"/>
      <c r="AM112" s="438"/>
      <c r="AN112" s="438"/>
      <c r="AO112" s="438"/>
      <c r="AP112" s="438"/>
      <c r="AQ112" s="438"/>
      <c r="AR112" s="438"/>
      <c r="AS112" s="438"/>
    </row>
    <row r="113" spans="1:45" s="343" customFormat="1" ht="124.5" customHeight="1">
      <c r="A113" s="499"/>
      <c r="B113" s="1308"/>
      <c r="C113" s="1308"/>
      <c r="D113" s="1308"/>
      <c r="E113" s="1308"/>
      <c r="F113" s="499"/>
      <c r="G113" s="499"/>
      <c r="H113" s="88"/>
      <c r="I113" s="300"/>
      <c r="J113" s="300"/>
      <c r="K113" s="88"/>
      <c r="L113" s="1825"/>
      <c r="M113" s="1884"/>
      <c r="N113" s="1887"/>
      <c r="O113" s="1890"/>
      <c r="P113" s="1848"/>
      <c r="Q113" s="1893"/>
      <c r="R113" s="184" t="s">
        <v>1033</v>
      </c>
      <c r="S113" s="1878"/>
      <c r="T113" s="1875"/>
      <c r="U113" s="1875"/>
      <c r="V113" s="1875"/>
      <c r="W113" s="1875"/>
      <c r="X113" s="1881"/>
      <c r="Y113" s="1875"/>
      <c r="Z113" s="1896"/>
      <c r="AA113" s="1875"/>
      <c r="AB113" s="1875"/>
      <c r="AC113" s="1875"/>
      <c r="AD113" s="1875"/>
      <c r="AE113" s="1313">
        <v>2688311.68824</v>
      </c>
      <c r="AF113" s="1226">
        <v>41639</v>
      </c>
      <c r="AG113" s="1079" t="s">
        <v>908</v>
      </c>
      <c r="AH113" s="1019"/>
      <c r="AI113" s="1020"/>
      <c r="AJ113" s="438"/>
      <c r="AK113" s="438"/>
      <c r="AL113" s="438"/>
      <c r="AM113" s="438"/>
      <c r="AN113" s="438"/>
      <c r="AO113" s="438"/>
      <c r="AP113" s="438"/>
      <c r="AQ113" s="438"/>
      <c r="AR113" s="438"/>
      <c r="AS113" s="438"/>
    </row>
    <row r="114" spans="1:45" s="343" customFormat="1" ht="146.25" customHeight="1">
      <c r="A114" s="499"/>
      <c r="B114" s="1308"/>
      <c r="C114" s="1308"/>
      <c r="D114" s="1308"/>
      <c r="E114" s="1308"/>
      <c r="F114" s="499"/>
      <c r="G114" s="499"/>
      <c r="H114" s="88"/>
      <c r="I114" s="300"/>
      <c r="J114" s="300"/>
      <c r="K114" s="88"/>
      <c r="L114" s="1825"/>
      <c r="M114" s="1884"/>
      <c r="N114" s="1887"/>
      <c r="O114" s="1890"/>
      <c r="P114" s="1848"/>
      <c r="Q114" s="1893"/>
      <c r="R114" s="184" t="s">
        <v>1034</v>
      </c>
      <c r="S114" s="1878"/>
      <c r="T114" s="1875"/>
      <c r="U114" s="1875"/>
      <c r="V114" s="1875"/>
      <c r="W114" s="1875"/>
      <c r="X114" s="1881"/>
      <c r="Y114" s="1875"/>
      <c r="Z114" s="1896"/>
      <c r="AA114" s="1875"/>
      <c r="AB114" s="1875"/>
      <c r="AC114" s="1875"/>
      <c r="AD114" s="1875"/>
      <c r="AE114" s="1313">
        <v>2016233.76618</v>
      </c>
      <c r="AF114" s="1226">
        <v>41639</v>
      </c>
      <c r="AG114" s="1120" t="s">
        <v>908</v>
      </c>
      <c r="AH114" s="1019"/>
      <c r="AI114" s="1020"/>
      <c r="AJ114" s="438"/>
      <c r="AK114" s="438"/>
      <c r="AL114" s="438"/>
      <c r="AM114" s="438"/>
      <c r="AN114" s="438"/>
      <c r="AO114" s="438"/>
      <c r="AP114" s="438"/>
      <c r="AQ114" s="438"/>
      <c r="AR114" s="438"/>
      <c r="AS114" s="438"/>
    </row>
    <row r="115" spans="1:45" s="343" customFormat="1" ht="140.25" customHeight="1">
      <c r="A115" s="499"/>
      <c r="B115" s="1308"/>
      <c r="C115" s="1308"/>
      <c r="D115" s="1308"/>
      <c r="E115" s="1308"/>
      <c r="F115" s="499"/>
      <c r="G115" s="499"/>
      <c r="H115" s="88"/>
      <c r="I115" s="300"/>
      <c r="J115" s="300"/>
      <c r="K115" s="88"/>
      <c r="L115" s="1825"/>
      <c r="M115" s="1884"/>
      <c r="N115" s="1887"/>
      <c r="O115" s="1890"/>
      <c r="P115" s="1848"/>
      <c r="Q115" s="1893"/>
      <c r="R115" s="184" t="s">
        <v>1035</v>
      </c>
      <c r="S115" s="1878"/>
      <c r="T115" s="1875"/>
      <c r="U115" s="1875"/>
      <c r="V115" s="1875"/>
      <c r="W115" s="1875"/>
      <c r="X115" s="1881"/>
      <c r="Y115" s="1875"/>
      <c r="Z115" s="1896"/>
      <c r="AA115" s="1875"/>
      <c r="AB115" s="1875"/>
      <c r="AC115" s="1875"/>
      <c r="AD115" s="1875"/>
      <c r="AE115" s="1313">
        <v>2016233.76618</v>
      </c>
      <c r="AF115" s="1226">
        <v>41639</v>
      </c>
      <c r="AG115" s="1120" t="s">
        <v>908</v>
      </c>
      <c r="AH115" s="1019"/>
      <c r="AI115" s="1020"/>
      <c r="AJ115" s="438"/>
      <c r="AK115" s="438"/>
      <c r="AL115" s="438"/>
      <c r="AM115" s="438"/>
      <c r="AN115" s="438"/>
      <c r="AO115" s="438"/>
      <c r="AP115" s="438"/>
      <c r="AQ115" s="438"/>
      <c r="AR115" s="438"/>
      <c r="AS115" s="438"/>
    </row>
    <row r="116" spans="1:45" s="343" customFormat="1" ht="140.25" customHeight="1">
      <c r="A116" s="499"/>
      <c r="B116" s="1308"/>
      <c r="C116" s="1308"/>
      <c r="D116" s="1308"/>
      <c r="E116" s="1308"/>
      <c r="F116" s="499"/>
      <c r="G116" s="499"/>
      <c r="H116" s="88"/>
      <c r="I116" s="300"/>
      <c r="J116" s="300"/>
      <c r="K116" s="88"/>
      <c r="L116" s="1825"/>
      <c r="M116" s="1884"/>
      <c r="N116" s="1887"/>
      <c r="O116" s="1890"/>
      <c r="P116" s="1848"/>
      <c r="Q116" s="1893"/>
      <c r="R116" s="184" t="s">
        <v>1036</v>
      </c>
      <c r="S116" s="1878"/>
      <c r="T116" s="1875"/>
      <c r="U116" s="1875"/>
      <c r="V116" s="1875"/>
      <c r="W116" s="1875"/>
      <c r="X116" s="1881"/>
      <c r="Y116" s="1875"/>
      <c r="Z116" s="1896"/>
      <c r="AA116" s="1875"/>
      <c r="AB116" s="1875"/>
      <c r="AC116" s="1875"/>
      <c r="AD116" s="1875"/>
      <c r="AE116" s="1313">
        <v>2274593.960978305</v>
      </c>
      <c r="AF116" s="1226">
        <v>41639</v>
      </c>
      <c r="AG116" s="1120" t="s">
        <v>908</v>
      </c>
      <c r="AH116" s="1019"/>
      <c r="AI116" s="1020"/>
      <c r="AJ116" s="438"/>
      <c r="AK116" s="438"/>
      <c r="AL116" s="438"/>
      <c r="AM116" s="438"/>
      <c r="AN116" s="438"/>
      <c r="AO116" s="438"/>
      <c r="AP116" s="438"/>
      <c r="AQ116" s="438"/>
      <c r="AR116" s="438"/>
      <c r="AS116" s="438"/>
    </row>
    <row r="117" spans="1:45" s="343" customFormat="1" ht="135.75" customHeight="1">
      <c r="A117" s="704"/>
      <c r="B117" s="1308"/>
      <c r="C117" s="1308"/>
      <c r="D117" s="1308"/>
      <c r="E117" s="1308"/>
      <c r="F117" s="499"/>
      <c r="G117" s="499"/>
      <c r="H117" s="88"/>
      <c r="I117" s="300"/>
      <c r="J117" s="300"/>
      <c r="K117" s="88"/>
      <c r="L117" s="1826"/>
      <c r="M117" s="1885"/>
      <c r="N117" s="1888"/>
      <c r="O117" s="1891"/>
      <c r="P117" s="1809"/>
      <c r="Q117" s="1894"/>
      <c r="R117" s="184" t="s">
        <v>1037</v>
      </c>
      <c r="S117" s="1879"/>
      <c r="T117" s="1876"/>
      <c r="U117" s="1876"/>
      <c r="V117" s="1876"/>
      <c r="W117" s="1876"/>
      <c r="X117" s="1882"/>
      <c r="Y117" s="1876"/>
      <c r="Z117" s="1897"/>
      <c r="AA117" s="1876"/>
      <c r="AB117" s="1876"/>
      <c r="AC117" s="1876"/>
      <c r="AD117" s="1876"/>
      <c r="AE117" s="1313">
        <v>2274593.960978305</v>
      </c>
      <c r="AF117" s="1226">
        <v>41639</v>
      </c>
      <c r="AG117" s="1120" t="s">
        <v>908</v>
      </c>
      <c r="AH117" s="1019"/>
      <c r="AI117" s="1020"/>
      <c r="AJ117" s="438"/>
      <c r="AK117" s="438"/>
      <c r="AL117" s="438"/>
      <c r="AM117" s="438"/>
      <c r="AN117" s="438"/>
      <c r="AO117" s="438"/>
      <c r="AP117" s="438"/>
      <c r="AQ117" s="438"/>
      <c r="AR117" s="438"/>
      <c r="AS117" s="438"/>
    </row>
    <row r="118" spans="1:45" s="343" customFormat="1" ht="98.25" customHeight="1">
      <c r="A118" s="1314">
        <v>253603841120119</v>
      </c>
      <c r="B118" s="1308"/>
      <c r="C118" s="1308"/>
      <c r="D118" s="1308"/>
      <c r="E118" s="1308"/>
      <c r="F118" s="499"/>
      <c r="G118" s="499"/>
      <c r="H118" s="88"/>
      <c r="I118" s="300"/>
      <c r="J118" s="1194"/>
      <c r="K118" s="89"/>
      <c r="L118" s="1350" t="s">
        <v>1038</v>
      </c>
      <c r="M118" s="1196" t="s">
        <v>1039</v>
      </c>
      <c r="N118" s="1122">
        <v>100</v>
      </c>
      <c r="O118" s="1136" t="s">
        <v>1040</v>
      </c>
      <c r="P118" s="1006">
        <v>17451</v>
      </c>
      <c r="Q118" s="1007">
        <v>17451</v>
      </c>
      <c r="R118" s="184" t="s">
        <v>1041</v>
      </c>
      <c r="S118" s="1242">
        <v>7785</v>
      </c>
      <c r="T118" s="485">
        <v>7769</v>
      </c>
      <c r="U118" s="485">
        <v>8200</v>
      </c>
      <c r="V118" s="485">
        <v>11657</v>
      </c>
      <c r="W118" s="485">
        <v>31100</v>
      </c>
      <c r="X118" s="1243">
        <v>10308</v>
      </c>
      <c r="Y118" s="1243">
        <v>1012</v>
      </c>
      <c r="Z118" s="1243">
        <v>139</v>
      </c>
      <c r="AA118" s="1243">
        <v>0</v>
      </c>
      <c r="AB118" s="1243">
        <v>334</v>
      </c>
      <c r="AC118" s="1243">
        <v>562</v>
      </c>
      <c r="AD118" s="1243">
        <v>10308</v>
      </c>
      <c r="AE118" s="1313">
        <v>65000000</v>
      </c>
      <c r="AF118" s="1226">
        <v>41639</v>
      </c>
      <c r="AG118" s="1120" t="s">
        <v>908</v>
      </c>
      <c r="AH118" s="1019"/>
      <c r="AI118" s="1020"/>
      <c r="AJ118" s="438"/>
      <c r="AK118" s="438"/>
      <c r="AL118" s="438"/>
      <c r="AM118" s="438"/>
      <c r="AN118" s="438"/>
      <c r="AO118" s="438"/>
      <c r="AP118" s="438"/>
      <c r="AQ118" s="438"/>
      <c r="AR118" s="438"/>
      <c r="AS118" s="438"/>
    </row>
    <row r="119" spans="1:45" s="343" customFormat="1" ht="282.75" customHeight="1">
      <c r="A119" s="1207" t="s">
        <v>1042</v>
      </c>
      <c r="B119" s="1308"/>
      <c r="C119" s="1308"/>
      <c r="D119" s="1308"/>
      <c r="E119" s="1308"/>
      <c r="F119" s="499"/>
      <c r="G119" s="499"/>
      <c r="H119" s="88"/>
      <c r="I119" s="300"/>
      <c r="J119" s="1315"/>
      <c r="K119" s="1241"/>
      <c r="L119" s="1350" t="s">
        <v>1043</v>
      </c>
      <c r="M119" s="1196" t="s">
        <v>1044</v>
      </c>
      <c r="N119" s="1122">
        <v>100</v>
      </c>
      <c r="O119" s="1136" t="s">
        <v>1045</v>
      </c>
      <c r="P119" s="1006">
        <v>27</v>
      </c>
      <c r="Q119" s="1007">
        <v>35</v>
      </c>
      <c r="R119" s="184" t="s">
        <v>1046</v>
      </c>
      <c r="S119" s="1242">
        <v>7785</v>
      </c>
      <c r="T119" s="485">
        <v>7769</v>
      </c>
      <c r="U119" s="485">
        <v>8200</v>
      </c>
      <c r="V119" s="485">
        <v>11657</v>
      </c>
      <c r="W119" s="485">
        <v>31100</v>
      </c>
      <c r="X119" s="1243">
        <v>10308</v>
      </c>
      <c r="Y119" s="1243">
        <v>1012</v>
      </c>
      <c r="Z119" s="1243">
        <v>139</v>
      </c>
      <c r="AA119" s="1243">
        <v>0</v>
      </c>
      <c r="AB119" s="1243">
        <v>334</v>
      </c>
      <c r="AC119" s="1243">
        <v>562</v>
      </c>
      <c r="AD119" s="1243">
        <v>10308</v>
      </c>
      <c r="AE119" s="1079">
        <v>70000000</v>
      </c>
      <c r="AF119" s="1226">
        <v>41274</v>
      </c>
      <c r="AG119" s="1120" t="s">
        <v>908</v>
      </c>
      <c r="AH119" s="1019"/>
      <c r="AI119" s="1020"/>
      <c r="AJ119" s="438"/>
      <c r="AK119" s="438"/>
      <c r="AL119" s="438"/>
      <c r="AM119" s="438"/>
      <c r="AN119" s="438"/>
      <c r="AO119" s="438"/>
      <c r="AP119" s="438"/>
      <c r="AQ119" s="438"/>
      <c r="AR119" s="438"/>
      <c r="AS119" s="438"/>
    </row>
    <row r="120" spans="2:45" s="343" customFormat="1" ht="33" customHeight="1">
      <c r="B120" s="1308"/>
      <c r="C120" s="1308"/>
      <c r="D120" s="1308"/>
      <c r="E120" s="1308"/>
      <c r="F120" s="499"/>
      <c r="G120" s="499"/>
      <c r="H120" s="88"/>
      <c r="I120" s="300"/>
      <c r="J120" s="1316"/>
      <c r="K120" s="1317"/>
      <c r="L120" s="214"/>
      <c r="M120" s="629"/>
      <c r="N120" s="629"/>
      <c r="O120" s="629"/>
      <c r="P120" s="59"/>
      <c r="Q120" s="1046"/>
      <c r="R120" s="1017"/>
      <c r="S120" s="503"/>
      <c r="T120" s="503"/>
      <c r="U120" s="503"/>
      <c r="V120" s="503"/>
      <c r="W120" s="503"/>
      <c r="X120" s="503"/>
      <c r="Y120" s="503"/>
      <c r="Z120" s="503"/>
      <c r="AA120" s="503"/>
      <c r="AB120" s="503"/>
      <c r="AC120" s="503"/>
      <c r="AD120" s="503"/>
      <c r="AE120" s="1318">
        <f>SUM(AE109:AE119)</f>
        <v>168999999.6099896</v>
      </c>
      <c r="AF120" s="503"/>
      <c r="AG120" s="503"/>
      <c r="AH120" s="1019"/>
      <c r="AI120" s="1020"/>
      <c r="AJ120" s="438"/>
      <c r="AK120" s="438"/>
      <c r="AL120" s="438"/>
      <c r="AM120" s="438"/>
      <c r="AN120" s="438"/>
      <c r="AO120" s="438"/>
      <c r="AP120" s="438"/>
      <c r="AQ120" s="438"/>
      <c r="AR120" s="438"/>
      <c r="AS120" s="438"/>
    </row>
    <row r="121" spans="1:45" s="343" customFormat="1" ht="144.75" customHeight="1">
      <c r="A121" s="1247">
        <v>253603841130121</v>
      </c>
      <c r="B121" s="1308"/>
      <c r="C121" s="1308"/>
      <c r="D121" s="1308"/>
      <c r="E121" s="1308"/>
      <c r="F121" s="499"/>
      <c r="G121" s="499"/>
      <c r="H121" s="88"/>
      <c r="I121" s="300"/>
      <c r="J121" s="1194" t="s">
        <v>1047</v>
      </c>
      <c r="K121" s="88" t="s">
        <v>1048</v>
      </c>
      <c r="L121" s="1350" t="s">
        <v>1049</v>
      </c>
      <c r="M121" s="1660" t="s">
        <v>1050</v>
      </c>
      <c r="N121" s="1122">
        <v>100</v>
      </c>
      <c r="O121" s="1136" t="s">
        <v>1051</v>
      </c>
      <c r="P121" s="1006">
        <v>6</v>
      </c>
      <c r="Q121" s="1007">
        <v>14</v>
      </c>
      <c r="R121" s="184" t="s">
        <v>1052</v>
      </c>
      <c r="S121" s="1868">
        <v>7785</v>
      </c>
      <c r="T121" s="1871">
        <v>7769</v>
      </c>
      <c r="U121" s="1871">
        <v>8200</v>
      </c>
      <c r="V121" s="1871">
        <v>11657</v>
      </c>
      <c r="W121" s="1871">
        <v>31100</v>
      </c>
      <c r="X121" s="1865">
        <v>10308</v>
      </c>
      <c r="Y121" s="1865">
        <v>1012</v>
      </c>
      <c r="Z121" s="1865">
        <v>139</v>
      </c>
      <c r="AA121" s="1865">
        <v>0</v>
      </c>
      <c r="AB121" s="1865">
        <v>334</v>
      </c>
      <c r="AC121" s="1865">
        <v>562</v>
      </c>
      <c r="AD121" s="1865">
        <v>10308</v>
      </c>
      <c r="AE121" s="1128">
        <v>3000000</v>
      </c>
      <c r="AF121" s="1226">
        <v>41274</v>
      </c>
      <c r="AG121" s="1120" t="s">
        <v>908</v>
      </c>
      <c r="AH121" s="1019"/>
      <c r="AI121" s="1020"/>
      <c r="AJ121" s="438"/>
      <c r="AK121" s="438"/>
      <c r="AL121" s="438"/>
      <c r="AM121" s="438"/>
      <c r="AN121" s="438"/>
      <c r="AO121" s="438"/>
      <c r="AP121" s="438"/>
      <c r="AQ121" s="438"/>
      <c r="AR121" s="438"/>
      <c r="AS121" s="438"/>
    </row>
    <row r="122" spans="1:45" s="343" customFormat="1" ht="108.75" customHeight="1">
      <c r="A122" s="499"/>
      <c r="B122" s="1308"/>
      <c r="C122" s="1308"/>
      <c r="D122" s="1308"/>
      <c r="E122" s="1308"/>
      <c r="F122" s="499"/>
      <c r="G122" s="499"/>
      <c r="H122" s="88"/>
      <c r="I122" s="300"/>
      <c r="J122" s="1194"/>
      <c r="K122" s="88"/>
      <c r="L122" s="1350" t="s">
        <v>1053</v>
      </c>
      <c r="M122" s="1661"/>
      <c r="N122" s="1122">
        <v>100</v>
      </c>
      <c r="O122" s="1136" t="s">
        <v>1054</v>
      </c>
      <c r="P122" s="1006">
        <v>1</v>
      </c>
      <c r="Q122" s="1007">
        <v>1</v>
      </c>
      <c r="R122" s="184" t="s">
        <v>1055</v>
      </c>
      <c r="S122" s="1869"/>
      <c r="T122" s="1872"/>
      <c r="U122" s="1872"/>
      <c r="V122" s="1872"/>
      <c r="W122" s="1872"/>
      <c r="X122" s="1866"/>
      <c r="Y122" s="1866"/>
      <c r="Z122" s="1866"/>
      <c r="AA122" s="1866"/>
      <c r="AB122" s="1866"/>
      <c r="AC122" s="1866"/>
      <c r="AD122" s="1866"/>
      <c r="AE122" s="1128">
        <v>2000000</v>
      </c>
      <c r="AF122" s="1226">
        <v>41639</v>
      </c>
      <c r="AG122" s="1120" t="s">
        <v>908</v>
      </c>
      <c r="AH122" s="1019"/>
      <c r="AI122" s="1020"/>
      <c r="AJ122" s="438"/>
      <c r="AK122" s="438"/>
      <c r="AL122" s="438"/>
      <c r="AM122" s="438"/>
      <c r="AN122" s="438"/>
      <c r="AO122" s="438"/>
      <c r="AP122" s="438"/>
      <c r="AQ122" s="438"/>
      <c r="AR122" s="438"/>
      <c r="AS122" s="438"/>
    </row>
    <row r="123" spans="1:45" s="317" customFormat="1" ht="116.25" customHeight="1">
      <c r="A123" s="323"/>
      <c r="B123" s="1307"/>
      <c r="C123" s="1307"/>
      <c r="D123" s="1307"/>
      <c r="E123" s="1307"/>
      <c r="F123" s="323"/>
      <c r="G123" s="323"/>
      <c r="H123" s="88"/>
      <c r="I123" s="300"/>
      <c r="J123" s="1319"/>
      <c r="K123" s="88"/>
      <c r="L123" s="1350" t="s">
        <v>1056</v>
      </c>
      <c r="M123" s="1661"/>
      <c r="N123" s="1122"/>
      <c r="O123" s="1136" t="s">
        <v>1057</v>
      </c>
      <c r="P123" s="1006">
        <v>1</v>
      </c>
      <c r="Q123" s="1007">
        <v>2</v>
      </c>
      <c r="R123" s="1008" t="s">
        <v>1058</v>
      </c>
      <c r="S123" s="1869"/>
      <c r="T123" s="1872"/>
      <c r="U123" s="1872"/>
      <c r="V123" s="1872"/>
      <c r="W123" s="1872"/>
      <c r="X123" s="1866"/>
      <c r="Y123" s="1866"/>
      <c r="Z123" s="1866"/>
      <c r="AA123" s="1866"/>
      <c r="AB123" s="1866"/>
      <c r="AC123" s="1866"/>
      <c r="AD123" s="1866"/>
      <c r="AE123" s="1128">
        <v>3000000</v>
      </c>
      <c r="AF123" s="1226">
        <v>41639</v>
      </c>
      <c r="AG123" s="1120" t="s">
        <v>908</v>
      </c>
      <c r="AH123" s="946"/>
      <c r="AI123" s="947"/>
      <c r="AJ123" s="316"/>
      <c r="AK123" s="316"/>
      <c r="AL123" s="316"/>
      <c r="AM123" s="316"/>
      <c r="AN123" s="316"/>
      <c r="AO123" s="316"/>
      <c r="AP123" s="316"/>
      <c r="AQ123" s="316"/>
      <c r="AR123" s="316"/>
      <c r="AS123" s="316"/>
    </row>
    <row r="124" spans="1:45" s="343" customFormat="1" ht="103.5" customHeight="1">
      <c r="A124" s="704"/>
      <c r="B124" s="1308"/>
      <c r="C124" s="1308"/>
      <c r="D124" s="1308"/>
      <c r="E124" s="1308"/>
      <c r="F124" s="499"/>
      <c r="G124" s="499"/>
      <c r="H124" s="88"/>
      <c r="I124" s="300"/>
      <c r="J124" s="1315"/>
      <c r="K124" s="1309"/>
      <c r="L124" s="1350" t="s">
        <v>1059</v>
      </c>
      <c r="M124" s="1662"/>
      <c r="N124" s="1122">
        <v>25</v>
      </c>
      <c r="O124" s="1309" t="s">
        <v>1060</v>
      </c>
      <c r="P124" s="1006">
        <v>0</v>
      </c>
      <c r="Q124" s="1007">
        <v>3</v>
      </c>
      <c r="R124" s="184" t="s">
        <v>1061</v>
      </c>
      <c r="S124" s="1870"/>
      <c r="T124" s="1873"/>
      <c r="U124" s="1873"/>
      <c r="V124" s="1873"/>
      <c r="W124" s="1873"/>
      <c r="X124" s="1867"/>
      <c r="Y124" s="1867"/>
      <c r="Z124" s="1867"/>
      <c r="AA124" s="1867"/>
      <c r="AB124" s="1867"/>
      <c r="AC124" s="1867"/>
      <c r="AD124" s="1867"/>
      <c r="AE124" s="1128">
        <v>3000000</v>
      </c>
      <c r="AF124" s="1226">
        <v>41274</v>
      </c>
      <c r="AG124" s="1120" t="s">
        <v>908</v>
      </c>
      <c r="AH124" s="1019"/>
      <c r="AI124" s="1020"/>
      <c r="AJ124" s="438"/>
      <c r="AK124" s="438"/>
      <c r="AL124" s="438"/>
      <c r="AM124" s="438"/>
      <c r="AN124" s="438"/>
      <c r="AO124" s="438"/>
      <c r="AP124" s="438"/>
      <c r="AQ124" s="438"/>
      <c r="AR124" s="438"/>
      <c r="AS124" s="438"/>
    </row>
    <row r="125" spans="2:45" s="343" customFormat="1" ht="33" customHeight="1">
      <c r="B125" s="1308"/>
      <c r="C125" s="1308"/>
      <c r="D125" s="1308"/>
      <c r="E125" s="1308"/>
      <c r="F125" s="499"/>
      <c r="G125" s="499"/>
      <c r="H125" s="88"/>
      <c r="I125" s="300"/>
      <c r="J125" s="1320"/>
      <c r="K125" s="58"/>
      <c r="L125" s="214"/>
      <c r="M125" s="629"/>
      <c r="N125" s="629"/>
      <c r="O125" s="629"/>
      <c r="P125" s="59"/>
      <c r="Q125" s="1046"/>
      <c r="R125" s="1017"/>
      <c r="S125" s="1018">
        <f>S121</f>
        <v>7785</v>
      </c>
      <c r="T125" s="1018">
        <f aca="true" t="shared" si="9" ref="T125:AD125">T121</f>
        <v>7769</v>
      </c>
      <c r="U125" s="1018">
        <f t="shared" si="9"/>
        <v>8200</v>
      </c>
      <c r="V125" s="1018">
        <f t="shared" si="9"/>
        <v>11657</v>
      </c>
      <c r="W125" s="1018">
        <f t="shared" si="9"/>
        <v>31100</v>
      </c>
      <c r="X125" s="1018">
        <f t="shared" si="9"/>
        <v>10308</v>
      </c>
      <c r="Y125" s="1018">
        <f t="shared" si="9"/>
        <v>1012</v>
      </c>
      <c r="Z125" s="1018">
        <f t="shared" si="9"/>
        <v>139</v>
      </c>
      <c r="AA125" s="1018">
        <f t="shared" si="9"/>
        <v>0</v>
      </c>
      <c r="AB125" s="1018">
        <f t="shared" si="9"/>
        <v>334</v>
      </c>
      <c r="AC125" s="1018">
        <f t="shared" si="9"/>
        <v>562</v>
      </c>
      <c r="AD125" s="1018">
        <f t="shared" si="9"/>
        <v>10308</v>
      </c>
      <c r="AE125" s="503">
        <f>SUM(AE121:AE124)</f>
        <v>11000000</v>
      </c>
      <c r="AF125" s="503"/>
      <c r="AG125" s="503"/>
      <c r="AH125" s="1019"/>
      <c r="AI125" s="1020"/>
      <c r="AJ125" s="438"/>
      <c r="AK125" s="438"/>
      <c r="AL125" s="438"/>
      <c r="AM125" s="438"/>
      <c r="AN125" s="438"/>
      <c r="AO125" s="438"/>
      <c r="AP125" s="438"/>
      <c r="AQ125" s="438"/>
      <c r="AR125" s="438"/>
      <c r="AS125" s="438"/>
    </row>
    <row r="126" spans="1:45" s="317" customFormat="1" ht="129" customHeight="1">
      <c r="A126" s="1311" t="s">
        <v>1062</v>
      </c>
      <c r="B126" s="1307"/>
      <c r="C126" s="1307"/>
      <c r="D126" s="1307"/>
      <c r="E126" s="1307"/>
      <c r="F126" s="323"/>
      <c r="G126" s="323"/>
      <c r="H126" s="1219"/>
      <c r="I126" s="1321"/>
      <c r="J126" s="300" t="s">
        <v>1063</v>
      </c>
      <c r="K126" s="88" t="s">
        <v>1064</v>
      </c>
      <c r="L126" s="1350" t="s">
        <v>1065</v>
      </c>
      <c r="M126" s="1322" t="s">
        <v>1066</v>
      </c>
      <c r="N126" s="1141">
        <v>3</v>
      </c>
      <c r="O126" s="1122" t="s">
        <v>1067</v>
      </c>
      <c r="P126" s="1323" t="s">
        <v>1068</v>
      </c>
      <c r="Q126" s="1007">
        <v>10</v>
      </c>
      <c r="R126" s="184" t="s">
        <v>1069</v>
      </c>
      <c r="S126" s="1126">
        <v>56</v>
      </c>
      <c r="T126" s="1079">
        <v>155</v>
      </c>
      <c r="U126" s="1079">
        <v>199</v>
      </c>
      <c r="V126" s="1079">
        <v>315</v>
      </c>
      <c r="W126" s="1079">
        <v>415</v>
      </c>
      <c r="X126" s="1324">
        <v>56</v>
      </c>
      <c r="Y126" s="1079">
        <v>10</v>
      </c>
      <c r="Z126" s="1324"/>
      <c r="AA126" s="1079"/>
      <c r="AB126" s="1079">
        <v>9</v>
      </c>
      <c r="AC126" s="1079">
        <v>7</v>
      </c>
      <c r="AD126" s="1079">
        <v>56</v>
      </c>
      <c r="AE126" s="1184">
        <v>130060577.26253001</v>
      </c>
      <c r="AF126" s="1226">
        <v>41639</v>
      </c>
      <c r="AG126" s="1120" t="s">
        <v>908</v>
      </c>
      <c r="AH126" s="946"/>
      <c r="AI126" s="947"/>
      <c r="AJ126" s="316"/>
      <c r="AK126" s="316"/>
      <c r="AL126" s="316"/>
      <c r="AM126" s="316"/>
      <c r="AN126" s="316"/>
      <c r="AO126" s="316"/>
      <c r="AP126" s="316"/>
      <c r="AQ126" s="316"/>
      <c r="AR126" s="316"/>
      <c r="AS126" s="316"/>
    </row>
    <row r="127" spans="2:45" s="343" customFormat="1" ht="33" customHeight="1">
      <c r="B127" s="1308"/>
      <c r="C127" s="1308"/>
      <c r="D127" s="1308"/>
      <c r="E127" s="1308"/>
      <c r="F127" s="499"/>
      <c r="G127" s="524"/>
      <c r="H127" s="499"/>
      <c r="I127" s="499"/>
      <c r="J127" s="527"/>
      <c r="K127" s="527"/>
      <c r="L127" s="1363"/>
      <c r="M127" s="527"/>
      <c r="N127" s="527"/>
      <c r="O127" s="527"/>
      <c r="P127" s="1325"/>
      <c r="Q127" s="1016"/>
      <c r="R127" s="1017"/>
      <c r="S127" s="1018">
        <f>S126</f>
        <v>56</v>
      </c>
      <c r="T127" s="1018">
        <f aca="true" t="shared" si="10" ref="T127:AE127">T126</f>
        <v>155</v>
      </c>
      <c r="U127" s="1018">
        <f t="shared" si="10"/>
        <v>199</v>
      </c>
      <c r="V127" s="1018">
        <f t="shared" si="10"/>
        <v>315</v>
      </c>
      <c r="W127" s="1018">
        <f t="shared" si="10"/>
        <v>415</v>
      </c>
      <c r="X127" s="1018">
        <f t="shared" si="10"/>
        <v>56</v>
      </c>
      <c r="Y127" s="1018">
        <f t="shared" si="10"/>
        <v>10</v>
      </c>
      <c r="Z127" s="1018">
        <f t="shared" si="10"/>
        <v>0</v>
      </c>
      <c r="AA127" s="1018">
        <f t="shared" si="10"/>
        <v>0</v>
      </c>
      <c r="AB127" s="1018">
        <f t="shared" si="10"/>
        <v>9</v>
      </c>
      <c r="AC127" s="1018">
        <f t="shared" si="10"/>
        <v>7</v>
      </c>
      <c r="AD127" s="1018">
        <f t="shared" si="10"/>
        <v>56</v>
      </c>
      <c r="AE127" s="528">
        <f t="shared" si="10"/>
        <v>130060577.26253001</v>
      </c>
      <c r="AF127" s="528"/>
      <c r="AG127" s="528"/>
      <c r="AH127" s="1019"/>
      <c r="AI127" s="1020"/>
      <c r="AJ127" s="438"/>
      <c r="AK127" s="438"/>
      <c r="AL127" s="438"/>
      <c r="AM127" s="438"/>
      <c r="AN127" s="438"/>
      <c r="AO127" s="438"/>
      <c r="AP127" s="438"/>
      <c r="AQ127" s="438"/>
      <c r="AR127" s="438"/>
      <c r="AS127" s="438"/>
    </row>
    <row r="128" spans="2:34" s="307" customFormat="1" ht="46.5" customHeight="1">
      <c r="B128" s="1308"/>
      <c r="C128" s="1308"/>
      <c r="D128" s="1308"/>
      <c r="E128" s="1308"/>
      <c r="G128" s="1326"/>
      <c r="H128" s="968"/>
      <c r="I128" s="968"/>
      <c r="J128" s="968"/>
      <c r="K128" s="968"/>
      <c r="L128" s="1347"/>
      <c r="M128" s="968"/>
      <c r="N128" s="968"/>
      <c r="O128" s="968"/>
      <c r="P128" s="1107"/>
      <c r="Q128" s="1108"/>
      <c r="R128" s="973"/>
      <c r="S128" s="973"/>
      <c r="T128" s="1109"/>
      <c r="U128" s="1109"/>
      <c r="V128" s="1109"/>
      <c r="W128" s="1109"/>
      <c r="X128" s="1109"/>
      <c r="Y128" s="1109"/>
      <c r="Z128" s="1109"/>
      <c r="AA128" s="1109"/>
      <c r="AB128" s="1109"/>
      <c r="AC128" s="1109"/>
      <c r="AD128" s="1109"/>
      <c r="AE128" s="1109">
        <f>AE127+AE125+AE120+AE108</f>
        <v>430860576.8725196</v>
      </c>
      <c r="AF128" s="1109"/>
      <c r="AG128" s="1109"/>
      <c r="AH128" s="966"/>
    </row>
    <row r="129" spans="1:34" s="307" customFormat="1" ht="13.5">
      <c r="A129" s="1463"/>
      <c r="B129" s="1308"/>
      <c r="C129" s="1308"/>
      <c r="D129" s="1308"/>
      <c r="E129" s="1308"/>
      <c r="F129" s="978"/>
      <c r="G129" s="978"/>
      <c r="H129" s="978"/>
      <c r="I129" s="978"/>
      <c r="J129" s="978"/>
      <c r="K129" s="978"/>
      <c r="L129" s="1354"/>
      <c r="M129" s="978"/>
      <c r="N129" s="978"/>
      <c r="O129" s="978"/>
      <c r="P129" s="1170"/>
      <c r="Q129" s="1171"/>
      <c r="R129" s="983"/>
      <c r="S129" s="983"/>
      <c r="T129" s="1172"/>
      <c r="U129" s="1172"/>
      <c r="V129" s="1172"/>
      <c r="W129" s="1172"/>
      <c r="X129" s="1172"/>
      <c r="Y129" s="1172"/>
      <c r="Z129" s="1172"/>
      <c r="AA129" s="1172"/>
      <c r="AB129" s="1172"/>
      <c r="AC129" s="1172"/>
      <c r="AD129" s="1172"/>
      <c r="AE129" s="1172">
        <f>AE128</f>
        <v>430860576.8725196</v>
      </c>
      <c r="AF129" s="1172"/>
      <c r="AG129" s="1172"/>
      <c r="AH129" s="966"/>
    </row>
    <row r="130" spans="1:34" s="307" customFormat="1" ht="13.5">
      <c r="A130" s="958"/>
      <c r="B130" s="1308"/>
      <c r="C130" s="1308"/>
      <c r="D130" s="988"/>
      <c r="E130" s="988"/>
      <c r="F130" s="988"/>
      <c r="G130" s="988"/>
      <c r="H130" s="988"/>
      <c r="I130" s="988"/>
      <c r="J130" s="988"/>
      <c r="K130" s="988"/>
      <c r="L130" s="1364"/>
      <c r="M130" s="988"/>
      <c r="N130" s="988"/>
      <c r="O130" s="988"/>
      <c r="P130" s="1327"/>
      <c r="Q130" s="1328"/>
      <c r="R130" s="992"/>
      <c r="S130" s="992"/>
      <c r="T130" s="1329"/>
      <c r="U130" s="1329"/>
      <c r="V130" s="1329"/>
      <c r="W130" s="1329"/>
      <c r="X130" s="1329"/>
      <c r="Y130" s="1329"/>
      <c r="Z130" s="1329"/>
      <c r="AA130" s="1329"/>
      <c r="AB130" s="1329"/>
      <c r="AC130" s="1329"/>
      <c r="AD130" s="1329"/>
      <c r="AE130" s="1329">
        <f>AE129</f>
        <v>430860576.8725196</v>
      </c>
      <c r="AF130" s="1329"/>
      <c r="AG130" s="1329"/>
      <c r="AH130" s="966"/>
    </row>
    <row r="131" spans="1:34" s="1337" customFormat="1" ht="12">
      <c r="A131" s="1464"/>
      <c r="B131" s="1330"/>
      <c r="C131" s="1330"/>
      <c r="D131" s="1330"/>
      <c r="E131" s="1330"/>
      <c r="F131" s="1330"/>
      <c r="G131" s="1330"/>
      <c r="H131" s="1330"/>
      <c r="I131" s="1330"/>
      <c r="J131" s="1330"/>
      <c r="K131" s="1330"/>
      <c r="L131" s="1365"/>
      <c r="M131" s="1330"/>
      <c r="N131" s="1330"/>
      <c r="O131" s="1330"/>
      <c r="P131" s="1331"/>
      <c r="Q131" s="1332"/>
      <c r="R131" s="1333"/>
      <c r="S131" s="1334"/>
      <c r="T131" s="1335"/>
      <c r="U131" s="1335"/>
      <c r="V131" s="1335"/>
      <c r="W131" s="1335"/>
      <c r="X131" s="1335"/>
      <c r="Y131" s="1335"/>
      <c r="Z131" s="1335"/>
      <c r="AA131" s="1335"/>
      <c r="AB131" s="1335"/>
      <c r="AC131" s="1335"/>
      <c r="AD131" s="1335"/>
      <c r="AE131" s="1335">
        <f>AE130+AE101+AE61+AE38+AE22</f>
        <v>4954363532.877926</v>
      </c>
      <c r="AF131" s="1335"/>
      <c r="AG131" s="1335"/>
      <c r="AH131" s="1336"/>
    </row>
    <row r="134" ht="12">
      <c r="AE134" s="180" t="s">
        <v>2</v>
      </c>
    </row>
    <row r="135" ht="12">
      <c r="AE135" s="180" t="s">
        <v>2</v>
      </c>
    </row>
  </sheetData>
  <sheetProtection/>
  <mergeCells count="201">
    <mergeCell ref="A1:AF2"/>
    <mergeCell ref="A3:A11"/>
    <mergeCell ref="B3:C11"/>
    <mergeCell ref="D3:E11"/>
    <mergeCell ref="F3:G11"/>
    <mergeCell ref="H3:I11"/>
    <mergeCell ref="J3:K11"/>
    <mergeCell ref="L3:L11"/>
    <mergeCell ref="M3:M11"/>
    <mergeCell ref="N3:N11"/>
    <mergeCell ref="AE3:AE11"/>
    <mergeCell ref="AF3:AF11"/>
    <mergeCell ref="O3:O11"/>
    <mergeCell ref="P3:P11"/>
    <mergeCell ref="Q3:Q11"/>
    <mergeCell ref="R3:R11"/>
    <mergeCell ref="AG3:AG11"/>
    <mergeCell ref="S4:S11"/>
    <mergeCell ref="T4:T11"/>
    <mergeCell ref="U4:U11"/>
    <mergeCell ref="V4:V11"/>
    <mergeCell ref="W4:W11"/>
    <mergeCell ref="X4:X11"/>
    <mergeCell ref="Y4:Y11"/>
    <mergeCell ref="S3:X3"/>
    <mergeCell ref="Y3:AD3"/>
    <mergeCell ref="Z4:Z11"/>
    <mergeCell ref="AA4:AA11"/>
    <mergeCell ref="AB4:AB11"/>
    <mergeCell ref="AC4:AC11"/>
    <mergeCell ref="AD4:AD11"/>
    <mergeCell ref="L12:L18"/>
    <mergeCell ref="M12:M18"/>
    <mergeCell ref="N12:N18"/>
    <mergeCell ref="O12:O18"/>
    <mergeCell ref="P12:P18"/>
    <mergeCell ref="Q12:Q18"/>
    <mergeCell ref="S12:S18"/>
    <mergeCell ref="T12:T18"/>
    <mergeCell ref="U12:U18"/>
    <mergeCell ref="Z31:Z34"/>
    <mergeCell ref="AA31:AA34"/>
    <mergeCell ref="AB31:AB34"/>
    <mergeCell ref="AC31:AC34"/>
    <mergeCell ref="AD31:AD34"/>
    <mergeCell ref="M50:M57"/>
    <mergeCell ref="AB12:AB18"/>
    <mergeCell ref="AC12:AC18"/>
    <mergeCell ref="AD12:AD18"/>
    <mergeCell ref="S31:S34"/>
    <mergeCell ref="T31:T34"/>
    <mergeCell ref="U31:U34"/>
    <mergeCell ref="V31:V34"/>
    <mergeCell ref="W31:W34"/>
    <mergeCell ref="X31:X34"/>
    <mergeCell ref="Y31:Y34"/>
    <mergeCell ref="V12:V18"/>
    <mergeCell ref="W12:W18"/>
    <mergeCell ref="X12:X18"/>
    <mergeCell ref="Y12:Y18"/>
    <mergeCell ref="Z12:Z18"/>
    <mergeCell ref="AA12:AA18"/>
    <mergeCell ref="AD63:AD65"/>
    <mergeCell ref="M69:M71"/>
    <mergeCell ref="O69:O71"/>
    <mergeCell ref="M72:M73"/>
    <mergeCell ref="N72:N73"/>
    <mergeCell ref="O72:O73"/>
    <mergeCell ref="P72:P73"/>
    <mergeCell ref="Q72:Q73"/>
    <mergeCell ref="S72:S73"/>
    <mergeCell ref="T72:T73"/>
    <mergeCell ref="X63:X65"/>
    <mergeCell ref="Y63:Y65"/>
    <mergeCell ref="Z63:Z65"/>
    <mergeCell ref="AA63:AA65"/>
    <mergeCell ref="AB63:AB65"/>
    <mergeCell ref="AC63:AC65"/>
    <mergeCell ref="M63:M65"/>
    <mergeCell ref="S63:S65"/>
    <mergeCell ref="T63:T65"/>
    <mergeCell ref="U63:U65"/>
    <mergeCell ref="V63:V65"/>
    <mergeCell ref="W63:W65"/>
    <mergeCell ref="AA72:AA73"/>
    <mergeCell ref="AB72:AB73"/>
    <mergeCell ref="AC72:AC73"/>
    <mergeCell ref="AD72:AD73"/>
    <mergeCell ref="M75:M76"/>
    <mergeCell ref="N75:N76"/>
    <mergeCell ref="O75:O76"/>
    <mergeCell ref="S75:S76"/>
    <mergeCell ref="T75:T76"/>
    <mergeCell ref="U75:U76"/>
    <mergeCell ref="U72:U73"/>
    <mergeCell ref="V72:V73"/>
    <mergeCell ref="W72:W73"/>
    <mergeCell ref="X72:X73"/>
    <mergeCell ref="Y72:Y73"/>
    <mergeCell ref="Z72:Z73"/>
    <mergeCell ref="AB75:AB76"/>
    <mergeCell ref="AC75:AC76"/>
    <mergeCell ref="AD75:AD76"/>
    <mergeCell ref="AF75:AF76"/>
    <mergeCell ref="AG75:AG76"/>
    <mergeCell ref="M78:M82"/>
    <mergeCell ref="N78:N82"/>
    <mergeCell ref="O78:O82"/>
    <mergeCell ref="P78:P82"/>
    <mergeCell ref="Q78:Q82"/>
    <mergeCell ref="V75:V76"/>
    <mergeCell ref="W75:W76"/>
    <mergeCell ref="X75:X76"/>
    <mergeCell ref="Y75:Y76"/>
    <mergeCell ref="Z75:Z76"/>
    <mergeCell ref="AA75:AA76"/>
    <mergeCell ref="Y78:Y82"/>
    <mergeCell ref="Z78:Z82"/>
    <mergeCell ref="AA78:AA82"/>
    <mergeCell ref="AB78:AB82"/>
    <mergeCell ref="AC78:AC82"/>
    <mergeCell ref="AD78:AD82"/>
    <mergeCell ref="S78:S82"/>
    <mergeCell ref="T78:T82"/>
    <mergeCell ref="U78:U82"/>
    <mergeCell ref="V78:V82"/>
    <mergeCell ref="W78:W82"/>
    <mergeCell ref="X78:X82"/>
    <mergeCell ref="Z83:Z84"/>
    <mergeCell ref="AA83:AA84"/>
    <mergeCell ref="AB83:AB84"/>
    <mergeCell ref="AC83:AC84"/>
    <mergeCell ref="AD83:AD84"/>
    <mergeCell ref="M90:M93"/>
    <mergeCell ref="S90:S93"/>
    <mergeCell ref="T90:T93"/>
    <mergeCell ref="U90:U93"/>
    <mergeCell ref="V90:V93"/>
    <mergeCell ref="T83:T84"/>
    <mergeCell ref="U83:U84"/>
    <mergeCell ref="V83:V84"/>
    <mergeCell ref="W83:W84"/>
    <mergeCell ref="X83:X84"/>
    <mergeCell ref="Y83:Y84"/>
    <mergeCell ref="M83:M84"/>
    <mergeCell ref="N83:N84"/>
    <mergeCell ref="O83:O84"/>
    <mergeCell ref="P83:P84"/>
    <mergeCell ref="Q83:Q84"/>
    <mergeCell ref="S83:S84"/>
    <mergeCell ref="AC90:AC93"/>
    <mergeCell ref="AD90:AD93"/>
    <mergeCell ref="S103:S107"/>
    <mergeCell ref="T103:T107"/>
    <mergeCell ref="U103:U107"/>
    <mergeCell ref="V103:V107"/>
    <mergeCell ref="W103:W107"/>
    <mergeCell ref="X103:X107"/>
    <mergeCell ref="Y103:Y107"/>
    <mergeCell ref="Z103:Z107"/>
    <mergeCell ref="W90:W93"/>
    <mergeCell ref="X90:X93"/>
    <mergeCell ref="Y90:Y93"/>
    <mergeCell ref="Z90:Z93"/>
    <mergeCell ref="AA90:AA93"/>
    <mergeCell ref="AB90:AB93"/>
    <mergeCell ref="AA103:AA107"/>
    <mergeCell ref="AB103:AB107"/>
    <mergeCell ref="AC103:AC107"/>
    <mergeCell ref="AD103:AD107"/>
    <mergeCell ref="L111:L117"/>
    <mergeCell ref="M111:M117"/>
    <mergeCell ref="N111:N117"/>
    <mergeCell ref="O111:O117"/>
    <mergeCell ref="P111:P117"/>
    <mergeCell ref="Q111:Q117"/>
    <mergeCell ref="Y111:Y117"/>
    <mergeCell ref="Z111:Z117"/>
    <mergeCell ref="AA111:AA117"/>
    <mergeCell ref="AB111:AB117"/>
    <mergeCell ref="AC111:AC117"/>
    <mergeCell ref="AD111:AD117"/>
    <mergeCell ref="S111:S117"/>
    <mergeCell ref="T111:T117"/>
    <mergeCell ref="U111:U117"/>
    <mergeCell ref="V111:V117"/>
    <mergeCell ref="W111:W117"/>
    <mergeCell ref="X111:X117"/>
    <mergeCell ref="AD121:AD124"/>
    <mergeCell ref="X121:X124"/>
    <mergeCell ref="Y121:Y124"/>
    <mergeCell ref="Z121:Z124"/>
    <mergeCell ref="AA121:AA124"/>
    <mergeCell ref="AB121:AB124"/>
    <mergeCell ref="AC121:AC124"/>
    <mergeCell ref="M121:M124"/>
    <mergeCell ref="S121:S124"/>
    <mergeCell ref="T121:T124"/>
    <mergeCell ref="U121:U124"/>
    <mergeCell ref="V121:V124"/>
    <mergeCell ref="W121:W124"/>
  </mergeCells>
  <hyperlinks>
    <hyperlink ref="K25" r:id="rId1" display="Niñ@, adolescentes y jóvenes en uso de sus derechos"/>
  </hyperlinks>
  <printOptions/>
  <pageMargins left="0.7" right="0.7" top="0.75" bottom="0.75" header="0.3" footer="0.3"/>
  <pageSetup horizontalDpi="600" verticalDpi="600" orientation="portrait" r:id="rId4"/>
  <legacyDrawing r:id="rId3"/>
</worksheet>
</file>

<file path=xl/worksheets/sheet4.xml><?xml version="1.0" encoding="utf-8"?>
<worksheet xmlns="http://schemas.openxmlformats.org/spreadsheetml/2006/main" xmlns:r="http://schemas.openxmlformats.org/officeDocument/2006/relationships">
  <dimension ref="A3:AR95"/>
  <sheetViews>
    <sheetView zoomScale="52" zoomScaleNormal="52" zoomScalePageLayoutView="0" workbookViewId="0" topLeftCell="Q82">
      <selection activeCell="Z14" sqref="Z14:Z26"/>
    </sheetView>
  </sheetViews>
  <sheetFormatPr defaultColWidth="11.421875" defaultRowHeight="15"/>
  <cols>
    <col min="1" max="1" width="23.28125" style="1654" bestFit="1" customWidth="1"/>
    <col min="2" max="2" width="11.421875" style="1654" customWidth="1"/>
    <col min="3" max="3" width="17.7109375" style="1654" bestFit="1" customWidth="1"/>
    <col min="4" max="4" width="11.421875" style="1654" customWidth="1"/>
    <col min="5" max="5" width="30.28125" style="1654" bestFit="1" customWidth="1"/>
    <col min="6" max="6" width="11.421875" style="1654" customWidth="1"/>
    <col min="7" max="7" width="23.00390625" style="1654" bestFit="1" customWidth="1"/>
    <col min="8" max="11" width="11.421875" style="1657" customWidth="1"/>
    <col min="12" max="12" width="18.8515625" style="1657" customWidth="1"/>
    <col min="13" max="13" width="19.28125" style="1657" customWidth="1"/>
    <col min="14" max="14" width="15.140625" style="1658" customWidth="1"/>
    <col min="15" max="15" width="17.57421875" style="1657" customWidth="1"/>
    <col min="16" max="16" width="16.00390625" style="1658" customWidth="1"/>
    <col min="17" max="17" width="15.00390625" style="1658" customWidth="1"/>
    <col min="18" max="18" width="40.00390625" style="1657" bestFit="1" customWidth="1"/>
    <col min="19" max="19" width="16.140625" style="179" customWidth="1"/>
    <col min="20" max="20" width="18.8515625" style="179" customWidth="1"/>
    <col min="21" max="21" width="14.140625" style="179" customWidth="1"/>
    <col min="22" max="22" width="14.57421875" style="179" customWidth="1"/>
    <col min="23" max="23" width="14.8515625" style="179" customWidth="1"/>
    <col min="24" max="24" width="19.28125" style="179" customWidth="1"/>
    <col min="25" max="25" width="15.8515625" style="179" customWidth="1"/>
    <col min="26" max="26" width="19.57421875" style="179" customWidth="1"/>
    <col min="27" max="27" width="15.7109375" style="179" customWidth="1"/>
    <col min="28" max="28" width="16.57421875" style="179" customWidth="1"/>
    <col min="29" max="29" width="17.140625" style="179" customWidth="1"/>
    <col min="30" max="30" width="19.7109375" style="179" customWidth="1"/>
    <col min="31" max="31" width="21.57421875" style="179" customWidth="1"/>
    <col min="32" max="32" width="15.140625" style="179" customWidth="1"/>
    <col min="33" max="33" width="28.140625" style="179" customWidth="1"/>
    <col min="34" max="16384" width="11.421875" style="179" customWidth="1"/>
  </cols>
  <sheetData>
    <row r="1" ht="12.75"/>
    <row r="2" ht="12.75"/>
    <row r="3" spans="1:33" ht="48.75" customHeight="1">
      <c r="A3" s="2008" t="s">
        <v>1123</v>
      </c>
      <c r="B3" s="2008"/>
      <c r="C3" s="2008"/>
      <c r="D3" s="2008"/>
      <c r="E3" s="2008"/>
      <c r="F3" s="2008"/>
      <c r="G3" s="2008"/>
      <c r="H3" s="2008"/>
      <c r="I3" s="2008"/>
      <c r="J3" s="2008"/>
      <c r="K3" s="2008"/>
      <c r="L3" s="2008"/>
      <c r="M3" s="2008"/>
      <c r="N3" s="2008"/>
      <c r="O3" s="2008"/>
      <c r="P3" s="2008"/>
      <c r="Q3" s="2008"/>
      <c r="R3" s="2008"/>
      <c r="S3" s="2008"/>
      <c r="T3" s="2008"/>
      <c r="U3" s="2008"/>
      <c r="V3" s="2008"/>
      <c r="W3" s="2008"/>
      <c r="X3" s="2008"/>
      <c r="Y3" s="2008"/>
      <c r="Z3" s="2008"/>
      <c r="AA3" s="2008"/>
      <c r="AB3" s="2008"/>
      <c r="AC3" s="2008"/>
      <c r="AD3" s="2008"/>
      <c r="AE3" s="2008"/>
      <c r="AF3" s="2009"/>
      <c r="AG3" s="3" t="s">
        <v>123</v>
      </c>
    </row>
    <row r="4" spans="1:33" ht="15" customHeight="1">
      <c r="A4" s="2001" t="s">
        <v>8</v>
      </c>
      <c r="B4" s="2001" t="s">
        <v>11</v>
      </c>
      <c r="C4" s="2001"/>
      <c r="D4" s="2001" t="s">
        <v>12</v>
      </c>
      <c r="E4" s="2001"/>
      <c r="F4" s="2001" t="s">
        <v>0</v>
      </c>
      <c r="G4" s="2001"/>
      <c r="H4" s="2006" t="s">
        <v>6</v>
      </c>
      <c r="I4" s="2006"/>
      <c r="J4" s="2006" t="s">
        <v>13</v>
      </c>
      <c r="K4" s="2006"/>
      <c r="L4" s="2003" t="s">
        <v>7</v>
      </c>
      <c r="M4" s="2006" t="s">
        <v>9</v>
      </c>
      <c r="N4" s="2001" t="s">
        <v>1</v>
      </c>
      <c r="O4" s="2003" t="s">
        <v>85</v>
      </c>
      <c r="P4" s="2001" t="s">
        <v>126</v>
      </c>
      <c r="Q4" s="2001" t="s">
        <v>125</v>
      </c>
      <c r="R4" s="2006" t="s">
        <v>3</v>
      </c>
      <c r="S4" s="2007" t="s">
        <v>84</v>
      </c>
      <c r="T4" s="2007"/>
      <c r="U4" s="2007"/>
      <c r="V4" s="2007"/>
      <c r="W4" s="2007"/>
      <c r="X4" s="2007"/>
      <c r="Y4" s="2007" t="s">
        <v>30</v>
      </c>
      <c r="Z4" s="2007"/>
      <c r="AA4" s="2007"/>
      <c r="AB4" s="2007"/>
      <c r="AC4" s="2007"/>
      <c r="AD4" s="2007"/>
      <c r="AE4" s="2001" t="s">
        <v>4</v>
      </c>
      <c r="AF4" s="2001" t="s">
        <v>10</v>
      </c>
      <c r="AG4" s="2002" t="s">
        <v>5</v>
      </c>
    </row>
    <row r="5" spans="1:33" ht="15" customHeight="1">
      <c r="A5" s="2001"/>
      <c r="B5" s="2001"/>
      <c r="C5" s="2001"/>
      <c r="D5" s="2001"/>
      <c r="E5" s="2001"/>
      <c r="F5" s="2001"/>
      <c r="G5" s="2001"/>
      <c r="H5" s="2006"/>
      <c r="I5" s="2006"/>
      <c r="J5" s="2006"/>
      <c r="K5" s="2006"/>
      <c r="L5" s="2010"/>
      <c r="M5" s="2006"/>
      <c r="N5" s="2001"/>
      <c r="O5" s="2004"/>
      <c r="P5" s="2001"/>
      <c r="Q5" s="2001"/>
      <c r="R5" s="2006"/>
      <c r="S5" s="2000" t="s">
        <v>74</v>
      </c>
      <c r="T5" s="2000" t="s">
        <v>82</v>
      </c>
      <c r="U5" s="2000" t="s">
        <v>83</v>
      </c>
      <c r="V5" s="2000" t="s">
        <v>75</v>
      </c>
      <c r="W5" s="2000" t="s">
        <v>76</v>
      </c>
      <c r="X5" s="2000" t="s">
        <v>77</v>
      </c>
      <c r="Y5" s="2000" t="s">
        <v>78</v>
      </c>
      <c r="Z5" s="2000" t="s">
        <v>79</v>
      </c>
      <c r="AA5" s="2000" t="s">
        <v>80</v>
      </c>
      <c r="AB5" s="2000" t="s">
        <v>72</v>
      </c>
      <c r="AC5" s="2000" t="s">
        <v>81</v>
      </c>
      <c r="AD5" s="2000" t="s">
        <v>73</v>
      </c>
      <c r="AE5" s="2001"/>
      <c r="AF5" s="2001"/>
      <c r="AG5" s="2002"/>
    </row>
    <row r="6" spans="1:33" ht="12.75">
      <c r="A6" s="2001"/>
      <c r="B6" s="2001"/>
      <c r="C6" s="2001"/>
      <c r="D6" s="2001"/>
      <c r="E6" s="2001"/>
      <c r="F6" s="2001"/>
      <c r="G6" s="2001"/>
      <c r="H6" s="2006"/>
      <c r="I6" s="2006"/>
      <c r="J6" s="2006"/>
      <c r="K6" s="2006"/>
      <c r="L6" s="2010"/>
      <c r="M6" s="2006"/>
      <c r="N6" s="2001"/>
      <c r="O6" s="2004"/>
      <c r="P6" s="2001"/>
      <c r="Q6" s="2001"/>
      <c r="R6" s="2006"/>
      <c r="S6" s="2000"/>
      <c r="T6" s="2000"/>
      <c r="U6" s="2000"/>
      <c r="V6" s="2000"/>
      <c r="W6" s="2000"/>
      <c r="X6" s="2000"/>
      <c r="Y6" s="2000"/>
      <c r="Z6" s="2000"/>
      <c r="AA6" s="2000"/>
      <c r="AB6" s="2000"/>
      <c r="AC6" s="2000"/>
      <c r="AD6" s="2000"/>
      <c r="AE6" s="2001"/>
      <c r="AF6" s="2001"/>
      <c r="AG6" s="2002"/>
    </row>
    <row r="7" spans="1:33" ht="12.75">
      <c r="A7" s="2001"/>
      <c r="B7" s="2001"/>
      <c r="C7" s="2001"/>
      <c r="D7" s="2001"/>
      <c r="E7" s="2001"/>
      <c r="F7" s="2001"/>
      <c r="G7" s="2001"/>
      <c r="H7" s="2006"/>
      <c r="I7" s="2006"/>
      <c r="J7" s="2006"/>
      <c r="K7" s="2006"/>
      <c r="L7" s="2010"/>
      <c r="M7" s="2006"/>
      <c r="N7" s="2001"/>
      <c r="O7" s="2004"/>
      <c r="P7" s="2001"/>
      <c r="Q7" s="2001"/>
      <c r="R7" s="2006"/>
      <c r="S7" s="2000"/>
      <c r="T7" s="2000"/>
      <c r="U7" s="2000"/>
      <c r="V7" s="2000"/>
      <c r="W7" s="2000"/>
      <c r="X7" s="2000"/>
      <c r="Y7" s="2000"/>
      <c r="Z7" s="2000"/>
      <c r="AA7" s="2000"/>
      <c r="AB7" s="2000"/>
      <c r="AC7" s="2000"/>
      <c r="AD7" s="2000"/>
      <c r="AE7" s="2001"/>
      <c r="AF7" s="2001"/>
      <c r="AG7" s="2002"/>
    </row>
    <row r="8" spans="1:33" ht="12.75">
      <c r="A8" s="2001"/>
      <c r="B8" s="2001"/>
      <c r="C8" s="2001"/>
      <c r="D8" s="2001"/>
      <c r="E8" s="2001"/>
      <c r="F8" s="2001"/>
      <c r="G8" s="2001"/>
      <c r="H8" s="2006"/>
      <c r="I8" s="2006"/>
      <c r="J8" s="2006"/>
      <c r="K8" s="2006"/>
      <c r="L8" s="2010"/>
      <c r="M8" s="2006"/>
      <c r="N8" s="2001"/>
      <c r="O8" s="2004"/>
      <c r="P8" s="2001"/>
      <c r="Q8" s="2001"/>
      <c r="R8" s="2006"/>
      <c r="S8" s="2000"/>
      <c r="T8" s="2000"/>
      <c r="U8" s="2000"/>
      <c r="V8" s="2000"/>
      <c r="W8" s="2000"/>
      <c r="X8" s="2000"/>
      <c r="Y8" s="2000"/>
      <c r="Z8" s="2000"/>
      <c r="AA8" s="2000"/>
      <c r="AB8" s="2000"/>
      <c r="AC8" s="2000"/>
      <c r="AD8" s="2000"/>
      <c r="AE8" s="2001"/>
      <c r="AF8" s="2001"/>
      <c r="AG8" s="2002"/>
    </row>
    <row r="9" spans="1:33" ht="12.75">
      <c r="A9" s="2001"/>
      <c r="B9" s="2001"/>
      <c r="C9" s="2001"/>
      <c r="D9" s="2001"/>
      <c r="E9" s="2001"/>
      <c r="F9" s="2001"/>
      <c r="G9" s="2001"/>
      <c r="H9" s="2006"/>
      <c r="I9" s="2006"/>
      <c r="J9" s="2006"/>
      <c r="K9" s="2006"/>
      <c r="L9" s="2010"/>
      <c r="M9" s="2006"/>
      <c r="N9" s="2001"/>
      <c r="O9" s="2004"/>
      <c r="P9" s="2001"/>
      <c r="Q9" s="2001"/>
      <c r="R9" s="2006"/>
      <c r="S9" s="2000"/>
      <c r="T9" s="2000"/>
      <c r="U9" s="2000"/>
      <c r="V9" s="2000"/>
      <c r="W9" s="2000"/>
      <c r="X9" s="2000"/>
      <c r="Y9" s="2000"/>
      <c r="Z9" s="2000"/>
      <c r="AA9" s="2000"/>
      <c r="AB9" s="2000"/>
      <c r="AC9" s="2000"/>
      <c r="AD9" s="2000"/>
      <c r="AE9" s="2001"/>
      <c r="AF9" s="2001"/>
      <c r="AG9" s="2002"/>
    </row>
    <row r="10" spans="1:33" ht="12.75">
      <c r="A10" s="2001"/>
      <c r="B10" s="2001"/>
      <c r="C10" s="2001"/>
      <c r="D10" s="2001"/>
      <c r="E10" s="2001"/>
      <c r="F10" s="2001"/>
      <c r="G10" s="2001"/>
      <c r="H10" s="2006"/>
      <c r="I10" s="2006"/>
      <c r="J10" s="2006"/>
      <c r="K10" s="2006"/>
      <c r="L10" s="2010"/>
      <c r="M10" s="2006"/>
      <c r="N10" s="2001"/>
      <c r="O10" s="2004"/>
      <c r="P10" s="2001"/>
      <c r="Q10" s="2001"/>
      <c r="R10" s="2006"/>
      <c r="S10" s="2000"/>
      <c r="T10" s="2000"/>
      <c r="U10" s="2000"/>
      <c r="V10" s="2000"/>
      <c r="W10" s="2000"/>
      <c r="X10" s="2000"/>
      <c r="Y10" s="2000"/>
      <c r="Z10" s="2000"/>
      <c r="AA10" s="2000"/>
      <c r="AB10" s="2000"/>
      <c r="AC10" s="2000"/>
      <c r="AD10" s="2000"/>
      <c r="AE10" s="2001"/>
      <c r="AF10" s="2001"/>
      <c r="AG10" s="2002"/>
    </row>
    <row r="11" spans="1:33" ht="12.75">
      <c r="A11" s="2001"/>
      <c r="B11" s="2001"/>
      <c r="C11" s="2001"/>
      <c r="D11" s="2001"/>
      <c r="E11" s="2001"/>
      <c r="F11" s="2001"/>
      <c r="G11" s="2001"/>
      <c r="H11" s="2006"/>
      <c r="I11" s="2006"/>
      <c r="J11" s="2006"/>
      <c r="K11" s="2006"/>
      <c r="L11" s="2010"/>
      <c r="M11" s="2006"/>
      <c r="N11" s="2001"/>
      <c r="O11" s="2004"/>
      <c r="P11" s="2001"/>
      <c r="Q11" s="2001"/>
      <c r="R11" s="2006"/>
      <c r="S11" s="2000"/>
      <c r="T11" s="2000"/>
      <c r="U11" s="2000"/>
      <c r="V11" s="2000"/>
      <c r="W11" s="2000"/>
      <c r="X11" s="2000"/>
      <c r="Y11" s="2000"/>
      <c r="Z11" s="2000"/>
      <c r="AA11" s="2000"/>
      <c r="AB11" s="2000"/>
      <c r="AC11" s="2000"/>
      <c r="AD11" s="2000"/>
      <c r="AE11" s="2001"/>
      <c r="AF11" s="2001"/>
      <c r="AG11" s="2002"/>
    </row>
    <row r="12" spans="1:33" ht="12.75">
      <c r="A12" s="2001"/>
      <c r="B12" s="2001"/>
      <c r="C12" s="2001"/>
      <c r="D12" s="2001"/>
      <c r="E12" s="2001"/>
      <c r="F12" s="2001"/>
      <c r="G12" s="2001"/>
      <c r="H12" s="2006"/>
      <c r="I12" s="2006"/>
      <c r="J12" s="2006"/>
      <c r="K12" s="2006"/>
      <c r="L12" s="2011"/>
      <c r="M12" s="2006"/>
      <c r="N12" s="2001"/>
      <c r="O12" s="2005"/>
      <c r="P12" s="2001"/>
      <c r="Q12" s="2001"/>
      <c r="R12" s="2006"/>
      <c r="S12" s="2000"/>
      <c r="T12" s="2000"/>
      <c r="U12" s="2000"/>
      <c r="V12" s="2000"/>
      <c r="W12" s="2000"/>
      <c r="X12" s="2000"/>
      <c r="Y12" s="2000"/>
      <c r="Z12" s="2000"/>
      <c r="AA12" s="2000"/>
      <c r="AB12" s="2000"/>
      <c r="AC12" s="2000"/>
      <c r="AD12" s="2000"/>
      <c r="AE12" s="2001"/>
      <c r="AF12" s="2001"/>
      <c r="AG12" s="2002"/>
    </row>
    <row r="13" spans="1:33" ht="63.75">
      <c r="A13" s="1465"/>
      <c r="B13" s="1465" t="s">
        <v>1124</v>
      </c>
      <c r="C13" s="1465"/>
      <c r="D13" s="1465"/>
      <c r="E13" s="1465"/>
      <c r="F13" s="1465"/>
      <c r="G13" s="1465"/>
      <c r="H13" s="1466"/>
      <c r="I13" s="1466"/>
      <c r="J13" s="1466"/>
      <c r="K13" s="1466"/>
      <c r="L13" s="1467"/>
      <c r="M13" s="1467"/>
      <c r="N13" s="1468"/>
      <c r="O13" s="1467"/>
      <c r="P13" s="1468"/>
      <c r="Q13" s="1468"/>
      <c r="R13" s="1467"/>
      <c r="S13" s="1469"/>
      <c r="T13" s="1469"/>
      <c r="U13" s="1469"/>
      <c r="V13" s="1469"/>
      <c r="W13" s="1469"/>
      <c r="X13" s="1469"/>
      <c r="Y13" s="1469"/>
      <c r="Z13" s="1469"/>
      <c r="AA13" s="1469"/>
      <c r="AB13" s="1469"/>
      <c r="AC13" s="1469"/>
      <c r="AD13" s="1469"/>
      <c r="AE13" s="1469"/>
      <c r="AF13" s="1469"/>
      <c r="AG13" s="1469"/>
    </row>
    <row r="14" spans="1:44" s="1480" customFormat="1" ht="78" customHeight="1">
      <c r="A14" s="1968" t="s">
        <v>1125</v>
      </c>
      <c r="B14" s="1470" t="s">
        <v>29</v>
      </c>
      <c r="C14" s="1471" t="s">
        <v>30</v>
      </c>
      <c r="D14" s="1472">
        <v>1</v>
      </c>
      <c r="E14" s="1472" t="s">
        <v>31</v>
      </c>
      <c r="F14" s="1473">
        <v>1.6</v>
      </c>
      <c r="G14" s="1474" t="s">
        <v>1126</v>
      </c>
      <c r="H14" s="1475" t="s">
        <v>1127</v>
      </c>
      <c r="I14" s="1476" t="s">
        <v>1128</v>
      </c>
      <c r="J14" s="1475" t="s">
        <v>1129</v>
      </c>
      <c r="K14" s="1475" t="s">
        <v>1130</v>
      </c>
      <c r="L14" s="1969" t="s">
        <v>1131</v>
      </c>
      <c r="M14" s="1969" t="s">
        <v>1132</v>
      </c>
      <c r="N14" s="1985">
        <v>0.4</v>
      </c>
      <c r="O14" s="1969" t="s">
        <v>1133</v>
      </c>
      <c r="P14" s="1963">
        <v>1</v>
      </c>
      <c r="Q14" s="1955">
        <v>2</v>
      </c>
      <c r="R14" s="1477" t="s">
        <v>1134</v>
      </c>
      <c r="S14" s="1947">
        <v>11973</v>
      </c>
      <c r="T14" s="1947">
        <v>9312</v>
      </c>
      <c r="U14" s="1947">
        <v>7982</v>
      </c>
      <c r="V14" s="1947">
        <v>13968</v>
      </c>
      <c r="W14" s="1947">
        <v>23280</v>
      </c>
      <c r="X14" s="1947">
        <v>10304</v>
      </c>
      <c r="Y14" s="1947">
        <v>1012</v>
      </c>
      <c r="Z14" s="1947">
        <v>139</v>
      </c>
      <c r="AA14" s="1947">
        <v>0</v>
      </c>
      <c r="AB14" s="1947">
        <v>2996</v>
      </c>
      <c r="AC14" s="1947">
        <v>4981</v>
      </c>
      <c r="AD14" s="1947">
        <v>10304</v>
      </c>
      <c r="AE14" s="1478">
        <v>2600000</v>
      </c>
      <c r="AF14" s="1993">
        <v>41639</v>
      </c>
      <c r="AG14" s="1955" t="s">
        <v>1135</v>
      </c>
      <c r="AH14" s="1479"/>
      <c r="AI14" s="1479"/>
      <c r="AJ14" s="1479"/>
      <c r="AK14" s="1479"/>
      <c r="AL14" s="1479"/>
      <c r="AM14" s="1479"/>
      <c r="AN14" s="1479"/>
      <c r="AO14" s="1479"/>
      <c r="AP14" s="1479"/>
      <c r="AQ14" s="1479"/>
      <c r="AR14" s="1479"/>
    </row>
    <row r="15" spans="1:44" s="1480" customFormat="1" ht="78" customHeight="1">
      <c r="A15" s="1968"/>
      <c r="B15" s="1481"/>
      <c r="C15" s="1482"/>
      <c r="D15" s="1483"/>
      <c r="E15" s="1483"/>
      <c r="F15" s="1484"/>
      <c r="G15" s="1485"/>
      <c r="H15" s="1486"/>
      <c r="I15" s="1487"/>
      <c r="J15" s="1486"/>
      <c r="K15" s="1486"/>
      <c r="L15" s="1971"/>
      <c r="M15" s="1970"/>
      <c r="N15" s="1987"/>
      <c r="O15" s="1971"/>
      <c r="P15" s="1964"/>
      <c r="Q15" s="1957"/>
      <c r="R15" s="1477" t="s">
        <v>1136</v>
      </c>
      <c r="S15" s="1951"/>
      <c r="T15" s="1951"/>
      <c r="U15" s="1951"/>
      <c r="V15" s="1951"/>
      <c r="W15" s="1951"/>
      <c r="X15" s="1951"/>
      <c r="Y15" s="1951"/>
      <c r="Z15" s="1951"/>
      <c r="AA15" s="1951"/>
      <c r="AB15" s="1951"/>
      <c r="AC15" s="1951"/>
      <c r="AD15" s="1951"/>
      <c r="AE15" s="1478">
        <v>400000</v>
      </c>
      <c r="AF15" s="1994"/>
      <c r="AG15" s="1956"/>
      <c r="AH15" s="1479"/>
      <c r="AI15" s="1479"/>
      <c r="AJ15" s="1479"/>
      <c r="AK15" s="1479"/>
      <c r="AL15" s="1479"/>
      <c r="AM15" s="1479"/>
      <c r="AN15" s="1479"/>
      <c r="AO15" s="1479"/>
      <c r="AP15" s="1479"/>
      <c r="AQ15" s="1479"/>
      <c r="AR15" s="1479"/>
    </row>
    <row r="16" spans="1:44" s="1480" customFormat="1" ht="65.25" customHeight="1">
      <c r="A16" s="1968"/>
      <c r="B16" s="1488"/>
      <c r="C16" s="1489"/>
      <c r="D16" s="1490"/>
      <c r="E16" s="1490"/>
      <c r="F16" s="1484"/>
      <c r="G16" s="1485"/>
      <c r="H16" s="1486"/>
      <c r="I16" s="1487"/>
      <c r="J16" s="1486"/>
      <c r="K16" s="1486"/>
      <c r="L16" s="1969" t="s">
        <v>1137</v>
      </c>
      <c r="M16" s="1970"/>
      <c r="N16" s="1985">
        <v>0.25</v>
      </c>
      <c r="O16" s="1969" t="s">
        <v>1138</v>
      </c>
      <c r="P16" s="1963">
        <v>5</v>
      </c>
      <c r="Q16" s="1955">
        <v>5</v>
      </c>
      <c r="R16" s="1477" t="s">
        <v>1139</v>
      </c>
      <c r="S16" s="1951"/>
      <c r="T16" s="1951"/>
      <c r="U16" s="1951"/>
      <c r="V16" s="1951"/>
      <c r="W16" s="1951"/>
      <c r="X16" s="1951"/>
      <c r="Y16" s="1951"/>
      <c r="Z16" s="1951"/>
      <c r="AA16" s="1951"/>
      <c r="AB16" s="1951"/>
      <c r="AC16" s="1951"/>
      <c r="AD16" s="1951"/>
      <c r="AE16" s="1478">
        <v>24000000</v>
      </c>
      <c r="AF16" s="1994"/>
      <c r="AG16" s="1956"/>
      <c r="AH16" s="1479"/>
      <c r="AI16" s="1479"/>
      <c r="AJ16" s="1479"/>
      <c r="AK16" s="1479"/>
      <c r="AL16" s="1479"/>
      <c r="AM16" s="1479"/>
      <c r="AN16" s="1479"/>
      <c r="AO16" s="1479"/>
      <c r="AP16" s="1479"/>
      <c r="AQ16" s="1479"/>
      <c r="AR16" s="1479"/>
    </row>
    <row r="17" spans="1:44" s="1480" customFormat="1" ht="40.5" customHeight="1">
      <c r="A17" s="1968"/>
      <c r="B17" s="1488"/>
      <c r="C17" s="1489"/>
      <c r="D17" s="1490"/>
      <c r="E17" s="1490"/>
      <c r="F17" s="1491"/>
      <c r="G17" s="1491"/>
      <c r="H17" s="1492"/>
      <c r="I17" s="1493"/>
      <c r="J17" s="1486"/>
      <c r="K17" s="1486"/>
      <c r="L17" s="1970"/>
      <c r="M17" s="1970"/>
      <c r="N17" s="1986"/>
      <c r="O17" s="1970"/>
      <c r="P17" s="1972"/>
      <c r="Q17" s="1956"/>
      <c r="R17" s="1477" t="s">
        <v>1140</v>
      </c>
      <c r="S17" s="1951"/>
      <c r="T17" s="1951"/>
      <c r="U17" s="1951"/>
      <c r="V17" s="1951"/>
      <c r="W17" s="1951"/>
      <c r="X17" s="1951"/>
      <c r="Y17" s="1951"/>
      <c r="Z17" s="1951"/>
      <c r="AA17" s="1951"/>
      <c r="AB17" s="1951"/>
      <c r="AC17" s="1951"/>
      <c r="AD17" s="1951"/>
      <c r="AE17" s="1478">
        <v>16000000</v>
      </c>
      <c r="AF17" s="1994"/>
      <c r="AG17" s="1956"/>
      <c r="AH17" s="1479"/>
      <c r="AI17" s="1479"/>
      <c r="AJ17" s="1479"/>
      <c r="AK17" s="1479"/>
      <c r="AL17" s="1479"/>
      <c r="AM17" s="1479"/>
      <c r="AN17" s="1479"/>
      <c r="AO17" s="1479"/>
      <c r="AP17" s="1479"/>
      <c r="AQ17" s="1479"/>
      <c r="AR17" s="1479"/>
    </row>
    <row r="18" spans="1:44" s="1480" customFormat="1" ht="119.25" customHeight="1">
      <c r="A18" s="1968"/>
      <c r="B18" s="1488"/>
      <c r="C18" s="1489"/>
      <c r="D18" s="1490"/>
      <c r="E18" s="1490"/>
      <c r="F18" s="1491"/>
      <c r="G18" s="1491"/>
      <c r="H18" s="1492"/>
      <c r="I18" s="1493"/>
      <c r="J18" s="1492"/>
      <c r="K18" s="1492"/>
      <c r="L18" s="1494" t="s">
        <v>1141</v>
      </c>
      <c r="M18" s="1970"/>
      <c r="N18" s="1495">
        <v>0.4</v>
      </c>
      <c r="O18" s="1477" t="s">
        <v>1142</v>
      </c>
      <c r="P18" s="1496">
        <v>0</v>
      </c>
      <c r="Q18" s="1497">
        <v>4</v>
      </c>
      <c r="R18" s="1477" t="s">
        <v>1143</v>
      </c>
      <c r="S18" s="1951"/>
      <c r="T18" s="1951"/>
      <c r="U18" s="1951"/>
      <c r="V18" s="1951"/>
      <c r="W18" s="1951"/>
      <c r="X18" s="1951"/>
      <c r="Y18" s="1951"/>
      <c r="Z18" s="1951"/>
      <c r="AA18" s="1951"/>
      <c r="AB18" s="1951"/>
      <c r="AC18" s="1951"/>
      <c r="AD18" s="1951"/>
      <c r="AE18" s="1478">
        <v>10000000</v>
      </c>
      <c r="AF18" s="1994"/>
      <c r="AG18" s="1956"/>
      <c r="AH18" s="1479"/>
      <c r="AI18" s="1479"/>
      <c r="AJ18" s="1479"/>
      <c r="AK18" s="1479"/>
      <c r="AL18" s="1479"/>
      <c r="AM18" s="1479"/>
      <c r="AN18" s="1479"/>
      <c r="AO18" s="1479"/>
      <c r="AP18" s="1479"/>
      <c r="AQ18" s="1479"/>
      <c r="AR18" s="1479"/>
    </row>
    <row r="19" spans="1:44" s="1480" customFormat="1" ht="108.75" customHeight="1">
      <c r="A19" s="1968"/>
      <c r="B19" s="1488"/>
      <c r="C19" s="1489"/>
      <c r="D19" s="1490"/>
      <c r="E19" s="1490"/>
      <c r="F19" s="1491"/>
      <c r="G19" s="1491"/>
      <c r="H19" s="1492"/>
      <c r="I19" s="1493"/>
      <c r="J19" s="1492"/>
      <c r="K19" s="1492"/>
      <c r="L19" s="1498" t="s">
        <v>1144</v>
      </c>
      <c r="M19" s="1970"/>
      <c r="N19" s="1499">
        <v>0.5</v>
      </c>
      <c r="O19" s="1498" t="s">
        <v>1145</v>
      </c>
      <c r="P19" s="1500">
        <v>1</v>
      </c>
      <c r="Q19" s="1501">
        <v>1</v>
      </c>
      <c r="R19" s="1477" t="s">
        <v>1146</v>
      </c>
      <c r="S19" s="1951"/>
      <c r="T19" s="1951"/>
      <c r="U19" s="1951"/>
      <c r="V19" s="1951"/>
      <c r="W19" s="1951"/>
      <c r="X19" s="1951"/>
      <c r="Y19" s="1951"/>
      <c r="Z19" s="1951"/>
      <c r="AA19" s="1951"/>
      <c r="AB19" s="1951"/>
      <c r="AC19" s="1951"/>
      <c r="AD19" s="1951"/>
      <c r="AE19" s="1478">
        <v>6000000</v>
      </c>
      <c r="AF19" s="1994"/>
      <c r="AG19" s="1956"/>
      <c r="AH19" s="1479"/>
      <c r="AI19" s="1479"/>
      <c r="AJ19" s="1479"/>
      <c r="AK19" s="1479"/>
      <c r="AL19" s="1479"/>
      <c r="AM19" s="1479"/>
      <c r="AN19" s="1479"/>
      <c r="AO19" s="1479"/>
      <c r="AP19" s="1479"/>
      <c r="AQ19" s="1479"/>
      <c r="AR19" s="1479"/>
    </row>
    <row r="20" spans="1:44" s="1480" customFormat="1" ht="62.25" customHeight="1">
      <c r="A20" s="1968"/>
      <c r="B20" s="1488"/>
      <c r="C20" s="1489"/>
      <c r="D20" s="1490"/>
      <c r="E20" s="1490"/>
      <c r="F20" s="1491"/>
      <c r="G20" s="1491"/>
      <c r="H20" s="1492"/>
      <c r="I20" s="1493"/>
      <c r="J20" s="1492"/>
      <c r="K20" s="1492"/>
      <c r="L20" s="1969" t="s">
        <v>1147</v>
      </c>
      <c r="M20" s="1970"/>
      <c r="N20" s="1985">
        <v>0.25</v>
      </c>
      <c r="O20" s="1998" t="s">
        <v>1148</v>
      </c>
      <c r="P20" s="1963">
        <v>20</v>
      </c>
      <c r="Q20" s="1963">
        <v>20</v>
      </c>
      <c r="R20" s="1502" t="s">
        <v>1149</v>
      </c>
      <c r="S20" s="1951"/>
      <c r="T20" s="1951"/>
      <c r="U20" s="1951"/>
      <c r="V20" s="1951"/>
      <c r="W20" s="1951"/>
      <c r="X20" s="1951"/>
      <c r="Y20" s="1951"/>
      <c r="Z20" s="1951"/>
      <c r="AA20" s="1951"/>
      <c r="AB20" s="1951"/>
      <c r="AC20" s="1951"/>
      <c r="AD20" s="1951"/>
      <c r="AE20" s="1478">
        <v>8000000</v>
      </c>
      <c r="AF20" s="1994"/>
      <c r="AG20" s="1956"/>
      <c r="AH20" s="1479"/>
      <c r="AI20" s="1479"/>
      <c r="AJ20" s="1479"/>
      <c r="AK20" s="1479"/>
      <c r="AL20" s="1479"/>
      <c r="AM20" s="1479"/>
      <c r="AN20" s="1479"/>
      <c r="AO20" s="1479"/>
      <c r="AP20" s="1479"/>
      <c r="AQ20" s="1479"/>
      <c r="AR20" s="1479"/>
    </row>
    <row r="21" spans="1:44" s="1480" customFormat="1" ht="62.25" customHeight="1">
      <c r="A21" s="1968"/>
      <c r="B21" s="1488"/>
      <c r="C21" s="1489"/>
      <c r="D21" s="1490"/>
      <c r="E21" s="1490"/>
      <c r="F21" s="1491"/>
      <c r="G21" s="1491"/>
      <c r="H21" s="1492"/>
      <c r="I21" s="1493"/>
      <c r="J21" s="1492"/>
      <c r="K21" s="1492"/>
      <c r="L21" s="1971"/>
      <c r="M21" s="1970"/>
      <c r="N21" s="1987"/>
      <c r="O21" s="1999"/>
      <c r="P21" s="1964"/>
      <c r="Q21" s="1964"/>
      <c r="R21" s="1502" t="s">
        <v>1150</v>
      </c>
      <c r="S21" s="1951"/>
      <c r="T21" s="1951"/>
      <c r="U21" s="1951"/>
      <c r="V21" s="1951"/>
      <c r="W21" s="1951"/>
      <c r="X21" s="1951"/>
      <c r="Y21" s="1951"/>
      <c r="Z21" s="1951"/>
      <c r="AA21" s="1951"/>
      <c r="AB21" s="1951"/>
      <c r="AC21" s="1951"/>
      <c r="AD21" s="1951"/>
      <c r="AE21" s="1478">
        <v>2000000</v>
      </c>
      <c r="AF21" s="1994"/>
      <c r="AG21" s="1956"/>
      <c r="AH21" s="1479"/>
      <c r="AI21" s="1479"/>
      <c r="AJ21" s="1479"/>
      <c r="AK21" s="1479"/>
      <c r="AL21" s="1479"/>
      <c r="AM21" s="1479"/>
      <c r="AN21" s="1479"/>
      <c r="AO21" s="1479"/>
      <c r="AP21" s="1479"/>
      <c r="AQ21" s="1479"/>
      <c r="AR21" s="1479"/>
    </row>
    <row r="22" spans="1:44" s="1480" customFormat="1" ht="118.5" customHeight="1">
      <c r="A22" s="1968"/>
      <c r="B22" s="1488"/>
      <c r="C22" s="1489"/>
      <c r="D22" s="1490"/>
      <c r="E22" s="1490"/>
      <c r="F22" s="1491"/>
      <c r="G22" s="1491"/>
      <c r="H22" s="1492"/>
      <c r="I22" s="1493"/>
      <c r="J22" s="1492"/>
      <c r="K22" s="1492"/>
      <c r="L22" s="1498" t="s">
        <v>1151</v>
      </c>
      <c r="M22" s="1970"/>
      <c r="N22" s="1499">
        <v>0.2</v>
      </c>
      <c r="O22" s="1498" t="s">
        <v>1152</v>
      </c>
      <c r="P22" s="1500">
        <v>9</v>
      </c>
      <c r="Q22" s="1501">
        <v>3</v>
      </c>
      <c r="R22" s="1477" t="s">
        <v>1153</v>
      </c>
      <c r="S22" s="1951"/>
      <c r="T22" s="1951"/>
      <c r="U22" s="1951"/>
      <c r="V22" s="1951"/>
      <c r="W22" s="1951"/>
      <c r="X22" s="1951"/>
      <c r="Y22" s="1951"/>
      <c r="Z22" s="1951"/>
      <c r="AA22" s="1951"/>
      <c r="AB22" s="1951"/>
      <c r="AC22" s="1951"/>
      <c r="AD22" s="1951"/>
      <c r="AE22" s="1478">
        <v>11494533</v>
      </c>
      <c r="AF22" s="1994"/>
      <c r="AG22" s="1956"/>
      <c r="AH22" s="1503" t="s">
        <v>2</v>
      </c>
      <c r="AI22" s="1479"/>
      <c r="AJ22" s="1479"/>
      <c r="AK22" s="1479"/>
      <c r="AL22" s="1479"/>
      <c r="AM22" s="1479"/>
      <c r="AN22" s="1479"/>
      <c r="AO22" s="1479"/>
      <c r="AP22" s="1479"/>
      <c r="AQ22" s="1479"/>
      <c r="AR22" s="1479"/>
    </row>
    <row r="23" spans="1:44" s="1480" customFormat="1" ht="67.5" customHeight="1">
      <c r="A23" s="1968"/>
      <c r="B23" s="1488"/>
      <c r="C23" s="1489"/>
      <c r="D23" s="1490"/>
      <c r="E23" s="1490"/>
      <c r="F23" s="1491"/>
      <c r="G23" s="1491"/>
      <c r="H23" s="1492"/>
      <c r="I23" s="1493"/>
      <c r="J23" s="1492"/>
      <c r="K23" s="1492"/>
      <c r="L23" s="1498" t="s">
        <v>1154</v>
      </c>
      <c r="M23" s="1970"/>
      <c r="N23" s="1499">
        <v>0.33</v>
      </c>
      <c r="O23" s="1498" t="s">
        <v>1155</v>
      </c>
      <c r="P23" s="1500">
        <v>0</v>
      </c>
      <c r="Q23" s="1501">
        <v>10</v>
      </c>
      <c r="R23" s="1477" t="s">
        <v>1156</v>
      </c>
      <c r="S23" s="1951"/>
      <c r="T23" s="1951"/>
      <c r="U23" s="1951"/>
      <c r="V23" s="1951"/>
      <c r="W23" s="1951"/>
      <c r="X23" s="1951"/>
      <c r="Y23" s="1951"/>
      <c r="Z23" s="1951"/>
      <c r="AA23" s="1951"/>
      <c r="AB23" s="1951"/>
      <c r="AC23" s="1951"/>
      <c r="AD23" s="1951"/>
      <c r="AE23" s="1478">
        <v>17000000</v>
      </c>
      <c r="AF23" s="1994"/>
      <c r="AG23" s="1956"/>
      <c r="AH23" s="1479"/>
      <c r="AI23" s="1479"/>
      <c r="AJ23" s="1479"/>
      <c r="AK23" s="1479"/>
      <c r="AL23" s="1479"/>
      <c r="AM23" s="1479"/>
      <c r="AN23" s="1479"/>
      <c r="AO23" s="1479"/>
      <c r="AP23" s="1479"/>
      <c r="AQ23" s="1479"/>
      <c r="AR23" s="1479"/>
    </row>
    <row r="24" spans="1:44" s="1480" customFormat="1" ht="130.5" customHeight="1">
      <c r="A24" s="1968"/>
      <c r="B24" s="1488"/>
      <c r="C24" s="1489"/>
      <c r="D24" s="1490"/>
      <c r="E24" s="1490"/>
      <c r="F24" s="1491"/>
      <c r="G24" s="1491"/>
      <c r="H24" s="1492"/>
      <c r="I24" s="1493"/>
      <c r="J24" s="1492"/>
      <c r="K24" s="1492"/>
      <c r="L24" s="1498" t="s">
        <v>1157</v>
      </c>
      <c r="M24" s="1970"/>
      <c r="N24" s="1499">
        <v>0.25</v>
      </c>
      <c r="O24" s="1504" t="s">
        <v>1158</v>
      </c>
      <c r="P24" s="1500">
        <v>1</v>
      </c>
      <c r="Q24" s="1501">
        <v>1</v>
      </c>
      <c r="R24" s="1477" t="s">
        <v>1159</v>
      </c>
      <c r="S24" s="1951"/>
      <c r="T24" s="1951"/>
      <c r="U24" s="1951"/>
      <c r="V24" s="1951"/>
      <c r="W24" s="1951"/>
      <c r="X24" s="1951"/>
      <c r="Y24" s="1951"/>
      <c r="Z24" s="1951"/>
      <c r="AA24" s="1951"/>
      <c r="AB24" s="1951"/>
      <c r="AC24" s="1951"/>
      <c r="AD24" s="1951"/>
      <c r="AE24" s="1505">
        <v>9500000</v>
      </c>
      <c r="AF24" s="1994"/>
      <c r="AG24" s="1956"/>
      <c r="AH24" s="1479"/>
      <c r="AI24" s="1479"/>
      <c r="AJ24" s="1479"/>
      <c r="AK24" s="1479"/>
      <c r="AL24" s="1479"/>
      <c r="AM24" s="1479"/>
      <c r="AN24" s="1479"/>
      <c r="AO24" s="1479"/>
      <c r="AP24" s="1479"/>
      <c r="AQ24" s="1479"/>
      <c r="AR24" s="1479"/>
    </row>
    <row r="25" spans="1:44" s="1480" customFormat="1" ht="46.5" customHeight="1">
      <c r="A25" s="1968"/>
      <c r="B25" s="1488"/>
      <c r="C25" s="1489"/>
      <c r="D25" s="1490"/>
      <c r="E25" s="1490"/>
      <c r="F25" s="1491"/>
      <c r="G25" s="1491"/>
      <c r="H25" s="1506"/>
      <c r="I25" s="1507"/>
      <c r="J25" s="1492"/>
      <c r="K25" s="1492"/>
      <c r="L25" s="1969" t="s">
        <v>1160</v>
      </c>
      <c r="M25" s="1970"/>
      <c r="N25" s="1985">
        <v>0.25</v>
      </c>
      <c r="O25" s="1996" t="s">
        <v>1161</v>
      </c>
      <c r="P25" s="1963">
        <v>1</v>
      </c>
      <c r="Q25" s="1955">
        <v>1</v>
      </c>
      <c r="R25" s="1477" t="s">
        <v>1162</v>
      </c>
      <c r="S25" s="1951"/>
      <c r="T25" s="1951"/>
      <c r="U25" s="1951"/>
      <c r="V25" s="1951"/>
      <c r="W25" s="1951"/>
      <c r="X25" s="1951"/>
      <c r="Y25" s="1951"/>
      <c r="Z25" s="1951"/>
      <c r="AA25" s="1951"/>
      <c r="AB25" s="1951"/>
      <c r="AC25" s="1951"/>
      <c r="AD25" s="1951"/>
      <c r="AE25" s="1478">
        <v>1450000</v>
      </c>
      <c r="AF25" s="1994"/>
      <c r="AG25" s="1956"/>
      <c r="AH25" s="1479"/>
      <c r="AI25" s="1479"/>
      <c r="AJ25" s="1479"/>
      <c r="AK25" s="1479"/>
      <c r="AL25" s="1479"/>
      <c r="AM25" s="1479"/>
      <c r="AN25" s="1479"/>
      <c r="AO25" s="1479"/>
      <c r="AP25" s="1479"/>
      <c r="AQ25" s="1479"/>
      <c r="AR25" s="1479"/>
    </row>
    <row r="26" spans="1:44" s="1480" customFormat="1" ht="46.5" customHeight="1">
      <c r="A26" s="1968"/>
      <c r="B26" s="1488"/>
      <c r="C26" s="1489"/>
      <c r="D26" s="1490"/>
      <c r="E26" s="1490"/>
      <c r="F26" s="1491"/>
      <c r="G26" s="1491"/>
      <c r="H26" s="1506"/>
      <c r="I26" s="1507"/>
      <c r="J26" s="1492"/>
      <c r="K26" s="1492"/>
      <c r="L26" s="1971"/>
      <c r="M26" s="1971"/>
      <c r="N26" s="1987"/>
      <c r="O26" s="1997"/>
      <c r="P26" s="1964"/>
      <c r="Q26" s="1957"/>
      <c r="R26" s="1498" t="s">
        <v>1163</v>
      </c>
      <c r="S26" s="1948"/>
      <c r="T26" s="1948"/>
      <c r="U26" s="1948"/>
      <c r="V26" s="1948"/>
      <c r="W26" s="1948"/>
      <c r="X26" s="1948"/>
      <c r="Y26" s="1948"/>
      <c r="Z26" s="1948"/>
      <c r="AA26" s="1948"/>
      <c r="AB26" s="1948"/>
      <c r="AC26" s="1948"/>
      <c r="AD26" s="1948"/>
      <c r="AE26" s="1478">
        <v>4050000</v>
      </c>
      <c r="AF26" s="1995"/>
      <c r="AG26" s="1957"/>
      <c r="AH26" s="1479"/>
      <c r="AI26" s="1479"/>
      <c r="AJ26" s="1479"/>
      <c r="AK26" s="1479"/>
      <c r="AL26" s="1479"/>
      <c r="AM26" s="1479"/>
      <c r="AN26" s="1479"/>
      <c r="AO26" s="1479"/>
      <c r="AP26" s="1479"/>
      <c r="AQ26" s="1479"/>
      <c r="AR26" s="1479"/>
    </row>
    <row r="27" spans="1:44" s="1480" customFormat="1" ht="160.5" customHeight="1">
      <c r="A27" s="1508">
        <v>263513716110131</v>
      </c>
      <c r="B27" s="1488"/>
      <c r="C27" s="1489"/>
      <c r="D27" s="1490"/>
      <c r="E27" s="1490"/>
      <c r="F27" s="1491"/>
      <c r="G27" s="1491"/>
      <c r="H27" s="1506"/>
      <c r="I27" s="1507"/>
      <c r="J27" s="1492"/>
      <c r="K27" s="1492"/>
      <c r="L27" s="1477" t="s">
        <v>1164</v>
      </c>
      <c r="M27" s="1477" t="s">
        <v>1165</v>
      </c>
      <c r="N27" s="1495">
        <v>0.25</v>
      </c>
      <c r="O27" s="1477" t="s">
        <v>1166</v>
      </c>
      <c r="P27" s="1496">
        <v>1</v>
      </c>
      <c r="Q27" s="1509">
        <v>1</v>
      </c>
      <c r="R27" s="1510" t="s">
        <v>1167</v>
      </c>
      <c r="S27" s="1511">
        <v>2155</v>
      </c>
      <c r="T27" s="1478">
        <v>1676</v>
      </c>
      <c r="U27" s="1478">
        <v>1437</v>
      </c>
      <c r="V27" s="1478">
        <v>2514</v>
      </c>
      <c r="W27" s="1478">
        <v>4190</v>
      </c>
      <c r="X27" s="1478">
        <v>1855</v>
      </c>
      <c r="Y27" s="1478">
        <v>182</v>
      </c>
      <c r="Z27" s="1478">
        <v>25</v>
      </c>
      <c r="AA27" s="1478">
        <v>0</v>
      </c>
      <c r="AB27" s="1478">
        <v>539</v>
      </c>
      <c r="AC27" s="1478">
        <v>897</v>
      </c>
      <c r="AD27" s="1478">
        <v>1855</v>
      </c>
      <c r="AE27" s="1478">
        <v>121504451</v>
      </c>
      <c r="AF27" s="1512">
        <v>41639</v>
      </c>
      <c r="AG27" s="1497" t="s">
        <v>1135</v>
      </c>
      <c r="AH27" s="1479"/>
      <c r="AI27" s="1479"/>
      <c r="AJ27" s="1479"/>
      <c r="AK27" s="1479"/>
      <c r="AL27" s="1479"/>
      <c r="AM27" s="1479"/>
      <c r="AN27" s="1479"/>
      <c r="AO27" s="1479"/>
      <c r="AP27" s="1479"/>
      <c r="AQ27" s="1479"/>
      <c r="AR27" s="1479"/>
    </row>
    <row r="28" spans="1:44" s="1480" customFormat="1" ht="117.75" customHeight="1">
      <c r="A28" s="1968">
        <v>263603716110142</v>
      </c>
      <c r="B28" s="1488"/>
      <c r="C28" s="1489"/>
      <c r="D28" s="1490"/>
      <c r="E28" s="1490"/>
      <c r="F28" s="1491"/>
      <c r="G28" s="1491"/>
      <c r="H28" s="1506"/>
      <c r="I28" s="1507"/>
      <c r="J28" s="1492"/>
      <c r="K28" s="1492"/>
      <c r="L28" s="1969" t="s">
        <v>1168</v>
      </c>
      <c r="M28" s="1969" t="s">
        <v>1169</v>
      </c>
      <c r="N28" s="1985">
        <v>0.25</v>
      </c>
      <c r="O28" s="1969" t="s">
        <v>1170</v>
      </c>
      <c r="P28" s="1963">
        <v>1</v>
      </c>
      <c r="Q28" s="1988">
        <v>1</v>
      </c>
      <c r="R28" s="1510" t="s">
        <v>1171</v>
      </c>
      <c r="S28" s="1981"/>
      <c r="T28" s="1947"/>
      <c r="U28" s="1947">
        <v>6</v>
      </c>
      <c r="V28" s="1947"/>
      <c r="W28" s="1947"/>
      <c r="X28" s="1947"/>
      <c r="Y28" s="1947"/>
      <c r="Z28" s="1947"/>
      <c r="AA28" s="1947"/>
      <c r="AB28" s="1947"/>
      <c r="AC28" s="1947"/>
      <c r="AD28" s="1947"/>
      <c r="AE28" s="1478">
        <v>5700000</v>
      </c>
      <c r="AF28" s="1993">
        <v>41639</v>
      </c>
      <c r="AG28" s="1955" t="s">
        <v>1135</v>
      </c>
      <c r="AH28" s="1479"/>
      <c r="AI28" s="1479"/>
      <c r="AJ28" s="1479"/>
      <c r="AK28" s="1479"/>
      <c r="AL28" s="1479"/>
      <c r="AM28" s="1479"/>
      <c r="AN28" s="1479"/>
      <c r="AO28" s="1479"/>
      <c r="AP28" s="1479"/>
      <c r="AQ28" s="1479"/>
      <c r="AR28" s="1479"/>
    </row>
    <row r="29" spans="1:44" s="1480" customFormat="1" ht="35.25" customHeight="1">
      <c r="A29" s="1968"/>
      <c r="B29" s="1488"/>
      <c r="C29" s="1489"/>
      <c r="D29" s="1490"/>
      <c r="E29" s="1490"/>
      <c r="F29" s="1491"/>
      <c r="G29" s="1491"/>
      <c r="H29" s="1506"/>
      <c r="I29" s="1507"/>
      <c r="J29" s="1492"/>
      <c r="K29" s="1492"/>
      <c r="L29" s="1970"/>
      <c r="M29" s="1970"/>
      <c r="N29" s="1986"/>
      <c r="O29" s="1970"/>
      <c r="P29" s="1972"/>
      <c r="Q29" s="1989"/>
      <c r="R29" s="1510" t="s">
        <v>1172</v>
      </c>
      <c r="S29" s="1982"/>
      <c r="T29" s="1951"/>
      <c r="U29" s="1951"/>
      <c r="V29" s="1951"/>
      <c r="W29" s="1951"/>
      <c r="X29" s="1951"/>
      <c r="Y29" s="1951"/>
      <c r="Z29" s="1951"/>
      <c r="AA29" s="1951"/>
      <c r="AB29" s="1951"/>
      <c r="AC29" s="1951"/>
      <c r="AD29" s="1951"/>
      <c r="AE29" s="1478">
        <v>6600000</v>
      </c>
      <c r="AF29" s="1994"/>
      <c r="AG29" s="1956"/>
      <c r="AH29" s="1479"/>
      <c r="AI29" s="1479"/>
      <c r="AJ29" s="1479"/>
      <c r="AK29" s="1479"/>
      <c r="AL29" s="1479"/>
      <c r="AM29" s="1479"/>
      <c r="AN29" s="1479"/>
      <c r="AO29" s="1479"/>
      <c r="AP29" s="1479"/>
      <c r="AQ29" s="1479"/>
      <c r="AR29" s="1479"/>
    </row>
    <row r="30" spans="1:44" s="1480" customFormat="1" ht="35.25" customHeight="1">
      <c r="A30" s="1968"/>
      <c r="B30" s="1488"/>
      <c r="C30" s="1489"/>
      <c r="D30" s="1490"/>
      <c r="E30" s="1490"/>
      <c r="F30" s="1491"/>
      <c r="G30" s="1491"/>
      <c r="H30" s="1506"/>
      <c r="I30" s="1507"/>
      <c r="J30" s="1492"/>
      <c r="K30" s="1492"/>
      <c r="L30" s="1970"/>
      <c r="M30" s="1970"/>
      <c r="N30" s="1986"/>
      <c r="O30" s="1970"/>
      <c r="P30" s="1972"/>
      <c r="Q30" s="1989"/>
      <c r="R30" s="1510" t="s">
        <v>1173</v>
      </c>
      <c r="S30" s="1982"/>
      <c r="T30" s="1951"/>
      <c r="U30" s="1951"/>
      <c r="V30" s="1951"/>
      <c r="W30" s="1951"/>
      <c r="X30" s="1951"/>
      <c r="Y30" s="1951"/>
      <c r="Z30" s="1951"/>
      <c r="AA30" s="1951"/>
      <c r="AB30" s="1951"/>
      <c r="AC30" s="1951"/>
      <c r="AD30" s="1951"/>
      <c r="AE30" s="1478">
        <v>360000</v>
      </c>
      <c r="AF30" s="1994"/>
      <c r="AG30" s="1956"/>
      <c r="AH30" s="1479"/>
      <c r="AI30" s="1479"/>
      <c r="AJ30" s="1479"/>
      <c r="AK30" s="1479"/>
      <c r="AL30" s="1479"/>
      <c r="AM30" s="1479"/>
      <c r="AN30" s="1479"/>
      <c r="AO30" s="1479"/>
      <c r="AP30" s="1479"/>
      <c r="AQ30" s="1479"/>
      <c r="AR30" s="1479"/>
    </row>
    <row r="31" spans="1:44" s="1480" customFormat="1" ht="35.25" customHeight="1">
      <c r="A31" s="1968"/>
      <c r="B31" s="1488"/>
      <c r="C31" s="1489"/>
      <c r="D31" s="1490"/>
      <c r="E31" s="1490"/>
      <c r="F31" s="1491"/>
      <c r="G31" s="1491"/>
      <c r="H31" s="1506"/>
      <c r="I31" s="1507"/>
      <c r="J31" s="1492"/>
      <c r="K31" s="1492"/>
      <c r="L31" s="1971"/>
      <c r="M31" s="1971"/>
      <c r="N31" s="1987"/>
      <c r="O31" s="1971"/>
      <c r="P31" s="1964"/>
      <c r="Q31" s="1990"/>
      <c r="R31" s="1510" t="s">
        <v>1174</v>
      </c>
      <c r="S31" s="1983"/>
      <c r="T31" s="1948"/>
      <c r="U31" s="1948"/>
      <c r="V31" s="1948"/>
      <c r="W31" s="1948"/>
      <c r="X31" s="1948"/>
      <c r="Y31" s="1948"/>
      <c r="Z31" s="1948"/>
      <c r="AA31" s="1948"/>
      <c r="AB31" s="1948"/>
      <c r="AC31" s="1948"/>
      <c r="AD31" s="1948"/>
      <c r="AE31" s="1478">
        <v>2340000</v>
      </c>
      <c r="AF31" s="1995"/>
      <c r="AG31" s="1957"/>
      <c r="AH31" s="1479"/>
      <c r="AI31" s="1479"/>
      <c r="AJ31" s="1479"/>
      <c r="AK31" s="1479"/>
      <c r="AL31" s="1479"/>
      <c r="AM31" s="1479"/>
      <c r="AN31" s="1479"/>
      <c r="AO31" s="1479"/>
      <c r="AP31" s="1479"/>
      <c r="AQ31" s="1479"/>
      <c r="AR31" s="1479"/>
    </row>
    <row r="32" spans="1:44" s="1480" customFormat="1" ht="99" customHeight="1">
      <c r="A32" s="1968">
        <v>263603716110141</v>
      </c>
      <c r="B32" s="1488"/>
      <c r="C32" s="1489"/>
      <c r="D32" s="1490"/>
      <c r="E32" s="1490"/>
      <c r="F32" s="1491"/>
      <c r="G32" s="1491"/>
      <c r="H32" s="1506"/>
      <c r="I32" s="1507"/>
      <c r="J32" s="1492"/>
      <c r="K32" s="1492"/>
      <c r="L32" s="1969" t="s">
        <v>1175</v>
      </c>
      <c r="M32" s="1969" t="s">
        <v>1176</v>
      </c>
      <c r="N32" s="1963">
        <v>25</v>
      </c>
      <c r="O32" s="1969" t="s">
        <v>1177</v>
      </c>
      <c r="P32" s="1963">
        <v>2</v>
      </c>
      <c r="Q32" s="1991">
        <v>2</v>
      </c>
      <c r="R32" s="1510" t="s">
        <v>1178</v>
      </c>
      <c r="S32" s="1981">
        <v>383</v>
      </c>
      <c r="T32" s="1947">
        <v>298</v>
      </c>
      <c r="U32" s="1947">
        <v>255</v>
      </c>
      <c r="V32" s="1947">
        <v>447</v>
      </c>
      <c r="W32" s="1947">
        <v>745</v>
      </c>
      <c r="X32" s="1947">
        <v>330</v>
      </c>
      <c r="Y32" s="1947">
        <v>32</v>
      </c>
      <c r="Z32" s="1947">
        <v>4</v>
      </c>
      <c r="AA32" s="1947">
        <v>0</v>
      </c>
      <c r="AB32" s="1947">
        <v>96</v>
      </c>
      <c r="AC32" s="1947">
        <v>159</v>
      </c>
      <c r="AD32" s="1947">
        <v>330</v>
      </c>
      <c r="AE32" s="1513">
        <v>2000000</v>
      </c>
      <c r="AF32" s="1984">
        <v>41273</v>
      </c>
      <c r="AG32" s="1947" t="s">
        <v>1135</v>
      </c>
      <c r="AH32" s="1479"/>
      <c r="AI32" s="1479"/>
      <c r="AJ32" s="1479"/>
      <c r="AK32" s="1479"/>
      <c r="AL32" s="1479"/>
      <c r="AM32" s="1479"/>
      <c r="AN32" s="1479"/>
      <c r="AO32" s="1479"/>
      <c r="AP32" s="1479"/>
      <c r="AQ32" s="1479"/>
      <c r="AR32" s="1479"/>
    </row>
    <row r="33" spans="1:44" s="1480" customFormat="1" ht="99" customHeight="1">
      <c r="A33" s="1968"/>
      <c r="B33" s="1488"/>
      <c r="C33" s="1489"/>
      <c r="D33" s="1490"/>
      <c r="E33" s="1490"/>
      <c r="F33" s="1491"/>
      <c r="G33" s="1491"/>
      <c r="H33" s="1506"/>
      <c r="I33" s="1507"/>
      <c r="J33" s="1492"/>
      <c r="K33" s="1492"/>
      <c r="L33" s="1971"/>
      <c r="M33" s="1971"/>
      <c r="N33" s="1964"/>
      <c r="O33" s="1971"/>
      <c r="P33" s="1964"/>
      <c r="Q33" s="1992"/>
      <c r="R33" s="1510" t="s">
        <v>1179</v>
      </c>
      <c r="S33" s="1983"/>
      <c r="T33" s="1948"/>
      <c r="U33" s="1948"/>
      <c r="V33" s="1948"/>
      <c r="W33" s="1948"/>
      <c r="X33" s="1948"/>
      <c r="Y33" s="1948"/>
      <c r="Z33" s="1948"/>
      <c r="AA33" s="1948"/>
      <c r="AB33" s="1948"/>
      <c r="AC33" s="1948"/>
      <c r="AD33" s="1948"/>
      <c r="AE33" s="1513">
        <v>2000000</v>
      </c>
      <c r="AF33" s="1984"/>
      <c r="AG33" s="1948"/>
      <c r="AH33" s="1479"/>
      <c r="AI33" s="1479"/>
      <c r="AJ33" s="1479"/>
      <c r="AK33" s="1479"/>
      <c r="AL33" s="1479"/>
      <c r="AM33" s="1479"/>
      <c r="AN33" s="1479"/>
      <c r="AO33" s="1479"/>
      <c r="AP33" s="1479"/>
      <c r="AQ33" s="1479"/>
      <c r="AR33" s="1479"/>
    </row>
    <row r="34" spans="1:44" s="1480" customFormat="1" ht="102" customHeight="1">
      <c r="A34" s="1968" t="s">
        <v>1180</v>
      </c>
      <c r="B34" s="1488"/>
      <c r="C34" s="1489"/>
      <c r="D34" s="1490"/>
      <c r="E34" s="1490"/>
      <c r="F34" s="1491"/>
      <c r="G34" s="1491"/>
      <c r="H34" s="1506"/>
      <c r="I34" s="1507"/>
      <c r="J34" s="1492"/>
      <c r="K34" s="1492"/>
      <c r="L34" s="1969" t="s">
        <v>1181</v>
      </c>
      <c r="M34" s="1969" t="s">
        <v>1182</v>
      </c>
      <c r="N34" s="1985">
        <v>0.25</v>
      </c>
      <c r="O34" s="1969" t="s">
        <v>1181</v>
      </c>
      <c r="P34" s="1963">
        <v>1</v>
      </c>
      <c r="Q34" s="1988">
        <v>1</v>
      </c>
      <c r="R34" s="1510" t="s">
        <v>1183</v>
      </c>
      <c r="S34" s="1981">
        <v>1676</v>
      </c>
      <c r="T34" s="1947">
        <v>1304</v>
      </c>
      <c r="U34" s="1947">
        <v>1117</v>
      </c>
      <c r="V34" s="1947">
        <v>1956</v>
      </c>
      <c r="W34" s="1947">
        <v>3259</v>
      </c>
      <c r="X34" s="1947">
        <v>1443</v>
      </c>
      <c r="Y34" s="1947">
        <v>142</v>
      </c>
      <c r="Z34" s="1947">
        <v>19</v>
      </c>
      <c r="AA34" s="1947">
        <v>0</v>
      </c>
      <c r="AB34" s="1947">
        <v>419</v>
      </c>
      <c r="AC34" s="1947">
        <v>697</v>
      </c>
      <c r="AD34" s="1947">
        <v>1443</v>
      </c>
      <c r="AE34" s="1514">
        <v>1720000</v>
      </c>
      <c r="AF34" s="1974">
        <v>41639</v>
      </c>
      <c r="AG34" s="1955" t="s">
        <v>1135</v>
      </c>
      <c r="AH34" s="1479"/>
      <c r="AI34" s="1479"/>
      <c r="AJ34" s="1479"/>
      <c r="AK34" s="1479"/>
      <c r="AL34" s="1479"/>
      <c r="AM34" s="1479"/>
      <c r="AN34" s="1479"/>
      <c r="AO34" s="1479"/>
      <c r="AP34" s="1479"/>
      <c r="AQ34" s="1479"/>
      <c r="AR34" s="1479"/>
    </row>
    <row r="35" spans="1:44" s="1480" customFormat="1" ht="102" customHeight="1">
      <c r="A35" s="1968"/>
      <c r="B35" s="1488"/>
      <c r="C35" s="1489"/>
      <c r="D35" s="1490"/>
      <c r="E35" s="1490"/>
      <c r="F35" s="1491"/>
      <c r="G35" s="1491"/>
      <c r="H35" s="1506"/>
      <c r="I35" s="1507"/>
      <c r="J35" s="1492"/>
      <c r="K35" s="1492"/>
      <c r="L35" s="1970"/>
      <c r="M35" s="1970"/>
      <c r="N35" s="1986"/>
      <c r="O35" s="1970"/>
      <c r="P35" s="1972"/>
      <c r="Q35" s="1989"/>
      <c r="R35" s="1510" t="s">
        <v>1184</v>
      </c>
      <c r="S35" s="1982"/>
      <c r="T35" s="1951"/>
      <c r="U35" s="1951"/>
      <c r="V35" s="1951"/>
      <c r="W35" s="1951"/>
      <c r="X35" s="1951"/>
      <c r="Y35" s="1951"/>
      <c r="Z35" s="1951"/>
      <c r="AA35" s="1951"/>
      <c r="AB35" s="1951"/>
      <c r="AC35" s="1951"/>
      <c r="AD35" s="1951"/>
      <c r="AE35" s="1514">
        <v>5550000</v>
      </c>
      <c r="AF35" s="1975"/>
      <c r="AG35" s="1956"/>
      <c r="AH35" s="1479"/>
      <c r="AI35" s="1479"/>
      <c r="AJ35" s="1479"/>
      <c r="AK35" s="1479"/>
      <c r="AL35" s="1479"/>
      <c r="AM35" s="1479"/>
      <c r="AN35" s="1479"/>
      <c r="AO35" s="1479"/>
      <c r="AP35" s="1479"/>
      <c r="AQ35" s="1479"/>
      <c r="AR35" s="1479"/>
    </row>
    <row r="36" spans="1:44" s="1480" customFormat="1" ht="85.5" customHeight="1">
      <c r="A36" s="1968"/>
      <c r="B36" s="1488"/>
      <c r="C36" s="1489"/>
      <c r="D36" s="1490"/>
      <c r="E36" s="1490"/>
      <c r="F36" s="1491"/>
      <c r="G36" s="1491"/>
      <c r="H36" s="1506"/>
      <c r="I36" s="1507"/>
      <c r="J36" s="1492"/>
      <c r="K36" s="1492"/>
      <c r="L36" s="1970"/>
      <c r="M36" s="1970"/>
      <c r="N36" s="1986"/>
      <c r="O36" s="1970"/>
      <c r="P36" s="1972"/>
      <c r="Q36" s="1989"/>
      <c r="R36" s="1510" t="s">
        <v>1185</v>
      </c>
      <c r="S36" s="1982"/>
      <c r="T36" s="1951"/>
      <c r="U36" s="1951"/>
      <c r="V36" s="1951"/>
      <c r="W36" s="1951"/>
      <c r="X36" s="1951"/>
      <c r="Y36" s="1951"/>
      <c r="Z36" s="1951"/>
      <c r="AA36" s="1951"/>
      <c r="AB36" s="1951"/>
      <c r="AC36" s="1951"/>
      <c r="AD36" s="1951"/>
      <c r="AE36" s="1514">
        <v>10125000</v>
      </c>
      <c r="AF36" s="1975"/>
      <c r="AG36" s="1956"/>
      <c r="AH36" s="1479"/>
      <c r="AI36" s="1479"/>
      <c r="AJ36" s="1479"/>
      <c r="AK36" s="1479"/>
      <c r="AL36" s="1479"/>
      <c r="AM36" s="1479"/>
      <c r="AN36" s="1479"/>
      <c r="AO36" s="1479"/>
      <c r="AP36" s="1479"/>
      <c r="AQ36" s="1479"/>
      <c r="AR36" s="1479"/>
    </row>
    <row r="37" spans="1:44" s="1480" customFormat="1" ht="45.75" customHeight="1">
      <c r="A37" s="1968"/>
      <c r="B37" s="1488"/>
      <c r="C37" s="1489"/>
      <c r="D37" s="1490"/>
      <c r="E37" s="1490"/>
      <c r="F37" s="1491"/>
      <c r="G37" s="1491"/>
      <c r="H37" s="1506"/>
      <c r="I37" s="1507"/>
      <c r="J37" s="1492"/>
      <c r="K37" s="1492"/>
      <c r="L37" s="1970"/>
      <c r="M37" s="1970"/>
      <c r="N37" s="1986"/>
      <c r="O37" s="1970"/>
      <c r="P37" s="1972"/>
      <c r="Q37" s="1989"/>
      <c r="R37" s="1510" t="s">
        <v>1186</v>
      </c>
      <c r="S37" s="1982"/>
      <c r="T37" s="1951"/>
      <c r="U37" s="1951"/>
      <c r="V37" s="1951"/>
      <c r="W37" s="1951"/>
      <c r="X37" s="1951"/>
      <c r="Y37" s="1951"/>
      <c r="Z37" s="1951"/>
      <c r="AA37" s="1951"/>
      <c r="AB37" s="1951"/>
      <c r="AC37" s="1951"/>
      <c r="AD37" s="1951"/>
      <c r="AE37" s="1514">
        <v>38430000</v>
      </c>
      <c r="AF37" s="1975"/>
      <c r="AG37" s="1956"/>
      <c r="AH37" s="1479"/>
      <c r="AI37" s="1479"/>
      <c r="AJ37" s="1479"/>
      <c r="AK37" s="1479"/>
      <c r="AL37" s="1479"/>
      <c r="AM37" s="1479"/>
      <c r="AN37" s="1479"/>
      <c r="AO37" s="1479"/>
      <c r="AP37" s="1479"/>
      <c r="AQ37" s="1479"/>
      <c r="AR37" s="1479"/>
    </row>
    <row r="38" spans="1:44" s="1480" customFormat="1" ht="49.5" customHeight="1">
      <c r="A38" s="1968"/>
      <c r="B38" s="1488"/>
      <c r="C38" s="1489"/>
      <c r="D38" s="1490"/>
      <c r="E38" s="1490"/>
      <c r="F38" s="1491"/>
      <c r="G38" s="1491"/>
      <c r="H38" s="1506"/>
      <c r="I38" s="1507"/>
      <c r="J38" s="1492"/>
      <c r="K38" s="1492"/>
      <c r="L38" s="1971"/>
      <c r="M38" s="1971"/>
      <c r="N38" s="1987"/>
      <c r="O38" s="1971"/>
      <c r="P38" s="1964"/>
      <c r="Q38" s="1990"/>
      <c r="R38" s="1510" t="s">
        <v>1187</v>
      </c>
      <c r="S38" s="1983"/>
      <c r="T38" s="1948"/>
      <c r="U38" s="1948"/>
      <c r="V38" s="1948"/>
      <c r="W38" s="1948"/>
      <c r="X38" s="1948"/>
      <c r="Y38" s="1948"/>
      <c r="Z38" s="1948"/>
      <c r="AA38" s="1948"/>
      <c r="AB38" s="1948"/>
      <c r="AC38" s="1948"/>
      <c r="AD38" s="1948"/>
      <c r="AE38" s="1514">
        <v>14175000</v>
      </c>
      <c r="AF38" s="1976"/>
      <c r="AG38" s="1957"/>
      <c r="AH38" s="1479"/>
      <c r="AI38" s="1479"/>
      <c r="AJ38" s="1479"/>
      <c r="AK38" s="1479"/>
      <c r="AL38" s="1479"/>
      <c r="AM38" s="1479"/>
      <c r="AN38" s="1479"/>
      <c r="AO38" s="1479"/>
      <c r="AP38" s="1479"/>
      <c r="AQ38" s="1479"/>
      <c r="AR38" s="1479"/>
    </row>
    <row r="39" spans="1:44" s="1480" customFormat="1" ht="67.5" customHeight="1">
      <c r="A39" s="1515"/>
      <c r="B39" s="1488"/>
      <c r="C39" s="1489"/>
      <c r="D39" s="1490"/>
      <c r="E39" s="1490"/>
      <c r="F39" s="1491"/>
      <c r="G39" s="1491"/>
      <c r="H39" s="1516"/>
      <c r="I39" s="1517"/>
      <c r="J39" s="1518"/>
      <c r="K39" s="1518"/>
      <c r="L39" s="1519"/>
      <c r="M39" s="1520"/>
      <c r="N39" s="1521"/>
      <c r="O39" s="1520"/>
      <c r="P39" s="1521"/>
      <c r="Q39" s="1522"/>
      <c r="R39" s="1523"/>
      <c r="S39" s="1524">
        <f aca="true" t="shared" si="0" ref="S39:AD39">SUM(S14:S36)</f>
        <v>16187</v>
      </c>
      <c r="T39" s="1524">
        <f t="shared" si="0"/>
        <v>12590</v>
      </c>
      <c r="U39" s="1524">
        <f t="shared" si="0"/>
        <v>10797</v>
      </c>
      <c r="V39" s="1524">
        <f t="shared" si="0"/>
        <v>18885</v>
      </c>
      <c r="W39" s="1524">
        <f t="shared" si="0"/>
        <v>31474</v>
      </c>
      <c r="X39" s="1524">
        <f t="shared" si="0"/>
        <v>13932</v>
      </c>
      <c r="Y39" s="1524">
        <f t="shared" si="0"/>
        <v>1368</v>
      </c>
      <c r="Z39" s="1524">
        <f t="shared" si="0"/>
        <v>187</v>
      </c>
      <c r="AA39" s="1524">
        <f t="shared" si="0"/>
        <v>0</v>
      </c>
      <c r="AB39" s="1524">
        <f t="shared" si="0"/>
        <v>4050</v>
      </c>
      <c r="AC39" s="1524">
        <f t="shared" si="0"/>
        <v>6734</v>
      </c>
      <c r="AD39" s="1524">
        <f t="shared" si="0"/>
        <v>13932</v>
      </c>
      <c r="AE39" s="1524">
        <f>SUM(AE14:AE38)</f>
        <v>322998984</v>
      </c>
      <c r="AF39" s="1524"/>
      <c r="AG39" s="1524"/>
      <c r="AH39" s="1479"/>
      <c r="AI39" s="1479"/>
      <c r="AJ39" s="1479"/>
      <c r="AK39" s="1479"/>
      <c r="AL39" s="1479"/>
      <c r="AM39" s="1479"/>
      <c r="AN39" s="1479"/>
      <c r="AO39" s="1479"/>
      <c r="AP39" s="1479"/>
      <c r="AQ39" s="1479"/>
      <c r="AR39" s="1479"/>
    </row>
    <row r="40" spans="1:44" s="1480" customFormat="1" ht="67.5" customHeight="1">
      <c r="A40" s="1525"/>
      <c r="B40" s="1488"/>
      <c r="C40" s="1489"/>
      <c r="D40" s="1490"/>
      <c r="E40" s="1490"/>
      <c r="F40" s="1491"/>
      <c r="G40" s="1526"/>
      <c r="H40" s="1527"/>
      <c r="I40" s="1528"/>
      <c r="J40" s="1529"/>
      <c r="K40" s="1529"/>
      <c r="L40" s="1530"/>
      <c r="M40" s="1530"/>
      <c r="N40" s="1531"/>
      <c r="O40" s="1530"/>
      <c r="P40" s="1531"/>
      <c r="Q40" s="1532"/>
      <c r="R40" s="1533"/>
      <c r="S40" s="1534">
        <f aca="true" t="shared" si="1" ref="S40:AD42">+S39</f>
        <v>16187</v>
      </c>
      <c r="T40" s="1534">
        <f t="shared" si="1"/>
        <v>12590</v>
      </c>
      <c r="U40" s="1534">
        <f t="shared" si="1"/>
        <v>10797</v>
      </c>
      <c r="V40" s="1534">
        <f t="shared" si="1"/>
        <v>18885</v>
      </c>
      <c r="W40" s="1534">
        <f t="shared" si="1"/>
        <v>31474</v>
      </c>
      <c r="X40" s="1534">
        <f t="shared" si="1"/>
        <v>13932</v>
      </c>
      <c r="Y40" s="1534">
        <f t="shared" si="1"/>
        <v>1368</v>
      </c>
      <c r="Z40" s="1534">
        <f t="shared" si="1"/>
        <v>187</v>
      </c>
      <c r="AA40" s="1534">
        <f t="shared" si="1"/>
        <v>0</v>
      </c>
      <c r="AB40" s="1534">
        <f t="shared" si="1"/>
        <v>4050</v>
      </c>
      <c r="AC40" s="1534">
        <f t="shared" si="1"/>
        <v>6734</v>
      </c>
      <c r="AD40" s="1534">
        <f t="shared" si="1"/>
        <v>13932</v>
      </c>
      <c r="AE40" s="1534">
        <f>+AE39</f>
        <v>322998984</v>
      </c>
      <c r="AF40" s="1534"/>
      <c r="AG40" s="1534"/>
      <c r="AH40" s="1479"/>
      <c r="AI40" s="1479"/>
      <c r="AJ40" s="1479"/>
      <c r="AK40" s="1479"/>
      <c r="AL40" s="1479"/>
      <c r="AM40" s="1479"/>
      <c r="AN40" s="1479"/>
      <c r="AO40" s="1479"/>
      <c r="AP40" s="1479"/>
      <c r="AQ40" s="1479"/>
      <c r="AR40" s="1479"/>
    </row>
    <row r="41" spans="1:44" s="1480" customFormat="1" ht="67.5" customHeight="1">
      <c r="A41" s="1525"/>
      <c r="B41" s="1488"/>
      <c r="C41" s="1489"/>
      <c r="D41" s="1490"/>
      <c r="E41" s="1490"/>
      <c r="F41" s="1535"/>
      <c r="G41" s="1536"/>
      <c r="H41" s="1537"/>
      <c r="I41" s="1538"/>
      <c r="J41" s="1539"/>
      <c r="K41" s="1539"/>
      <c r="L41" s="1539"/>
      <c r="M41" s="1539"/>
      <c r="N41" s="1540"/>
      <c r="O41" s="1539"/>
      <c r="P41" s="1540"/>
      <c r="Q41" s="1541"/>
      <c r="R41" s="1542"/>
      <c r="S41" s="1543">
        <f t="shared" si="1"/>
        <v>16187</v>
      </c>
      <c r="T41" s="1543">
        <f t="shared" si="1"/>
        <v>12590</v>
      </c>
      <c r="U41" s="1543">
        <f t="shared" si="1"/>
        <v>10797</v>
      </c>
      <c r="V41" s="1543">
        <f t="shared" si="1"/>
        <v>18885</v>
      </c>
      <c r="W41" s="1543">
        <f t="shared" si="1"/>
        <v>31474</v>
      </c>
      <c r="X41" s="1543">
        <f t="shared" si="1"/>
        <v>13932</v>
      </c>
      <c r="Y41" s="1543">
        <f t="shared" si="1"/>
        <v>1368</v>
      </c>
      <c r="Z41" s="1543">
        <f t="shared" si="1"/>
        <v>187</v>
      </c>
      <c r="AA41" s="1543">
        <f t="shared" si="1"/>
        <v>0</v>
      </c>
      <c r="AB41" s="1543">
        <f t="shared" si="1"/>
        <v>4050</v>
      </c>
      <c r="AC41" s="1543">
        <f t="shared" si="1"/>
        <v>6734</v>
      </c>
      <c r="AD41" s="1543">
        <f t="shared" si="1"/>
        <v>13932</v>
      </c>
      <c r="AE41" s="1543">
        <f>+AE40</f>
        <v>322998984</v>
      </c>
      <c r="AF41" s="1543"/>
      <c r="AG41" s="1543"/>
      <c r="AH41" s="1479"/>
      <c r="AI41" s="1479"/>
      <c r="AJ41" s="1479"/>
      <c r="AK41" s="1479"/>
      <c r="AL41" s="1479"/>
      <c r="AM41" s="1479"/>
      <c r="AN41" s="1479"/>
      <c r="AO41" s="1479"/>
      <c r="AP41" s="1479"/>
      <c r="AQ41" s="1479"/>
      <c r="AR41" s="1479"/>
    </row>
    <row r="42" spans="1:33" ht="53.25" customHeight="1">
      <c r="A42" s="1544"/>
      <c r="B42" s="1488"/>
      <c r="C42" s="1489"/>
      <c r="D42" s="1545"/>
      <c r="E42" s="1545"/>
      <c r="F42" s="1545"/>
      <c r="G42" s="1546"/>
      <c r="H42" s="1547"/>
      <c r="I42" s="1548"/>
      <c r="J42" s="1548"/>
      <c r="K42" s="1548"/>
      <c r="L42" s="1548"/>
      <c r="M42" s="1548"/>
      <c r="N42" s="1549"/>
      <c r="O42" s="1548"/>
      <c r="P42" s="1549"/>
      <c r="Q42" s="1550"/>
      <c r="R42" s="1551"/>
      <c r="S42" s="1552">
        <f t="shared" si="1"/>
        <v>16187</v>
      </c>
      <c r="T42" s="1552">
        <f t="shared" si="1"/>
        <v>12590</v>
      </c>
      <c r="U42" s="1552">
        <f t="shared" si="1"/>
        <v>10797</v>
      </c>
      <c r="V42" s="1552">
        <f t="shared" si="1"/>
        <v>18885</v>
      </c>
      <c r="W42" s="1552">
        <f t="shared" si="1"/>
        <v>31474</v>
      </c>
      <c r="X42" s="1552">
        <f t="shared" si="1"/>
        <v>13932</v>
      </c>
      <c r="Y42" s="1552">
        <f t="shared" si="1"/>
        <v>1368</v>
      </c>
      <c r="Z42" s="1552">
        <f t="shared" si="1"/>
        <v>187</v>
      </c>
      <c r="AA42" s="1552">
        <f t="shared" si="1"/>
        <v>0</v>
      </c>
      <c r="AB42" s="1552">
        <f t="shared" si="1"/>
        <v>4050</v>
      </c>
      <c r="AC42" s="1552">
        <f t="shared" si="1"/>
        <v>6734</v>
      </c>
      <c r="AD42" s="1552">
        <f t="shared" si="1"/>
        <v>13932</v>
      </c>
      <c r="AE42" s="1552">
        <f>+AE41</f>
        <v>322998984</v>
      </c>
      <c r="AF42" s="1552"/>
      <c r="AG42" s="1552"/>
    </row>
    <row r="43" spans="1:33" ht="12.75">
      <c r="A43" s="1544"/>
      <c r="B43" s="1553"/>
      <c r="C43" s="1554"/>
      <c r="D43" s="1554"/>
      <c r="E43" s="1554"/>
      <c r="F43" s="1554"/>
      <c r="G43" s="1553"/>
      <c r="H43" s="1555"/>
      <c r="I43" s="1556"/>
      <c r="J43" s="1557"/>
      <c r="K43" s="1557"/>
      <c r="L43" s="1557"/>
      <c r="M43" s="1557"/>
      <c r="N43" s="1558"/>
      <c r="O43" s="1557"/>
      <c r="P43" s="1558"/>
      <c r="Q43" s="1558"/>
      <c r="R43" s="1557"/>
      <c r="S43" s="1559"/>
      <c r="T43" s="1559"/>
      <c r="U43" s="1559"/>
      <c r="V43" s="1559"/>
      <c r="W43" s="1559"/>
      <c r="X43" s="1559"/>
      <c r="Y43" s="1559"/>
      <c r="Z43" s="1559"/>
      <c r="AA43" s="1559"/>
      <c r="AB43" s="1559"/>
      <c r="AC43" s="1559"/>
      <c r="AD43" s="1559"/>
      <c r="AE43" s="1559"/>
      <c r="AF43" s="1559"/>
      <c r="AG43" s="1559"/>
    </row>
    <row r="44" spans="1:33" s="1479" customFormat="1" ht="202.5" customHeight="1">
      <c r="A44" s="1525"/>
      <c r="B44" s="1560" t="s">
        <v>29</v>
      </c>
      <c r="C44" s="1561" t="s">
        <v>30</v>
      </c>
      <c r="D44" s="1562">
        <v>1</v>
      </c>
      <c r="E44" s="1563" t="s">
        <v>31</v>
      </c>
      <c r="F44" s="1564">
        <v>1.2</v>
      </c>
      <c r="G44" s="1474" t="s">
        <v>362</v>
      </c>
      <c r="H44" s="1565" t="s">
        <v>363</v>
      </c>
      <c r="I44" s="1566" t="s">
        <v>364</v>
      </c>
      <c r="J44" s="1567" t="s">
        <v>435</v>
      </c>
      <c r="K44" s="1568" t="s">
        <v>436</v>
      </c>
      <c r="L44" s="1477" t="s">
        <v>437</v>
      </c>
      <c r="M44" s="1569"/>
      <c r="N44" s="1570"/>
      <c r="O44" s="1571"/>
      <c r="P44" s="1496">
        <v>2</v>
      </c>
      <c r="Q44" s="1497">
        <v>2</v>
      </c>
      <c r="R44" s="1572" t="s">
        <v>1188</v>
      </c>
      <c r="S44" s="1505"/>
      <c r="T44" s="1505"/>
      <c r="U44" s="1513"/>
      <c r="V44" s="1505"/>
      <c r="W44" s="1505"/>
      <c r="X44" s="1573"/>
      <c r="Y44" s="1505"/>
      <c r="Z44" s="1574"/>
      <c r="AA44" s="1505"/>
      <c r="AB44" s="1505"/>
      <c r="AC44" s="1505"/>
      <c r="AD44" s="1505"/>
      <c r="AE44" s="1505"/>
      <c r="AF44" s="1575">
        <v>41639</v>
      </c>
      <c r="AG44" s="1505" t="s">
        <v>1189</v>
      </c>
    </row>
    <row r="45" spans="1:33" ht="45.75" customHeight="1">
      <c r="A45" s="1544"/>
      <c r="B45" s="1576"/>
      <c r="C45" s="1577"/>
      <c r="D45" s="1578"/>
      <c r="E45" s="1553"/>
      <c r="F45" s="1553"/>
      <c r="G45" s="1554"/>
      <c r="H45" s="1579"/>
      <c r="I45" s="1580"/>
      <c r="J45" s="1581"/>
      <c r="K45" s="1582"/>
      <c r="L45" s="1582"/>
      <c r="M45" s="1582"/>
      <c r="N45" s="1583"/>
      <c r="O45" s="1582"/>
      <c r="P45" s="1583"/>
      <c r="Q45" s="1584"/>
      <c r="R45" s="1585"/>
      <c r="S45" s="1586">
        <f>+S44</f>
        <v>0</v>
      </c>
      <c r="T45" s="1586">
        <f aca="true" t="shared" si="2" ref="T45:AE48">+T44</f>
        <v>0</v>
      </c>
      <c r="U45" s="1586">
        <f t="shared" si="2"/>
        <v>0</v>
      </c>
      <c r="V45" s="1586">
        <f t="shared" si="2"/>
        <v>0</v>
      </c>
      <c r="W45" s="1586">
        <f t="shared" si="2"/>
        <v>0</v>
      </c>
      <c r="X45" s="1586">
        <f t="shared" si="2"/>
        <v>0</v>
      </c>
      <c r="Y45" s="1586">
        <f t="shared" si="2"/>
        <v>0</v>
      </c>
      <c r="Z45" s="1586">
        <f t="shared" si="2"/>
        <v>0</v>
      </c>
      <c r="AA45" s="1586">
        <f t="shared" si="2"/>
        <v>0</v>
      </c>
      <c r="AB45" s="1586">
        <f t="shared" si="2"/>
        <v>0</v>
      </c>
      <c r="AC45" s="1586">
        <f t="shared" si="2"/>
        <v>0</v>
      </c>
      <c r="AD45" s="1586">
        <f t="shared" si="2"/>
        <v>0</v>
      </c>
      <c r="AE45" s="1586">
        <f t="shared" si="2"/>
        <v>0</v>
      </c>
      <c r="AF45" s="1586"/>
      <c r="AG45" s="1586"/>
    </row>
    <row r="46" spans="1:33" ht="50.25" customHeight="1">
      <c r="A46" s="1544"/>
      <c r="B46" s="1576"/>
      <c r="C46" s="1577"/>
      <c r="D46" s="1578"/>
      <c r="E46" s="1587"/>
      <c r="F46" s="1587"/>
      <c r="G46" s="1587"/>
      <c r="H46" s="1527"/>
      <c r="I46" s="1528"/>
      <c r="J46" s="1588"/>
      <c r="K46" s="1588"/>
      <c r="L46" s="1588"/>
      <c r="M46" s="1588"/>
      <c r="N46" s="1589"/>
      <c r="O46" s="1588"/>
      <c r="P46" s="1589"/>
      <c r="Q46" s="1590"/>
      <c r="R46" s="1591"/>
      <c r="S46" s="1592">
        <f>+S45</f>
        <v>0</v>
      </c>
      <c r="T46" s="1592">
        <f t="shared" si="2"/>
        <v>0</v>
      </c>
      <c r="U46" s="1592">
        <f t="shared" si="2"/>
        <v>0</v>
      </c>
      <c r="V46" s="1592">
        <f t="shared" si="2"/>
        <v>0</v>
      </c>
      <c r="W46" s="1592">
        <f t="shared" si="2"/>
        <v>0</v>
      </c>
      <c r="X46" s="1592">
        <f t="shared" si="2"/>
        <v>0</v>
      </c>
      <c r="Y46" s="1592">
        <f t="shared" si="2"/>
        <v>0</v>
      </c>
      <c r="Z46" s="1592">
        <f t="shared" si="2"/>
        <v>0</v>
      </c>
      <c r="AA46" s="1592">
        <f t="shared" si="2"/>
        <v>0</v>
      </c>
      <c r="AB46" s="1592">
        <f t="shared" si="2"/>
        <v>0</v>
      </c>
      <c r="AC46" s="1592">
        <f t="shared" si="2"/>
        <v>0</v>
      </c>
      <c r="AD46" s="1592">
        <f t="shared" si="2"/>
        <v>0</v>
      </c>
      <c r="AE46" s="1592">
        <f t="shared" si="2"/>
        <v>0</v>
      </c>
      <c r="AF46" s="1592"/>
      <c r="AG46" s="1592"/>
    </row>
    <row r="47" spans="1:33" ht="54.75" customHeight="1">
      <c r="A47" s="1544"/>
      <c r="B47" s="1576"/>
      <c r="C47" s="1577"/>
      <c r="D47" s="1578"/>
      <c r="E47" s="1553"/>
      <c r="F47" s="1593"/>
      <c r="G47" s="1593"/>
      <c r="H47" s="1537"/>
      <c r="I47" s="1538"/>
      <c r="J47" s="1538"/>
      <c r="K47" s="1538"/>
      <c r="L47" s="1538"/>
      <c r="M47" s="1538"/>
      <c r="N47" s="1594"/>
      <c r="O47" s="1538"/>
      <c r="P47" s="1594"/>
      <c r="Q47" s="1595"/>
      <c r="R47" s="1596"/>
      <c r="S47" s="1597">
        <f>+S46</f>
        <v>0</v>
      </c>
      <c r="T47" s="1597">
        <f t="shared" si="2"/>
        <v>0</v>
      </c>
      <c r="U47" s="1597">
        <f t="shared" si="2"/>
        <v>0</v>
      </c>
      <c r="V47" s="1597">
        <f t="shared" si="2"/>
        <v>0</v>
      </c>
      <c r="W47" s="1597">
        <f t="shared" si="2"/>
        <v>0</v>
      </c>
      <c r="X47" s="1597">
        <f t="shared" si="2"/>
        <v>0</v>
      </c>
      <c r="Y47" s="1597">
        <f t="shared" si="2"/>
        <v>0</v>
      </c>
      <c r="Z47" s="1597">
        <f t="shared" si="2"/>
        <v>0</v>
      </c>
      <c r="AA47" s="1597">
        <f t="shared" si="2"/>
        <v>0</v>
      </c>
      <c r="AB47" s="1597">
        <f t="shared" si="2"/>
        <v>0</v>
      </c>
      <c r="AC47" s="1597">
        <f t="shared" si="2"/>
        <v>0</v>
      </c>
      <c r="AD47" s="1597">
        <f t="shared" si="2"/>
        <v>0</v>
      </c>
      <c r="AE47" s="1597">
        <f t="shared" si="2"/>
        <v>0</v>
      </c>
      <c r="AF47" s="1597"/>
      <c r="AG47" s="1597"/>
    </row>
    <row r="48" spans="1:33" ht="51.75" customHeight="1">
      <c r="A48" s="1544"/>
      <c r="B48" s="1576"/>
      <c r="C48" s="1577"/>
      <c r="D48" s="1546"/>
      <c r="E48" s="1546"/>
      <c r="F48" s="1546"/>
      <c r="G48" s="1546"/>
      <c r="H48" s="1547"/>
      <c r="I48" s="1548"/>
      <c r="J48" s="1548"/>
      <c r="K48" s="1548"/>
      <c r="L48" s="1548"/>
      <c r="M48" s="1548"/>
      <c r="N48" s="1549"/>
      <c r="O48" s="1548"/>
      <c r="P48" s="1549"/>
      <c r="Q48" s="1550"/>
      <c r="R48" s="1551"/>
      <c r="S48" s="1552">
        <f>+S47</f>
        <v>0</v>
      </c>
      <c r="T48" s="1552">
        <f t="shared" si="2"/>
        <v>0</v>
      </c>
      <c r="U48" s="1552">
        <f t="shared" si="2"/>
        <v>0</v>
      </c>
      <c r="V48" s="1552">
        <f t="shared" si="2"/>
        <v>0</v>
      </c>
      <c r="W48" s="1552">
        <f t="shared" si="2"/>
        <v>0</v>
      </c>
      <c r="X48" s="1552">
        <f t="shared" si="2"/>
        <v>0</v>
      </c>
      <c r="Y48" s="1552">
        <f t="shared" si="2"/>
        <v>0</v>
      </c>
      <c r="Z48" s="1552">
        <f t="shared" si="2"/>
        <v>0</v>
      </c>
      <c r="AA48" s="1552">
        <f t="shared" si="2"/>
        <v>0</v>
      </c>
      <c r="AB48" s="1552">
        <f t="shared" si="2"/>
        <v>0</v>
      </c>
      <c r="AC48" s="1552">
        <f t="shared" si="2"/>
        <v>0</v>
      </c>
      <c r="AD48" s="1552">
        <f t="shared" si="2"/>
        <v>0</v>
      </c>
      <c r="AE48" s="1552">
        <f t="shared" si="2"/>
        <v>0</v>
      </c>
      <c r="AF48" s="1552"/>
      <c r="AG48" s="1552"/>
    </row>
    <row r="49" spans="1:33" ht="12.75">
      <c r="A49" s="1544"/>
      <c r="B49" s="1554"/>
      <c r="C49" s="1553"/>
      <c r="D49" s="1553"/>
      <c r="E49" s="1553"/>
      <c r="F49" s="1553"/>
      <c r="G49" s="1553"/>
      <c r="H49" s="1555"/>
      <c r="I49" s="1556"/>
      <c r="J49" s="1556"/>
      <c r="K49" s="1556"/>
      <c r="L49" s="1557"/>
      <c r="M49" s="1557"/>
      <c r="N49" s="1558"/>
      <c r="O49" s="1557"/>
      <c r="P49" s="1558"/>
      <c r="Q49" s="1558"/>
      <c r="R49" s="1557"/>
      <c r="S49" s="1559"/>
      <c r="T49" s="1559"/>
      <c r="U49" s="1559"/>
      <c r="V49" s="1559"/>
      <c r="W49" s="1559"/>
      <c r="X49" s="1559"/>
      <c r="Y49" s="1559"/>
      <c r="Z49" s="1559"/>
      <c r="AA49" s="1559"/>
      <c r="AB49" s="1559"/>
      <c r="AC49" s="1559"/>
      <c r="AD49" s="1559"/>
      <c r="AE49" s="1559"/>
      <c r="AF49" s="1559"/>
      <c r="AG49" s="1559"/>
    </row>
    <row r="50" spans="1:44" s="1480" customFormat="1" ht="115.5" customHeight="1">
      <c r="A50" s="1968">
        <v>263553533360135</v>
      </c>
      <c r="B50" s="1598" t="s">
        <v>20</v>
      </c>
      <c r="C50" s="1599" t="s">
        <v>21</v>
      </c>
      <c r="D50" s="1600">
        <v>3</v>
      </c>
      <c r="E50" s="1601" t="s">
        <v>22</v>
      </c>
      <c r="F50" s="1564">
        <v>3.1</v>
      </c>
      <c r="G50" s="1474" t="s">
        <v>23</v>
      </c>
      <c r="H50" s="1475" t="s">
        <v>24</v>
      </c>
      <c r="I50" s="1475" t="s">
        <v>25</v>
      </c>
      <c r="J50" s="1475" t="s">
        <v>1190</v>
      </c>
      <c r="K50" s="1475" t="s">
        <v>1191</v>
      </c>
      <c r="L50" s="1602" t="s">
        <v>1192</v>
      </c>
      <c r="M50" s="1977" t="s">
        <v>1193</v>
      </c>
      <c r="N50" s="1978">
        <v>0.25</v>
      </c>
      <c r="O50" s="1967" t="s">
        <v>324</v>
      </c>
      <c r="P50" s="1979">
        <v>14</v>
      </c>
      <c r="Q50" s="1980">
        <v>14</v>
      </c>
      <c r="R50" s="1603" t="s">
        <v>1194</v>
      </c>
      <c r="S50" s="1955">
        <v>3831</v>
      </c>
      <c r="T50" s="1955">
        <v>2980</v>
      </c>
      <c r="U50" s="1955">
        <v>2554</v>
      </c>
      <c r="V50" s="1955">
        <v>4470</v>
      </c>
      <c r="W50" s="1955">
        <v>7450</v>
      </c>
      <c r="X50" s="1955">
        <v>3297</v>
      </c>
      <c r="Y50" s="1955">
        <v>324</v>
      </c>
      <c r="Z50" s="1955">
        <v>44</v>
      </c>
      <c r="AA50" s="1955">
        <v>0</v>
      </c>
      <c r="AB50" s="1955">
        <v>959</v>
      </c>
      <c r="AC50" s="1955">
        <v>1594</v>
      </c>
      <c r="AD50" s="1955">
        <v>3297</v>
      </c>
      <c r="AE50" s="1604">
        <v>30000000</v>
      </c>
      <c r="AF50" s="1973">
        <v>41639</v>
      </c>
      <c r="AG50" s="1955" t="s">
        <v>1189</v>
      </c>
      <c r="AH50" s="1479"/>
      <c r="AI50" s="1479"/>
      <c r="AJ50" s="1479"/>
      <c r="AK50" s="1479"/>
      <c r="AL50" s="1479"/>
      <c r="AM50" s="1479"/>
      <c r="AN50" s="1479"/>
      <c r="AO50" s="1479"/>
      <c r="AP50" s="1479"/>
      <c r="AQ50" s="1479"/>
      <c r="AR50" s="1479"/>
    </row>
    <row r="51" spans="1:44" s="1480" customFormat="1" ht="159" customHeight="1">
      <c r="A51" s="1968"/>
      <c r="B51" s="1605"/>
      <c r="C51" s="1606"/>
      <c r="D51" s="1607"/>
      <c r="E51" s="1608"/>
      <c r="F51" s="1609"/>
      <c r="G51" s="1485"/>
      <c r="H51" s="1486"/>
      <c r="I51" s="1486"/>
      <c r="J51" s="1486"/>
      <c r="K51" s="1486"/>
      <c r="L51" s="1494" t="s">
        <v>1195</v>
      </c>
      <c r="M51" s="1977"/>
      <c r="N51" s="1978"/>
      <c r="O51" s="1967"/>
      <c r="P51" s="1979"/>
      <c r="Q51" s="1980"/>
      <c r="R51" s="1603" t="s">
        <v>1196</v>
      </c>
      <c r="S51" s="1957"/>
      <c r="T51" s="1957"/>
      <c r="U51" s="1957"/>
      <c r="V51" s="1957"/>
      <c r="W51" s="1957"/>
      <c r="X51" s="1957"/>
      <c r="Y51" s="1957"/>
      <c r="Z51" s="1957"/>
      <c r="AA51" s="1957"/>
      <c r="AB51" s="1957"/>
      <c r="AC51" s="1957"/>
      <c r="AD51" s="1957"/>
      <c r="AE51" s="1604">
        <v>150000000</v>
      </c>
      <c r="AF51" s="1973"/>
      <c r="AG51" s="1957"/>
      <c r="AH51" s="1479"/>
      <c r="AI51" s="1479"/>
      <c r="AJ51" s="1479"/>
      <c r="AK51" s="1479"/>
      <c r="AL51" s="1479"/>
      <c r="AM51" s="1479"/>
      <c r="AN51" s="1479"/>
      <c r="AO51" s="1479"/>
      <c r="AP51" s="1479"/>
      <c r="AQ51" s="1479"/>
      <c r="AR51" s="1479"/>
    </row>
    <row r="52" spans="1:44" s="1480" customFormat="1" ht="115.5" customHeight="1">
      <c r="A52" s="1508">
        <v>263553533360137</v>
      </c>
      <c r="B52" s="1605"/>
      <c r="C52" s="1606"/>
      <c r="D52" s="1607"/>
      <c r="E52" s="1608"/>
      <c r="F52" s="1609"/>
      <c r="G52" s="1485"/>
      <c r="H52" s="1486"/>
      <c r="I52" s="1486"/>
      <c r="J52" s="1486"/>
      <c r="K52" s="1486"/>
      <c r="L52" s="1498" t="s">
        <v>1197</v>
      </c>
      <c r="M52" s="1504" t="s">
        <v>1198</v>
      </c>
      <c r="N52" s="1610">
        <v>0</v>
      </c>
      <c r="O52" s="1504" t="s">
        <v>1199</v>
      </c>
      <c r="P52" s="1500">
        <v>0</v>
      </c>
      <c r="Q52" s="1501">
        <v>0</v>
      </c>
      <c r="R52" s="1611" t="s">
        <v>1200</v>
      </c>
      <c r="S52" s="1612"/>
      <c r="T52" s="1612"/>
      <c r="U52" s="1612"/>
      <c r="V52" s="1612"/>
      <c r="W52" s="1612"/>
      <c r="X52" s="1612"/>
      <c r="Y52" s="1612"/>
      <c r="Z52" s="1612"/>
      <c r="AA52" s="1613"/>
      <c r="AB52" s="1612"/>
      <c r="AC52" s="1612"/>
      <c r="AD52" s="1612"/>
      <c r="AE52" s="1614">
        <v>12000000</v>
      </c>
      <c r="AF52" s="1615"/>
      <c r="AG52" s="1501"/>
      <c r="AH52" s="1479"/>
      <c r="AI52" s="1479"/>
      <c r="AJ52" s="1479"/>
      <c r="AK52" s="1479"/>
      <c r="AL52" s="1479"/>
      <c r="AM52" s="1479"/>
      <c r="AN52" s="1479"/>
      <c r="AO52" s="1479"/>
      <c r="AP52" s="1479"/>
      <c r="AQ52" s="1479"/>
      <c r="AR52" s="1479"/>
    </row>
    <row r="53" spans="1:44" s="1480" customFormat="1" ht="64.5" customHeight="1">
      <c r="A53" s="1968">
        <v>263553533360138</v>
      </c>
      <c r="B53" s="1605"/>
      <c r="C53" s="1605"/>
      <c r="D53" s="1616"/>
      <c r="E53" s="1616"/>
      <c r="F53" s="1526"/>
      <c r="G53" s="1491"/>
      <c r="H53" s="1486"/>
      <c r="I53" s="1486"/>
      <c r="J53" s="1486"/>
      <c r="K53" s="1486"/>
      <c r="L53" s="1969" t="s">
        <v>1201</v>
      </c>
      <c r="M53" s="1959" t="s">
        <v>1202</v>
      </c>
      <c r="N53" s="1961">
        <v>0.25</v>
      </c>
      <c r="O53" s="1959" t="s">
        <v>324</v>
      </c>
      <c r="P53" s="1963">
        <v>1</v>
      </c>
      <c r="Q53" s="1955">
        <v>1</v>
      </c>
      <c r="R53" s="1611" t="s">
        <v>1203</v>
      </c>
      <c r="S53" s="1947">
        <v>11973</v>
      </c>
      <c r="T53" s="1947">
        <v>9312</v>
      </c>
      <c r="U53" s="1947">
        <v>7982</v>
      </c>
      <c r="V53" s="1947">
        <v>13968</v>
      </c>
      <c r="W53" s="1947">
        <v>23280</v>
      </c>
      <c r="X53" s="1947">
        <v>10304</v>
      </c>
      <c r="Y53" s="1947">
        <v>1012</v>
      </c>
      <c r="Z53" s="1947">
        <v>139</v>
      </c>
      <c r="AA53" s="1947">
        <v>0</v>
      </c>
      <c r="AB53" s="1947">
        <v>2936</v>
      </c>
      <c r="AC53" s="1947">
        <v>4981</v>
      </c>
      <c r="AD53" s="1947">
        <v>10304</v>
      </c>
      <c r="AE53" s="1617">
        <v>20100000</v>
      </c>
      <c r="AF53" s="1952">
        <v>41273</v>
      </c>
      <c r="AG53" s="1955" t="s">
        <v>1189</v>
      </c>
      <c r="AH53" s="1479"/>
      <c r="AI53" s="1479"/>
      <c r="AJ53" s="1479"/>
      <c r="AK53" s="1479"/>
      <c r="AL53" s="1479"/>
      <c r="AM53" s="1479"/>
      <c r="AN53" s="1479"/>
      <c r="AO53" s="1479"/>
      <c r="AP53" s="1479"/>
      <c r="AQ53" s="1479"/>
      <c r="AR53" s="1479"/>
    </row>
    <row r="54" spans="1:44" s="1480" customFormat="1" ht="64.5" customHeight="1">
      <c r="A54" s="1968"/>
      <c r="B54" s="1605"/>
      <c r="C54" s="1605"/>
      <c r="D54" s="1616"/>
      <c r="E54" s="1616"/>
      <c r="F54" s="1526"/>
      <c r="G54" s="1491"/>
      <c r="H54" s="1486"/>
      <c r="I54" s="1486"/>
      <c r="J54" s="1486"/>
      <c r="K54" s="1486"/>
      <c r="L54" s="1970"/>
      <c r="M54" s="1965"/>
      <c r="N54" s="1966"/>
      <c r="O54" s="1965"/>
      <c r="P54" s="1972"/>
      <c r="Q54" s="1956"/>
      <c r="R54" s="1611" t="s">
        <v>1204</v>
      </c>
      <c r="S54" s="1951"/>
      <c r="T54" s="1951"/>
      <c r="U54" s="1951"/>
      <c r="V54" s="1951"/>
      <c r="W54" s="1951"/>
      <c r="X54" s="1951"/>
      <c r="Y54" s="1951"/>
      <c r="Z54" s="1951"/>
      <c r="AA54" s="1951"/>
      <c r="AB54" s="1951"/>
      <c r="AC54" s="1951"/>
      <c r="AD54" s="1951"/>
      <c r="AE54" s="1617">
        <v>41065496</v>
      </c>
      <c r="AF54" s="1953"/>
      <c r="AG54" s="1956"/>
      <c r="AH54" s="1479"/>
      <c r="AI54" s="1479"/>
      <c r="AJ54" s="1479"/>
      <c r="AK54" s="1479"/>
      <c r="AL54" s="1479"/>
      <c r="AM54" s="1479"/>
      <c r="AN54" s="1479"/>
      <c r="AO54" s="1479"/>
      <c r="AP54" s="1479"/>
      <c r="AQ54" s="1479"/>
      <c r="AR54" s="1479"/>
    </row>
    <row r="55" spans="1:44" s="1480" customFormat="1" ht="64.5" customHeight="1">
      <c r="A55" s="1968"/>
      <c r="B55" s="1605"/>
      <c r="C55" s="1605"/>
      <c r="D55" s="1616"/>
      <c r="E55" s="1616"/>
      <c r="F55" s="1526"/>
      <c r="G55" s="1491"/>
      <c r="H55" s="1486"/>
      <c r="I55" s="1486"/>
      <c r="J55" s="1486"/>
      <c r="K55" s="1486"/>
      <c r="L55" s="1971"/>
      <c r="M55" s="1960"/>
      <c r="N55" s="1962"/>
      <c r="O55" s="1960"/>
      <c r="P55" s="1964"/>
      <c r="Q55" s="1957"/>
      <c r="R55" s="1611" t="s">
        <v>1205</v>
      </c>
      <c r="S55" s="1948"/>
      <c r="T55" s="1948"/>
      <c r="U55" s="1948"/>
      <c r="V55" s="1948"/>
      <c r="W55" s="1948"/>
      <c r="X55" s="1948"/>
      <c r="Y55" s="1948"/>
      <c r="Z55" s="1948"/>
      <c r="AA55" s="1948"/>
      <c r="AB55" s="1948"/>
      <c r="AC55" s="1948"/>
      <c r="AD55" s="1948"/>
      <c r="AE55" s="1617">
        <v>37200000</v>
      </c>
      <c r="AF55" s="1954"/>
      <c r="AG55" s="1957"/>
      <c r="AH55" s="1479"/>
      <c r="AI55" s="1479"/>
      <c r="AJ55" s="1479"/>
      <c r="AK55" s="1479"/>
      <c r="AL55" s="1479"/>
      <c r="AM55" s="1479"/>
      <c r="AN55" s="1479"/>
      <c r="AO55" s="1479"/>
      <c r="AP55" s="1479"/>
      <c r="AQ55" s="1479"/>
      <c r="AR55" s="1479"/>
    </row>
    <row r="56" spans="1:44" s="1480" customFormat="1" ht="28.5" customHeight="1">
      <c r="A56" s="1968">
        <v>263553533360139</v>
      </c>
      <c r="B56" s="1605"/>
      <c r="C56" s="1605"/>
      <c r="D56" s="1616"/>
      <c r="E56" s="1616"/>
      <c r="F56" s="1526"/>
      <c r="G56" s="1491"/>
      <c r="H56" s="1486"/>
      <c r="I56" s="1486"/>
      <c r="J56" s="1486"/>
      <c r="K56" s="1486"/>
      <c r="L56" s="1969" t="s">
        <v>1206</v>
      </c>
      <c r="M56" s="1959" t="s">
        <v>1207</v>
      </c>
      <c r="N56" s="1961">
        <v>0.25</v>
      </c>
      <c r="O56" s="1959" t="s">
        <v>324</v>
      </c>
      <c r="P56" s="1963">
        <v>1</v>
      </c>
      <c r="Q56" s="1955">
        <v>1</v>
      </c>
      <c r="R56" s="1611" t="s">
        <v>1208</v>
      </c>
      <c r="S56" s="1947">
        <v>11973</v>
      </c>
      <c r="T56" s="1947">
        <v>9312</v>
      </c>
      <c r="U56" s="1947">
        <v>7982</v>
      </c>
      <c r="V56" s="1947">
        <v>13968</v>
      </c>
      <c r="W56" s="1947">
        <v>23280</v>
      </c>
      <c r="X56" s="1947">
        <v>10304</v>
      </c>
      <c r="Y56" s="1947">
        <v>1012</v>
      </c>
      <c r="Z56" s="1947">
        <v>139</v>
      </c>
      <c r="AA56" s="1947">
        <v>0</v>
      </c>
      <c r="AB56" s="1947">
        <v>2936</v>
      </c>
      <c r="AC56" s="1947">
        <v>4981</v>
      </c>
      <c r="AD56" s="1947">
        <v>10304</v>
      </c>
      <c r="AE56" s="1505">
        <v>700000</v>
      </c>
      <c r="AF56" s="1952">
        <v>41639</v>
      </c>
      <c r="AG56" s="1955" t="s">
        <v>1189</v>
      </c>
      <c r="AH56" s="1479"/>
      <c r="AI56" s="1479"/>
      <c r="AJ56" s="1479"/>
      <c r="AK56" s="1479"/>
      <c r="AL56" s="1479"/>
      <c r="AM56" s="1479"/>
      <c r="AN56" s="1479"/>
      <c r="AO56" s="1479"/>
      <c r="AP56" s="1479"/>
      <c r="AQ56" s="1479"/>
      <c r="AR56" s="1479"/>
    </row>
    <row r="57" spans="1:44" s="1480" customFormat="1" ht="30" customHeight="1">
      <c r="A57" s="1968"/>
      <c r="B57" s="1605"/>
      <c r="C57" s="1605"/>
      <c r="D57" s="1616"/>
      <c r="E57" s="1616"/>
      <c r="F57" s="1526"/>
      <c r="G57" s="1491"/>
      <c r="H57" s="1486"/>
      <c r="I57" s="1486"/>
      <c r="J57" s="1486"/>
      <c r="K57" s="1486"/>
      <c r="L57" s="1970"/>
      <c r="M57" s="1965"/>
      <c r="N57" s="1966"/>
      <c r="O57" s="1965"/>
      <c r="P57" s="1972"/>
      <c r="Q57" s="1956"/>
      <c r="R57" s="1611" t="s">
        <v>1203</v>
      </c>
      <c r="S57" s="1951"/>
      <c r="T57" s="1951"/>
      <c r="U57" s="1951"/>
      <c r="V57" s="1951"/>
      <c r="W57" s="1951"/>
      <c r="X57" s="1951"/>
      <c r="Y57" s="1951"/>
      <c r="Z57" s="1951"/>
      <c r="AA57" s="1951"/>
      <c r="AB57" s="1951"/>
      <c r="AC57" s="1951"/>
      <c r="AD57" s="1951"/>
      <c r="AE57" s="1505">
        <v>5715000</v>
      </c>
      <c r="AF57" s="1953"/>
      <c r="AG57" s="1956"/>
      <c r="AH57" s="1479"/>
      <c r="AI57" s="1479"/>
      <c r="AJ57" s="1479"/>
      <c r="AK57" s="1479"/>
      <c r="AL57" s="1479"/>
      <c r="AM57" s="1479"/>
      <c r="AN57" s="1479"/>
      <c r="AO57" s="1479"/>
      <c r="AP57" s="1479"/>
      <c r="AQ57" s="1479"/>
      <c r="AR57" s="1479"/>
    </row>
    <row r="58" spans="1:44" s="1480" customFormat="1" ht="45.75" customHeight="1">
      <c r="A58" s="1968"/>
      <c r="B58" s="1605"/>
      <c r="C58" s="1605"/>
      <c r="D58" s="1616"/>
      <c r="E58" s="1616"/>
      <c r="F58" s="1526"/>
      <c r="G58" s="1491"/>
      <c r="H58" s="1486"/>
      <c r="I58" s="1486"/>
      <c r="J58" s="1486"/>
      <c r="K58" s="1486"/>
      <c r="L58" s="1970"/>
      <c r="M58" s="1965"/>
      <c r="N58" s="1966"/>
      <c r="O58" s="1965"/>
      <c r="P58" s="1972"/>
      <c r="Q58" s="1956"/>
      <c r="R58" s="1611" t="s">
        <v>1209</v>
      </c>
      <c r="S58" s="1951"/>
      <c r="T58" s="1951"/>
      <c r="U58" s="1951"/>
      <c r="V58" s="1951"/>
      <c r="W58" s="1951"/>
      <c r="X58" s="1951"/>
      <c r="Y58" s="1951"/>
      <c r="Z58" s="1951"/>
      <c r="AA58" s="1951"/>
      <c r="AB58" s="1951"/>
      <c r="AC58" s="1951"/>
      <c r="AD58" s="1951"/>
      <c r="AE58" s="1505">
        <v>40460000</v>
      </c>
      <c r="AF58" s="1953"/>
      <c r="AG58" s="1956"/>
      <c r="AH58" s="1479"/>
      <c r="AI58" s="1479"/>
      <c r="AJ58" s="1479"/>
      <c r="AK58" s="1479"/>
      <c r="AL58" s="1479"/>
      <c r="AM58" s="1479"/>
      <c r="AN58" s="1479"/>
      <c r="AO58" s="1479"/>
      <c r="AP58" s="1479"/>
      <c r="AQ58" s="1479"/>
      <c r="AR58" s="1479"/>
    </row>
    <row r="59" spans="1:44" s="1480" customFormat="1" ht="45.75" customHeight="1">
      <c r="A59" s="1968"/>
      <c r="B59" s="1605"/>
      <c r="C59" s="1605"/>
      <c r="D59" s="1616"/>
      <c r="E59" s="1616"/>
      <c r="F59" s="1526"/>
      <c r="G59" s="1491"/>
      <c r="H59" s="1486"/>
      <c r="I59" s="1486"/>
      <c r="J59" s="1486"/>
      <c r="K59" s="1618"/>
      <c r="L59" s="1970"/>
      <c r="M59" s="1965"/>
      <c r="N59" s="1966"/>
      <c r="O59" s="1965"/>
      <c r="P59" s="1972"/>
      <c r="Q59" s="1956"/>
      <c r="R59" s="1611" t="s">
        <v>1210</v>
      </c>
      <c r="S59" s="1951"/>
      <c r="T59" s="1951"/>
      <c r="U59" s="1951"/>
      <c r="V59" s="1951"/>
      <c r="W59" s="1951"/>
      <c r="X59" s="1951"/>
      <c r="Y59" s="1951"/>
      <c r="Z59" s="1951"/>
      <c r="AA59" s="1951"/>
      <c r="AB59" s="1951"/>
      <c r="AC59" s="1951"/>
      <c r="AD59" s="1951"/>
      <c r="AE59" s="1505">
        <v>28636500</v>
      </c>
      <c r="AF59" s="1953"/>
      <c r="AG59" s="1956"/>
      <c r="AH59" s="1479"/>
      <c r="AI59" s="1479"/>
      <c r="AJ59" s="1479"/>
      <c r="AK59" s="1479"/>
      <c r="AL59" s="1479"/>
      <c r="AM59" s="1479"/>
      <c r="AN59" s="1479"/>
      <c r="AO59" s="1479"/>
      <c r="AP59" s="1479"/>
      <c r="AQ59" s="1479"/>
      <c r="AR59" s="1479"/>
    </row>
    <row r="60" spans="1:44" s="1480" customFormat="1" ht="45.75" customHeight="1">
      <c r="A60" s="1968"/>
      <c r="B60" s="1605"/>
      <c r="C60" s="1605"/>
      <c r="D60" s="1616"/>
      <c r="E60" s="1616"/>
      <c r="F60" s="1526"/>
      <c r="G60" s="1491"/>
      <c r="H60" s="1486"/>
      <c r="I60" s="1486"/>
      <c r="J60" s="1486"/>
      <c r="K60" s="1618"/>
      <c r="L60" s="1970"/>
      <c r="M60" s="1965"/>
      <c r="N60" s="1966"/>
      <c r="O60" s="1965"/>
      <c r="P60" s="1972"/>
      <c r="Q60" s="1956"/>
      <c r="R60" s="1611" t="s">
        <v>1211</v>
      </c>
      <c r="S60" s="1951"/>
      <c r="T60" s="1951"/>
      <c r="U60" s="1951"/>
      <c r="V60" s="1951"/>
      <c r="W60" s="1951"/>
      <c r="X60" s="1951"/>
      <c r="Y60" s="1951"/>
      <c r="Z60" s="1951"/>
      <c r="AA60" s="1951"/>
      <c r="AB60" s="1951"/>
      <c r="AC60" s="1951"/>
      <c r="AD60" s="1951"/>
      <c r="AE60" s="1505">
        <v>48000000</v>
      </c>
      <c r="AF60" s="1953"/>
      <c r="AG60" s="1956"/>
      <c r="AH60" s="1479"/>
      <c r="AI60" s="1479"/>
      <c r="AJ60" s="1479"/>
      <c r="AK60" s="1479"/>
      <c r="AL60" s="1479"/>
      <c r="AM60" s="1479"/>
      <c r="AN60" s="1479"/>
      <c r="AO60" s="1479"/>
      <c r="AP60" s="1479"/>
      <c r="AQ60" s="1479"/>
      <c r="AR60" s="1479"/>
    </row>
    <row r="61" spans="1:44" s="1480" customFormat="1" ht="45.75" customHeight="1">
      <c r="A61" s="1968"/>
      <c r="B61" s="1605"/>
      <c r="C61" s="1605"/>
      <c r="D61" s="1616"/>
      <c r="E61" s="1616"/>
      <c r="F61" s="1526"/>
      <c r="G61" s="1491"/>
      <c r="H61" s="1486"/>
      <c r="I61" s="1486"/>
      <c r="J61" s="1486"/>
      <c r="K61" s="1618"/>
      <c r="L61" s="1970"/>
      <c r="M61" s="1965"/>
      <c r="N61" s="1966"/>
      <c r="O61" s="1965"/>
      <c r="P61" s="1972"/>
      <c r="Q61" s="1956"/>
      <c r="R61" s="1611" t="s">
        <v>1212</v>
      </c>
      <c r="S61" s="1951"/>
      <c r="T61" s="1951"/>
      <c r="U61" s="1951"/>
      <c r="V61" s="1951"/>
      <c r="W61" s="1951"/>
      <c r="X61" s="1951"/>
      <c r="Y61" s="1951"/>
      <c r="Z61" s="1951"/>
      <c r="AA61" s="1951"/>
      <c r="AB61" s="1951"/>
      <c r="AC61" s="1951"/>
      <c r="AD61" s="1951"/>
      <c r="AE61" s="1505">
        <v>274080154</v>
      </c>
      <c r="AF61" s="1953"/>
      <c r="AG61" s="1956"/>
      <c r="AH61" s="1479"/>
      <c r="AI61" s="1479"/>
      <c r="AJ61" s="1479"/>
      <c r="AK61" s="1479"/>
      <c r="AL61" s="1479"/>
      <c r="AM61" s="1479"/>
      <c r="AN61" s="1479"/>
      <c r="AO61" s="1479"/>
      <c r="AP61" s="1479"/>
      <c r="AQ61" s="1479"/>
      <c r="AR61" s="1479"/>
    </row>
    <row r="62" spans="1:44" s="1480" customFormat="1" ht="45.75" customHeight="1">
      <c r="A62" s="1968"/>
      <c r="B62" s="1605"/>
      <c r="C62" s="1605"/>
      <c r="D62" s="1616"/>
      <c r="E62" s="1616"/>
      <c r="F62" s="1526"/>
      <c r="G62" s="1491"/>
      <c r="H62" s="1486"/>
      <c r="I62" s="1486"/>
      <c r="J62" s="1486"/>
      <c r="K62" s="1618"/>
      <c r="L62" s="1970"/>
      <c r="M62" s="1965"/>
      <c r="N62" s="1966"/>
      <c r="O62" s="1965"/>
      <c r="P62" s="1972"/>
      <c r="Q62" s="1956"/>
      <c r="R62" s="1611" t="s">
        <v>1213</v>
      </c>
      <c r="S62" s="1951"/>
      <c r="T62" s="1951"/>
      <c r="U62" s="1951"/>
      <c r="V62" s="1951"/>
      <c r="W62" s="1951"/>
      <c r="X62" s="1951"/>
      <c r="Y62" s="1951"/>
      <c r="Z62" s="1951"/>
      <c r="AA62" s="1951"/>
      <c r="AB62" s="1951"/>
      <c r="AC62" s="1951"/>
      <c r="AD62" s="1951"/>
      <c r="AE62" s="1505">
        <v>160140755</v>
      </c>
      <c r="AF62" s="1953"/>
      <c r="AG62" s="1956"/>
      <c r="AH62" s="1479"/>
      <c r="AI62" s="1479"/>
      <c r="AJ62" s="1479"/>
      <c r="AK62" s="1479"/>
      <c r="AL62" s="1479"/>
      <c r="AM62" s="1479"/>
      <c r="AN62" s="1479"/>
      <c r="AO62" s="1479"/>
      <c r="AP62" s="1479"/>
      <c r="AQ62" s="1479"/>
      <c r="AR62" s="1479"/>
    </row>
    <row r="63" spans="1:44" s="1480" customFormat="1" ht="45.75" customHeight="1">
      <c r="A63" s="1968"/>
      <c r="B63" s="1605"/>
      <c r="C63" s="1605"/>
      <c r="D63" s="1616"/>
      <c r="E63" s="1616"/>
      <c r="F63" s="1526"/>
      <c r="G63" s="1491"/>
      <c r="H63" s="1486"/>
      <c r="I63" s="1486"/>
      <c r="J63" s="1486"/>
      <c r="K63" s="1618"/>
      <c r="L63" s="1970"/>
      <c r="M63" s="1965"/>
      <c r="N63" s="1966"/>
      <c r="O63" s="1965"/>
      <c r="P63" s="1972"/>
      <c r="Q63" s="1956"/>
      <c r="R63" s="1611" t="s">
        <v>1214</v>
      </c>
      <c r="S63" s="1951"/>
      <c r="T63" s="1951"/>
      <c r="U63" s="1951"/>
      <c r="V63" s="1951"/>
      <c r="W63" s="1951"/>
      <c r="X63" s="1951"/>
      <c r="Y63" s="1951"/>
      <c r="Z63" s="1951"/>
      <c r="AA63" s="1951"/>
      <c r="AB63" s="1951"/>
      <c r="AC63" s="1951"/>
      <c r="AD63" s="1951"/>
      <c r="AE63" s="1505">
        <v>41000000</v>
      </c>
      <c r="AF63" s="1953"/>
      <c r="AG63" s="1956"/>
      <c r="AH63" s="1479"/>
      <c r="AI63" s="1479"/>
      <c r="AJ63" s="1479"/>
      <c r="AK63" s="1479"/>
      <c r="AL63" s="1479"/>
      <c r="AM63" s="1479"/>
      <c r="AN63" s="1479"/>
      <c r="AO63" s="1479"/>
      <c r="AP63" s="1479"/>
      <c r="AQ63" s="1479"/>
      <c r="AR63" s="1479"/>
    </row>
    <row r="64" spans="1:44" s="1480" customFormat="1" ht="45.75" customHeight="1">
      <c r="A64" s="1968"/>
      <c r="B64" s="1605"/>
      <c r="C64" s="1605"/>
      <c r="D64" s="1616"/>
      <c r="E64" s="1616"/>
      <c r="F64" s="1526"/>
      <c r="G64" s="1491"/>
      <c r="H64" s="1486"/>
      <c r="I64" s="1486"/>
      <c r="J64" s="1486"/>
      <c r="K64" s="1618"/>
      <c r="L64" s="1971"/>
      <c r="M64" s="1960"/>
      <c r="N64" s="1962"/>
      <c r="O64" s="1960"/>
      <c r="P64" s="1964"/>
      <c r="Q64" s="1957"/>
      <c r="R64" s="1611" t="s">
        <v>1215</v>
      </c>
      <c r="S64" s="1948"/>
      <c r="T64" s="1948"/>
      <c r="U64" s="1948"/>
      <c r="V64" s="1948"/>
      <c r="W64" s="1948"/>
      <c r="X64" s="1948"/>
      <c r="Y64" s="1948"/>
      <c r="Z64" s="1948"/>
      <c r="AA64" s="1948"/>
      <c r="AB64" s="1948"/>
      <c r="AC64" s="1948"/>
      <c r="AD64" s="1948"/>
      <c r="AE64" s="1505">
        <v>18000000</v>
      </c>
      <c r="AF64" s="1954"/>
      <c r="AG64" s="1957"/>
      <c r="AH64" s="1479"/>
      <c r="AI64" s="1479"/>
      <c r="AJ64" s="1479"/>
      <c r="AK64" s="1479"/>
      <c r="AL64" s="1479"/>
      <c r="AM64" s="1479"/>
      <c r="AN64" s="1479"/>
      <c r="AO64" s="1479"/>
      <c r="AP64" s="1479"/>
      <c r="AQ64" s="1479"/>
      <c r="AR64" s="1479"/>
    </row>
    <row r="65" spans="1:44" s="1480" customFormat="1" ht="33" customHeight="1">
      <c r="A65" s="1525"/>
      <c r="B65" s="1605"/>
      <c r="C65" s="1605"/>
      <c r="D65" s="1616"/>
      <c r="E65" s="1616"/>
      <c r="F65" s="1526"/>
      <c r="G65" s="1491"/>
      <c r="H65" s="1486"/>
      <c r="I65" s="1619"/>
      <c r="J65" s="1518"/>
      <c r="K65" s="1620"/>
      <c r="L65" s="1520"/>
      <c r="M65" s="1520"/>
      <c r="N65" s="1521"/>
      <c r="O65" s="1520"/>
      <c r="P65" s="1521"/>
      <c r="Q65" s="1522"/>
      <c r="R65" s="1621"/>
      <c r="S65" s="1524">
        <f aca="true" t="shared" si="3" ref="S65:AD65">SUM(S50:S58)</f>
        <v>27777</v>
      </c>
      <c r="T65" s="1524">
        <f t="shared" si="3"/>
        <v>21604</v>
      </c>
      <c r="U65" s="1524">
        <f t="shared" si="3"/>
        <v>18518</v>
      </c>
      <c r="V65" s="1524">
        <f t="shared" si="3"/>
        <v>32406</v>
      </c>
      <c r="W65" s="1524">
        <f t="shared" si="3"/>
        <v>54010</v>
      </c>
      <c r="X65" s="1524">
        <f t="shared" si="3"/>
        <v>23905</v>
      </c>
      <c r="Y65" s="1524">
        <f t="shared" si="3"/>
        <v>2348</v>
      </c>
      <c r="Z65" s="1524">
        <f t="shared" si="3"/>
        <v>322</v>
      </c>
      <c r="AA65" s="1524">
        <f t="shared" si="3"/>
        <v>0</v>
      </c>
      <c r="AB65" s="1524">
        <f t="shared" si="3"/>
        <v>6831</v>
      </c>
      <c r="AC65" s="1524">
        <f t="shared" si="3"/>
        <v>11556</v>
      </c>
      <c r="AD65" s="1524">
        <f t="shared" si="3"/>
        <v>23905</v>
      </c>
      <c r="AE65" s="1524">
        <f>SUM(AE50:AE64)</f>
        <v>907097905</v>
      </c>
      <c r="AF65" s="1524"/>
      <c r="AG65" s="1524"/>
      <c r="AH65" s="1479"/>
      <c r="AI65" s="1479"/>
      <c r="AJ65" s="1479"/>
      <c r="AK65" s="1479"/>
      <c r="AL65" s="1479"/>
      <c r="AM65" s="1479"/>
      <c r="AN65" s="1479"/>
      <c r="AO65" s="1479"/>
      <c r="AP65" s="1479"/>
      <c r="AQ65" s="1479"/>
      <c r="AR65" s="1479"/>
    </row>
    <row r="66" spans="1:33" ht="48" customHeight="1">
      <c r="A66" s="1544"/>
      <c r="B66" s="1605"/>
      <c r="C66" s="1605"/>
      <c r="D66" s="1616"/>
      <c r="E66" s="1616"/>
      <c r="F66" s="1553"/>
      <c r="G66" s="1554"/>
      <c r="H66" s="1622"/>
      <c r="I66" s="1527"/>
      <c r="J66" s="1528"/>
      <c r="K66" s="1588"/>
      <c r="L66" s="1588"/>
      <c r="M66" s="1588"/>
      <c r="N66" s="1589"/>
      <c r="O66" s="1588"/>
      <c r="P66" s="1589"/>
      <c r="Q66" s="1590"/>
      <c r="R66" s="1591"/>
      <c r="S66" s="1592">
        <f>+S65</f>
        <v>27777</v>
      </c>
      <c r="T66" s="1592">
        <f aca="true" t="shared" si="4" ref="T66:AE68">+T65</f>
        <v>21604</v>
      </c>
      <c r="U66" s="1592">
        <f t="shared" si="4"/>
        <v>18518</v>
      </c>
      <c r="V66" s="1592">
        <f t="shared" si="4"/>
        <v>32406</v>
      </c>
      <c r="W66" s="1592">
        <f t="shared" si="4"/>
        <v>54010</v>
      </c>
      <c r="X66" s="1592">
        <f t="shared" si="4"/>
        <v>23905</v>
      </c>
      <c r="Y66" s="1592">
        <f t="shared" si="4"/>
        <v>2348</v>
      </c>
      <c r="Z66" s="1592">
        <f t="shared" si="4"/>
        <v>322</v>
      </c>
      <c r="AA66" s="1592">
        <f t="shared" si="4"/>
        <v>0</v>
      </c>
      <c r="AB66" s="1592">
        <f t="shared" si="4"/>
        <v>6831</v>
      </c>
      <c r="AC66" s="1592">
        <f t="shared" si="4"/>
        <v>11556</v>
      </c>
      <c r="AD66" s="1592">
        <f t="shared" si="4"/>
        <v>23905</v>
      </c>
      <c r="AE66" s="1592">
        <f>+AE65</f>
        <v>907097905</v>
      </c>
      <c r="AF66" s="1592"/>
      <c r="AG66" s="1592"/>
    </row>
    <row r="67" spans="1:33" ht="30.75" customHeight="1">
      <c r="A67" s="1544"/>
      <c r="B67" s="1605"/>
      <c r="C67" s="1605"/>
      <c r="D67" s="1616"/>
      <c r="E67" s="1616"/>
      <c r="F67" s="1593"/>
      <c r="G67" s="1623"/>
      <c r="H67" s="1624"/>
      <c r="I67" s="1537"/>
      <c r="J67" s="1538"/>
      <c r="K67" s="1538"/>
      <c r="L67" s="1538"/>
      <c r="M67" s="1538"/>
      <c r="N67" s="1594"/>
      <c r="O67" s="1538"/>
      <c r="P67" s="1594"/>
      <c r="Q67" s="1595"/>
      <c r="R67" s="1596"/>
      <c r="S67" s="1597">
        <f>+S66</f>
        <v>27777</v>
      </c>
      <c r="T67" s="1597">
        <f t="shared" si="4"/>
        <v>21604</v>
      </c>
      <c r="U67" s="1597">
        <f t="shared" si="4"/>
        <v>18518</v>
      </c>
      <c r="V67" s="1597">
        <f t="shared" si="4"/>
        <v>32406</v>
      </c>
      <c r="W67" s="1597">
        <f t="shared" si="4"/>
        <v>54010</v>
      </c>
      <c r="X67" s="1597">
        <f t="shared" si="4"/>
        <v>23905</v>
      </c>
      <c r="Y67" s="1597">
        <f t="shared" si="4"/>
        <v>2348</v>
      </c>
      <c r="Z67" s="1597">
        <f t="shared" si="4"/>
        <v>322</v>
      </c>
      <c r="AA67" s="1597">
        <f t="shared" si="4"/>
        <v>0</v>
      </c>
      <c r="AB67" s="1597">
        <f t="shared" si="4"/>
        <v>6831</v>
      </c>
      <c r="AC67" s="1597">
        <f t="shared" si="4"/>
        <v>11556</v>
      </c>
      <c r="AD67" s="1597">
        <f t="shared" si="4"/>
        <v>23905</v>
      </c>
      <c r="AE67" s="1597">
        <f t="shared" si="4"/>
        <v>907097905</v>
      </c>
      <c r="AF67" s="1597"/>
      <c r="AG67" s="1597"/>
    </row>
    <row r="68" spans="1:33" ht="37.5" customHeight="1">
      <c r="A68" s="1544"/>
      <c r="B68" s="1625"/>
      <c r="C68" s="1625"/>
      <c r="D68" s="1626"/>
      <c r="E68" s="1626"/>
      <c r="F68" s="1627"/>
      <c r="G68" s="1628"/>
      <c r="H68" s="1629"/>
      <c r="I68" s="1547"/>
      <c r="J68" s="1548"/>
      <c r="K68" s="1548"/>
      <c r="L68" s="1548"/>
      <c r="M68" s="1548"/>
      <c r="N68" s="1549"/>
      <c r="O68" s="1548"/>
      <c r="P68" s="1549"/>
      <c r="Q68" s="1550"/>
      <c r="R68" s="1551"/>
      <c r="S68" s="1552">
        <f>+S67</f>
        <v>27777</v>
      </c>
      <c r="T68" s="1552">
        <f t="shared" si="4"/>
        <v>21604</v>
      </c>
      <c r="U68" s="1552">
        <f t="shared" si="4"/>
        <v>18518</v>
      </c>
      <c r="V68" s="1552">
        <f t="shared" si="4"/>
        <v>32406</v>
      </c>
      <c r="W68" s="1552">
        <f t="shared" si="4"/>
        <v>54010</v>
      </c>
      <c r="X68" s="1552">
        <f t="shared" si="4"/>
        <v>23905</v>
      </c>
      <c r="Y68" s="1552">
        <f t="shared" si="4"/>
        <v>2348</v>
      </c>
      <c r="Z68" s="1552">
        <f t="shared" si="4"/>
        <v>322</v>
      </c>
      <c r="AA68" s="1552">
        <f t="shared" si="4"/>
        <v>0</v>
      </c>
      <c r="AB68" s="1552">
        <f t="shared" si="4"/>
        <v>6831</v>
      </c>
      <c r="AC68" s="1552">
        <f t="shared" si="4"/>
        <v>11556</v>
      </c>
      <c r="AD68" s="1552">
        <f t="shared" si="4"/>
        <v>23905</v>
      </c>
      <c r="AE68" s="1552">
        <f t="shared" si="4"/>
        <v>907097905</v>
      </c>
      <c r="AF68" s="1552"/>
      <c r="AG68" s="1552"/>
    </row>
    <row r="69" spans="1:33" ht="12.75">
      <c r="A69" s="1630"/>
      <c r="B69" s="1631"/>
      <c r="C69" s="1632"/>
      <c r="D69" s="1632"/>
      <c r="E69" s="1632"/>
      <c r="F69" s="1633"/>
      <c r="G69" s="1633"/>
      <c r="H69" s="1492"/>
      <c r="I69" s="1557"/>
      <c r="J69" s="1556"/>
      <c r="K69" s="1556"/>
      <c r="L69" s="1557"/>
      <c r="M69" s="1557"/>
      <c r="N69" s="1558"/>
      <c r="O69" s="1557"/>
      <c r="P69" s="1558"/>
      <c r="Q69" s="1558"/>
      <c r="R69" s="1557"/>
      <c r="S69" s="1559"/>
      <c r="T69" s="1559"/>
      <c r="U69" s="1559"/>
      <c r="V69" s="1559"/>
      <c r="W69" s="1559"/>
      <c r="X69" s="1559"/>
      <c r="Y69" s="1559"/>
      <c r="Z69" s="1559"/>
      <c r="AA69" s="1559"/>
      <c r="AB69" s="1559"/>
      <c r="AC69" s="1559"/>
      <c r="AD69" s="1559"/>
      <c r="AE69" s="1559"/>
      <c r="AF69" s="1559"/>
      <c r="AG69" s="1559"/>
    </row>
    <row r="70" spans="1:44" s="1480" customFormat="1" ht="102">
      <c r="A70" s="1958" t="s">
        <v>1216</v>
      </c>
      <c r="B70" s="1634" t="s">
        <v>996</v>
      </c>
      <c r="C70" s="1634" t="s">
        <v>997</v>
      </c>
      <c r="D70" s="1635">
        <v>4</v>
      </c>
      <c r="E70" s="1635" t="s">
        <v>998</v>
      </c>
      <c r="F70" s="1635">
        <v>4.1</v>
      </c>
      <c r="G70" s="1636" t="s">
        <v>999</v>
      </c>
      <c r="H70" s="1475" t="s">
        <v>1000</v>
      </c>
      <c r="I70" s="1476" t="s">
        <v>1001</v>
      </c>
      <c r="J70" s="1476" t="s">
        <v>1063</v>
      </c>
      <c r="K70" s="1498" t="s">
        <v>1064</v>
      </c>
      <c r="L70" s="1494" t="s">
        <v>1217</v>
      </c>
      <c r="M70" s="1959" t="s">
        <v>1218</v>
      </c>
      <c r="N70" s="1961">
        <v>0.25</v>
      </c>
      <c r="O70" s="1967" t="s">
        <v>1219</v>
      </c>
      <c r="P70" s="1496">
        <v>1</v>
      </c>
      <c r="Q70" s="1497">
        <v>1</v>
      </c>
      <c r="R70" s="1572" t="s">
        <v>1220</v>
      </c>
      <c r="S70" s="1947">
        <v>11973</v>
      </c>
      <c r="T70" s="1947">
        <v>9312</v>
      </c>
      <c r="U70" s="1947">
        <v>7982</v>
      </c>
      <c r="V70" s="1947">
        <v>13968</v>
      </c>
      <c r="W70" s="1947">
        <v>23280</v>
      </c>
      <c r="X70" s="1947">
        <v>10304</v>
      </c>
      <c r="Y70" s="1947">
        <v>1012</v>
      </c>
      <c r="Z70" s="1947">
        <v>139</v>
      </c>
      <c r="AA70" s="1947">
        <v>0</v>
      </c>
      <c r="AB70" s="1947">
        <v>2936</v>
      </c>
      <c r="AC70" s="1947">
        <v>4981</v>
      </c>
      <c r="AD70" s="1947">
        <v>10304</v>
      </c>
      <c r="AE70" s="1478">
        <v>3200000</v>
      </c>
      <c r="AF70" s="1952">
        <v>41639</v>
      </c>
      <c r="AG70" s="1955" t="s">
        <v>1189</v>
      </c>
      <c r="AH70" s="1479"/>
      <c r="AI70" s="1479"/>
      <c r="AJ70" s="1479"/>
      <c r="AK70" s="1479"/>
      <c r="AL70" s="1479"/>
      <c r="AM70" s="1479"/>
      <c r="AN70" s="1479"/>
      <c r="AO70" s="1479"/>
      <c r="AP70" s="1479"/>
      <c r="AQ70" s="1479"/>
      <c r="AR70" s="1479"/>
    </row>
    <row r="71" spans="1:44" s="1480" customFormat="1" ht="76.5" customHeight="1">
      <c r="A71" s="1958"/>
      <c r="B71" s="1637"/>
      <c r="C71" s="1637"/>
      <c r="D71" s="1616"/>
      <c r="E71" s="1616"/>
      <c r="F71" s="1616"/>
      <c r="G71" s="1638"/>
      <c r="H71" s="1486"/>
      <c r="I71" s="1487"/>
      <c r="J71" s="1487"/>
      <c r="K71" s="1639"/>
      <c r="L71" s="1494" t="s">
        <v>1221</v>
      </c>
      <c r="M71" s="1965"/>
      <c r="N71" s="1966"/>
      <c r="O71" s="1967"/>
      <c r="P71" s="1496" t="s">
        <v>1222</v>
      </c>
      <c r="Q71" s="1497">
        <v>1</v>
      </c>
      <c r="R71" s="1572" t="s">
        <v>1223</v>
      </c>
      <c r="S71" s="1951"/>
      <c r="T71" s="1951"/>
      <c r="U71" s="1951"/>
      <c r="V71" s="1951"/>
      <c r="W71" s="1951"/>
      <c r="X71" s="1951"/>
      <c r="Y71" s="1951"/>
      <c r="Z71" s="1951"/>
      <c r="AA71" s="1951"/>
      <c r="AB71" s="1951"/>
      <c r="AC71" s="1951"/>
      <c r="AD71" s="1951"/>
      <c r="AE71" s="1478">
        <v>3200000</v>
      </c>
      <c r="AF71" s="1953"/>
      <c r="AG71" s="1956"/>
      <c r="AH71" s="1479"/>
      <c r="AI71" s="1479"/>
      <c r="AJ71" s="1479"/>
      <c r="AK71" s="1479"/>
      <c r="AL71" s="1479"/>
      <c r="AM71" s="1479"/>
      <c r="AN71" s="1479"/>
      <c r="AO71" s="1479"/>
      <c r="AP71" s="1479"/>
      <c r="AQ71" s="1479"/>
      <c r="AR71" s="1479"/>
    </row>
    <row r="72" spans="1:44" s="1480" customFormat="1" ht="51">
      <c r="A72" s="1958"/>
      <c r="B72" s="1637"/>
      <c r="C72" s="1637"/>
      <c r="D72" s="1616"/>
      <c r="E72" s="1616"/>
      <c r="F72" s="1616"/>
      <c r="G72" s="1638"/>
      <c r="H72" s="1486"/>
      <c r="I72" s="1487"/>
      <c r="J72" s="1487"/>
      <c r="K72" s="1639"/>
      <c r="L72" s="1494" t="s">
        <v>1224</v>
      </c>
      <c r="M72" s="1965"/>
      <c r="N72" s="1966"/>
      <c r="O72" s="1967"/>
      <c r="P72" s="1496">
        <v>7</v>
      </c>
      <c r="Q72" s="1497"/>
      <c r="R72" s="1572" t="s">
        <v>1225</v>
      </c>
      <c r="S72" s="1951"/>
      <c r="T72" s="1951"/>
      <c r="U72" s="1951"/>
      <c r="V72" s="1951"/>
      <c r="W72" s="1951"/>
      <c r="X72" s="1951"/>
      <c r="Y72" s="1951"/>
      <c r="Z72" s="1951"/>
      <c r="AA72" s="1951"/>
      <c r="AB72" s="1951"/>
      <c r="AC72" s="1951"/>
      <c r="AD72" s="1951"/>
      <c r="AE72" s="1478"/>
      <c r="AF72" s="1953"/>
      <c r="AG72" s="1956"/>
      <c r="AH72" s="1479"/>
      <c r="AI72" s="1479"/>
      <c r="AJ72" s="1479"/>
      <c r="AK72" s="1479"/>
      <c r="AL72" s="1479"/>
      <c r="AM72" s="1479"/>
      <c r="AN72" s="1479"/>
      <c r="AO72" s="1479"/>
      <c r="AP72" s="1479"/>
      <c r="AQ72" s="1479"/>
      <c r="AR72" s="1479"/>
    </row>
    <row r="73" spans="1:44" s="1480" customFormat="1" ht="76.5" customHeight="1">
      <c r="A73" s="1958"/>
      <c r="B73" s="1637"/>
      <c r="C73" s="1637"/>
      <c r="D73" s="1616"/>
      <c r="E73" s="1616"/>
      <c r="F73" s="1616"/>
      <c r="G73" s="1638"/>
      <c r="H73" s="1486"/>
      <c r="I73" s="1487"/>
      <c r="J73" s="1487"/>
      <c r="K73" s="1639"/>
      <c r="L73" s="1494" t="s">
        <v>1226</v>
      </c>
      <c r="M73" s="1965"/>
      <c r="N73" s="1966"/>
      <c r="O73" s="1967"/>
      <c r="P73" s="1496" t="s">
        <v>1227</v>
      </c>
      <c r="Q73" s="1497">
        <v>14</v>
      </c>
      <c r="R73" s="1572" t="s">
        <v>1228</v>
      </c>
      <c r="S73" s="1951"/>
      <c r="T73" s="1951"/>
      <c r="U73" s="1951"/>
      <c r="V73" s="1951"/>
      <c r="W73" s="1951"/>
      <c r="X73" s="1951"/>
      <c r="Y73" s="1951"/>
      <c r="Z73" s="1951"/>
      <c r="AA73" s="1951"/>
      <c r="AB73" s="1951"/>
      <c r="AC73" s="1951"/>
      <c r="AD73" s="1951"/>
      <c r="AE73" s="1478">
        <v>6000000</v>
      </c>
      <c r="AF73" s="1953"/>
      <c r="AG73" s="1956"/>
      <c r="AH73" s="1479"/>
      <c r="AI73" s="1479"/>
      <c r="AJ73" s="1479"/>
      <c r="AK73" s="1479"/>
      <c r="AL73" s="1479"/>
      <c r="AM73" s="1479"/>
      <c r="AN73" s="1479"/>
      <c r="AO73" s="1479"/>
      <c r="AP73" s="1479"/>
      <c r="AQ73" s="1479"/>
      <c r="AR73" s="1479"/>
    </row>
    <row r="74" spans="1:44" s="1480" customFormat="1" ht="102">
      <c r="A74" s="1958"/>
      <c r="B74" s="1637"/>
      <c r="C74" s="1637"/>
      <c r="D74" s="1616"/>
      <c r="E74" s="1616"/>
      <c r="F74" s="1616"/>
      <c r="G74" s="1638"/>
      <c r="H74" s="1486"/>
      <c r="I74" s="1487"/>
      <c r="J74" s="1487"/>
      <c r="K74" s="1639"/>
      <c r="L74" s="1494" t="s">
        <v>1229</v>
      </c>
      <c r="M74" s="1965"/>
      <c r="N74" s="1966"/>
      <c r="O74" s="1967"/>
      <c r="P74" s="1496">
        <v>1</v>
      </c>
      <c r="Q74" s="1497">
        <v>1</v>
      </c>
      <c r="R74" s="1572" t="s">
        <v>1230</v>
      </c>
      <c r="S74" s="1951"/>
      <c r="T74" s="1951"/>
      <c r="U74" s="1951"/>
      <c r="V74" s="1951"/>
      <c r="W74" s="1951"/>
      <c r="X74" s="1951"/>
      <c r="Y74" s="1951"/>
      <c r="Z74" s="1951"/>
      <c r="AA74" s="1951"/>
      <c r="AB74" s="1951"/>
      <c r="AC74" s="1951"/>
      <c r="AD74" s="1951"/>
      <c r="AE74" s="1478">
        <v>10000000</v>
      </c>
      <c r="AF74" s="1953"/>
      <c r="AG74" s="1956"/>
      <c r="AH74" s="1479"/>
      <c r="AI74" s="1479"/>
      <c r="AJ74" s="1479"/>
      <c r="AK74" s="1479"/>
      <c r="AL74" s="1479"/>
      <c r="AM74" s="1479"/>
      <c r="AN74" s="1479"/>
      <c r="AO74" s="1479"/>
      <c r="AP74" s="1479"/>
      <c r="AQ74" s="1479"/>
      <c r="AR74" s="1479"/>
    </row>
    <row r="75" spans="1:44" s="1480" customFormat="1" ht="57" customHeight="1">
      <c r="A75" s="1958"/>
      <c r="B75" s="1637"/>
      <c r="C75" s="1637"/>
      <c r="D75" s="1616"/>
      <c r="E75" s="1616"/>
      <c r="F75" s="1616"/>
      <c r="G75" s="1638"/>
      <c r="H75" s="1486"/>
      <c r="I75" s="1487"/>
      <c r="J75" s="1487"/>
      <c r="K75" s="1639"/>
      <c r="L75" s="1494" t="s">
        <v>1231</v>
      </c>
      <c r="M75" s="1965"/>
      <c r="N75" s="1966"/>
      <c r="O75" s="1967"/>
      <c r="P75" s="1496" t="s">
        <v>1232</v>
      </c>
      <c r="Q75" s="1497">
        <v>5</v>
      </c>
      <c r="R75" s="1572" t="s">
        <v>1233</v>
      </c>
      <c r="S75" s="1951"/>
      <c r="T75" s="1951"/>
      <c r="U75" s="1951"/>
      <c r="V75" s="1951"/>
      <c r="W75" s="1951"/>
      <c r="X75" s="1951"/>
      <c r="Y75" s="1951"/>
      <c r="Z75" s="1951"/>
      <c r="AA75" s="1951"/>
      <c r="AB75" s="1951"/>
      <c r="AC75" s="1951"/>
      <c r="AD75" s="1951"/>
      <c r="AE75" s="1478">
        <v>30000000</v>
      </c>
      <c r="AF75" s="1953"/>
      <c r="AG75" s="1956"/>
      <c r="AH75" s="1479"/>
      <c r="AI75" s="1479"/>
      <c r="AJ75" s="1479"/>
      <c r="AK75" s="1479"/>
      <c r="AL75" s="1479"/>
      <c r="AM75" s="1479"/>
      <c r="AN75" s="1479"/>
      <c r="AO75" s="1479"/>
      <c r="AP75" s="1479"/>
      <c r="AQ75" s="1479"/>
      <c r="AR75" s="1479"/>
    </row>
    <row r="76" spans="1:44" s="1480" customFormat="1" ht="89.25" customHeight="1">
      <c r="A76" s="1958"/>
      <c r="B76" s="1637"/>
      <c r="C76" s="1637"/>
      <c r="D76" s="1616"/>
      <c r="E76" s="1616"/>
      <c r="F76" s="1616"/>
      <c r="G76" s="1638"/>
      <c r="H76" s="1486"/>
      <c r="I76" s="1487"/>
      <c r="J76" s="1487"/>
      <c r="K76" s="1639"/>
      <c r="L76" s="1494" t="s">
        <v>1234</v>
      </c>
      <c r="M76" s="1965"/>
      <c r="N76" s="1966"/>
      <c r="O76" s="1967"/>
      <c r="P76" s="1496">
        <v>2</v>
      </c>
      <c r="Q76" s="1497">
        <v>2</v>
      </c>
      <c r="R76" s="1572" t="s">
        <v>1235</v>
      </c>
      <c r="S76" s="1951"/>
      <c r="T76" s="1951"/>
      <c r="U76" s="1951"/>
      <c r="V76" s="1951"/>
      <c r="W76" s="1951"/>
      <c r="X76" s="1951"/>
      <c r="Y76" s="1951"/>
      <c r="Z76" s="1951"/>
      <c r="AA76" s="1951"/>
      <c r="AB76" s="1951"/>
      <c r="AC76" s="1951"/>
      <c r="AD76" s="1951"/>
      <c r="AE76" s="1478">
        <v>3000000</v>
      </c>
      <c r="AF76" s="1953"/>
      <c r="AG76" s="1956"/>
      <c r="AH76" s="1479"/>
      <c r="AI76" s="1479"/>
      <c r="AJ76" s="1479"/>
      <c r="AK76" s="1479"/>
      <c r="AL76" s="1479"/>
      <c r="AM76" s="1479"/>
      <c r="AN76" s="1479"/>
      <c r="AO76" s="1479"/>
      <c r="AP76" s="1479"/>
      <c r="AQ76" s="1479"/>
      <c r="AR76" s="1479"/>
    </row>
    <row r="77" spans="1:44" s="1480" customFormat="1" ht="89.25">
      <c r="A77" s="1958"/>
      <c r="B77" s="1637"/>
      <c r="C77" s="1637"/>
      <c r="D77" s="1616"/>
      <c r="E77" s="1616"/>
      <c r="F77" s="1616"/>
      <c r="G77" s="1638"/>
      <c r="H77" s="1486"/>
      <c r="I77" s="1487"/>
      <c r="J77" s="1487" t="s">
        <v>2</v>
      </c>
      <c r="K77" s="1639"/>
      <c r="L77" s="1494" t="s">
        <v>1236</v>
      </c>
      <c r="M77" s="1960"/>
      <c r="N77" s="1962"/>
      <c r="O77" s="1967"/>
      <c r="P77" s="1496">
        <v>1</v>
      </c>
      <c r="Q77" s="1497">
        <v>1</v>
      </c>
      <c r="R77" s="1572" t="s">
        <v>1237</v>
      </c>
      <c r="S77" s="1948"/>
      <c r="T77" s="1948"/>
      <c r="U77" s="1948"/>
      <c r="V77" s="1948"/>
      <c r="W77" s="1948"/>
      <c r="X77" s="1948"/>
      <c r="Y77" s="1948"/>
      <c r="Z77" s="1948"/>
      <c r="AA77" s="1948"/>
      <c r="AB77" s="1948"/>
      <c r="AC77" s="1948"/>
      <c r="AD77" s="1948"/>
      <c r="AE77" s="1478">
        <v>35000000</v>
      </c>
      <c r="AF77" s="1954"/>
      <c r="AG77" s="1957"/>
      <c r="AH77" s="1479"/>
      <c r="AI77" s="1479"/>
      <c r="AJ77" s="1479"/>
      <c r="AK77" s="1479"/>
      <c r="AL77" s="1479"/>
      <c r="AM77" s="1479"/>
      <c r="AN77" s="1479"/>
      <c r="AO77" s="1479"/>
      <c r="AP77" s="1479"/>
      <c r="AQ77" s="1479"/>
      <c r="AR77" s="1479"/>
    </row>
    <row r="78" spans="1:44" s="1480" customFormat="1" ht="97.5" customHeight="1">
      <c r="A78" s="1958" t="s">
        <v>1238</v>
      </c>
      <c r="B78" s="1637"/>
      <c r="C78" s="1637"/>
      <c r="D78" s="1616"/>
      <c r="E78" s="1616"/>
      <c r="F78" s="1616"/>
      <c r="G78" s="1638"/>
      <c r="H78" s="1486"/>
      <c r="I78" s="1487"/>
      <c r="J78" s="1487"/>
      <c r="K78" s="1639"/>
      <c r="L78" s="1494" t="s">
        <v>1239</v>
      </c>
      <c r="M78" s="1959" t="s">
        <v>1240</v>
      </c>
      <c r="N78" s="1961">
        <v>0.25</v>
      </c>
      <c r="O78" s="1571" t="s">
        <v>1241</v>
      </c>
      <c r="P78" s="1963">
        <v>1</v>
      </c>
      <c r="Q78" s="1955">
        <v>1</v>
      </c>
      <c r="R78" s="1572"/>
      <c r="S78" s="1947">
        <v>11973</v>
      </c>
      <c r="T78" s="1947">
        <v>9312</v>
      </c>
      <c r="U78" s="1947">
        <v>7982</v>
      </c>
      <c r="V78" s="1947">
        <v>13968</v>
      </c>
      <c r="W78" s="1947">
        <v>23280</v>
      </c>
      <c r="X78" s="1947">
        <v>10304</v>
      </c>
      <c r="Y78" s="1947">
        <v>1012</v>
      </c>
      <c r="Z78" s="1947">
        <v>139</v>
      </c>
      <c r="AA78" s="1947">
        <v>0</v>
      </c>
      <c r="AB78" s="1947">
        <v>2936</v>
      </c>
      <c r="AC78" s="1947">
        <v>4981</v>
      </c>
      <c r="AD78" s="1947">
        <v>10304</v>
      </c>
      <c r="AE78" s="1478">
        <v>25000000</v>
      </c>
      <c r="AF78" s="1949">
        <v>41639</v>
      </c>
      <c r="AG78" s="1947" t="s">
        <v>1189</v>
      </c>
      <c r="AH78" s="1479"/>
      <c r="AI78" s="1479"/>
      <c r="AJ78" s="1479"/>
      <c r="AK78" s="1479"/>
      <c r="AL78" s="1479"/>
      <c r="AM78" s="1479"/>
      <c r="AN78" s="1479"/>
      <c r="AO78" s="1479"/>
      <c r="AP78" s="1479"/>
      <c r="AQ78" s="1479"/>
      <c r="AR78" s="1479"/>
    </row>
    <row r="79" spans="1:44" s="1480" customFormat="1" ht="72" customHeight="1">
      <c r="A79" s="1958"/>
      <c r="B79" s="1637"/>
      <c r="C79" s="1637"/>
      <c r="D79" s="1616"/>
      <c r="E79" s="1616"/>
      <c r="F79" s="1616"/>
      <c r="G79" s="1638"/>
      <c r="H79" s="1486"/>
      <c r="I79" s="1487"/>
      <c r="J79" s="1640"/>
      <c r="K79" s="1641"/>
      <c r="L79" s="1494" t="s">
        <v>1231</v>
      </c>
      <c r="M79" s="1960"/>
      <c r="N79" s="1962"/>
      <c r="O79" s="1571" t="s">
        <v>1242</v>
      </c>
      <c r="P79" s="1964"/>
      <c r="Q79" s="1957"/>
      <c r="R79" s="1572"/>
      <c r="S79" s="1948">
        <v>7775</v>
      </c>
      <c r="T79" s="1948"/>
      <c r="U79" s="1948">
        <v>8195</v>
      </c>
      <c r="V79" s="1948">
        <v>11616</v>
      </c>
      <c r="W79" s="1948">
        <v>31092</v>
      </c>
      <c r="X79" s="1948">
        <v>9998</v>
      </c>
      <c r="Y79" s="1948">
        <v>1012</v>
      </c>
      <c r="Z79" s="1948">
        <v>139</v>
      </c>
      <c r="AA79" s="1948"/>
      <c r="AB79" s="1948">
        <v>2996</v>
      </c>
      <c r="AC79" s="1948">
        <v>4981</v>
      </c>
      <c r="AD79" s="1948">
        <v>9998</v>
      </c>
      <c r="AE79" s="1478">
        <v>30000000</v>
      </c>
      <c r="AF79" s="1950"/>
      <c r="AG79" s="1948"/>
      <c r="AH79" s="1479"/>
      <c r="AI79" s="1479"/>
      <c r="AJ79" s="1479"/>
      <c r="AK79" s="1479"/>
      <c r="AL79" s="1479"/>
      <c r="AM79" s="1479"/>
      <c r="AN79" s="1479"/>
      <c r="AO79" s="1479"/>
      <c r="AP79" s="1479"/>
      <c r="AQ79" s="1479"/>
      <c r="AR79" s="1479"/>
    </row>
    <row r="80" spans="1:44" s="1480" customFormat="1" ht="33" customHeight="1">
      <c r="A80" s="1525"/>
      <c r="B80" s="1637"/>
      <c r="C80" s="1637"/>
      <c r="D80" s="1616"/>
      <c r="E80" s="1616"/>
      <c r="F80" s="1616"/>
      <c r="G80" s="1638"/>
      <c r="H80" s="1642"/>
      <c r="I80" s="1642"/>
      <c r="J80" s="1518"/>
      <c r="K80" s="1518"/>
      <c r="L80" s="1520"/>
      <c r="M80" s="1520"/>
      <c r="N80" s="1521"/>
      <c r="O80" s="1520"/>
      <c r="P80" s="1521"/>
      <c r="Q80" s="1522"/>
      <c r="R80" s="1621"/>
      <c r="S80" s="1524">
        <f aca="true" t="shared" si="5" ref="S80:AE80">SUM(S70:S79)</f>
        <v>31721</v>
      </c>
      <c r="T80" s="1524">
        <f t="shared" si="5"/>
        <v>18624</v>
      </c>
      <c r="U80" s="1524">
        <f t="shared" si="5"/>
        <v>24159</v>
      </c>
      <c r="V80" s="1524">
        <f t="shared" si="5"/>
        <v>39552</v>
      </c>
      <c r="W80" s="1524">
        <f t="shared" si="5"/>
        <v>77652</v>
      </c>
      <c r="X80" s="1524">
        <f t="shared" si="5"/>
        <v>30606</v>
      </c>
      <c r="Y80" s="1524">
        <f t="shared" si="5"/>
        <v>3036</v>
      </c>
      <c r="Z80" s="1524">
        <f t="shared" si="5"/>
        <v>417</v>
      </c>
      <c r="AA80" s="1524">
        <f t="shared" si="5"/>
        <v>0</v>
      </c>
      <c r="AB80" s="1524">
        <f t="shared" si="5"/>
        <v>8868</v>
      </c>
      <c r="AC80" s="1524">
        <f t="shared" si="5"/>
        <v>14943</v>
      </c>
      <c r="AD80" s="1524">
        <f t="shared" si="5"/>
        <v>30606</v>
      </c>
      <c r="AE80" s="1524">
        <f t="shared" si="5"/>
        <v>145400000</v>
      </c>
      <c r="AF80" s="1524"/>
      <c r="AG80" s="1524"/>
      <c r="AH80" s="1479"/>
      <c r="AI80" s="1479"/>
      <c r="AJ80" s="1479"/>
      <c r="AK80" s="1479"/>
      <c r="AL80" s="1479"/>
      <c r="AM80" s="1479"/>
      <c r="AN80" s="1479"/>
      <c r="AO80" s="1479"/>
      <c r="AP80" s="1479"/>
      <c r="AQ80" s="1479"/>
      <c r="AR80" s="1479"/>
    </row>
    <row r="81" spans="1:33" ht="12.75">
      <c r="A81" s="1544"/>
      <c r="B81" s="1637"/>
      <c r="C81" s="1637"/>
      <c r="D81" s="1616"/>
      <c r="E81" s="1616"/>
      <c r="F81" s="1616"/>
      <c r="G81" s="1616"/>
      <c r="H81" s="1528"/>
      <c r="I81" s="1588"/>
      <c r="J81" s="1588"/>
      <c r="K81" s="1588"/>
      <c r="L81" s="1588"/>
      <c r="M81" s="1588"/>
      <c r="N81" s="1589"/>
      <c r="O81" s="1588"/>
      <c r="P81" s="1589"/>
      <c r="Q81" s="1590"/>
      <c r="R81" s="1591"/>
      <c r="S81" s="1592">
        <f aca="true" t="shared" si="6" ref="S81:AD82">+S80</f>
        <v>31721</v>
      </c>
      <c r="T81" s="1592">
        <f t="shared" si="6"/>
        <v>18624</v>
      </c>
      <c r="U81" s="1592">
        <f t="shared" si="6"/>
        <v>24159</v>
      </c>
      <c r="V81" s="1592">
        <f t="shared" si="6"/>
        <v>39552</v>
      </c>
      <c r="W81" s="1592">
        <f t="shared" si="6"/>
        <v>77652</v>
      </c>
      <c r="X81" s="1592">
        <f t="shared" si="6"/>
        <v>30606</v>
      </c>
      <c r="Y81" s="1592">
        <f t="shared" si="6"/>
        <v>3036</v>
      </c>
      <c r="Z81" s="1592">
        <f t="shared" si="6"/>
        <v>417</v>
      </c>
      <c r="AA81" s="1592">
        <f t="shared" si="6"/>
        <v>0</v>
      </c>
      <c r="AB81" s="1592">
        <f t="shared" si="6"/>
        <v>8868</v>
      </c>
      <c r="AC81" s="1592">
        <f t="shared" si="6"/>
        <v>14943</v>
      </c>
      <c r="AD81" s="1592">
        <f t="shared" si="6"/>
        <v>30606</v>
      </c>
      <c r="AE81" s="1592">
        <f>+AE80</f>
        <v>145400000</v>
      </c>
      <c r="AF81" s="1592"/>
      <c r="AG81" s="1592"/>
    </row>
    <row r="82" spans="1:33" ht="12.75">
      <c r="A82" s="1544"/>
      <c r="B82" s="1637"/>
      <c r="C82" s="1637"/>
      <c r="D82" s="1616"/>
      <c r="E82" s="1616"/>
      <c r="F82" s="1616"/>
      <c r="G82" s="1616"/>
      <c r="H82" s="1538"/>
      <c r="I82" s="1538"/>
      <c r="J82" s="1538"/>
      <c r="K82" s="1538"/>
      <c r="L82" s="1538"/>
      <c r="M82" s="1538"/>
      <c r="N82" s="1594"/>
      <c r="O82" s="1538"/>
      <c r="P82" s="1594"/>
      <c r="Q82" s="1595"/>
      <c r="R82" s="1596"/>
      <c r="S82" s="1597">
        <f t="shared" si="6"/>
        <v>31721</v>
      </c>
      <c r="T82" s="1597">
        <f t="shared" si="6"/>
        <v>18624</v>
      </c>
      <c r="U82" s="1597">
        <f t="shared" si="6"/>
        <v>24159</v>
      </c>
      <c r="V82" s="1597">
        <f t="shared" si="6"/>
        <v>39552</v>
      </c>
      <c r="W82" s="1597">
        <f t="shared" si="6"/>
        <v>77652</v>
      </c>
      <c r="X82" s="1597">
        <f t="shared" si="6"/>
        <v>30606</v>
      </c>
      <c r="Y82" s="1597">
        <f t="shared" si="6"/>
        <v>3036</v>
      </c>
      <c r="Z82" s="1597">
        <f t="shared" si="6"/>
        <v>417</v>
      </c>
      <c r="AA82" s="1597">
        <f t="shared" si="6"/>
        <v>0</v>
      </c>
      <c r="AB82" s="1597">
        <f t="shared" si="6"/>
        <v>8868</v>
      </c>
      <c r="AC82" s="1597">
        <f t="shared" si="6"/>
        <v>14943</v>
      </c>
      <c r="AD82" s="1597">
        <f t="shared" si="6"/>
        <v>30606</v>
      </c>
      <c r="AE82" s="1597">
        <f>+AE81</f>
        <v>145400000</v>
      </c>
      <c r="AF82" s="1597"/>
      <c r="AG82" s="1597"/>
    </row>
    <row r="83" spans="1:33" ht="12.75">
      <c r="A83" s="1544"/>
      <c r="B83" s="1637"/>
      <c r="C83" s="1643"/>
      <c r="D83" s="1644"/>
      <c r="E83" s="1644"/>
      <c r="F83" s="1644"/>
      <c r="G83" s="1644"/>
      <c r="H83" s="1548"/>
      <c r="I83" s="1548"/>
      <c r="J83" s="1548"/>
      <c r="K83" s="1548"/>
      <c r="L83" s="1548"/>
      <c r="M83" s="1548"/>
      <c r="N83" s="1549"/>
      <c r="O83" s="1548"/>
      <c r="P83" s="1549"/>
      <c r="Q83" s="1550"/>
      <c r="R83" s="1551"/>
      <c r="S83" s="1552">
        <f aca="true" t="shared" si="7" ref="S83:AE83">+S80+S65+S45+S39</f>
        <v>75685</v>
      </c>
      <c r="T83" s="1552">
        <f t="shared" si="7"/>
        <v>52818</v>
      </c>
      <c r="U83" s="1552">
        <f t="shared" si="7"/>
        <v>53474</v>
      </c>
      <c r="V83" s="1552">
        <f t="shared" si="7"/>
        <v>90843</v>
      </c>
      <c r="W83" s="1552">
        <f t="shared" si="7"/>
        <v>163136</v>
      </c>
      <c r="X83" s="1552">
        <f t="shared" si="7"/>
        <v>68443</v>
      </c>
      <c r="Y83" s="1552">
        <f t="shared" si="7"/>
        <v>6752</v>
      </c>
      <c r="Z83" s="1552">
        <f t="shared" si="7"/>
        <v>926</v>
      </c>
      <c r="AA83" s="1552">
        <f t="shared" si="7"/>
        <v>0</v>
      </c>
      <c r="AB83" s="1552">
        <f t="shared" si="7"/>
        <v>19749</v>
      </c>
      <c r="AC83" s="1552">
        <f t="shared" si="7"/>
        <v>33233</v>
      </c>
      <c r="AD83" s="1552">
        <f t="shared" si="7"/>
        <v>68443</v>
      </c>
      <c r="AE83" s="1552">
        <f t="shared" si="7"/>
        <v>1375496889</v>
      </c>
      <c r="AF83" s="1552"/>
      <c r="AG83" s="1552"/>
    </row>
    <row r="84" spans="1:33" s="1653" customFormat="1" ht="12.75">
      <c r="A84" s="1645"/>
      <c r="B84" s="1646"/>
      <c r="C84" s="1643"/>
      <c r="D84" s="1647"/>
      <c r="E84" s="1647"/>
      <c r="F84" s="1647"/>
      <c r="G84" s="1647"/>
      <c r="H84" s="1648"/>
      <c r="I84" s="1648"/>
      <c r="J84" s="1648"/>
      <c r="K84" s="1648"/>
      <c r="L84" s="1648"/>
      <c r="M84" s="1648"/>
      <c r="N84" s="1649"/>
      <c r="O84" s="1648"/>
      <c r="P84" s="1649"/>
      <c r="Q84" s="1650"/>
      <c r="R84" s="1651"/>
      <c r="S84" s="1652"/>
      <c r="T84" s="1652"/>
      <c r="U84" s="1652"/>
      <c r="V84" s="1652"/>
      <c r="W84" s="1652"/>
      <c r="X84" s="1652"/>
      <c r="Y84" s="1652"/>
      <c r="Z84" s="1652"/>
      <c r="AA84" s="1652"/>
      <c r="AB84" s="1652"/>
      <c r="AC84" s="1652"/>
      <c r="AD84" s="1652"/>
      <c r="AE84" s="1652"/>
      <c r="AF84" s="1652"/>
      <c r="AG84" s="1652"/>
    </row>
    <row r="85" spans="2:7" ht="12.75">
      <c r="B85" s="1655"/>
      <c r="C85" s="1655"/>
      <c r="D85" s="1656"/>
      <c r="E85" s="1656"/>
      <c r="F85" s="1656"/>
      <c r="G85" s="1656"/>
    </row>
    <row r="86" spans="4:31" ht="12.75">
      <c r="D86" s="1656"/>
      <c r="E86" s="1656"/>
      <c r="F86" s="1656"/>
      <c r="G86" s="1656"/>
      <c r="AE86" s="1659"/>
    </row>
    <row r="87" spans="4:7" ht="12.75">
      <c r="D87" s="1656"/>
      <c r="E87" s="1656"/>
      <c r="F87" s="1656"/>
      <c r="G87" s="1656"/>
    </row>
    <row r="88" spans="4:7" ht="12.75">
      <c r="D88" s="1656"/>
      <c r="E88" s="1656"/>
      <c r="F88" s="1656"/>
      <c r="G88" s="1656"/>
    </row>
    <row r="89" spans="4:7" ht="12.75">
      <c r="D89" s="1656"/>
      <c r="E89" s="1656"/>
      <c r="F89" s="1656"/>
      <c r="G89" s="1656"/>
    </row>
    <row r="90" spans="4:7" ht="12.75">
      <c r="D90" s="1656"/>
      <c r="E90" s="1656"/>
      <c r="F90" s="1656"/>
      <c r="G90" s="1656"/>
    </row>
    <row r="91" spans="4:7" ht="12.75">
      <c r="D91" s="1656"/>
      <c r="E91" s="1656"/>
      <c r="F91" s="1656"/>
      <c r="G91" s="1656"/>
    </row>
    <row r="92" spans="4:7" ht="12.75">
      <c r="D92" s="1656"/>
      <c r="E92" s="1656"/>
      <c r="F92" s="1656"/>
      <c r="G92" s="1656"/>
    </row>
    <row r="93" spans="4:7" ht="12.75">
      <c r="D93" s="1656"/>
      <c r="E93" s="1656"/>
      <c r="F93" s="1656"/>
      <c r="G93" s="1656"/>
    </row>
    <row r="94" spans="4:7" ht="12.75">
      <c r="D94" s="1656"/>
      <c r="E94" s="1656"/>
      <c r="F94" s="1656"/>
      <c r="G94" s="1656"/>
    </row>
    <row r="95" spans="4:7" ht="12.75">
      <c r="D95" s="1656"/>
      <c r="E95" s="1656"/>
      <c r="F95" s="1656"/>
      <c r="G95" s="1656"/>
    </row>
  </sheetData>
  <sheetProtection/>
  <mergeCells count="229">
    <mergeCell ref="A3:AF3"/>
    <mergeCell ref="A4:A12"/>
    <mergeCell ref="B4:C12"/>
    <mergeCell ref="D4:E12"/>
    <mergeCell ref="F4:G12"/>
    <mergeCell ref="H4:I12"/>
    <mergeCell ref="J4:K12"/>
    <mergeCell ref="L4:L12"/>
    <mergeCell ref="M4:M12"/>
    <mergeCell ref="N4:N12"/>
    <mergeCell ref="AE4:AE12"/>
    <mergeCell ref="AF4:AF12"/>
    <mergeCell ref="AG4:AG12"/>
    <mergeCell ref="S5:S12"/>
    <mergeCell ref="T5:T12"/>
    <mergeCell ref="U5:U12"/>
    <mergeCell ref="V5:V12"/>
    <mergeCell ref="W5:W12"/>
    <mergeCell ref="X5:X12"/>
    <mergeCell ref="Y5:Y12"/>
    <mergeCell ref="S4:X4"/>
    <mergeCell ref="Y4:AD4"/>
    <mergeCell ref="Z5:Z12"/>
    <mergeCell ref="AA5:AA12"/>
    <mergeCell ref="AB5:AB12"/>
    <mergeCell ref="AC5:AC12"/>
    <mergeCell ref="AD5:AD12"/>
    <mergeCell ref="A14:A26"/>
    <mergeCell ref="L14:L15"/>
    <mergeCell ref="M14:M26"/>
    <mergeCell ref="N14:N15"/>
    <mergeCell ref="O14:O15"/>
    <mergeCell ref="P14:P15"/>
    <mergeCell ref="Q14:Q15"/>
    <mergeCell ref="S14:S26"/>
    <mergeCell ref="T14:T26"/>
    <mergeCell ref="O4:O12"/>
    <mergeCell ref="P4:P12"/>
    <mergeCell ref="Q4:Q12"/>
    <mergeCell ref="R4:R12"/>
    <mergeCell ref="AA14:AA26"/>
    <mergeCell ref="AB14:AB26"/>
    <mergeCell ref="AC14:AC26"/>
    <mergeCell ref="AD14:AD26"/>
    <mergeCell ref="AF14:AF26"/>
    <mergeCell ref="AG14:AG26"/>
    <mergeCell ref="U14:U26"/>
    <mergeCell ref="V14:V26"/>
    <mergeCell ref="W14:W26"/>
    <mergeCell ref="X14:X26"/>
    <mergeCell ref="Y14:Y26"/>
    <mergeCell ref="Z14:Z26"/>
    <mergeCell ref="L16:L17"/>
    <mergeCell ref="N16:N17"/>
    <mergeCell ref="O16:O17"/>
    <mergeCell ref="P16:P17"/>
    <mergeCell ref="Q16:Q17"/>
    <mergeCell ref="L20:L21"/>
    <mergeCell ref="N20:N21"/>
    <mergeCell ref="O20:O21"/>
    <mergeCell ref="P20:P21"/>
    <mergeCell ref="Q20:Q21"/>
    <mergeCell ref="L25:L26"/>
    <mergeCell ref="N25:N26"/>
    <mergeCell ref="O25:O26"/>
    <mergeCell ref="P25:P26"/>
    <mergeCell ref="Q25:Q26"/>
    <mergeCell ref="A28:A31"/>
    <mergeCell ref="L28:L31"/>
    <mergeCell ref="M28:M31"/>
    <mergeCell ref="N28:N31"/>
    <mergeCell ref="O28:O31"/>
    <mergeCell ref="AC28:AC31"/>
    <mergeCell ref="AD28:AD31"/>
    <mergeCell ref="AF28:AF31"/>
    <mergeCell ref="AG28:AG31"/>
    <mergeCell ref="A32:A33"/>
    <mergeCell ref="L32:L33"/>
    <mergeCell ref="M32:M33"/>
    <mergeCell ref="N32:N33"/>
    <mergeCell ref="O32:O33"/>
    <mergeCell ref="P32:P33"/>
    <mergeCell ref="W28:W31"/>
    <mergeCell ref="X28:X31"/>
    <mergeCell ref="Y28:Y31"/>
    <mergeCell ref="Z28:Z31"/>
    <mergeCell ref="AA28:AA31"/>
    <mergeCell ref="AB28:AB31"/>
    <mergeCell ref="P28:P31"/>
    <mergeCell ref="Q28:Q31"/>
    <mergeCell ref="S28:S31"/>
    <mergeCell ref="T28:T31"/>
    <mergeCell ref="U28:U31"/>
    <mergeCell ref="V28:V31"/>
    <mergeCell ref="AD32:AD33"/>
    <mergeCell ref="AF32:AF33"/>
    <mergeCell ref="AG32:AG33"/>
    <mergeCell ref="A34:A38"/>
    <mergeCell ref="L34:L38"/>
    <mergeCell ref="M34:M38"/>
    <mergeCell ref="N34:N38"/>
    <mergeCell ref="O34:O38"/>
    <mergeCell ref="P34:P38"/>
    <mergeCell ref="Q34:Q38"/>
    <mergeCell ref="X32:X33"/>
    <mergeCell ref="Y32:Y33"/>
    <mergeCell ref="Z32:Z33"/>
    <mergeCell ref="AA32:AA33"/>
    <mergeCell ref="AB32:AB33"/>
    <mergeCell ref="AC32:AC33"/>
    <mergeCell ref="Q32:Q33"/>
    <mergeCell ref="S32:S33"/>
    <mergeCell ref="T32:T33"/>
    <mergeCell ref="U32:U33"/>
    <mergeCell ref="V32:V33"/>
    <mergeCell ref="W32:W33"/>
    <mergeCell ref="A50:A51"/>
    <mergeCell ref="M50:M51"/>
    <mergeCell ref="N50:N51"/>
    <mergeCell ref="O50:O51"/>
    <mergeCell ref="P50:P51"/>
    <mergeCell ref="Q50:Q51"/>
    <mergeCell ref="S50:S51"/>
    <mergeCell ref="T50:T51"/>
    <mergeCell ref="Y34:Y38"/>
    <mergeCell ref="S34:S38"/>
    <mergeCell ref="T34:T38"/>
    <mergeCell ref="U34:U38"/>
    <mergeCell ref="V34:V38"/>
    <mergeCell ref="W34:W38"/>
    <mergeCell ref="X34:X38"/>
    <mergeCell ref="AG50:AG51"/>
    <mergeCell ref="U50:U51"/>
    <mergeCell ref="V50:V51"/>
    <mergeCell ref="W50:W51"/>
    <mergeCell ref="X50:X51"/>
    <mergeCell ref="Y50:Y51"/>
    <mergeCell ref="Z50:Z51"/>
    <mergeCell ref="AF34:AF38"/>
    <mergeCell ref="AG34:AG38"/>
    <mergeCell ref="Z34:Z38"/>
    <mergeCell ref="AA34:AA38"/>
    <mergeCell ref="AB34:AB38"/>
    <mergeCell ref="AC34:AC38"/>
    <mergeCell ref="AD34:AD38"/>
    <mergeCell ref="M53:M55"/>
    <mergeCell ref="N53:N55"/>
    <mergeCell ref="O53:O55"/>
    <mergeCell ref="P53:P55"/>
    <mergeCell ref="AA50:AA51"/>
    <mergeCell ref="AB50:AB51"/>
    <mergeCell ref="AC50:AC51"/>
    <mergeCell ref="AD50:AD51"/>
    <mergeCell ref="AF50:AF51"/>
    <mergeCell ref="AD53:AD55"/>
    <mergeCell ref="AF53:AF55"/>
    <mergeCell ref="AG53:AG55"/>
    <mergeCell ref="A56:A64"/>
    <mergeCell ref="L56:L64"/>
    <mergeCell ref="M56:M64"/>
    <mergeCell ref="N56:N64"/>
    <mergeCell ref="O56:O64"/>
    <mergeCell ref="P56:P64"/>
    <mergeCell ref="Q56:Q64"/>
    <mergeCell ref="X53:X55"/>
    <mergeCell ref="Y53:Y55"/>
    <mergeCell ref="Z53:Z55"/>
    <mergeCell ref="AA53:AA55"/>
    <mergeCell ref="AB53:AB55"/>
    <mergeCell ref="AC53:AC55"/>
    <mergeCell ref="Q53:Q55"/>
    <mergeCell ref="S53:S55"/>
    <mergeCell ref="T53:T55"/>
    <mergeCell ref="U53:U55"/>
    <mergeCell ref="V53:V55"/>
    <mergeCell ref="W53:W55"/>
    <mergeCell ref="A53:A55"/>
    <mergeCell ref="L53:L55"/>
    <mergeCell ref="AF56:AF64"/>
    <mergeCell ref="AG56:AG64"/>
    <mergeCell ref="A70:A77"/>
    <mergeCell ref="M70:M77"/>
    <mergeCell ref="N70:N77"/>
    <mergeCell ref="O70:O77"/>
    <mergeCell ref="S70:S77"/>
    <mergeCell ref="T70:T77"/>
    <mergeCell ref="U70:U77"/>
    <mergeCell ref="V70:V77"/>
    <mergeCell ref="Y56:Y64"/>
    <mergeCell ref="Z56:Z64"/>
    <mergeCell ref="AA56:AA64"/>
    <mergeCell ref="AB56:AB64"/>
    <mergeCell ref="AC56:AC64"/>
    <mergeCell ref="AD56:AD64"/>
    <mergeCell ref="S56:S64"/>
    <mergeCell ref="T56:T64"/>
    <mergeCell ref="U56:U64"/>
    <mergeCell ref="V56:V64"/>
    <mergeCell ref="W56:W64"/>
    <mergeCell ref="X56:X64"/>
    <mergeCell ref="AC70:AC77"/>
    <mergeCell ref="AD70:AD77"/>
    <mergeCell ref="AF70:AF77"/>
    <mergeCell ref="AG70:AG77"/>
    <mergeCell ref="A78:A79"/>
    <mergeCell ref="M78:M79"/>
    <mergeCell ref="N78:N79"/>
    <mergeCell ref="P78:P79"/>
    <mergeCell ref="Q78:Q79"/>
    <mergeCell ref="S78:S79"/>
    <mergeCell ref="W70:W77"/>
    <mergeCell ref="X70:X77"/>
    <mergeCell ref="Y70:Y77"/>
    <mergeCell ref="Z70:Z77"/>
    <mergeCell ref="AA70:AA77"/>
    <mergeCell ref="AB70:AB77"/>
    <mergeCell ref="AG78:AG79"/>
    <mergeCell ref="Z78:Z79"/>
    <mergeCell ref="AA78:AA79"/>
    <mergeCell ref="AB78:AB79"/>
    <mergeCell ref="AC78:AC79"/>
    <mergeCell ref="AD78:AD79"/>
    <mergeCell ref="AF78:AF79"/>
    <mergeCell ref="T78:T79"/>
    <mergeCell ref="U78:U79"/>
    <mergeCell ref="V78:V79"/>
    <mergeCell ref="W78:W79"/>
    <mergeCell ref="X78:X79"/>
    <mergeCell ref="Y78:Y79"/>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2:BA313"/>
  <sheetViews>
    <sheetView zoomScale="60" zoomScaleNormal="60" zoomScalePageLayoutView="0" workbookViewId="0" topLeftCell="A1">
      <selection activeCell="G16" sqref="G16"/>
    </sheetView>
  </sheetViews>
  <sheetFormatPr defaultColWidth="11.421875" defaultRowHeight="15"/>
  <cols>
    <col min="1" max="1" width="25.28125" style="531" customWidth="1"/>
    <col min="2" max="4" width="11.421875" style="241" customWidth="1"/>
    <col min="5" max="5" width="17.8515625" style="241" customWidth="1"/>
    <col min="6" max="6" width="11.421875" style="241" customWidth="1"/>
    <col min="7" max="7" width="21.7109375" style="241" customWidth="1"/>
    <col min="8" max="8" width="11.421875" style="241" customWidth="1"/>
    <col min="9" max="9" width="14.421875" style="241" customWidth="1"/>
    <col min="10" max="10" width="9.57421875" style="241" customWidth="1"/>
    <col min="11" max="11" width="13.28125" style="241" customWidth="1"/>
    <col min="12" max="12" width="19.8515625" style="245" customWidth="1"/>
    <col min="13" max="13" width="19.421875" style="246" customWidth="1"/>
    <col min="14" max="14" width="18.421875" style="244" customWidth="1"/>
    <col min="15" max="15" width="17.7109375" style="245" bestFit="1" customWidth="1"/>
    <col min="16" max="16" width="25.140625" style="245" customWidth="1"/>
    <col min="17" max="17" width="18.8515625" style="245" customWidth="1"/>
    <col min="18" max="18" width="21.421875" style="635" customWidth="1"/>
    <col min="19" max="19" width="19.00390625" style="241" customWidth="1"/>
    <col min="20" max="20" width="16.140625" style="241" customWidth="1"/>
    <col min="21" max="21" width="15.8515625" style="241" customWidth="1"/>
    <col min="22" max="22" width="14.57421875" style="241" customWidth="1"/>
    <col min="23" max="23" width="17.421875" style="241" customWidth="1"/>
    <col min="24" max="24" width="23.00390625" style="241" bestFit="1" customWidth="1"/>
    <col min="25" max="25" width="14.00390625" style="241" customWidth="1"/>
    <col min="26" max="26" width="12.7109375" style="241" customWidth="1"/>
    <col min="27" max="27" width="11.7109375" style="241" customWidth="1"/>
    <col min="28" max="28" width="12.57421875" style="241" customWidth="1"/>
    <col min="29" max="29" width="15.57421875" style="241" customWidth="1"/>
    <col min="30" max="30" width="18.421875" style="241" bestFit="1" customWidth="1"/>
    <col min="31" max="31" width="30.421875" style="247" customWidth="1"/>
    <col min="32" max="32" width="21.8515625" style="248" customWidth="1"/>
    <col min="33" max="33" width="25.28125" style="249" customWidth="1"/>
    <col min="34" max="16384" width="11.421875" style="241" customWidth="1"/>
  </cols>
  <sheetData>
    <row r="1" ht="15.75"/>
    <row r="2" spans="1:33" ht="40.5">
      <c r="A2" s="2276" t="s">
        <v>1122</v>
      </c>
      <c r="B2" s="2276"/>
      <c r="C2" s="2276"/>
      <c r="D2" s="2276"/>
      <c r="E2" s="2276"/>
      <c r="F2" s="2276"/>
      <c r="G2" s="2276"/>
      <c r="H2" s="2276"/>
      <c r="I2" s="2276"/>
      <c r="J2" s="2276"/>
      <c r="K2" s="2276"/>
      <c r="L2" s="2276"/>
      <c r="M2" s="2276"/>
      <c r="N2" s="2276"/>
      <c r="O2" s="2276"/>
      <c r="P2" s="2276"/>
      <c r="Q2" s="2276"/>
      <c r="R2" s="2276"/>
      <c r="S2" s="2276"/>
      <c r="T2" s="2276"/>
      <c r="U2" s="2276"/>
      <c r="V2" s="2276"/>
      <c r="W2" s="2276"/>
      <c r="X2" s="2276"/>
      <c r="Y2" s="2276"/>
      <c r="Z2" s="2276"/>
      <c r="AA2" s="2276"/>
      <c r="AB2" s="2276"/>
      <c r="AC2" s="2276"/>
      <c r="AD2" s="2276"/>
      <c r="AE2" s="2276"/>
      <c r="AF2" s="2277"/>
      <c r="AG2" s="371" t="s">
        <v>235</v>
      </c>
    </row>
    <row r="3" spans="1:33" ht="13.5" customHeight="1">
      <c r="A3" s="2278" t="s">
        <v>8</v>
      </c>
      <c r="B3" s="1694" t="s">
        <v>11</v>
      </c>
      <c r="C3" s="1695"/>
      <c r="D3" s="1694" t="s">
        <v>12</v>
      </c>
      <c r="E3" s="1695"/>
      <c r="F3" s="1694" t="s">
        <v>0</v>
      </c>
      <c r="G3" s="1695"/>
      <c r="H3" s="1694" t="s">
        <v>6</v>
      </c>
      <c r="I3" s="1695"/>
      <c r="J3" s="1694" t="s">
        <v>13</v>
      </c>
      <c r="K3" s="1695"/>
      <c r="L3" s="1694" t="s">
        <v>7</v>
      </c>
      <c r="M3" s="1694" t="s">
        <v>9</v>
      </c>
      <c r="N3" s="1694" t="s">
        <v>1</v>
      </c>
      <c r="O3" s="1694" t="s">
        <v>85</v>
      </c>
      <c r="P3" s="1694" t="s">
        <v>70</v>
      </c>
      <c r="Q3" s="1694" t="s">
        <v>71</v>
      </c>
      <c r="R3" s="2273" t="s">
        <v>3</v>
      </c>
      <c r="S3" s="1709" t="s">
        <v>84</v>
      </c>
      <c r="T3" s="1710"/>
      <c r="U3" s="1710"/>
      <c r="V3" s="1710"/>
      <c r="W3" s="1710"/>
      <c r="X3" s="1711"/>
      <c r="Y3" s="1709" t="s">
        <v>30</v>
      </c>
      <c r="Z3" s="1710"/>
      <c r="AA3" s="1710"/>
      <c r="AB3" s="1710"/>
      <c r="AC3" s="1710"/>
      <c r="AD3" s="1711"/>
      <c r="AE3" s="2265" t="s">
        <v>4</v>
      </c>
      <c r="AF3" s="2266" t="s">
        <v>10</v>
      </c>
      <c r="AG3" s="2270" t="s">
        <v>5</v>
      </c>
    </row>
    <row r="4" spans="1:33" ht="13.5">
      <c r="A4" s="2279"/>
      <c r="B4" s="1696"/>
      <c r="C4" s="1697"/>
      <c r="D4" s="1696"/>
      <c r="E4" s="1697"/>
      <c r="F4" s="1696"/>
      <c r="G4" s="1697"/>
      <c r="H4" s="1696"/>
      <c r="I4" s="1697"/>
      <c r="J4" s="1696"/>
      <c r="K4" s="1697"/>
      <c r="L4" s="1696"/>
      <c r="M4" s="1696"/>
      <c r="N4" s="1696"/>
      <c r="O4" s="1696"/>
      <c r="P4" s="1696"/>
      <c r="Q4" s="1696"/>
      <c r="R4" s="2274"/>
      <c r="S4" s="1703" t="s">
        <v>74</v>
      </c>
      <c r="T4" s="1703" t="s">
        <v>82</v>
      </c>
      <c r="U4" s="1703" t="s">
        <v>83</v>
      </c>
      <c r="V4" s="1703" t="s">
        <v>75</v>
      </c>
      <c r="W4" s="1703" t="s">
        <v>76</v>
      </c>
      <c r="X4" s="1703" t="s">
        <v>77</v>
      </c>
      <c r="Y4" s="1703" t="s">
        <v>78</v>
      </c>
      <c r="Z4" s="1703" t="s">
        <v>79</v>
      </c>
      <c r="AA4" s="1703" t="s">
        <v>80</v>
      </c>
      <c r="AB4" s="1703" t="s">
        <v>72</v>
      </c>
      <c r="AC4" s="1703" t="s">
        <v>236</v>
      </c>
      <c r="AD4" s="1703" t="s">
        <v>73</v>
      </c>
      <c r="AE4" s="2265"/>
      <c r="AF4" s="2266"/>
      <c r="AG4" s="2271"/>
    </row>
    <row r="5" spans="1:33" ht="13.5">
      <c r="A5" s="2279"/>
      <c r="B5" s="1696"/>
      <c r="C5" s="1697"/>
      <c r="D5" s="1696"/>
      <c r="E5" s="1697"/>
      <c r="F5" s="1696"/>
      <c r="G5" s="1697"/>
      <c r="H5" s="1696"/>
      <c r="I5" s="1697"/>
      <c r="J5" s="1696"/>
      <c r="K5" s="1697"/>
      <c r="L5" s="1696"/>
      <c r="M5" s="1696"/>
      <c r="N5" s="1696"/>
      <c r="O5" s="1696"/>
      <c r="P5" s="1696"/>
      <c r="Q5" s="1696"/>
      <c r="R5" s="2274"/>
      <c r="S5" s="1704"/>
      <c r="T5" s="1704"/>
      <c r="U5" s="1704"/>
      <c r="V5" s="1704"/>
      <c r="W5" s="1704"/>
      <c r="X5" s="1704"/>
      <c r="Y5" s="1704"/>
      <c r="Z5" s="1704"/>
      <c r="AA5" s="1704"/>
      <c r="AB5" s="1704"/>
      <c r="AC5" s="1704"/>
      <c r="AD5" s="1704"/>
      <c r="AE5" s="2265"/>
      <c r="AF5" s="2266"/>
      <c r="AG5" s="2271"/>
    </row>
    <row r="6" spans="1:33" ht="13.5">
      <c r="A6" s="2279"/>
      <c r="B6" s="1696"/>
      <c r="C6" s="1697"/>
      <c r="D6" s="1696"/>
      <c r="E6" s="1697"/>
      <c r="F6" s="1696"/>
      <c r="G6" s="1697"/>
      <c r="H6" s="1696"/>
      <c r="I6" s="1697"/>
      <c r="J6" s="1696"/>
      <c r="K6" s="1697"/>
      <c r="L6" s="1696"/>
      <c r="M6" s="1696"/>
      <c r="N6" s="1696"/>
      <c r="O6" s="1696"/>
      <c r="P6" s="1696"/>
      <c r="Q6" s="1696"/>
      <c r="R6" s="2274"/>
      <c r="S6" s="1704"/>
      <c r="T6" s="1704"/>
      <c r="U6" s="1704"/>
      <c r="V6" s="1704"/>
      <c r="W6" s="1704"/>
      <c r="X6" s="1704"/>
      <c r="Y6" s="1704"/>
      <c r="Z6" s="1704"/>
      <c r="AA6" s="1704"/>
      <c r="AB6" s="1704"/>
      <c r="AC6" s="1704"/>
      <c r="AD6" s="1704"/>
      <c r="AE6" s="2265"/>
      <c r="AF6" s="2266"/>
      <c r="AG6" s="2271"/>
    </row>
    <row r="7" spans="1:33" ht="13.5">
      <c r="A7" s="2279"/>
      <c r="B7" s="1696"/>
      <c r="C7" s="1697"/>
      <c r="D7" s="1696"/>
      <c r="E7" s="1697"/>
      <c r="F7" s="1696"/>
      <c r="G7" s="1697"/>
      <c r="H7" s="1696"/>
      <c r="I7" s="1697"/>
      <c r="J7" s="1696"/>
      <c r="K7" s="1697"/>
      <c r="L7" s="1696"/>
      <c r="M7" s="1696"/>
      <c r="N7" s="1696"/>
      <c r="O7" s="1696"/>
      <c r="P7" s="1696"/>
      <c r="Q7" s="1696"/>
      <c r="R7" s="2274"/>
      <c r="S7" s="1704"/>
      <c r="T7" s="1704"/>
      <c r="U7" s="1704"/>
      <c r="V7" s="1704"/>
      <c r="W7" s="1704"/>
      <c r="X7" s="1704"/>
      <c r="Y7" s="1704"/>
      <c r="Z7" s="1704"/>
      <c r="AA7" s="1704"/>
      <c r="AB7" s="1704"/>
      <c r="AC7" s="1704"/>
      <c r="AD7" s="1704"/>
      <c r="AE7" s="2265"/>
      <c r="AF7" s="2266"/>
      <c r="AG7" s="2271"/>
    </row>
    <row r="8" spans="1:33" ht="13.5">
      <c r="A8" s="2279"/>
      <c r="B8" s="1696"/>
      <c r="C8" s="1697"/>
      <c r="D8" s="1696"/>
      <c r="E8" s="1697"/>
      <c r="F8" s="1696"/>
      <c r="G8" s="1697"/>
      <c r="H8" s="1696"/>
      <c r="I8" s="1697"/>
      <c r="J8" s="1696"/>
      <c r="K8" s="1697"/>
      <c r="L8" s="1696"/>
      <c r="M8" s="1696"/>
      <c r="N8" s="1696"/>
      <c r="O8" s="1696"/>
      <c r="P8" s="1696"/>
      <c r="Q8" s="1696"/>
      <c r="R8" s="2274"/>
      <c r="S8" s="1704"/>
      <c r="T8" s="1704"/>
      <c r="U8" s="1704"/>
      <c r="V8" s="1704"/>
      <c r="W8" s="1704"/>
      <c r="X8" s="1704"/>
      <c r="Y8" s="1704"/>
      <c r="Z8" s="1704"/>
      <c r="AA8" s="1704"/>
      <c r="AB8" s="1704"/>
      <c r="AC8" s="1704"/>
      <c r="AD8" s="1704"/>
      <c r="AE8" s="2265"/>
      <c r="AF8" s="2266"/>
      <c r="AG8" s="2271"/>
    </row>
    <row r="9" spans="1:33" ht="13.5">
      <c r="A9" s="2279"/>
      <c r="B9" s="1696"/>
      <c r="C9" s="1697"/>
      <c r="D9" s="1696"/>
      <c r="E9" s="1697"/>
      <c r="F9" s="1696"/>
      <c r="G9" s="1697"/>
      <c r="H9" s="1696"/>
      <c r="I9" s="1697"/>
      <c r="J9" s="1696"/>
      <c r="K9" s="1697"/>
      <c r="L9" s="1696"/>
      <c r="M9" s="1696"/>
      <c r="N9" s="1696"/>
      <c r="O9" s="1696"/>
      <c r="P9" s="1696"/>
      <c r="Q9" s="1696"/>
      <c r="R9" s="2274"/>
      <c r="S9" s="1704"/>
      <c r="T9" s="1704"/>
      <c r="U9" s="1704"/>
      <c r="V9" s="1704"/>
      <c r="W9" s="1704"/>
      <c r="X9" s="1704"/>
      <c r="Y9" s="1704"/>
      <c r="Z9" s="1704"/>
      <c r="AA9" s="1704"/>
      <c r="AB9" s="1704"/>
      <c r="AC9" s="1704"/>
      <c r="AD9" s="1704"/>
      <c r="AE9" s="2265"/>
      <c r="AF9" s="2266"/>
      <c r="AG9" s="2271"/>
    </row>
    <row r="10" spans="1:33" ht="13.5">
      <c r="A10" s="2279"/>
      <c r="B10" s="1696"/>
      <c r="C10" s="1697"/>
      <c r="D10" s="1696"/>
      <c r="E10" s="1697"/>
      <c r="F10" s="1696"/>
      <c r="G10" s="1697"/>
      <c r="H10" s="1696"/>
      <c r="I10" s="1697"/>
      <c r="J10" s="1696"/>
      <c r="K10" s="1697"/>
      <c r="L10" s="1696"/>
      <c r="M10" s="1696"/>
      <c r="N10" s="1696"/>
      <c r="O10" s="1696"/>
      <c r="P10" s="1696"/>
      <c r="Q10" s="1696"/>
      <c r="R10" s="2274"/>
      <c r="S10" s="1704"/>
      <c r="T10" s="1704"/>
      <c r="U10" s="1704"/>
      <c r="V10" s="1704"/>
      <c r="W10" s="1704"/>
      <c r="X10" s="1704"/>
      <c r="Y10" s="1704"/>
      <c r="Z10" s="1704"/>
      <c r="AA10" s="1704"/>
      <c r="AB10" s="1704"/>
      <c r="AC10" s="1704"/>
      <c r="AD10" s="1704"/>
      <c r="AE10" s="2265"/>
      <c r="AF10" s="2266"/>
      <c r="AG10" s="2271"/>
    </row>
    <row r="11" spans="1:33" ht="13.5">
      <c r="A11" s="2280"/>
      <c r="B11" s="1698"/>
      <c r="C11" s="1699"/>
      <c r="D11" s="1698"/>
      <c r="E11" s="1699"/>
      <c r="F11" s="1698"/>
      <c r="G11" s="1699"/>
      <c r="H11" s="1698"/>
      <c r="I11" s="1699"/>
      <c r="J11" s="1698"/>
      <c r="K11" s="1699"/>
      <c r="L11" s="1698"/>
      <c r="M11" s="1698"/>
      <c r="N11" s="1698"/>
      <c r="O11" s="1698"/>
      <c r="P11" s="1698"/>
      <c r="Q11" s="1698"/>
      <c r="R11" s="2275"/>
      <c r="S11" s="1705"/>
      <c r="T11" s="1705"/>
      <c r="U11" s="1705"/>
      <c r="V11" s="1705"/>
      <c r="W11" s="1705"/>
      <c r="X11" s="1705"/>
      <c r="Y11" s="1705"/>
      <c r="Z11" s="1705"/>
      <c r="AA11" s="1705"/>
      <c r="AB11" s="1705"/>
      <c r="AC11" s="1705"/>
      <c r="AD11" s="1705"/>
      <c r="AE11" s="2265"/>
      <c r="AF11" s="2266"/>
      <c r="AG11" s="2272"/>
    </row>
    <row r="12" spans="1:33" ht="15.75">
      <c r="A12" s="372"/>
      <c r="B12" s="373" t="s">
        <v>237</v>
      </c>
      <c r="C12" s="373"/>
      <c r="D12" s="373"/>
      <c r="E12" s="373"/>
      <c r="F12" s="373"/>
      <c r="G12" s="373"/>
      <c r="H12" s="373"/>
      <c r="I12" s="373"/>
      <c r="J12" s="373"/>
      <c r="K12" s="373"/>
      <c r="L12" s="373"/>
      <c r="M12" s="373"/>
      <c r="N12" s="373"/>
      <c r="O12" s="373"/>
      <c r="P12" s="373"/>
      <c r="Q12" s="373"/>
      <c r="R12" s="374"/>
      <c r="S12" s="373"/>
      <c r="T12" s="373"/>
      <c r="U12" s="373"/>
      <c r="V12" s="373"/>
      <c r="W12" s="373"/>
      <c r="X12" s="373"/>
      <c r="Y12" s="373"/>
      <c r="Z12" s="373"/>
      <c r="AA12" s="373"/>
      <c r="AB12" s="373"/>
      <c r="AC12" s="373"/>
      <c r="AD12" s="373"/>
      <c r="AE12" s="375"/>
      <c r="AF12" s="376"/>
      <c r="AG12" s="377"/>
    </row>
    <row r="13" spans="1:53" s="393" customFormat="1" ht="89.25" customHeight="1">
      <c r="A13" s="1451">
        <v>273503611110144</v>
      </c>
      <c r="B13" s="1415" t="s">
        <v>29</v>
      </c>
      <c r="C13" s="379" t="s">
        <v>30</v>
      </c>
      <c r="D13" s="380">
        <v>1</v>
      </c>
      <c r="E13" s="381" t="s">
        <v>31</v>
      </c>
      <c r="F13" s="382">
        <v>1.1</v>
      </c>
      <c r="G13" s="383" t="s">
        <v>238</v>
      </c>
      <c r="H13" s="384" t="s">
        <v>239</v>
      </c>
      <c r="I13" s="385" t="s">
        <v>240</v>
      </c>
      <c r="J13" s="386" t="s">
        <v>241</v>
      </c>
      <c r="K13" s="386" t="s">
        <v>242</v>
      </c>
      <c r="L13" s="2142" t="s">
        <v>243</v>
      </c>
      <c r="M13" s="2166" t="s">
        <v>244</v>
      </c>
      <c r="N13" s="2256">
        <v>0.25</v>
      </c>
      <c r="O13" s="2259" t="s">
        <v>245</v>
      </c>
      <c r="P13" s="2189">
        <v>14</v>
      </c>
      <c r="Q13" s="2262">
        <v>14</v>
      </c>
      <c r="R13" s="387" t="s">
        <v>246</v>
      </c>
      <c r="S13" s="388">
        <v>85</v>
      </c>
      <c r="T13" s="388">
        <v>519</v>
      </c>
      <c r="U13" s="389">
        <v>377</v>
      </c>
      <c r="V13" s="388">
        <v>0</v>
      </c>
      <c r="W13" s="388"/>
      <c r="X13" s="390"/>
      <c r="Y13" s="388"/>
      <c r="Z13" s="391"/>
      <c r="AA13" s="388"/>
      <c r="AB13" s="388">
        <v>15</v>
      </c>
      <c r="AC13" s="388">
        <v>32</v>
      </c>
      <c r="AD13" s="388"/>
      <c r="AE13" s="388">
        <v>15000000</v>
      </c>
      <c r="AF13" s="2267">
        <v>41639</v>
      </c>
      <c r="AG13" s="2060" t="s">
        <v>247</v>
      </c>
      <c r="AH13" s="392"/>
      <c r="AI13" s="392"/>
      <c r="AJ13" s="392"/>
      <c r="AK13" s="392"/>
      <c r="AL13" s="392"/>
      <c r="AM13" s="392"/>
      <c r="AN13" s="392"/>
      <c r="AO13" s="392"/>
      <c r="AP13" s="392"/>
      <c r="AQ13" s="392"/>
      <c r="AR13" s="392"/>
      <c r="AS13" s="392"/>
      <c r="AT13" s="392"/>
      <c r="AU13" s="392"/>
      <c r="AV13" s="392"/>
      <c r="AW13" s="392"/>
      <c r="AX13" s="392"/>
      <c r="AY13" s="392"/>
      <c r="AZ13" s="392"/>
      <c r="BA13" s="392"/>
    </row>
    <row r="14" spans="1:33" s="405" customFormat="1" ht="42" customHeight="1">
      <c r="A14" s="1452"/>
      <c r="B14" s="1416"/>
      <c r="C14" s="394"/>
      <c r="D14" s="395"/>
      <c r="E14" s="396"/>
      <c r="F14" s="397"/>
      <c r="G14" s="397"/>
      <c r="H14" s="384"/>
      <c r="I14" s="398"/>
      <c r="J14" s="386"/>
      <c r="K14" s="399"/>
      <c r="L14" s="2143"/>
      <c r="M14" s="2167"/>
      <c r="N14" s="2257"/>
      <c r="O14" s="2260"/>
      <c r="P14" s="2190"/>
      <c r="Q14" s="2263"/>
      <c r="R14" s="400" t="s">
        <v>248</v>
      </c>
      <c r="S14" s="401">
        <v>113</v>
      </c>
      <c r="T14" s="401">
        <v>605</v>
      </c>
      <c r="U14" s="402">
        <v>637</v>
      </c>
      <c r="V14" s="401">
        <v>12</v>
      </c>
      <c r="W14" s="401"/>
      <c r="X14" s="403"/>
      <c r="Y14" s="401"/>
      <c r="Z14" s="404"/>
      <c r="AA14" s="401"/>
      <c r="AB14" s="401">
        <v>85</v>
      </c>
      <c r="AC14" s="401">
        <v>0</v>
      </c>
      <c r="AD14" s="401"/>
      <c r="AE14" s="401">
        <v>26000000</v>
      </c>
      <c r="AF14" s="2268"/>
      <c r="AG14" s="2061"/>
    </row>
    <row r="15" spans="1:33" s="392" customFormat="1" ht="45.75" customHeight="1">
      <c r="A15" s="378"/>
      <c r="B15" s="1415"/>
      <c r="C15" s="406"/>
      <c r="D15" s="407"/>
      <c r="E15" s="381"/>
      <c r="F15" s="382"/>
      <c r="G15" s="382"/>
      <c r="H15" s="384"/>
      <c r="I15" s="408"/>
      <c r="J15" s="386"/>
      <c r="K15" s="399"/>
      <c r="L15" s="2143"/>
      <c r="M15" s="2167"/>
      <c r="N15" s="2257"/>
      <c r="O15" s="2260"/>
      <c r="P15" s="2190"/>
      <c r="Q15" s="2263"/>
      <c r="R15" s="387" t="s">
        <v>249</v>
      </c>
      <c r="S15" s="388">
        <v>32</v>
      </c>
      <c r="T15" s="388">
        <v>347</v>
      </c>
      <c r="U15" s="389">
        <v>402</v>
      </c>
      <c r="V15" s="388">
        <v>6</v>
      </c>
      <c r="W15" s="388"/>
      <c r="X15" s="390"/>
      <c r="Y15" s="388"/>
      <c r="Z15" s="391"/>
      <c r="AA15" s="388"/>
      <c r="AB15" s="388">
        <v>19</v>
      </c>
      <c r="AC15" s="388">
        <v>0</v>
      </c>
      <c r="AD15" s="388"/>
      <c r="AE15" s="388">
        <v>26000000</v>
      </c>
      <c r="AF15" s="2268"/>
      <c r="AG15" s="2061"/>
    </row>
    <row r="16" spans="1:33" s="392" customFormat="1" ht="56.25" customHeight="1">
      <c r="A16" s="378"/>
      <c r="B16" s="1415"/>
      <c r="C16" s="406"/>
      <c r="D16" s="407"/>
      <c r="E16" s="381"/>
      <c r="F16" s="382"/>
      <c r="G16" s="382"/>
      <c r="H16" s="384"/>
      <c r="I16" s="408"/>
      <c r="J16" s="386"/>
      <c r="K16" s="399"/>
      <c r="L16" s="2143"/>
      <c r="M16" s="2167"/>
      <c r="N16" s="2257"/>
      <c r="O16" s="2260"/>
      <c r="P16" s="2190"/>
      <c r="Q16" s="2263"/>
      <c r="R16" s="387" t="s">
        <v>250</v>
      </c>
      <c r="S16" s="388">
        <v>69</v>
      </c>
      <c r="T16" s="388">
        <v>330</v>
      </c>
      <c r="U16" s="389">
        <v>286</v>
      </c>
      <c r="V16" s="388">
        <v>9</v>
      </c>
      <c r="W16" s="388"/>
      <c r="X16" s="390"/>
      <c r="Y16" s="388"/>
      <c r="Z16" s="391"/>
      <c r="AA16" s="388"/>
      <c r="AB16" s="388">
        <v>26</v>
      </c>
      <c r="AC16" s="388">
        <v>39</v>
      </c>
      <c r="AD16" s="388"/>
      <c r="AE16" s="388">
        <v>13000000</v>
      </c>
      <c r="AF16" s="2268"/>
      <c r="AG16" s="2061"/>
    </row>
    <row r="17" spans="1:33" s="392" customFormat="1" ht="54">
      <c r="A17" s="378"/>
      <c r="B17" s="1415"/>
      <c r="C17" s="406"/>
      <c r="D17" s="407"/>
      <c r="E17" s="381"/>
      <c r="F17" s="382"/>
      <c r="G17" s="382"/>
      <c r="H17" s="384"/>
      <c r="I17" s="408"/>
      <c r="J17" s="386"/>
      <c r="K17" s="399"/>
      <c r="L17" s="2143"/>
      <c r="M17" s="2167"/>
      <c r="N17" s="2257"/>
      <c r="O17" s="2260"/>
      <c r="P17" s="2190"/>
      <c r="Q17" s="2263"/>
      <c r="R17" s="387" t="s">
        <v>251</v>
      </c>
      <c r="S17" s="388">
        <v>22</v>
      </c>
      <c r="T17" s="388">
        <v>107</v>
      </c>
      <c r="U17" s="389">
        <v>343</v>
      </c>
      <c r="V17" s="388">
        <v>20</v>
      </c>
      <c r="W17" s="388"/>
      <c r="X17" s="390"/>
      <c r="Y17" s="388"/>
      <c r="Z17" s="391"/>
      <c r="AA17" s="388"/>
      <c r="AB17" s="388">
        <v>26</v>
      </c>
      <c r="AC17" s="388">
        <v>0</v>
      </c>
      <c r="AD17" s="388"/>
      <c r="AE17" s="388">
        <v>31000000</v>
      </c>
      <c r="AF17" s="2268"/>
      <c r="AG17" s="2061"/>
    </row>
    <row r="18" spans="1:33" s="392" customFormat="1" ht="54">
      <c r="A18" s="378"/>
      <c r="B18" s="1415"/>
      <c r="C18" s="406"/>
      <c r="D18" s="407"/>
      <c r="E18" s="381"/>
      <c r="F18" s="382"/>
      <c r="G18" s="382"/>
      <c r="H18" s="384"/>
      <c r="I18" s="408"/>
      <c r="J18" s="386"/>
      <c r="K18" s="399"/>
      <c r="L18" s="2143"/>
      <c r="M18" s="2167"/>
      <c r="N18" s="2257"/>
      <c r="O18" s="2260"/>
      <c r="P18" s="2190"/>
      <c r="Q18" s="2263"/>
      <c r="R18" s="387" t="s">
        <v>252</v>
      </c>
      <c r="S18" s="388">
        <v>21</v>
      </c>
      <c r="T18" s="388">
        <v>111</v>
      </c>
      <c r="U18" s="389">
        <v>476</v>
      </c>
      <c r="V18" s="388">
        <v>26</v>
      </c>
      <c r="W18" s="388"/>
      <c r="X18" s="390"/>
      <c r="Y18" s="388"/>
      <c r="Z18" s="391"/>
      <c r="AA18" s="388"/>
      <c r="AB18" s="388">
        <v>7</v>
      </c>
      <c r="AC18" s="388">
        <v>24</v>
      </c>
      <c r="AD18" s="388"/>
      <c r="AE18" s="388">
        <v>31000000</v>
      </c>
      <c r="AF18" s="2268"/>
      <c r="AG18" s="2061"/>
    </row>
    <row r="19" spans="1:33" s="392" customFormat="1" ht="54">
      <c r="A19" s="378"/>
      <c r="B19" s="1415"/>
      <c r="C19" s="406"/>
      <c r="D19" s="407"/>
      <c r="E19" s="381"/>
      <c r="F19" s="382"/>
      <c r="G19" s="382"/>
      <c r="H19" s="384"/>
      <c r="I19" s="408"/>
      <c r="J19" s="386"/>
      <c r="K19" s="399"/>
      <c r="L19" s="2143"/>
      <c r="M19" s="2167"/>
      <c r="N19" s="2257"/>
      <c r="O19" s="2260"/>
      <c r="P19" s="2190"/>
      <c r="Q19" s="2263"/>
      <c r="R19" s="387" t="s">
        <v>253</v>
      </c>
      <c r="S19" s="388">
        <v>98</v>
      </c>
      <c r="T19" s="388">
        <v>349</v>
      </c>
      <c r="U19" s="389">
        <v>202</v>
      </c>
      <c r="V19" s="388">
        <v>3</v>
      </c>
      <c r="W19" s="388"/>
      <c r="X19" s="390"/>
      <c r="Y19" s="388"/>
      <c r="Z19" s="391"/>
      <c r="AA19" s="388"/>
      <c r="AB19" s="388">
        <v>38</v>
      </c>
      <c r="AC19" s="388">
        <v>34</v>
      </c>
      <c r="AD19" s="388"/>
      <c r="AE19" s="388">
        <v>19000000</v>
      </c>
      <c r="AF19" s="2268"/>
      <c r="AG19" s="2061"/>
    </row>
    <row r="20" spans="1:33" s="392" customFormat="1" ht="54">
      <c r="A20" s="378"/>
      <c r="B20" s="1415"/>
      <c r="C20" s="406"/>
      <c r="D20" s="407"/>
      <c r="E20" s="381"/>
      <c r="F20" s="382"/>
      <c r="G20" s="382"/>
      <c r="H20" s="384"/>
      <c r="I20" s="408"/>
      <c r="J20" s="386"/>
      <c r="K20" s="399"/>
      <c r="L20" s="2143"/>
      <c r="M20" s="2167"/>
      <c r="N20" s="2257"/>
      <c r="O20" s="2260"/>
      <c r="P20" s="2190"/>
      <c r="Q20" s="2263"/>
      <c r="R20" s="387" t="s">
        <v>254</v>
      </c>
      <c r="S20" s="388">
        <v>34</v>
      </c>
      <c r="T20" s="388">
        <v>318</v>
      </c>
      <c r="U20" s="389">
        <v>375</v>
      </c>
      <c r="V20" s="388">
        <v>94</v>
      </c>
      <c r="W20" s="388"/>
      <c r="X20" s="390"/>
      <c r="Y20" s="388"/>
      <c r="Z20" s="391"/>
      <c r="AA20" s="388"/>
      <c r="AB20" s="388">
        <v>52</v>
      </c>
      <c r="AC20" s="388">
        <v>0</v>
      </c>
      <c r="AD20" s="388"/>
      <c r="AE20" s="388">
        <v>25000000</v>
      </c>
      <c r="AF20" s="2268"/>
      <c r="AG20" s="2061"/>
    </row>
    <row r="21" spans="1:33" s="392" customFormat="1" ht="40.5">
      <c r="A21" s="378"/>
      <c r="B21" s="1415"/>
      <c r="C21" s="406"/>
      <c r="D21" s="407"/>
      <c r="E21" s="381"/>
      <c r="F21" s="382"/>
      <c r="G21" s="382"/>
      <c r="H21" s="384"/>
      <c r="I21" s="408"/>
      <c r="J21" s="386"/>
      <c r="K21" s="399"/>
      <c r="L21" s="2143"/>
      <c r="M21" s="2167"/>
      <c r="N21" s="2257"/>
      <c r="O21" s="2260"/>
      <c r="P21" s="2190"/>
      <c r="Q21" s="2263"/>
      <c r="R21" s="387" t="s">
        <v>255</v>
      </c>
      <c r="S21" s="388">
        <v>133</v>
      </c>
      <c r="T21" s="388">
        <v>595</v>
      </c>
      <c r="U21" s="389">
        <v>912</v>
      </c>
      <c r="V21" s="388">
        <v>33</v>
      </c>
      <c r="W21" s="388"/>
      <c r="X21" s="390"/>
      <c r="Y21" s="388"/>
      <c r="Z21" s="391"/>
      <c r="AA21" s="388"/>
      <c r="AB21" s="388">
        <v>15</v>
      </c>
      <c r="AC21" s="388">
        <v>37</v>
      </c>
      <c r="AD21" s="388"/>
      <c r="AE21" s="388">
        <v>60000000</v>
      </c>
      <c r="AF21" s="2268"/>
      <c r="AG21" s="2061"/>
    </row>
    <row r="22" spans="1:33" s="392" customFormat="1" ht="54">
      <c r="A22" s="378"/>
      <c r="B22" s="1415"/>
      <c r="C22" s="406"/>
      <c r="D22" s="407"/>
      <c r="E22" s="381"/>
      <c r="F22" s="382"/>
      <c r="G22" s="382"/>
      <c r="H22" s="384"/>
      <c r="I22" s="408"/>
      <c r="J22" s="386"/>
      <c r="K22" s="399"/>
      <c r="L22" s="2143"/>
      <c r="M22" s="2167"/>
      <c r="N22" s="2257"/>
      <c r="O22" s="2260"/>
      <c r="P22" s="2190"/>
      <c r="Q22" s="2263"/>
      <c r="R22" s="387" t="s">
        <v>256</v>
      </c>
      <c r="S22" s="388">
        <v>122</v>
      </c>
      <c r="T22" s="388">
        <v>611</v>
      </c>
      <c r="U22" s="389">
        <v>454</v>
      </c>
      <c r="V22" s="388">
        <v>1</v>
      </c>
      <c r="W22" s="388"/>
      <c r="X22" s="390"/>
      <c r="Y22" s="388"/>
      <c r="Z22" s="391"/>
      <c r="AA22" s="388"/>
      <c r="AB22" s="388">
        <v>27</v>
      </c>
      <c r="AC22" s="388">
        <v>43</v>
      </c>
      <c r="AD22" s="388"/>
      <c r="AE22" s="388">
        <v>25000000</v>
      </c>
      <c r="AF22" s="2268"/>
      <c r="AG22" s="2061"/>
    </row>
    <row r="23" spans="1:33" s="392" customFormat="1" ht="40.5">
      <c r="A23" s="378"/>
      <c r="B23" s="1415"/>
      <c r="C23" s="406"/>
      <c r="D23" s="407"/>
      <c r="E23" s="381"/>
      <c r="F23" s="382"/>
      <c r="G23" s="382"/>
      <c r="H23" s="384"/>
      <c r="I23" s="408"/>
      <c r="J23" s="386"/>
      <c r="K23" s="399"/>
      <c r="L23" s="2143"/>
      <c r="M23" s="2167"/>
      <c r="N23" s="2257"/>
      <c r="O23" s="2260"/>
      <c r="P23" s="2190"/>
      <c r="Q23" s="2263"/>
      <c r="R23" s="387" t="s">
        <v>257</v>
      </c>
      <c r="S23" s="388">
        <v>96</v>
      </c>
      <c r="T23" s="388">
        <v>407</v>
      </c>
      <c r="U23" s="389">
        <v>369</v>
      </c>
      <c r="V23" s="388">
        <v>5</v>
      </c>
      <c r="W23" s="388"/>
      <c r="X23" s="390"/>
      <c r="Y23" s="388"/>
      <c r="Z23" s="391"/>
      <c r="AA23" s="388"/>
      <c r="AB23" s="388">
        <v>11</v>
      </c>
      <c r="AC23" s="388">
        <v>30</v>
      </c>
      <c r="AD23" s="388"/>
      <c r="AE23" s="388">
        <v>20000000</v>
      </c>
      <c r="AF23" s="2268"/>
      <c r="AG23" s="2061"/>
    </row>
    <row r="24" spans="1:33" s="392" customFormat="1" ht="54">
      <c r="A24" s="378"/>
      <c r="B24" s="1415"/>
      <c r="C24" s="406"/>
      <c r="D24" s="407"/>
      <c r="E24" s="381"/>
      <c r="F24" s="382"/>
      <c r="G24" s="382"/>
      <c r="H24" s="384"/>
      <c r="I24" s="408"/>
      <c r="J24" s="386"/>
      <c r="K24" s="399"/>
      <c r="L24" s="2143"/>
      <c r="M24" s="2167"/>
      <c r="N24" s="2257"/>
      <c r="O24" s="2260"/>
      <c r="P24" s="2190"/>
      <c r="Q24" s="2263"/>
      <c r="R24" s="387" t="s">
        <v>258</v>
      </c>
      <c r="S24" s="388">
        <v>98</v>
      </c>
      <c r="T24" s="388">
        <v>532</v>
      </c>
      <c r="U24" s="389">
        <v>264</v>
      </c>
      <c r="V24" s="388">
        <v>10</v>
      </c>
      <c r="W24" s="388"/>
      <c r="X24" s="390"/>
      <c r="Y24" s="388"/>
      <c r="Z24" s="391"/>
      <c r="AA24" s="388"/>
      <c r="AB24" s="388"/>
      <c r="AC24" s="388"/>
      <c r="AD24" s="388"/>
      <c r="AE24" s="388">
        <v>20000000</v>
      </c>
      <c r="AF24" s="2268"/>
      <c r="AG24" s="2061"/>
    </row>
    <row r="25" spans="1:33" s="392" customFormat="1" ht="54">
      <c r="A25" s="378"/>
      <c r="B25" s="1415"/>
      <c r="C25" s="406"/>
      <c r="D25" s="407"/>
      <c r="E25" s="381"/>
      <c r="F25" s="382"/>
      <c r="G25" s="382"/>
      <c r="H25" s="384"/>
      <c r="I25" s="408"/>
      <c r="J25" s="386"/>
      <c r="K25" s="399"/>
      <c r="L25" s="2143"/>
      <c r="M25" s="2167"/>
      <c r="N25" s="2257"/>
      <c r="O25" s="2260"/>
      <c r="P25" s="2190"/>
      <c r="Q25" s="2263"/>
      <c r="R25" s="387" t="s">
        <v>259</v>
      </c>
      <c r="S25" s="388">
        <v>179</v>
      </c>
      <c r="T25" s="388">
        <v>902</v>
      </c>
      <c r="U25" s="389">
        <v>792</v>
      </c>
      <c r="V25" s="388">
        <v>112</v>
      </c>
      <c r="W25" s="388"/>
      <c r="X25" s="390"/>
      <c r="Y25" s="388"/>
      <c r="Z25" s="391"/>
      <c r="AA25" s="388"/>
      <c r="AB25" s="388">
        <v>83</v>
      </c>
      <c r="AC25" s="388">
        <v>61</v>
      </c>
      <c r="AD25" s="388"/>
      <c r="AE25" s="388">
        <v>21000000</v>
      </c>
      <c r="AF25" s="2268"/>
      <c r="AG25" s="2061"/>
    </row>
    <row r="26" spans="1:33" s="392" customFormat="1" ht="40.5">
      <c r="A26" s="378"/>
      <c r="B26" s="1415"/>
      <c r="C26" s="406"/>
      <c r="D26" s="407"/>
      <c r="E26" s="381"/>
      <c r="F26" s="382"/>
      <c r="G26" s="382"/>
      <c r="H26" s="384"/>
      <c r="I26" s="408"/>
      <c r="J26" s="386"/>
      <c r="K26" s="399"/>
      <c r="L26" s="2144"/>
      <c r="M26" s="2168"/>
      <c r="N26" s="2258"/>
      <c r="O26" s="2261"/>
      <c r="P26" s="2191"/>
      <c r="Q26" s="2264"/>
      <c r="R26" s="387" t="s">
        <v>260</v>
      </c>
      <c r="S26" s="388">
        <v>85</v>
      </c>
      <c r="T26" s="388">
        <v>379</v>
      </c>
      <c r="U26" s="389">
        <v>111</v>
      </c>
      <c r="V26" s="388">
        <v>3</v>
      </c>
      <c r="W26" s="388"/>
      <c r="X26" s="390"/>
      <c r="Y26" s="388"/>
      <c r="Z26" s="391"/>
      <c r="AA26" s="388"/>
      <c r="AB26" s="388"/>
      <c r="AC26" s="388"/>
      <c r="AD26" s="388"/>
      <c r="AE26" s="388">
        <v>18000000</v>
      </c>
      <c r="AF26" s="2269"/>
      <c r="AG26" s="2062"/>
    </row>
    <row r="27" spans="1:33" s="430" customFormat="1" ht="67.5">
      <c r="A27" s="1453" t="s">
        <v>261</v>
      </c>
      <c r="B27" s="1417"/>
      <c r="C27" s="409"/>
      <c r="D27" s="410"/>
      <c r="E27" s="411"/>
      <c r="F27" s="412"/>
      <c r="G27" s="412"/>
      <c r="H27" s="413"/>
      <c r="I27" s="414"/>
      <c r="J27" s="415"/>
      <c r="K27" s="414"/>
      <c r="L27" s="416" t="s">
        <v>262</v>
      </c>
      <c r="M27" s="417" t="s">
        <v>263</v>
      </c>
      <c r="N27" s="418">
        <v>0.25</v>
      </c>
      <c r="O27" s="419" t="s">
        <v>264</v>
      </c>
      <c r="P27" s="420">
        <v>10000</v>
      </c>
      <c r="Q27" s="421">
        <v>3400</v>
      </c>
      <c r="R27" s="422" t="s">
        <v>262</v>
      </c>
      <c r="S27" s="423"/>
      <c r="T27" s="423"/>
      <c r="U27" s="424"/>
      <c r="V27" s="423"/>
      <c r="W27" s="423"/>
      <c r="X27" s="425"/>
      <c r="Y27" s="423"/>
      <c r="Z27" s="426"/>
      <c r="AA27" s="423"/>
      <c r="AB27" s="423"/>
      <c r="AC27" s="423"/>
      <c r="AD27" s="423"/>
      <c r="AE27" s="427">
        <v>35000000</v>
      </c>
      <c r="AF27" s="428">
        <v>41608</v>
      </c>
      <c r="AG27" s="429" t="s">
        <v>265</v>
      </c>
    </row>
    <row r="28" spans="1:33" s="438" customFormat="1" ht="40.5">
      <c r="A28" s="378">
        <v>273503611110146</v>
      </c>
      <c r="B28" s="1418"/>
      <c r="C28" s="431"/>
      <c r="D28" s="432"/>
      <c r="E28" s="433"/>
      <c r="F28" s="434"/>
      <c r="G28" s="434"/>
      <c r="H28" s="435"/>
      <c r="I28" s="436"/>
      <c r="J28" s="437"/>
      <c r="K28" s="436"/>
      <c r="L28" s="2247" t="s">
        <v>266</v>
      </c>
      <c r="M28" s="2145" t="s">
        <v>267</v>
      </c>
      <c r="N28" s="2250">
        <v>0.25</v>
      </c>
      <c r="O28" s="2145" t="s">
        <v>268</v>
      </c>
      <c r="P28" s="2253">
        <v>0.85</v>
      </c>
      <c r="Q28" s="2253">
        <v>1</v>
      </c>
      <c r="R28" s="387" t="s">
        <v>269</v>
      </c>
      <c r="S28" s="388">
        <v>69</v>
      </c>
      <c r="T28" s="388">
        <v>872</v>
      </c>
      <c r="U28" s="389">
        <v>84</v>
      </c>
      <c r="V28" s="388"/>
      <c r="W28" s="388"/>
      <c r="X28" s="390"/>
      <c r="Y28" s="388"/>
      <c r="Z28" s="391"/>
      <c r="AA28" s="388"/>
      <c r="AB28" s="388"/>
      <c r="AC28" s="388"/>
      <c r="AD28" s="388"/>
      <c r="AE28" s="388">
        <v>66667407</v>
      </c>
      <c r="AF28" s="2057">
        <v>41639</v>
      </c>
      <c r="AG28" s="2060" t="s">
        <v>265</v>
      </c>
    </row>
    <row r="29" spans="1:33" s="438" customFormat="1" ht="40.5">
      <c r="A29" s="378"/>
      <c r="B29" s="1419"/>
      <c r="C29" s="431"/>
      <c r="D29" s="432"/>
      <c r="E29" s="433"/>
      <c r="F29" s="434"/>
      <c r="G29" s="434"/>
      <c r="H29" s="435"/>
      <c r="I29" s="436"/>
      <c r="J29" s="437"/>
      <c r="K29" s="436"/>
      <c r="L29" s="2248"/>
      <c r="M29" s="2146"/>
      <c r="N29" s="2251"/>
      <c r="O29" s="2146"/>
      <c r="P29" s="2254"/>
      <c r="Q29" s="2254"/>
      <c r="R29" s="387" t="s">
        <v>270</v>
      </c>
      <c r="S29" s="388">
        <v>100</v>
      </c>
      <c r="T29" s="388">
        <v>1121</v>
      </c>
      <c r="U29" s="389">
        <v>172</v>
      </c>
      <c r="V29" s="388"/>
      <c r="W29" s="388"/>
      <c r="X29" s="390"/>
      <c r="Y29" s="388"/>
      <c r="Z29" s="391"/>
      <c r="AA29" s="388"/>
      <c r="AB29" s="388"/>
      <c r="AC29" s="388"/>
      <c r="AD29" s="388"/>
      <c r="AE29" s="388">
        <v>94695401</v>
      </c>
      <c r="AF29" s="2058"/>
      <c r="AG29" s="2061"/>
    </row>
    <row r="30" spans="1:33" s="438" customFormat="1" ht="40.5">
      <c r="A30" s="378"/>
      <c r="B30" s="1419"/>
      <c r="C30" s="431"/>
      <c r="D30" s="432"/>
      <c r="E30" s="433"/>
      <c r="F30" s="434"/>
      <c r="G30" s="434"/>
      <c r="H30" s="435"/>
      <c r="I30" s="436"/>
      <c r="J30" s="437"/>
      <c r="K30" s="436"/>
      <c r="L30" s="2248"/>
      <c r="M30" s="2146"/>
      <c r="N30" s="2251"/>
      <c r="O30" s="2146"/>
      <c r="P30" s="2254"/>
      <c r="Q30" s="2254"/>
      <c r="R30" s="387" t="s">
        <v>271</v>
      </c>
      <c r="S30" s="388">
        <v>34</v>
      </c>
      <c r="T30" s="388">
        <v>651</v>
      </c>
      <c r="U30" s="389">
        <v>130</v>
      </c>
      <c r="V30" s="388"/>
      <c r="W30" s="388"/>
      <c r="X30" s="390"/>
      <c r="Y30" s="388"/>
      <c r="Z30" s="391"/>
      <c r="AA30" s="388"/>
      <c r="AB30" s="388"/>
      <c r="AC30" s="388"/>
      <c r="AD30" s="388"/>
      <c r="AE30" s="388">
        <v>69965401</v>
      </c>
      <c r="AF30" s="2058"/>
      <c r="AG30" s="2061"/>
    </row>
    <row r="31" spans="1:33" s="438" customFormat="1" ht="40.5">
      <c r="A31" s="378"/>
      <c r="B31" s="1419"/>
      <c r="C31" s="431"/>
      <c r="D31" s="432"/>
      <c r="E31" s="433"/>
      <c r="F31" s="434"/>
      <c r="G31" s="434"/>
      <c r="H31" s="435"/>
      <c r="I31" s="436"/>
      <c r="J31" s="437"/>
      <c r="K31" s="436"/>
      <c r="L31" s="2248"/>
      <c r="M31" s="2146"/>
      <c r="N31" s="2251"/>
      <c r="O31" s="2146"/>
      <c r="P31" s="2254"/>
      <c r="Q31" s="2254"/>
      <c r="R31" s="387" t="s">
        <v>272</v>
      </c>
      <c r="S31" s="388">
        <v>32</v>
      </c>
      <c r="T31" s="388">
        <v>564</v>
      </c>
      <c r="U31" s="389">
        <v>58</v>
      </c>
      <c r="V31" s="388"/>
      <c r="W31" s="388"/>
      <c r="X31" s="390"/>
      <c r="Y31" s="388"/>
      <c r="Z31" s="391"/>
      <c r="AA31" s="388"/>
      <c r="AB31" s="388"/>
      <c r="AC31" s="388"/>
      <c r="AD31" s="388"/>
      <c r="AE31" s="388">
        <v>43331401</v>
      </c>
      <c r="AF31" s="2058"/>
      <c r="AG31" s="2061"/>
    </row>
    <row r="32" spans="1:33" s="438" customFormat="1" ht="40.5">
      <c r="A32" s="378"/>
      <c r="B32" s="1419"/>
      <c r="C32" s="431"/>
      <c r="D32" s="432"/>
      <c r="E32" s="433"/>
      <c r="F32" s="434"/>
      <c r="G32" s="434"/>
      <c r="H32" s="435"/>
      <c r="I32" s="436"/>
      <c r="J32" s="437"/>
      <c r="K32" s="436"/>
      <c r="L32" s="2248"/>
      <c r="M32" s="2146"/>
      <c r="N32" s="2251"/>
      <c r="O32" s="2146"/>
      <c r="P32" s="2254"/>
      <c r="Q32" s="2254"/>
      <c r="R32" s="387" t="s">
        <v>273</v>
      </c>
      <c r="S32" s="388">
        <v>17</v>
      </c>
      <c r="T32" s="388">
        <v>356</v>
      </c>
      <c r="U32" s="389">
        <v>126</v>
      </c>
      <c r="V32" s="388"/>
      <c r="W32" s="388"/>
      <c r="X32" s="390"/>
      <c r="Y32" s="388"/>
      <c r="Z32" s="391"/>
      <c r="AA32" s="388"/>
      <c r="AB32" s="388"/>
      <c r="AC32" s="388"/>
      <c r="AD32" s="388"/>
      <c r="AE32" s="388">
        <v>35951401</v>
      </c>
      <c r="AF32" s="2058"/>
      <c r="AG32" s="2061"/>
    </row>
    <row r="33" spans="1:33" s="438" customFormat="1" ht="40.5">
      <c r="A33" s="378"/>
      <c r="B33" s="1419"/>
      <c r="C33" s="431"/>
      <c r="D33" s="432"/>
      <c r="E33" s="433"/>
      <c r="F33" s="434"/>
      <c r="G33" s="434"/>
      <c r="H33" s="435"/>
      <c r="I33" s="436"/>
      <c r="J33" s="437"/>
      <c r="K33" s="436"/>
      <c r="L33" s="2248"/>
      <c r="M33" s="2146"/>
      <c r="N33" s="2251"/>
      <c r="O33" s="2146"/>
      <c r="P33" s="2254"/>
      <c r="Q33" s="2254"/>
      <c r="R33" s="387" t="s">
        <v>274</v>
      </c>
      <c r="S33" s="388">
        <v>15</v>
      </c>
      <c r="T33" s="388">
        <v>408</v>
      </c>
      <c r="U33" s="389">
        <v>253</v>
      </c>
      <c r="V33" s="388"/>
      <c r="W33" s="388"/>
      <c r="X33" s="390"/>
      <c r="Y33" s="388"/>
      <c r="Z33" s="391"/>
      <c r="AA33" s="388"/>
      <c r="AB33" s="388"/>
      <c r="AC33" s="388"/>
      <c r="AD33" s="388"/>
      <c r="AE33" s="388">
        <v>56283401</v>
      </c>
      <c r="AF33" s="2058"/>
      <c r="AG33" s="2061"/>
    </row>
    <row r="34" spans="1:33" s="438" customFormat="1" ht="40.5">
      <c r="A34" s="378"/>
      <c r="B34" s="1419"/>
      <c r="C34" s="431"/>
      <c r="D34" s="432"/>
      <c r="E34" s="433"/>
      <c r="F34" s="434"/>
      <c r="G34" s="434"/>
      <c r="H34" s="435"/>
      <c r="I34" s="436"/>
      <c r="J34" s="437"/>
      <c r="K34" s="436"/>
      <c r="L34" s="2248"/>
      <c r="M34" s="2146"/>
      <c r="N34" s="2251"/>
      <c r="O34" s="2146"/>
      <c r="P34" s="2254"/>
      <c r="Q34" s="2254"/>
      <c r="R34" s="387" t="s">
        <v>275</v>
      </c>
      <c r="S34" s="388">
        <v>61</v>
      </c>
      <c r="T34" s="388">
        <v>539</v>
      </c>
      <c r="U34" s="389">
        <v>51</v>
      </c>
      <c r="V34" s="388"/>
      <c r="W34" s="388"/>
      <c r="X34" s="390"/>
      <c r="Y34" s="388"/>
      <c r="Z34" s="391"/>
      <c r="AA34" s="388"/>
      <c r="AB34" s="388"/>
      <c r="AC34" s="388"/>
      <c r="AD34" s="388"/>
      <c r="AE34" s="388">
        <v>52817401</v>
      </c>
      <c r="AF34" s="2058"/>
      <c r="AG34" s="2061"/>
    </row>
    <row r="35" spans="1:33" s="438" customFormat="1" ht="40.5">
      <c r="A35" s="378"/>
      <c r="B35" s="1419"/>
      <c r="C35" s="431"/>
      <c r="D35" s="432"/>
      <c r="E35" s="433"/>
      <c r="F35" s="434"/>
      <c r="G35" s="434"/>
      <c r="H35" s="435"/>
      <c r="I35" s="436"/>
      <c r="J35" s="437"/>
      <c r="K35" s="436"/>
      <c r="L35" s="2248"/>
      <c r="M35" s="2146"/>
      <c r="N35" s="2251"/>
      <c r="O35" s="2146"/>
      <c r="P35" s="2254"/>
      <c r="Q35" s="2254"/>
      <c r="R35" s="387" t="s">
        <v>276</v>
      </c>
      <c r="S35" s="388">
        <v>35</v>
      </c>
      <c r="T35" s="388">
        <v>644</v>
      </c>
      <c r="U35" s="389">
        <v>88</v>
      </c>
      <c r="V35" s="388"/>
      <c r="W35" s="388"/>
      <c r="X35" s="390"/>
      <c r="Y35" s="388"/>
      <c r="Z35" s="391"/>
      <c r="AA35" s="388"/>
      <c r="AB35" s="388"/>
      <c r="AC35" s="388"/>
      <c r="AD35" s="388"/>
      <c r="AE35" s="388">
        <v>51035401</v>
      </c>
      <c r="AF35" s="2058"/>
      <c r="AG35" s="2061"/>
    </row>
    <row r="36" spans="1:33" s="438" customFormat="1" ht="40.5">
      <c r="A36" s="378"/>
      <c r="B36" s="1419"/>
      <c r="C36" s="431"/>
      <c r="D36" s="432"/>
      <c r="E36" s="433"/>
      <c r="F36" s="434"/>
      <c r="G36" s="434"/>
      <c r="H36" s="435"/>
      <c r="I36" s="436"/>
      <c r="J36" s="437"/>
      <c r="K36" s="436"/>
      <c r="L36" s="2248"/>
      <c r="M36" s="2146"/>
      <c r="N36" s="2251"/>
      <c r="O36" s="2146"/>
      <c r="P36" s="2254"/>
      <c r="Q36" s="2254"/>
      <c r="R36" s="387" t="s">
        <v>277</v>
      </c>
      <c r="S36" s="388">
        <v>84</v>
      </c>
      <c r="T36" s="388">
        <v>1375</v>
      </c>
      <c r="U36" s="389">
        <v>402</v>
      </c>
      <c r="V36" s="388"/>
      <c r="W36" s="388"/>
      <c r="X36" s="390"/>
      <c r="Y36" s="388"/>
      <c r="Z36" s="391"/>
      <c r="AA36" s="388"/>
      <c r="AB36" s="388"/>
      <c r="AC36" s="388"/>
      <c r="AD36" s="388"/>
      <c r="AE36" s="388">
        <v>129567401</v>
      </c>
      <c r="AF36" s="2058"/>
      <c r="AG36" s="2061"/>
    </row>
    <row r="37" spans="1:33" s="438" customFormat="1" ht="40.5">
      <c r="A37" s="378"/>
      <c r="B37" s="1419"/>
      <c r="C37" s="431"/>
      <c r="D37" s="432"/>
      <c r="E37" s="433"/>
      <c r="F37" s="434"/>
      <c r="G37" s="434"/>
      <c r="H37" s="435"/>
      <c r="I37" s="436"/>
      <c r="J37" s="437"/>
      <c r="K37" s="436"/>
      <c r="L37" s="2248"/>
      <c r="M37" s="2146"/>
      <c r="N37" s="2251"/>
      <c r="O37" s="2146"/>
      <c r="P37" s="2254"/>
      <c r="Q37" s="2254"/>
      <c r="R37" s="387" t="s">
        <v>278</v>
      </c>
      <c r="S37" s="388">
        <v>99</v>
      </c>
      <c r="T37" s="388">
        <v>952</v>
      </c>
      <c r="U37" s="389">
        <v>141</v>
      </c>
      <c r="V37" s="388"/>
      <c r="W37" s="388"/>
      <c r="X37" s="390"/>
      <c r="Y37" s="388"/>
      <c r="Z37" s="391"/>
      <c r="AA37" s="388"/>
      <c r="AB37" s="388"/>
      <c r="AC37" s="388"/>
      <c r="AD37" s="388"/>
      <c r="AE37" s="388">
        <v>81277401</v>
      </c>
      <c r="AF37" s="2058"/>
      <c r="AG37" s="2061"/>
    </row>
    <row r="38" spans="1:33" s="438" customFormat="1" ht="40.5">
      <c r="A38" s="378"/>
      <c r="B38" s="1419"/>
      <c r="C38" s="431"/>
      <c r="D38" s="432"/>
      <c r="E38" s="433"/>
      <c r="F38" s="434"/>
      <c r="G38" s="434"/>
      <c r="H38" s="435"/>
      <c r="I38" s="436"/>
      <c r="J38" s="437"/>
      <c r="K38" s="436"/>
      <c r="L38" s="2248"/>
      <c r="M38" s="2146"/>
      <c r="N38" s="2251"/>
      <c r="O38" s="2146"/>
      <c r="P38" s="2254"/>
      <c r="Q38" s="2254"/>
      <c r="R38" s="387" t="s">
        <v>279</v>
      </c>
      <c r="S38" s="388">
        <v>53</v>
      </c>
      <c r="T38" s="388">
        <v>719</v>
      </c>
      <c r="U38" s="389">
        <v>141</v>
      </c>
      <c r="V38" s="388"/>
      <c r="W38" s="388"/>
      <c r="X38" s="390"/>
      <c r="Y38" s="388"/>
      <c r="Z38" s="391"/>
      <c r="AA38" s="388"/>
      <c r="AB38" s="388"/>
      <c r="AC38" s="388"/>
      <c r="AD38" s="388"/>
      <c r="AE38" s="388">
        <v>61529401</v>
      </c>
      <c r="AF38" s="2058"/>
      <c r="AG38" s="2061"/>
    </row>
    <row r="39" spans="1:33" s="438" customFormat="1" ht="40.5">
      <c r="A39" s="378"/>
      <c r="B39" s="1419"/>
      <c r="C39" s="431"/>
      <c r="D39" s="432"/>
      <c r="E39" s="433"/>
      <c r="F39" s="434"/>
      <c r="G39" s="434"/>
      <c r="H39" s="435"/>
      <c r="I39" s="436"/>
      <c r="J39" s="437"/>
      <c r="K39" s="436"/>
      <c r="L39" s="2248"/>
      <c r="M39" s="2146"/>
      <c r="N39" s="2251"/>
      <c r="O39" s="2146"/>
      <c r="P39" s="2254"/>
      <c r="Q39" s="2254"/>
      <c r="R39" s="387" t="s">
        <v>280</v>
      </c>
      <c r="S39" s="388">
        <v>102</v>
      </c>
      <c r="T39" s="388">
        <v>791</v>
      </c>
      <c r="U39" s="389">
        <v>51</v>
      </c>
      <c r="V39" s="388"/>
      <c r="W39" s="388"/>
      <c r="X39" s="390"/>
      <c r="Y39" s="388"/>
      <c r="Z39" s="391"/>
      <c r="AA39" s="388"/>
      <c r="AB39" s="388"/>
      <c r="AC39" s="388"/>
      <c r="AD39" s="388"/>
      <c r="AE39" s="388">
        <v>61081401</v>
      </c>
      <c r="AF39" s="2058"/>
      <c r="AG39" s="2061"/>
    </row>
    <row r="40" spans="1:33" s="438" customFormat="1" ht="40.5">
      <c r="A40" s="378"/>
      <c r="B40" s="1419"/>
      <c r="C40" s="431"/>
      <c r="D40" s="432"/>
      <c r="E40" s="433"/>
      <c r="F40" s="434"/>
      <c r="G40" s="434"/>
      <c r="H40" s="435"/>
      <c r="I40" s="436"/>
      <c r="J40" s="437"/>
      <c r="K40" s="436"/>
      <c r="L40" s="2248"/>
      <c r="M40" s="2146"/>
      <c r="N40" s="2251"/>
      <c r="O40" s="2146"/>
      <c r="P40" s="2254"/>
      <c r="Q40" s="2254"/>
      <c r="R40" s="387" t="s">
        <v>281</v>
      </c>
      <c r="S40" s="388">
        <v>149</v>
      </c>
      <c r="T40" s="388">
        <v>1587</v>
      </c>
      <c r="U40" s="389">
        <v>137</v>
      </c>
      <c r="V40" s="388"/>
      <c r="W40" s="388"/>
      <c r="X40" s="390"/>
      <c r="Y40" s="388"/>
      <c r="Z40" s="391"/>
      <c r="AA40" s="388"/>
      <c r="AB40" s="388"/>
      <c r="AC40" s="388"/>
      <c r="AD40" s="388"/>
      <c r="AE40" s="388">
        <v>147417401</v>
      </c>
      <c r="AF40" s="2058"/>
      <c r="AG40" s="2061"/>
    </row>
    <row r="41" spans="1:33" s="438" customFormat="1" ht="40.5">
      <c r="A41" s="378"/>
      <c r="B41" s="1419"/>
      <c r="C41" s="431"/>
      <c r="D41" s="432"/>
      <c r="E41" s="433"/>
      <c r="F41" s="434"/>
      <c r="G41" s="434"/>
      <c r="H41" s="435"/>
      <c r="I41" s="436"/>
      <c r="J41" s="437"/>
      <c r="K41" s="436"/>
      <c r="L41" s="2249"/>
      <c r="M41" s="2147"/>
      <c r="N41" s="2252"/>
      <c r="O41" s="2147"/>
      <c r="P41" s="2255"/>
      <c r="Q41" s="2255"/>
      <c r="R41" s="387" t="s">
        <v>282</v>
      </c>
      <c r="S41" s="388">
        <v>86</v>
      </c>
      <c r="T41" s="388">
        <v>625</v>
      </c>
      <c r="U41" s="389"/>
      <c r="V41" s="388"/>
      <c r="W41" s="388"/>
      <c r="X41" s="390"/>
      <c r="Y41" s="388"/>
      <c r="Z41" s="391"/>
      <c r="AA41" s="388"/>
      <c r="AB41" s="388"/>
      <c r="AC41" s="388"/>
      <c r="AD41" s="388"/>
      <c r="AE41" s="388">
        <v>55569401</v>
      </c>
      <c r="AF41" s="2059"/>
      <c r="AG41" s="2062"/>
    </row>
    <row r="42" spans="1:33" s="316" customFormat="1" ht="162">
      <c r="A42" s="378">
        <v>273603611110162</v>
      </c>
      <c r="B42" s="1417"/>
      <c r="C42" s="409"/>
      <c r="D42" s="410"/>
      <c r="E42" s="411"/>
      <c r="F42" s="439"/>
      <c r="G42" s="439"/>
      <c r="H42" s="440"/>
      <c r="I42" s="441"/>
      <c r="J42" s="442"/>
      <c r="K42" s="441" t="s">
        <v>2</v>
      </c>
      <c r="L42" s="443" t="s">
        <v>283</v>
      </c>
      <c r="M42" s="444" t="s">
        <v>284</v>
      </c>
      <c r="N42" s="445">
        <v>0.25</v>
      </c>
      <c r="O42" s="446" t="s">
        <v>285</v>
      </c>
      <c r="P42" s="447">
        <v>1</v>
      </c>
      <c r="Q42" s="448">
        <v>1</v>
      </c>
      <c r="R42" s="387" t="s">
        <v>286</v>
      </c>
      <c r="S42" s="449">
        <v>1187</v>
      </c>
      <c r="T42" s="449">
        <v>6112</v>
      </c>
      <c r="U42" s="449">
        <v>6000</v>
      </c>
      <c r="V42" s="449">
        <v>334</v>
      </c>
      <c r="W42" s="449"/>
      <c r="X42" s="450"/>
      <c r="Y42" s="449"/>
      <c r="Z42" s="451"/>
      <c r="AA42" s="449"/>
      <c r="AB42" s="449">
        <v>404</v>
      </c>
      <c r="AC42" s="449">
        <v>300</v>
      </c>
      <c r="AD42" s="449"/>
      <c r="AE42" s="452">
        <v>29000000</v>
      </c>
      <c r="AF42" s="453">
        <v>41639</v>
      </c>
      <c r="AG42" s="454" t="s">
        <v>265</v>
      </c>
    </row>
    <row r="43" spans="1:33" s="316" customFormat="1" ht="13.5">
      <c r="A43" s="2019">
        <v>273603611110163</v>
      </c>
      <c r="B43" s="1417"/>
      <c r="C43" s="409"/>
      <c r="D43" s="410"/>
      <c r="E43" s="411"/>
      <c r="F43" s="439"/>
      <c r="G43" s="439"/>
      <c r="H43" s="440"/>
      <c r="I43" s="441"/>
      <c r="J43" s="442"/>
      <c r="K43" s="441"/>
      <c r="L43" s="2038" t="s">
        <v>287</v>
      </c>
      <c r="M43" s="2020" t="s">
        <v>288</v>
      </c>
      <c r="N43" s="2055">
        <v>0.25</v>
      </c>
      <c r="O43" s="2032"/>
      <c r="P43" s="2038">
        <v>0</v>
      </c>
      <c r="Q43" s="1877">
        <v>1</v>
      </c>
      <c r="R43" s="2069" t="s">
        <v>289</v>
      </c>
      <c r="S43" s="2012"/>
      <c r="T43" s="2012"/>
      <c r="U43" s="1871">
        <v>200</v>
      </c>
      <c r="V43" s="1871">
        <v>623</v>
      </c>
      <c r="W43" s="2012"/>
      <c r="X43" s="2026"/>
      <c r="Y43" s="2012"/>
      <c r="Z43" s="1898"/>
      <c r="AA43" s="2012"/>
      <c r="AB43" s="2012"/>
      <c r="AC43" s="2012"/>
      <c r="AD43" s="2012"/>
      <c r="AE43" s="2015">
        <v>3400000</v>
      </c>
      <c r="AF43" s="2057">
        <v>41639</v>
      </c>
      <c r="AG43" s="2060" t="s">
        <v>265</v>
      </c>
    </row>
    <row r="44" spans="1:33" s="316" customFormat="1" ht="13.5">
      <c r="A44" s="2019"/>
      <c r="B44" s="1417"/>
      <c r="C44" s="409"/>
      <c r="D44" s="410"/>
      <c r="E44" s="411"/>
      <c r="F44" s="439"/>
      <c r="G44" s="439"/>
      <c r="H44" s="440"/>
      <c r="I44" s="441"/>
      <c r="J44" s="442"/>
      <c r="K44" s="441"/>
      <c r="L44" s="2039"/>
      <c r="M44" s="2021"/>
      <c r="N44" s="2106"/>
      <c r="O44" s="2033"/>
      <c r="P44" s="2039"/>
      <c r="Q44" s="1878"/>
      <c r="R44" s="2071"/>
      <c r="S44" s="2013"/>
      <c r="T44" s="2013"/>
      <c r="U44" s="1872"/>
      <c r="V44" s="1872"/>
      <c r="W44" s="2013"/>
      <c r="X44" s="2027"/>
      <c r="Y44" s="2013"/>
      <c r="Z44" s="1899"/>
      <c r="AA44" s="2013"/>
      <c r="AB44" s="2013"/>
      <c r="AC44" s="2013"/>
      <c r="AD44" s="2013"/>
      <c r="AE44" s="2016"/>
      <c r="AF44" s="2058"/>
      <c r="AG44" s="2061"/>
    </row>
    <row r="45" spans="1:33" s="316" customFormat="1" ht="13.5">
      <c r="A45" s="2019"/>
      <c r="B45" s="1417"/>
      <c r="C45" s="409"/>
      <c r="D45" s="410"/>
      <c r="E45" s="411"/>
      <c r="F45" s="439"/>
      <c r="G45" s="439"/>
      <c r="H45" s="440"/>
      <c r="I45" s="441"/>
      <c r="J45" s="442"/>
      <c r="K45" s="441"/>
      <c r="L45" s="2039"/>
      <c r="M45" s="2021"/>
      <c r="N45" s="2106"/>
      <c r="O45" s="2033"/>
      <c r="P45" s="2039"/>
      <c r="Q45" s="1878"/>
      <c r="R45" s="2069" t="s">
        <v>290</v>
      </c>
      <c r="S45" s="2013"/>
      <c r="T45" s="2013"/>
      <c r="U45" s="1872"/>
      <c r="V45" s="1872"/>
      <c r="W45" s="2013"/>
      <c r="X45" s="2027"/>
      <c r="Y45" s="2013"/>
      <c r="Z45" s="1899"/>
      <c r="AA45" s="2013"/>
      <c r="AB45" s="2013"/>
      <c r="AC45" s="2013"/>
      <c r="AD45" s="2013"/>
      <c r="AE45" s="2015">
        <v>2720000</v>
      </c>
      <c r="AF45" s="2058"/>
      <c r="AG45" s="2061"/>
    </row>
    <row r="46" spans="1:33" s="316" customFormat="1" ht="13.5">
      <c r="A46" s="2019"/>
      <c r="B46" s="1417"/>
      <c r="C46" s="409"/>
      <c r="D46" s="410"/>
      <c r="E46" s="411"/>
      <c r="F46" s="439"/>
      <c r="G46" s="439"/>
      <c r="H46" s="440"/>
      <c r="I46" s="441"/>
      <c r="J46" s="442"/>
      <c r="K46" s="441"/>
      <c r="L46" s="2039"/>
      <c r="M46" s="2021"/>
      <c r="N46" s="2106"/>
      <c r="O46" s="2033"/>
      <c r="P46" s="2039"/>
      <c r="Q46" s="1878"/>
      <c r="R46" s="2071"/>
      <c r="S46" s="2013"/>
      <c r="T46" s="2013"/>
      <c r="U46" s="1872"/>
      <c r="V46" s="1872"/>
      <c r="W46" s="2013"/>
      <c r="X46" s="2027"/>
      <c r="Y46" s="2013"/>
      <c r="Z46" s="1899"/>
      <c r="AA46" s="2013"/>
      <c r="AB46" s="2013"/>
      <c r="AC46" s="2013"/>
      <c r="AD46" s="2013"/>
      <c r="AE46" s="2016"/>
      <c r="AF46" s="2058"/>
      <c r="AG46" s="2061"/>
    </row>
    <row r="47" spans="1:33" s="316" customFormat="1" ht="13.5">
      <c r="A47" s="2019"/>
      <c r="B47" s="1417"/>
      <c r="C47" s="409"/>
      <c r="D47" s="410"/>
      <c r="E47" s="411"/>
      <c r="F47" s="439"/>
      <c r="G47" s="439"/>
      <c r="H47" s="440"/>
      <c r="I47" s="441"/>
      <c r="J47" s="442"/>
      <c r="K47" s="441"/>
      <c r="L47" s="2040"/>
      <c r="M47" s="2022"/>
      <c r="N47" s="2063"/>
      <c r="O47" s="2034"/>
      <c r="P47" s="2040"/>
      <c r="Q47" s="1879"/>
      <c r="R47" s="387" t="s">
        <v>291</v>
      </c>
      <c r="S47" s="2014"/>
      <c r="T47" s="2014"/>
      <c r="U47" s="1873"/>
      <c r="V47" s="1873"/>
      <c r="W47" s="2014"/>
      <c r="X47" s="2028"/>
      <c r="Y47" s="2014"/>
      <c r="Z47" s="1900"/>
      <c r="AA47" s="2014"/>
      <c r="AB47" s="2014"/>
      <c r="AC47" s="2014"/>
      <c r="AD47" s="2014"/>
      <c r="AE47" s="449">
        <v>280000</v>
      </c>
      <c r="AF47" s="2059"/>
      <c r="AG47" s="2062"/>
    </row>
    <row r="48" spans="1:33" s="316" customFormat="1" ht="67.5">
      <c r="A48" s="378">
        <v>273523611110156</v>
      </c>
      <c r="B48" s="1417"/>
      <c r="C48" s="409"/>
      <c r="D48" s="410"/>
      <c r="E48" s="411"/>
      <c r="F48" s="439"/>
      <c r="G48" s="439"/>
      <c r="H48" s="440"/>
      <c r="I48" s="441"/>
      <c r="J48" s="386" t="s">
        <v>2</v>
      </c>
      <c r="K48" s="399" t="s">
        <v>2</v>
      </c>
      <c r="L48" s="455" t="s">
        <v>292</v>
      </c>
      <c r="M48" s="456" t="s">
        <v>293</v>
      </c>
      <c r="N48" s="445">
        <v>0.25</v>
      </c>
      <c r="O48" s="446" t="s">
        <v>294</v>
      </c>
      <c r="P48" s="457">
        <v>9115</v>
      </c>
      <c r="Q48" s="457">
        <v>10560</v>
      </c>
      <c r="R48" s="387" t="s">
        <v>295</v>
      </c>
      <c r="S48" s="423"/>
      <c r="T48" s="423"/>
      <c r="U48" s="424"/>
      <c r="V48" s="423"/>
      <c r="W48" s="423"/>
      <c r="X48" s="425"/>
      <c r="Y48" s="423"/>
      <c r="Z48" s="426"/>
      <c r="AA48" s="423"/>
      <c r="AB48" s="423"/>
      <c r="AC48" s="423"/>
      <c r="AD48" s="423"/>
      <c r="AE48" s="452">
        <v>114726230</v>
      </c>
      <c r="AF48" s="458">
        <v>41639</v>
      </c>
      <c r="AG48" s="454" t="s">
        <v>265</v>
      </c>
    </row>
    <row r="49" spans="1:33" s="438" customFormat="1" ht="81">
      <c r="A49" s="378">
        <v>273533611110145</v>
      </c>
      <c r="B49" s="1419"/>
      <c r="C49" s="431"/>
      <c r="D49" s="432"/>
      <c r="E49" s="433"/>
      <c r="F49" s="434"/>
      <c r="G49" s="434"/>
      <c r="H49" s="435"/>
      <c r="I49" s="436"/>
      <c r="J49" s="459"/>
      <c r="K49" s="460"/>
      <c r="L49" s="461" t="s">
        <v>296</v>
      </c>
      <c r="M49" s="444" t="s">
        <v>297</v>
      </c>
      <c r="N49" s="445">
        <v>0.25</v>
      </c>
      <c r="O49" s="446" t="s">
        <v>298</v>
      </c>
      <c r="P49" s="462">
        <v>460</v>
      </c>
      <c r="Q49" s="457">
        <v>550</v>
      </c>
      <c r="R49" s="463" t="s">
        <v>299</v>
      </c>
      <c r="S49" s="452">
        <v>16</v>
      </c>
      <c r="T49" s="452">
        <v>143</v>
      </c>
      <c r="U49" s="464">
        <v>379</v>
      </c>
      <c r="V49" s="452">
        <v>12</v>
      </c>
      <c r="W49" s="452"/>
      <c r="X49" s="465"/>
      <c r="Y49" s="452"/>
      <c r="Z49" s="466"/>
      <c r="AA49" s="452"/>
      <c r="AB49" s="452"/>
      <c r="AC49" s="452"/>
      <c r="AD49" s="452"/>
      <c r="AE49" s="452">
        <v>403141299</v>
      </c>
      <c r="AF49" s="458">
        <v>41639</v>
      </c>
      <c r="AG49" s="454" t="s">
        <v>265</v>
      </c>
    </row>
    <row r="50" spans="1:33" s="430" customFormat="1" ht="40.5">
      <c r="A50" s="1453" t="s">
        <v>300</v>
      </c>
      <c r="B50" s="1417"/>
      <c r="C50" s="409"/>
      <c r="D50" s="410"/>
      <c r="E50" s="411"/>
      <c r="F50" s="412"/>
      <c r="G50" s="412"/>
      <c r="H50" s="413"/>
      <c r="I50" s="414"/>
      <c r="J50" s="467" t="s">
        <v>2</v>
      </c>
      <c r="K50" s="468" t="s">
        <v>2</v>
      </c>
      <c r="L50" s="416" t="s">
        <v>301</v>
      </c>
      <c r="M50" s="417" t="s">
        <v>302</v>
      </c>
      <c r="N50" s="469">
        <v>25</v>
      </c>
      <c r="O50" s="419" t="s">
        <v>303</v>
      </c>
      <c r="P50" s="420">
        <v>1</v>
      </c>
      <c r="Q50" s="421">
        <v>1</v>
      </c>
      <c r="R50" s="422" t="s">
        <v>304</v>
      </c>
      <c r="S50" s="423"/>
      <c r="T50" s="423"/>
      <c r="U50" s="424"/>
      <c r="V50" s="423"/>
      <c r="W50" s="423"/>
      <c r="X50" s="425"/>
      <c r="Y50" s="423"/>
      <c r="Z50" s="426"/>
      <c r="AA50" s="423"/>
      <c r="AB50" s="423"/>
      <c r="AC50" s="423"/>
      <c r="AD50" s="423"/>
      <c r="AE50" s="452">
        <v>45000000</v>
      </c>
      <c r="AF50" s="470"/>
      <c r="AG50" s="471"/>
    </row>
    <row r="51" spans="1:33" s="438" customFormat="1" ht="15.75">
      <c r="A51" s="378"/>
      <c r="B51" s="1419"/>
      <c r="C51" s="431"/>
      <c r="D51" s="432"/>
      <c r="E51" s="433"/>
      <c r="F51" s="434"/>
      <c r="G51" s="434"/>
      <c r="H51" s="435"/>
      <c r="I51" s="436"/>
      <c r="J51" s="472"/>
      <c r="K51" s="473"/>
      <c r="L51" s="474"/>
      <c r="M51" s="474"/>
      <c r="N51" s="474"/>
      <c r="O51" s="474"/>
      <c r="P51" s="474"/>
      <c r="Q51" s="474"/>
      <c r="R51" s="475"/>
      <c r="S51" s="474"/>
      <c r="T51" s="474"/>
      <c r="U51" s="474"/>
      <c r="V51" s="474"/>
      <c r="W51" s="474"/>
      <c r="X51" s="474"/>
      <c r="Y51" s="476"/>
      <c r="Z51" s="474"/>
      <c r="AA51" s="477"/>
      <c r="AB51" s="477"/>
      <c r="AC51" s="477"/>
      <c r="AD51" s="477"/>
      <c r="AE51" s="477">
        <f>SUM(AE13:AE50)</f>
        <v>1990457149</v>
      </c>
      <c r="AF51" s="478"/>
      <c r="AG51" s="479"/>
    </row>
    <row r="52" spans="1:33" s="430" customFormat="1" ht="13.5">
      <c r="A52" s="2213">
        <v>273503611120148</v>
      </c>
      <c r="B52" s="1417"/>
      <c r="C52" s="409"/>
      <c r="D52" s="410"/>
      <c r="E52" s="480"/>
      <c r="F52" s="481"/>
      <c r="G52" s="412"/>
      <c r="H52" s="413"/>
      <c r="I52" s="414"/>
      <c r="J52" s="2186" t="s">
        <v>305</v>
      </c>
      <c r="K52" s="2186" t="s">
        <v>306</v>
      </c>
      <c r="L52" s="2074" t="s">
        <v>307</v>
      </c>
      <c r="M52" s="2241" t="s">
        <v>308</v>
      </c>
      <c r="N52" s="2244">
        <v>1</v>
      </c>
      <c r="O52" s="2232" t="s">
        <v>309</v>
      </c>
      <c r="P52" s="2074">
        <v>14</v>
      </c>
      <c r="Q52" s="2235">
        <v>14</v>
      </c>
      <c r="R52" s="2238"/>
      <c r="S52" s="1927"/>
      <c r="T52" s="1927"/>
      <c r="U52" s="1927"/>
      <c r="V52" s="1927"/>
      <c r="W52" s="2081"/>
      <c r="X52" s="2078"/>
      <c r="Y52" s="2081"/>
      <c r="Z52" s="2078"/>
      <c r="AA52" s="2081"/>
      <c r="AB52" s="1927"/>
      <c r="AC52" s="1927"/>
      <c r="AD52" s="1927"/>
      <c r="AE52" s="1927">
        <v>120000000</v>
      </c>
      <c r="AF52" s="2123"/>
      <c r="AG52" s="2081"/>
    </row>
    <row r="53" spans="1:33" s="430" customFormat="1" ht="13.5">
      <c r="A53" s="2213"/>
      <c r="B53" s="1417"/>
      <c r="C53" s="409"/>
      <c r="D53" s="410"/>
      <c r="E53" s="480"/>
      <c r="F53" s="481"/>
      <c r="G53" s="412"/>
      <c r="H53" s="413"/>
      <c r="I53" s="414"/>
      <c r="J53" s="2185"/>
      <c r="K53" s="2185"/>
      <c r="L53" s="2115"/>
      <c r="M53" s="2242"/>
      <c r="N53" s="2245"/>
      <c r="O53" s="2233"/>
      <c r="P53" s="2115"/>
      <c r="Q53" s="2236"/>
      <c r="R53" s="2239"/>
      <c r="S53" s="1928"/>
      <c r="T53" s="1928"/>
      <c r="U53" s="1928"/>
      <c r="V53" s="1928"/>
      <c r="W53" s="2082"/>
      <c r="X53" s="2079"/>
      <c r="Y53" s="2082"/>
      <c r="Z53" s="2079"/>
      <c r="AA53" s="2082"/>
      <c r="AB53" s="1928"/>
      <c r="AC53" s="1928"/>
      <c r="AD53" s="1928"/>
      <c r="AE53" s="1928"/>
      <c r="AF53" s="2124"/>
      <c r="AG53" s="2082"/>
    </row>
    <row r="54" spans="1:33" s="430" customFormat="1" ht="13.5">
      <c r="A54" s="2213"/>
      <c r="B54" s="1417"/>
      <c r="C54" s="409"/>
      <c r="D54" s="410"/>
      <c r="E54" s="480"/>
      <c r="F54" s="481"/>
      <c r="G54" s="412"/>
      <c r="H54" s="413"/>
      <c r="I54" s="414"/>
      <c r="J54" s="2185"/>
      <c r="K54" s="2185"/>
      <c r="L54" s="2115"/>
      <c r="M54" s="2242"/>
      <c r="N54" s="2245"/>
      <c r="O54" s="2233"/>
      <c r="P54" s="2115"/>
      <c r="Q54" s="2236"/>
      <c r="R54" s="2239"/>
      <c r="S54" s="1928"/>
      <c r="T54" s="1928"/>
      <c r="U54" s="1928"/>
      <c r="V54" s="1928"/>
      <c r="W54" s="2082"/>
      <c r="X54" s="2079"/>
      <c r="Y54" s="2082"/>
      <c r="Z54" s="2079"/>
      <c r="AA54" s="2082"/>
      <c r="AB54" s="1928"/>
      <c r="AC54" s="1928"/>
      <c r="AD54" s="1928"/>
      <c r="AE54" s="1928"/>
      <c r="AF54" s="2124"/>
      <c r="AG54" s="2082"/>
    </row>
    <row r="55" spans="1:33" s="430" customFormat="1" ht="13.5">
      <c r="A55" s="2213"/>
      <c r="B55" s="1417"/>
      <c r="C55" s="409"/>
      <c r="D55" s="410"/>
      <c r="E55" s="480"/>
      <c r="F55" s="481"/>
      <c r="G55" s="412"/>
      <c r="H55" s="413"/>
      <c r="I55" s="414"/>
      <c r="J55" s="2185"/>
      <c r="K55" s="2185"/>
      <c r="L55" s="2115"/>
      <c r="M55" s="2242"/>
      <c r="N55" s="2245"/>
      <c r="O55" s="2233"/>
      <c r="P55" s="2115"/>
      <c r="Q55" s="2236"/>
      <c r="R55" s="2239"/>
      <c r="S55" s="1928"/>
      <c r="T55" s="1928"/>
      <c r="U55" s="1928"/>
      <c r="V55" s="1928"/>
      <c r="W55" s="2082"/>
      <c r="X55" s="2079"/>
      <c r="Y55" s="2082"/>
      <c r="Z55" s="2079"/>
      <c r="AA55" s="2082"/>
      <c r="AB55" s="1928"/>
      <c r="AC55" s="1928"/>
      <c r="AD55" s="1928"/>
      <c r="AE55" s="1928"/>
      <c r="AF55" s="2124"/>
      <c r="AG55" s="2082"/>
    </row>
    <row r="56" spans="1:33" s="430" customFormat="1" ht="13.5">
      <c r="A56" s="2213"/>
      <c r="B56" s="1417"/>
      <c r="C56" s="409"/>
      <c r="D56" s="410"/>
      <c r="E56" s="480"/>
      <c r="F56" s="481"/>
      <c r="G56" s="412"/>
      <c r="H56" s="413"/>
      <c r="I56" s="414"/>
      <c r="J56" s="2185"/>
      <c r="K56" s="2185"/>
      <c r="L56" s="2115"/>
      <c r="M56" s="2242"/>
      <c r="N56" s="2245"/>
      <c r="O56" s="2233"/>
      <c r="P56" s="2115"/>
      <c r="Q56" s="2236"/>
      <c r="R56" s="2239"/>
      <c r="S56" s="1928"/>
      <c r="T56" s="1928"/>
      <c r="U56" s="1928"/>
      <c r="V56" s="1928"/>
      <c r="W56" s="2082"/>
      <c r="X56" s="2079"/>
      <c r="Y56" s="2082"/>
      <c r="Z56" s="2079"/>
      <c r="AA56" s="2082"/>
      <c r="AB56" s="1928"/>
      <c r="AC56" s="1928"/>
      <c r="AD56" s="1928"/>
      <c r="AE56" s="1928"/>
      <c r="AF56" s="2124"/>
      <c r="AG56" s="2082"/>
    </row>
    <row r="57" spans="1:33" s="430" customFormat="1" ht="13.5">
      <c r="A57" s="2213"/>
      <c r="B57" s="1417"/>
      <c r="C57" s="409"/>
      <c r="D57" s="410"/>
      <c r="E57" s="480"/>
      <c r="F57" s="481"/>
      <c r="G57" s="412"/>
      <c r="H57" s="413"/>
      <c r="I57" s="414"/>
      <c r="J57" s="2185"/>
      <c r="K57" s="2185"/>
      <c r="L57" s="2075"/>
      <c r="M57" s="2243"/>
      <c r="N57" s="2246"/>
      <c r="O57" s="2234"/>
      <c r="P57" s="2075"/>
      <c r="Q57" s="2237"/>
      <c r="R57" s="2240"/>
      <c r="S57" s="1929"/>
      <c r="T57" s="1929"/>
      <c r="U57" s="1929"/>
      <c r="V57" s="1929"/>
      <c r="W57" s="2083"/>
      <c r="X57" s="2080"/>
      <c r="Y57" s="2083"/>
      <c r="Z57" s="2080"/>
      <c r="AA57" s="2083"/>
      <c r="AB57" s="1929"/>
      <c r="AC57" s="1929"/>
      <c r="AD57" s="1929"/>
      <c r="AE57" s="1929"/>
      <c r="AF57" s="2125"/>
      <c r="AG57" s="2083"/>
    </row>
    <row r="58" spans="1:33" s="316" customFormat="1" ht="27">
      <c r="A58" s="2045" t="s">
        <v>310</v>
      </c>
      <c r="B58" s="1417"/>
      <c r="C58" s="409"/>
      <c r="D58" s="410"/>
      <c r="E58" s="480"/>
      <c r="F58" s="323"/>
      <c r="G58" s="439"/>
      <c r="H58" s="440"/>
      <c r="I58" s="441"/>
      <c r="J58" s="2185"/>
      <c r="K58" s="2185"/>
      <c r="L58" s="2229" t="s">
        <v>311</v>
      </c>
      <c r="M58" s="2229" t="s">
        <v>312</v>
      </c>
      <c r="N58" s="2055">
        <v>0.25</v>
      </c>
      <c r="O58" s="2211" t="s">
        <v>313</v>
      </c>
      <c r="P58" s="2038">
        <v>0</v>
      </c>
      <c r="Q58" s="1877">
        <v>1</v>
      </c>
      <c r="R58" s="387" t="s">
        <v>314</v>
      </c>
      <c r="S58" s="1871">
        <v>1187</v>
      </c>
      <c r="T58" s="1871">
        <v>6112</v>
      </c>
      <c r="U58" s="1871">
        <v>6000</v>
      </c>
      <c r="V58" s="1871">
        <v>334</v>
      </c>
      <c r="W58" s="482"/>
      <c r="X58" s="483"/>
      <c r="Y58" s="482"/>
      <c r="Z58" s="484"/>
      <c r="AA58" s="485"/>
      <c r="AB58" s="1871">
        <v>404</v>
      </c>
      <c r="AC58" s="1871">
        <v>300</v>
      </c>
      <c r="AD58" s="485"/>
      <c r="AE58" s="452">
        <v>8894547</v>
      </c>
      <c r="AF58" s="2057">
        <v>41639</v>
      </c>
      <c r="AG58" s="2060" t="s">
        <v>265</v>
      </c>
    </row>
    <row r="59" spans="1:33" s="316" customFormat="1" ht="27">
      <c r="A59" s="2045"/>
      <c r="B59" s="1417"/>
      <c r="C59" s="409"/>
      <c r="D59" s="410"/>
      <c r="E59" s="480"/>
      <c r="F59" s="323"/>
      <c r="G59" s="439"/>
      <c r="H59" s="440"/>
      <c r="I59" s="441"/>
      <c r="J59" s="2185"/>
      <c r="K59" s="2185"/>
      <c r="L59" s="2230"/>
      <c r="M59" s="2230"/>
      <c r="N59" s="2106"/>
      <c r="O59" s="2214"/>
      <c r="P59" s="2039"/>
      <c r="Q59" s="1878"/>
      <c r="R59" s="387" t="s">
        <v>315</v>
      </c>
      <c r="S59" s="1872"/>
      <c r="T59" s="1872"/>
      <c r="U59" s="1872"/>
      <c r="V59" s="1872"/>
      <c r="W59" s="486"/>
      <c r="X59" s="487"/>
      <c r="Y59" s="486"/>
      <c r="Z59" s="488"/>
      <c r="AA59" s="489"/>
      <c r="AB59" s="1872"/>
      <c r="AC59" s="1872"/>
      <c r="AD59" s="489"/>
      <c r="AE59" s="452">
        <v>8894547</v>
      </c>
      <c r="AF59" s="2058"/>
      <c r="AG59" s="2061"/>
    </row>
    <row r="60" spans="1:33" s="316" customFormat="1" ht="27">
      <c r="A60" s="2045"/>
      <c r="B60" s="1417"/>
      <c r="C60" s="409"/>
      <c r="D60" s="410"/>
      <c r="E60" s="480"/>
      <c r="F60" s="323"/>
      <c r="G60" s="439"/>
      <c r="H60" s="440"/>
      <c r="I60" s="441"/>
      <c r="J60" s="2185"/>
      <c r="K60" s="2185"/>
      <c r="L60" s="2230"/>
      <c r="M60" s="2230"/>
      <c r="N60" s="2106"/>
      <c r="O60" s="2214"/>
      <c r="P60" s="2039"/>
      <c r="Q60" s="1878"/>
      <c r="R60" s="387" t="s">
        <v>316</v>
      </c>
      <c r="S60" s="1872"/>
      <c r="T60" s="1872"/>
      <c r="U60" s="1872"/>
      <c r="V60" s="1872"/>
      <c r="W60" s="486"/>
      <c r="X60" s="487"/>
      <c r="Y60" s="486"/>
      <c r="Z60" s="488"/>
      <c r="AA60" s="489"/>
      <c r="AB60" s="1872"/>
      <c r="AC60" s="1872"/>
      <c r="AD60" s="489"/>
      <c r="AE60" s="452">
        <v>8894547</v>
      </c>
      <c r="AF60" s="2058"/>
      <c r="AG60" s="2061"/>
    </row>
    <row r="61" spans="1:33" s="316" customFormat="1" ht="27">
      <c r="A61" s="2045"/>
      <c r="B61" s="1417"/>
      <c r="C61" s="409"/>
      <c r="D61" s="410"/>
      <c r="E61" s="480"/>
      <c r="F61" s="323"/>
      <c r="G61" s="439"/>
      <c r="H61" s="440"/>
      <c r="I61" s="441"/>
      <c r="J61" s="2185"/>
      <c r="K61" s="2185"/>
      <c r="L61" s="2230"/>
      <c r="M61" s="2230"/>
      <c r="N61" s="2106"/>
      <c r="O61" s="2214"/>
      <c r="P61" s="2039"/>
      <c r="Q61" s="1878"/>
      <c r="R61" s="387" t="s">
        <v>317</v>
      </c>
      <c r="S61" s="1872"/>
      <c r="T61" s="1872"/>
      <c r="U61" s="1872"/>
      <c r="V61" s="1872"/>
      <c r="W61" s="486"/>
      <c r="X61" s="487"/>
      <c r="Y61" s="486"/>
      <c r="Z61" s="488"/>
      <c r="AA61" s="489"/>
      <c r="AB61" s="1872"/>
      <c r="AC61" s="1872"/>
      <c r="AD61" s="489"/>
      <c r="AE61" s="452">
        <v>8894547</v>
      </c>
      <c r="AF61" s="2058"/>
      <c r="AG61" s="2061"/>
    </row>
    <row r="62" spans="1:33" s="316" customFormat="1" ht="27">
      <c r="A62" s="2045"/>
      <c r="B62" s="1417"/>
      <c r="C62" s="409"/>
      <c r="D62" s="410"/>
      <c r="E62" s="480"/>
      <c r="F62" s="323"/>
      <c r="G62" s="439"/>
      <c r="H62" s="440"/>
      <c r="I62" s="441"/>
      <c r="J62" s="2185"/>
      <c r="K62" s="2185"/>
      <c r="L62" s="2230"/>
      <c r="M62" s="2230"/>
      <c r="N62" s="2106"/>
      <c r="O62" s="2214"/>
      <c r="P62" s="2039"/>
      <c r="Q62" s="1878"/>
      <c r="R62" s="387" t="s">
        <v>318</v>
      </c>
      <c r="S62" s="1872"/>
      <c r="T62" s="1872"/>
      <c r="U62" s="1872"/>
      <c r="V62" s="1872"/>
      <c r="W62" s="486"/>
      <c r="X62" s="487"/>
      <c r="Y62" s="486"/>
      <c r="Z62" s="488"/>
      <c r="AA62" s="489"/>
      <c r="AB62" s="1872"/>
      <c r="AC62" s="1872"/>
      <c r="AD62" s="489"/>
      <c r="AE62" s="452">
        <v>8894547</v>
      </c>
      <c r="AF62" s="2058"/>
      <c r="AG62" s="2061"/>
    </row>
    <row r="63" spans="1:33" s="316" customFormat="1" ht="27">
      <c r="A63" s="2045"/>
      <c r="B63" s="1417"/>
      <c r="C63" s="409"/>
      <c r="D63" s="410"/>
      <c r="E63" s="480"/>
      <c r="F63" s="323"/>
      <c r="G63" s="439"/>
      <c r="H63" s="440"/>
      <c r="I63" s="441"/>
      <c r="J63" s="2185"/>
      <c r="K63" s="2185"/>
      <c r="L63" s="2230"/>
      <c r="M63" s="2230"/>
      <c r="N63" s="2106"/>
      <c r="O63" s="2214"/>
      <c r="P63" s="2039"/>
      <c r="Q63" s="1878"/>
      <c r="R63" s="387" t="s">
        <v>319</v>
      </c>
      <c r="S63" s="1872"/>
      <c r="T63" s="1872"/>
      <c r="U63" s="1872"/>
      <c r="V63" s="1872"/>
      <c r="W63" s="486"/>
      <c r="X63" s="487"/>
      <c r="Y63" s="486"/>
      <c r="Z63" s="488"/>
      <c r="AA63" s="489"/>
      <c r="AB63" s="1872"/>
      <c r="AC63" s="1872"/>
      <c r="AD63" s="489"/>
      <c r="AE63" s="452">
        <v>8894547</v>
      </c>
      <c r="AF63" s="2058"/>
      <c r="AG63" s="2061"/>
    </row>
    <row r="64" spans="1:33" s="316" customFormat="1" ht="27">
      <c r="A64" s="2045"/>
      <c r="B64" s="1417"/>
      <c r="C64" s="409"/>
      <c r="D64" s="410"/>
      <c r="E64" s="480"/>
      <c r="F64" s="323"/>
      <c r="G64" s="439"/>
      <c r="H64" s="440"/>
      <c r="I64" s="441"/>
      <c r="J64" s="2185"/>
      <c r="K64" s="2185"/>
      <c r="L64" s="2230"/>
      <c r="M64" s="2230"/>
      <c r="N64" s="2106"/>
      <c r="O64" s="2214"/>
      <c r="P64" s="2039"/>
      <c r="Q64" s="1878"/>
      <c r="R64" s="387" t="s">
        <v>320</v>
      </c>
      <c r="S64" s="1872"/>
      <c r="T64" s="1872"/>
      <c r="U64" s="1872"/>
      <c r="V64" s="1872"/>
      <c r="W64" s="486"/>
      <c r="X64" s="487"/>
      <c r="Y64" s="486"/>
      <c r="Z64" s="488"/>
      <c r="AA64" s="489"/>
      <c r="AB64" s="1872"/>
      <c r="AC64" s="1872"/>
      <c r="AD64" s="489"/>
      <c r="AE64" s="452">
        <v>8894547</v>
      </c>
      <c r="AF64" s="2058"/>
      <c r="AG64" s="2061"/>
    </row>
    <row r="65" spans="1:33" s="316" customFormat="1" ht="27">
      <c r="A65" s="2045"/>
      <c r="B65" s="1417"/>
      <c r="C65" s="409"/>
      <c r="D65" s="410"/>
      <c r="E65" s="480"/>
      <c r="F65" s="323"/>
      <c r="G65" s="439"/>
      <c r="H65" s="440"/>
      <c r="I65" s="441"/>
      <c r="J65" s="2185"/>
      <c r="K65" s="2185"/>
      <c r="L65" s="2231"/>
      <c r="M65" s="2231"/>
      <c r="N65" s="2063"/>
      <c r="O65" s="2212"/>
      <c r="P65" s="2039"/>
      <c r="Q65" s="1878"/>
      <c r="R65" s="387" t="s">
        <v>321</v>
      </c>
      <c r="S65" s="1873"/>
      <c r="T65" s="1873"/>
      <c r="U65" s="1873"/>
      <c r="V65" s="1873"/>
      <c r="W65" s="486"/>
      <c r="X65" s="487"/>
      <c r="Y65" s="486"/>
      <c r="Z65" s="488"/>
      <c r="AA65" s="489"/>
      <c r="AB65" s="1872"/>
      <c r="AC65" s="1872"/>
      <c r="AD65" s="489"/>
      <c r="AE65" s="490">
        <v>8894553</v>
      </c>
      <c r="AF65" s="2058"/>
      <c r="AG65" s="2061"/>
    </row>
    <row r="66" spans="1:33" s="430" customFormat="1" ht="54">
      <c r="A66" s="1454">
        <v>273603611120166</v>
      </c>
      <c r="B66" s="1417"/>
      <c r="C66" s="409"/>
      <c r="D66" s="410"/>
      <c r="E66" s="480"/>
      <c r="F66" s="481"/>
      <c r="G66" s="412"/>
      <c r="H66" s="413"/>
      <c r="I66" s="414"/>
      <c r="J66" s="2185"/>
      <c r="K66" s="2185"/>
      <c r="L66" s="416" t="s">
        <v>322</v>
      </c>
      <c r="M66" s="416" t="s">
        <v>323</v>
      </c>
      <c r="N66" s="418">
        <v>0.25</v>
      </c>
      <c r="O66" s="491" t="s">
        <v>324</v>
      </c>
      <c r="P66" s="420">
        <v>0</v>
      </c>
      <c r="Q66" s="421">
        <v>1</v>
      </c>
      <c r="R66" s="492" t="s">
        <v>322</v>
      </c>
      <c r="S66" s="464"/>
      <c r="T66" s="464"/>
      <c r="U66" s="464"/>
      <c r="V66" s="464"/>
      <c r="W66" s="424"/>
      <c r="X66" s="426"/>
      <c r="Y66" s="424"/>
      <c r="Z66" s="466"/>
      <c r="AA66" s="464"/>
      <c r="AB66" s="493"/>
      <c r="AC66" s="493"/>
      <c r="AD66" s="464"/>
      <c r="AE66" s="494">
        <v>8000000</v>
      </c>
      <c r="AF66" s="495"/>
      <c r="AG66" s="496"/>
    </row>
    <row r="67" spans="1:33" s="430" customFormat="1" ht="54">
      <c r="A67" s="1454">
        <v>273603611120167</v>
      </c>
      <c r="B67" s="1417"/>
      <c r="C67" s="409"/>
      <c r="D67" s="410"/>
      <c r="E67" s="480"/>
      <c r="F67" s="481"/>
      <c r="G67" s="412"/>
      <c r="H67" s="413"/>
      <c r="I67" s="414"/>
      <c r="J67" s="2185"/>
      <c r="K67" s="2185"/>
      <c r="L67" s="416" t="s">
        <v>325</v>
      </c>
      <c r="M67" s="416" t="s">
        <v>326</v>
      </c>
      <c r="N67" s="418">
        <v>0.25</v>
      </c>
      <c r="O67" s="491" t="s">
        <v>327</v>
      </c>
      <c r="P67" s="420">
        <v>0</v>
      </c>
      <c r="Q67" s="421">
        <v>1</v>
      </c>
      <c r="R67" s="492" t="s">
        <v>325</v>
      </c>
      <c r="S67" s="464"/>
      <c r="T67" s="464"/>
      <c r="U67" s="464"/>
      <c r="V67" s="464"/>
      <c r="W67" s="424"/>
      <c r="X67" s="426"/>
      <c r="Y67" s="424"/>
      <c r="Z67" s="466"/>
      <c r="AA67" s="464"/>
      <c r="AB67" s="493"/>
      <c r="AC67" s="493"/>
      <c r="AD67" s="464"/>
      <c r="AE67" s="494">
        <v>8000000</v>
      </c>
      <c r="AF67" s="495"/>
      <c r="AG67" s="496"/>
    </row>
    <row r="68" spans="1:33" s="316" customFormat="1" ht="27">
      <c r="A68" s="2045">
        <v>273533611120157</v>
      </c>
      <c r="B68" s="1417"/>
      <c r="C68" s="409"/>
      <c r="D68" s="410"/>
      <c r="E68" s="480"/>
      <c r="F68" s="323"/>
      <c r="G68" s="439"/>
      <c r="H68" s="440"/>
      <c r="I68" s="441"/>
      <c r="J68" s="2185"/>
      <c r="K68" s="2185"/>
      <c r="L68" s="2153" t="s">
        <v>328</v>
      </c>
      <c r="M68" s="1863" t="s">
        <v>329</v>
      </c>
      <c r="N68" s="2055">
        <v>0.25</v>
      </c>
      <c r="O68" s="2020" t="s">
        <v>330</v>
      </c>
      <c r="P68" s="2038">
        <v>1</v>
      </c>
      <c r="Q68" s="1877">
        <v>1</v>
      </c>
      <c r="R68" s="387" t="s">
        <v>331</v>
      </c>
      <c r="S68" s="2012"/>
      <c r="T68" s="2012"/>
      <c r="U68" s="1871">
        <v>155</v>
      </c>
      <c r="V68" s="2012"/>
      <c r="W68" s="2012"/>
      <c r="X68" s="2026"/>
      <c r="Y68" s="2012"/>
      <c r="Z68" s="2026"/>
      <c r="AA68" s="2012"/>
      <c r="AB68" s="2012"/>
      <c r="AC68" s="2012"/>
      <c r="AD68" s="1871"/>
      <c r="AE68" s="452">
        <v>0</v>
      </c>
      <c r="AF68" s="2017">
        <v>41639</v>
      </c>
      <c r="AG68" s="1874" t="s">
        <v>265</v>
      </c>
    </row>
    <row r="69" spans="1:33" s="316" customFormat="1" ht="13.5">
      <c r="A69" s="2045"/>
      <c r="B69" s="1417"/>
      <c r="C69" s="409"/>
      <c r="D69" s="410"/>
      <c r="E69" s="480"/>
      <c r="F69" s="323"/>
      <c r="G69" s="439"/>
      <c r="H69" s="440"/>
      <c r="I69" s="441"/>
      <c r="J69" s="2185"/>
      <c r="K69" s="2185"/>
      <c r="L69" s="2154"/>
      <c r="M69" s="2175"/>
      <c r="N69" s="2106"/>
      <c r="O69" s="2021"/>
      <c r="P69" s="2039"/>
      <c r="Q69" s="1878"/>
      <c r="R69" s="387" t="s">
        <v>332</v>
      </c>
      <c r="S69" s="2013"/>
      <c r="T69" s="2013"/>
      <c r="U69" s="1872"/>
      <c r="V69" s="2013"/>
      <c r="W69" s="2013"/>
      <c r="X69" s="2027"/>
      <c r="Y69" s="2013"/>
      <c r="Z69" s="2027"/>
      <c r="AA69" s="2013"/>
      <c r="AB69" s="2013"/>
      <c r="AC69" s="2013"/>
      <c r="AD69" s="1872"/>
      <c r="AE69" s="452">
        <v>815000</v>
      </c>
      <c r="AF69" s="2072"/>
      <c r="AG69" s="1800"/>
    </row>
    <row r="70" spans="1:33" s="316" customFormat="1" ht="13.5">
      <c r="A70" s="2045"/>
      <c r="B70" s="1417"/>
      <c r="C70" s="409"/>
      <c r="D70" s="410"/>
      <c r="E70" s="480"/>
      <c r="F70" s="323"/>
      <c r="G70" s="439"/>
      <c r="H70" s="440"/>
      <c r="I70" s="441"/>
      <c r="J70" s="2185"/>
      <c r="K70" s="2185"/>
      <c r="L70" s="2154"/>
      <c r="M70" s="2175"/>
      <c r="N70" s="2106"/>
      <c r="O70" s="2021"/>
      <c r="P70" s="2039"/>
      <c r="Q70" s="1878"/>
      <c r="R70" s="387" t="s">
        <v>333</v>
      </c>
      <c r="S70" s="2013"/>
      <c r="T70" s="2013"/>
      <c r="U70" s="1872"/>
      <c r="V70" s="2013"/>
      <c r="W70" s="2013"/>
      <c r="X70" s="2027"/>
      <c r="Y70" s="2013"/>
      <c r="Z70" s="2027"/>
      <c r="AA70" s="2013"/>
      <c r="AB70" s="2013"/>
      <c r="AC70" s="2013"/>
      <c r="AD70" s="1872"/>
      <c r="AE70" s="452">
        <v>32000</v>
      </c>
      <c r="AF70" s="2072"/>
      <c r="AG70" s="1800"/>
    </row>
    <row r="71" spans="1:33" s="316" customFormat="1" ht="13.5">
      <c r="A71" s="2045"/>
      <c r="B71" s="1417"/>
      <c r="C71" s="409"/>
      <c r="D71" s="410"/>
      <c r="E71" s="480"/>
      <c r="F71" s="323"/>
      <c r="G71" s="439"/>
      <c r="H71" s="440"/>
      <c r="I71" s="441"/>
      <c r="J71" s="2185"/>
      <c r="K71" s="2185"/>
      <c r="L71" s="2154"/>
      <c r="M71" s="2175"/>
      <c r="N71" s="2106"/>
      <c r="O71" s="2021"/>
      <c r="P71" s="2039"/>
      <c r="Q71" s="1878"/>
      <c r="R71" s="387" t="s">
        <v>334</v>
      </c>
      <c r="S71" s="2013"/>
      <c r="T71" s="2013"/>
      <c r="U71" s="1872"/>
      <c r="V71" s="2013"/>
      <c r="W71" s="2013"/>
      <c r="X71" s="2027"/>
      <c r="Y71" s="2013"/>
      <c r="Z71" s="2027"/>
      <c r="AA71" s="2013"/>
      <c r="AB71" s="2013"/>
      <c r="AC71" s="2013"/>
      <c r="AD71" s="1872"/>
      <c r="AE71" s="452">
        <v>5658000</v>
      </c>
      <c r="AF71" s="2072"/>
      <c r="AG71" s="1800"/>
    </row>
    <row r="72" spans="1:33" s="316" customFormat="1" ht="13.5">
      <c r="A72" s="2045"/>
      <c r="B72" s="1417"/>
      <c r="C72" s="409"/>
      <c r="D72" s="410"/>
      <c r="E72" s="480"/>
      <c r="F72" s="323"/>
      <c r="G72" s="439"/>
      <c r="H72" s="440"/>
      <c r="I72" s="441"/>
      <c r="J72" s="2185"/>
      <c r="K72" s="2185"/>
      <c r="L72" s="2154"/>
      <c r="M72" s="2175"/>
      <c r="N72" s="2106"/>
      <c r="O72" s="2021"/>
      <c r="P72" s="2039"/>
      <c r="Q72" s="1878"/>
      <c r="R72" s="387" t="s">
        <v>335</v>
      </c>
      <c r="S72" s="2013"/>
      <c r="T72" s="2013"/>
      <c r="U72" s="1872"/>
      <c r="V72" s="2013"/>
      <c r="W72" s="2013"/>
      <c r="X72" s="2027"/>
      <c r="Y72" s="2013"/>
      <c r="Z72" s="2027"/>
      <c r="AA72" s="2013"/>
      <c r="AB72" s="2013"/>
      <c r="AC72" s="2013"/>
      <c r="AD72" s="1872"/>
      <c r="AE72" s="452">
        <v>400000</v>
      </c>
      <c r="AF72" s="2072"/>
      <c r="AG72" s="1800"/>
    </row>
    <row r="73" spans="1:33" s="316" customFormat="1" ht="13.5">
      <c r="A73" s="2045"/>
      <c r="B73" s="1417"/>
      <c r="C73" s="409"/>
      <c r="D73" s="410"/>
      <c r="E73" s="480"/>
      <c r="F73" s="323"/>
      <c r="G73" s="439"/>
      <c r="H73" s="440"/>
      <c r="I73" s="441"/>
      <c r="J73" s="2185"/>
      <c r="K73" s="2185"/>
      <c r="L73" s="2155"/>
      <c r="M73" s="1864"/>
      <c r="N73" s="2106"/>
      <c r="O73" s="2021"/>
      <c r="P73" s="2039"/>
      <c r="Q73" s="1878"/>
      <c r="R73" s="497" t="s">
        <v>336</v>
      </c>
      <c r="S73" s="2013"/>
      <c r="T73" s="2013"/>
      <c r="U73" s="1872"/>
      <c r="V73" s="2013"/>
      <c r="W73" s="2013"/>
      <c r="X73" s="2027"/>
      <c r="Y73" s="2013"/>
      <c r="Z73" s="2027"/>
      <c r="AA73" s="2013"/>
      <c r="AB73" s="2013"/>
      <c r="AC73" s="2013"/>
      <c r="AD73" s="1872"/>
      <c r="AE73" s="452">
        <v>1540683</v>
      </c>
      <c r="AF73" s="2072"/>
      <c r="AG73" s="1801"/>
    </row>
    <row r="74" spans="1:33" s="438" customFormat="1" ht="13.5">
      <c r="A74" s="2045" t="s">
        <v>337</v>
      </c>
      <c r="B74" s="1419"/>
      <c r="C74" s="431"/>
      <c r="D74" s="432"/>
      <c r="E74" s="498"/>
      <c r="F74" s="499"/>
      <c r="G74" s="434"/>
      <c r="H74" s="435"/>
      <c r="I74" s="436"/>
      <c r="J74" s="2185"/>
      <c r="K74" s="2185"/>
      <c r="L74" s="2153" t="s">
        <v>338</v>
      </c>
      <c r="M74" s="2133" t="s">
        <v>339</v>
      </c>
      <c r="N74" s="2032"/>
      <c r="O74" s="2023"/>
      <c r="P74" s="2038">
        <v>0</v>
      </c>
      <c r="Q74" s="1877">
        <v>1</v>
      </c>
      <c r="R74" s="500" t="s">
        <v>340</v>
      </c>
      <c r="S74" s="1871">
        <v>1187</v>
      </c>
      <c r="T74" s="1871">
        <v>6112</v>
      </c>
      <c r="U74" s="1871">
        <v>6000</v>
      </c>
      <c r="V74" s="1871">
        <v>334</v>
      </c>
      <c r="W74" s="1871"/>
      <c r="X74" s="1898"/>
      <c r="Y74" s="1871"/>
      <c r="Z74" s="1898"/>
      <c r="AA74" s="1871"/>
      <c r="AB74" s="1871">
        <v>404</v>
      </c>
      <c r="AC74" s="1871">
        <v>300</v>
      </c>
      <c r="AD74" s="1871"/>
      <c r="AE74" s="452">
        <v>7240000</v>
      </c>
      <c r="AF74" s="2017">
        <v>41639</v>
      </c>
      <c r="AG74" s="2060" t="s">
        <v>265</v>
      </c>
    </row>
    <row r="75" spans="1:33" s="438" customFormat="1" ht="13.5">
      <c r="A75" s="2045"/>
      <c r="B75" s="1419"/>
      <c r="C75" s="431"/>
      <c r="D75" s="432"/>
      <c r="E75" s="498"/>
      <c r="F75" s="499"/>
      <c r="G75" s="434"/>
      <c r="H75" s="435"/>
      <c r="I75" s="436"/>
      <c r="J75" s="2185"/>
      <c r="K75" s="2185"/>
      <c r="L75" s="2154"/>
      <c r="M75" s="2134"/>
      <c r="N75" s="2033"/>
      <c r="O75" s="2024"/>
      <c r="P75" s="2039"/>
      <c r="Q75" s="1878"/>
      <c r="R75" s="500" t="s">
        <v>341</v>
      </c>
      <c r="S75" s="1872"/>
      <c r="T75" s="1872"/>
      <c r="U75" s="1872"/>
      <c r="V75" s="1872"/>
      <c r="W75" s="1872"/>
      <c r="X75" s="1899"/>
      <c r="Y75" s="1872"/>
      <c r="Z75" s="1899"/>
      <c r="AA75" s="1872"/>
      <c r="AB75" s="1872"/>
      <c r="AC75" s="1872"/>
      <c r="AD75" s="1872"/>
      <c r="AE75" s="452">
        <v>4500000</v>
      </c>
      <c r="AF75" s="2072"/>
      <c r="AG75" s="2061"/>
    </row>
    <row r="76" spans="1:33" s="438" customFormat="1" ht="13.5">
      <c r="A76" s="2045"/>
      <c r="B76" s="1419"/>
      <c r="C76" s="431"/>
      <c r="D76" s="432"/>
      <c r="E76" s="498"/>
      <c r="F76" s="499"/>
      <c r="G76" s="434"/>
      <c r="H76" s="435"/>
      <c r="I76" s="436"/>
      <c r="J76" s="2185"/>
      <c r="K76" s="2185"/>
      <c r="L76" s="2154"/>
      <c r="M76" s="2134"/>
      <c r="N76" s="2033"/>
      <c r="O76" s="2024"/>
      <c r="P76" s="2039"/>
      <c r="Q76" s="1878"/>
      <c r="R76" s="500" t="s">
        <v>342</v>
      </c>
      <c r="S76" s="1872"/>
      <c r="T76" s="1872"/>
      <c r="U76" s="1872"/>
      <c r="V76" s="1872"/>
      <c r="W76" s="1872"/>
      <c r="X76" s="1899"/>
      <c r="Y76" s="1872"/>
      <c r="Z76" s="1899"/>
      <c r="AA76" s="1872"/>
      <c r="AB76" s="1872"/>
      <c r="AC76" s="1872"/>
      <c r="AD76" s="1872"/>
      <c r="AE76" s="452">
        <v>8840000</v>
      </c>
      <c r="AF76" s="2072"/>
      <c r="AG76" s="2061"/>
    </row>
    <row r="77" spans="1:33" s="438" customFormat="1" ht="13.5">
      <c r="A77" s="2045"/>
      <c r="B77" s="1419"/>
      <c r="C77" s="431"/>
      <c r="D77" s="432"/>
      <c r="E77" s="498"/>
      <c r="F77" s="499"/>
      <c r="G77" s="434"/>
      <c r="H77" s="435"/>
      <c r="I77" s="436"/>
      <c r="J77" s="2185"/>
      <c r="K77" s="2185"/>
      <c r="L77" s="2154"/>
      <c r="M77" s="2134"/>
      <c r="N77" s="2033"/>
      <c r="O77" s="2024"/>
      <c r="P77" s="2039"/>
      <c r="Q77" s="1878"/>
      <c r="R77" s="500" t="s">
        <v>343</v>
      </c>
      <c r="S77" s="1872"/>
      <c r="T77" s="1872"/>
      <c r="U77" s="1872"/>
      <c r="V77" s="1872"/>
      <c r="W77" s="1872"/>
      <c r="X77" s="1899"/>
      <c r="Y77" s="1872"/>
      <c r="Z77" s="1899"/>
      <c r="AA77" s="1872"/>
      <c r="AB77" s="1872"/>
      <c r="AC77" s="1872"/>
      <c r="AD77" s="1872"/>
      <c r="AE77" s="452">
        <v>4200000</v>
      </c>
      <c r="AF77" s="2072"/>
      <c r="AG77" s="2061"/>
    </row>
    <row r="78" spans="1:33" s="438" customFormat="1" ht="13.5">
      <c r="A78" s="2045"/>
      <c r="B78" s="1419"/>
      <c r="C78" s="431"/>
      <c r="D78" s="432"/>
      <c r="E78" s="498"/>
      <c r="F78" s="499"/>
      <c r="G78" s="434"/>
      <c r="H78" s="435"/>
      <c r="I78" s="436"/>
      <c r="J78" s="2185"/>
      <c r="K78" s="2185"/>
      <c r="L78" s="2154"/>
      <c r="M78" s="2134"/>
      <c r="N78" s="2033"/>
      <c r="O78" s="2024"/>
      <c r="P78" s="2039"/>
      <c r="Q78" s="1878"/>
      <c r="R78" s="500" t="s">
        <v>344</v>
      </c>
      <c r="S78" s="1872"/>
      <c r="T78" s="1872"/>
      <c r="U78" s="1872"/>
      <c r="V78" s="1872"/>
      <c r="W78" s="1872"/>
      <c r="X78" s="1899"/>
      <c r="Y78" s="1872"/>
      <c r="Z78" s="1899"/>
      <c r="AA78" s="1872"/>
      <c r="AB78" s="1872"/>
      <c r="AC78" s="1872"/>
      <c r="AD78" s="1872"/>
      <c r="AE78" s="452">
        <v>13640638</v>
      </c>
      <c r="AF78" s="2215"/>
      <c r="AG78" s="2216"/>
    </row>
    <row r="79" spans="1:33" s="438" customFormat="1" ht="13.5">
      <c r="A79" s="2045"/>
      <c r="B79" s="1419"/>
      <c r="C79" s="431"/>
      <c r="D79" s="432"/>
      <c r="E79" s="498"/>
      <c r="F79" s="499"/>
      <c r="G79" s="434"/>
      <c r="H79" s="435"/>
      <c r="I79" s="436"/>
      <c r="J79" s="2185"/>
      <c r="K79" s="2185"/>
      <c r="L79" s="2155"/>
      <c r="M79" s="2135"/>
      <c r="N79" s="2033"/>
      <c r="O79" s="2024"/>
      <c r="P79" s="2039"/>
      <c r="Q79" s="1878"/>
      <c r="R79" s="500" t="s">
        <v>345</v>
      </c>
      <c r="S79" s="1872"/>
      <c r="T79" s="1872"/>
      <c r="U79" s="1872"/>
      <c r="V79" s="1872"/>
      <c r="W79" s="1872"/>
      <c r="X79" s="1899"/>
      <c r="Y79" s="1872"/>
      <c r="Z79" s="1899"/>
      <c r="AA79" s="1872"/>
      <c r="AB79" s="1872"/>
      <c r="AC79" s="1872"/>
      <c r="AD79" s="1872"/>
      <c r="AE79" s="452">
        <v>8840000</v>
      </c>
      <c r="AF79" s="2215"/>
      <c r="AG79" s="2216"/>
    </row>
    <row r="80" spans="1:33" s="438" customFormat="1" ht="15.75">
      <c r="A80" s="378"/>
      <c r="B80" s="1419"/>
      <c r="C80" s="431"/>
      <c r="D80" s="432"/>
      <c r="E80" s="498"/>
      <c r="F80" s="499"/>
      <c r="G80" s="434"/>
      <c r="H80" s="435"/>
      <c r="I80" s="436"/>
      <c r="J80" s="501"/>
      <c r="K80" s="502"/>
      <c r="L80" s="474"/>
      <c r="M80" s="474"/>
      <c r="N80" s="474"/>
      <c r="O80" s="474"/>
      <c r="P80" s="474"/>
      <c r="Q80" s="474"/>
      <c r="R80" s="475"/>
      <c r="S80" s="474"/>
      <c r="T80" s="474"/>
      <c r="U80" s="474"/>
      <c r="V80" s="474"/>
      <c r="W80" s="474"/>
      <c r="X80" s="474"/>
      <c r="Y80" s="476"/>
      <c r="Z80" s="474"/>
      <c r="AA80" s="503"/>
      <c r="AB80" s="503"/>
      <c r="AC80" s="503"/>
      <c r="AD80" s="503"/>
      <c r="AE80" s="503">
        <f>SUM(AE52:AE79)</f>
        <v>262862703</v>
      </c>
      <c r="AF80" s="504"/>
      <c r="AG80" s="505"/>
    </row>
    <row r="81" spans="1:33" s="513" customFormat="1" ht="40.5">
      <c r="A81" s="2019">
        <v>273603611130164</v>
      </c>
      <c r="B81" s="1420"/>
      <c r="C81" s="506"/>
      <c r="D81" s="507"/>
      <c r="E81" s="508"/>
      <c r="F81" s="368"/>
      <c r="G81" s="509"/>
      <c r="H81" s="510"/>
      <c r="I81" s="510"/>
      <c r="J81" s="2185"/>
      <c r="K81" s="2217"/>
      <c r="L81" s="1908" t="s">
        <v>346</v>
      </c>
      <c r="M81" s="2221" t="s">
        <v>347</v>
      </c>
      <c r="N81" s="2224">
        <v>0.5</v>
      </c>
      <c r="O81" s="1808" t="s">
        <v>348</v>
      </c>
      <c r="P81" s="1724">
        <v>1</v>
      </c>
      <c r="Q81" s="1877">
        <v>1</v>
      </c>
      <c r="R81" s="387" t="s">
        <v>349</v>
      </c>
      <c r="S81" s="511"/>
      <c r="T81" s="511"/>
      <c r="U81" s="511"/>
      <c r="V81" s="511">
        <v>1</v>
      </c>
      <c r="W81" s="511"/>
      <c r="X81" s="512"/>
      <c r="Y81" s="511"/>
      <c r="Z81" s="450"/>
      <c r="AA81" s="511"/>
      <c r="AB81" s="511"/>
      <c r="AC81" s="511"/>
      <c r="AD81" s="511"/>
      <c r="AE81" s="452">
        <v>2727272</v>
      </c>
      <c r="AF81" s="2227">
        <v>41639</v>
      </c>
      <c r="AG81" s="2061" t="s">
        <v>350</v>
      </c>
    </row>
    <row r="82" spans="1:33" s="513" customFormat="1" ht="40.5">
      <c r="A82" s="2019"/>
      <c r="B82" s="1420"/>
      <c r="C82" s="506"/>
      <c r="D82" s="507"/>
      <c r="E82" s="508"/>
      <c r="F82" s="368"/>
      <c r="G82" s="509"/>
      <c r="H82" s="510"/>
      <c r="I82" s="510"/>
      <c r="J82" s="2185"/>
      <c r="K82" s="2218"/>
      <c r="L82" s="2220"/>
      <c r="M82" s="2222"/>
      <c r="N82" s="2225"/>
      <c r="O82" s="1848"/>
      <c r="P82" s="1725"/>
      <c r="Q82" s="1878"/>
      <c r="R82" s="387" t="s">
        <v>351</v>
      </c>
      <c r="S82" s="511"/>
      <c r="T82" s="511"/>
      <c r="U82" s="511"/>
      <c r="V82" s="511">
        <v>1</v>
      </c>
      <c r="W82" s="511"/>
      <c r="X82" s="512"/>
      <c r="Y82" s="511"/>
      <c r="Z82" s="450"/>
      <c r="AA82" s="511"/>
      <c r="AB82" s="511"/>
      <c r="AC82" s="511"/>
      <c r="AD82" s="511"/>
      <c r="AE82" s="452">
        <v>1363640</v>
      </c>
      <c r="AF82" s="2227"/>
      <c r="AG82" s="2061"/>
    </row>
    <row r="83" spans="1:33" s="513" customFormat="1" ht="40.5">
      <c r="A83" s="2019"/>
      <c r="B83" s="1420"/>
      <c r="C83" s="506"/>
      <c r="D83" s="507"/>
      <c r="E83" s="508"/>
      <c r="F83" s="368"/>
      <c r="G83" s="509"/>
      <c r="H83" s="510"/>
      <c r="I83" s="510"/>
      <c r="J83" s="2185"/>
      <c r="K83" s="2218"/>
      <c r="L83" s="2220"/>
      <c r="M83" s="2222"/>
      <c r="N83" s="2225"/>
      <c r="O83" s="1848"/>
      <c r="P83" s="1725"/>
      <c r="Q83" s="1878"/>
      <c r="R83" s="387" t="s">
        <v>352</v>
      </c>
      <c r="S83" s="511"/>
      <c r="T83" s="511"/>
      <c r="U83" s="511"/>
      <c r="V83" s="511">
        <v>1</v>
      </c>
      <c r="W83" s="511"/>
      <c r="X83" s="512"/>
      <c r="Y83" s="511"/>
      <c r="Z83" s="450"/>
      <c r="AA83" s="511"/>
      <c r="AB83" s="511"/>
      <c r="AC83" s="511"/>
      <c r="AD83" s="511"/>
      <c r="AE83" s="452">
        <v>2727272</v>
      </c>
      <c r="AF83" s="2227"/>
      <c r="AG83" s="2061"/>
    </row>
    <row r="84" spans="1:33" s="513" customFormat="1" ht="40.5">
      <c r="A84" s="2019"/>
      <c r="B84" s="1420"/>
      <c r="C84" s="506"/>
      <c r="D84" s="507"/>
      <c r="E84" s="508"/>
      <c r="F84" s="368"/>
      <c r="G84" s="509"/>
      <c r="H84" s="510"/>
      <c r="I84" s="510"/>
      <c r="J84" s="2185"/>
      <c r="K84" s="2219"/>
      <c r="L84" s="1909"/>
      <c r="M84" s="2223"/>
      <c r="N84" s="2226"/>
      <c r="O84" s="1809"/>
      <c r="P84" s="1726"/>
      <c r="Q84" s="1879"/>
      <c r="R84" s="387" t="s">
        <v>353</v>
      </c>
      <c r="S84" s="511"/>
      <c r="T84" s="511"/>
      <c r="U84" s="511"/>
      <c r="V84" s="511">
        <v>3</v>
      </c>
      <c r="W84" s="511"/>
      <c r="X84" s="512"/>
      <c r="Y84" s="511"/>
      <c r="Z84" s="450"/>
      <c r="AA84" s="511"/>
      <c r="AB84" s="511"/>
      <c r="AC84" s="511"/>
      <c r="AD84" s="511"/>
      <c r="AE84" s="452">
        <v>8181816</v>
      </c>
      <c r="AF84" s="2228"/>
      <c r="AG84" s="2062"/>
    </row>
    <row r="85" spans="1:33" s="316" customFormat="1" ht="135">
      <c r="A85" s="378"/>
      <c r="B85" s="1417"/>
      <c r="C85" s="409"/>
      <c r="D85" s="410"/>
      <c r="E85" s="480"/>
      <c r="F85" s="323"/>
      <c r="G85" s="439"/>
      <c r="H85" s="442"/>
      <c r="I85" s="442"/>
      <c r="J85" s="2185"/>
      <c r="K85" s="455" t="s">
        <v>354</v>
      </c>
      <c r="L85" s="514"/>
      <c r="M85" s="515"/>
      <c r="N85" s="446" t="s">
        <v>355</v>
      </c>
      <c r="O85" s="462">
        <v>0</v>
      </c>
      <c r="Q85" s="516"/>
      <c r="R85" s="517"/>
      <c r="S85" s="518"/>
      <c r="T85" s="518"/>
      <c r="U85" s="519"/>
      <c r="V85" s="518"/>
      <c r="W85" s="518"/>
      <c r="X85" s="520"/>
      <c r="Y85" s="518"/>
      <c r="Z85" s="521"/>
      <c r="AA85" s="518"/>
      <c r="AB85" s="518"/>
      <c r="AC85" s="518"/>
      <c r="AD85" s="518"/>
      <c r="AE85" s="518">
        <v>0</v>
      </c>
      <c r="AF85" s="458">
        <v>41639</v>
      </c>
      <c r="AG85" s="522" t="s">
        <v>265</v>
      </c>
    </row>
    <row r="86" spans="1:33" s="438" customFormat="1" ht="27">
      <c r="A86" s="2019">
        <v>273603611130165</v>
      </c>
      <c r="B86" s="1419"/>
      <c r="C86" s="431"/>
      <c r="D86" s="432"/>
      <c r="E86" s="498"/>
      <c r="F86" s="499"/>
      <c r="G86" s="434"/>
      <c r="H86" s="437"/>
      <c r="I86" s="437"/>
      <c r="J86" s="2185"/>
      <c r="K86" s="2038"/>
      <c r="L86" s="2020" t="s">
        <v>356</v>
      </c>
      <c r="M86" s="2211" t="s">
        <v>357</v>
      </c>
      <c r="N86" s="2055">
        <v>1</v>
      </c>
      <c r="O86" s="1910" t="s">
        <v>358</v>
      </c>
      <c r="P86" s="2038">
        <v>1</v>
      </c>
      <c r="Q86" s="1877">
        <v>1</v>
      </c>
      <c r="R86" s="497" t="s">
        <v>359</v>
      </c>
      <c r="S86" s="1871"/>
      <c r="T86" s="1871"/>
      <c r="U86" s="1871">
        <v>837</v>
      </c>
      <c r="V86" s="1871"/>
      <c r="W86" s="1871"/>
      <c r="X86" s="1898"/>
      <c r="Y86" s="1871"/>
      <c r="Z86" s="1898"/>
      <c r="AA86" s="1871"/>
      <c r="AB86" s="1871"/>
      <c r="AC86" s="1871"/>
      <c r="AD86" s="485"/>
      <c r="AE86" s="523">
        <v>5200000</v>
      </c>
      <c r="AF86" s="2057">
        <v>41639</v>
      </c>
      <c r="AG86" s="2060" t="s">
        <v>265</v>
      </c>
    </row>
    <row r="87" spans="1:33" s="438" customFormat="1" ht="13.5">
      <c r="A87" s="2019"/>
      <c r="B87" s="1419"/>
      <c r="C87" s="431"/>
      <c r="D87" s="432"/>
      <c r="E87" s="498"/>
      <c r="F87" s="499"/>
      <c r="G87" s="434"/>
      <c r="H87" s="437"/>
      <c r="I87" s="437"/>
      <c r="J87" s="2185"/>
      <c r="K87" s="2039"/>
      <c r="L87" s="2021"/>
      <c r="M87" s="2212"/>
      <c r="N87" s="2063"/>
      <c r="O87" s="1912"/>
      <c r="P87" s="2039"/>
      <c r="Q87" s="1878"/>
      <c r="R87" s="497" t="s">
        <v>360</v>
      </c>
      <c r="S87" s="1872"/>
      <c r="T87" s="1872"/>
      <c r="U87" s="1872"/>
      <c r="V87" s="1872"/>
      <c r="W87" s="1872"/>
      <c r="X87" s="1899"/>
      <c r="Y87" s="1872"/>
      <c r="Z87" s="1899"/>
      <c r="AA87" s="1872"/>
      <c r="AB87" s="1872"/>
      <c r="AC87" s="1872"/>
      <c r="AD87" s="489"/>
      <c r="AE87" s="523">
        <v>1200000</v>
      </c>
      <c r="AF87" s="2058"/>
      <c r="AG87" s="2061"/>
    </row>
    <row r="88" spans="1:33" s="438" customFormat="1" ht="15.75">
      <c r="A88" s="378"/>
      <c r="B88" s="1419"/>
      <c r="C88" s="431"/>
      <c r="D88" s="432"/>
      <c r="E88" s="498"/>
      <c r="F88" s="524"/>
      <c r="G88" s="525"/>
      <c r="H88" s="435"/>
      <c r="I88" s="526"/>
      <c r="J88" s="527"/>
      <c r="K88" s="527"/>
      <c r="L88" s="474"/>
      <c r="M88" s="474"/>
      <c r="N88" s="474"/>
      <c r="O88" s="474"/>
      <c r="P88" s="474"/>
      <c r="Q88" s="474"/>
      <c r="R88" s="475"/>
      <c r="S88" s="474"/>
      <c r="T88" s="474"/>
      <c r="U88" s="474"/>
      <c r="V88" s="474"/>
      <c r="W88" s="474"/>
      <c r="X88" s="474"/>
      <c r="Y88" s="476"/>
      <c r="Z88" s="474"/>
      <c r="AA88" s="528"/>
      <c r="AB88" s="528"/>
      <c r="AC88" s="528"/>
      <c r="AD88" s="528"/>
      <c r="AE88" s="528">
        <f>SUM(AE81:AE87)</f>
        <v>21400000</v>
      </c>
      <c r="AF88" s="529"/>
      <c r="AG88" s="530"/>
    </row>
    <row r="89" spans="1:33" s="242" customFormat="1" ht="15.75">
      <c r="A89" s="1455"/>
      <c r="B89" s="1419"/>
      <c r="C89" s="431"/>
      <c r="D89" s="432"/>
      <c r="E89" s="498"/>
      <c r="F89" s="532"/>
      <c r="G89" s="525"/>
      <c r="H89" s="533"/>
      <c r="I89" s="243"/>
      <c r="J89" s="243"/>
      <c r="K89" s="243"/>
      <c r="L89" s="534"/>
      <c r="M89" s="534"/>
      <c r="N89" s="534"/>
      <c r="O89" s="534"/>
      <c r="P89" s="534"/>
      <c r="Q89" s="534"/>
      <c r="R89" s="535"/>
      <c r="S89" s="534"/>
      <c r="T89" s="534"/>
      <c r="U89" s="534"/>
      <c r="V89" s="534"/>
      <c r="W89" s="534"/>
      <c r="X89" s="534"/>
      <c r="Y89" s="536"/>
      <c r="Z89" s="534"/>
      <c r="AA89" s="534"/>
      <c r="AB89" s="534"/>
      <c r="AC89" s="534"/>
      <c r="AD89" s="534"/>
      <c r="AE89" s="537">
        <f>AE51+AE80+AE88</f>
        <v>2274719852</v>
      </c>
      <c r="AF89" s="536"/>
      <c r="AG89" s="538"/>
    </row>
    <row r="90" spans="1:33" s="242" customFormat="1" ht="15.75">
      <c r="A90" s="1455"/>
      <c r="B90" s="1421"/>
      <c r="C90" s="539"/>
      <c r="D90" s="540"/>
      <c r="E90" s="541"/>
      <c r="F90" s="542"/>
      <c r="G90" s="543"/>
      <c r="H90" s="544"/>
      <c r="I90" s="543"/>
      <c r="J90" s="543"/>
      <c r="K90" s="543"/>
      <c r="L90" s="545"/>
      <c r="M90" s="545"/>
      <c r="N90" s="545"/>
      <c r="O90" s="545"/>
      <c r="P90" s="545"/>
      <c r="Q90" s="545"/>
      <c r="R90" s="546"/>
      <c r="S90" s="545"/>
      <c r="T90" s="545"/>
      <c r="U90" s="545"/>
      <c r="V90" s="545"/>
      <c r="W90" s="545"/>
      <c r="X90" s="545"/>
      <c r="Y90" s="547"/>
      <c r="Z90" s="545"/>
      <c r="AA90" s="545"/>
      <c r="AB90" s="545"/>
      <c r="AC90" s="545"/>
      <c r="AD90" s="545"/>
      <c r="AE90" s="548">
        <f>AE89</f>
        <v>2274719852</v>
      </c>
      <c r="AF90" s="547"/>
      <c r="AG90" s="549"/>
    </row>
    <row r="91" ht="15.75">
      <c r="A91" s="1455"/>
    </row>
    <row r="92" spans="1:33" s="438" customFormat="1" ht="67.5">
      <c r="A92" s="2045" t="s">
        <v>361</v>
      </c>
      <c r="B92" s="1422"/>
      <c r="C92" s="550"/>
      <c r="D92" s="551"/>
      <c r="E92" s="552" t="s">
        <v>2</v>
      </c>
      <c r="F92" s="553">
        <v>1.2</v>
      </c>
      <c r="G92" s="554" t="s">
        <v>362</v>
      </c>
      <c r="H92" s="555" t="s">
        <v>363</v>
      </c>
      <c r="I92" s="556" t="s">
        <v>364</v>
      </c>
      <c r="J92" s="557" t="s">
        <v>365</v>
      </c>
      <c r="K92" s="2049" t="s">
        <v>366</v>
      </c>
      <c r="L92" s="455" t="s">
        <v>367</v>
      </c>
      <c r="M92" s="1863" t="s">
        <v>368</v>
      </c>
      <c r="N92" s="558">
        <v>1</v>
      </c>
      <c r="O92" s="240" t="s">
        <v>369</v>
      </c>
      <c r="P92" s="448">
        <v>1</v>
      </c>
      <c r="Q92" s="559">
        <v>1</v>
      </c>
      <c r="R92" s="500" t="s">
        <v>370</v>
      </c>
      <c r="S92" s="560">
        <v>2480</v>
      </c>
      <c r="T92" s="560">
        <v>3233</v>
      </c>
      <c r="U92" s="560">
        <v>3957</v>
      </c>
      <c r="V92" s="560">
        <v>4761</v>
      </c>
      <c r="W92" s="560">
        <v>12588</v>
      </c>
      <c r="X92" s="560">
        <v>5079</v>
      </c>
      <c r="Y92" s="561">
        <v>1012</v>
      </c>
      <c r="Z92" s="561">
        <v>138</v>
      </c>
      <c r="AA92" s="561">
        <v>10</v>
      </c>
      <c r="AB92" s="561">
        <v>1730</v>
      </c>
      <c r="AC92" s="561">
        <v>4981</v>
      </c>
      <c r="AD92" s="561">
        <v>9998</v>
      </c>
      <c r="AE92" s="562">
        <v>12676780717</v>
      </c>
      <c r="AF92" s="563">
        <v>41639</v>
      </c>
      <c r="AG92" s="2060" t="s">
        <v>371</v>
      </c>
    </row>
    <row r="93" spans="1:33" s="438" customFormat="1" ht="94.5">
      <c r="A93" s="2045"/>
      <c r="B93" s="1423"/>
      <c r="C93" s="564"/>
      <c r="D93" s="565"/>
      <c r="E93" s="566"/>
      <c r="F93" s="499"/>
      <c r="H93" s="567"/>
      <c r="I93" s="568"/>
      <c r="J93" s="569"/>
      <c r="K93" s="2051"/>
      <c r="L93" s="455" t="s">
        <v>372</v>
      </c>
      <c r="M93" s="1864"/>
      <c r="N93" s="558">
        <v>1</v>
      </c>
      <c r="O93" s="240" t="s">
        <v>373</v>
      </c>
      <c r="P93" s="448">
        <v>1</v>
      </c>
      <c r="Q93" s="559">
        <v>1</v>
      </c>
      <c r="R93" s="500" t="s">
        <v>374</v>
      </c>
      <c r="S93" s="560">
        <v>2480</v>
      </c>
      <c r="T93" s="560">
        <v>3233</v>
      </c>
      <c r="U93" s="560">
        <v>3957</v>
      </c>
      <c r="V93" s="560">
        <v>4761</v>
      </c>
      <c r="W93" s="560">
        <v>12588</v>
      </c>
      <c r="X93" s="560">
        <v>5079</v>
      </c>
      <c r="Y93" s="561">
        <v>1012</v>
      </c>
      <c r="Z93" s="561">
        <v>138</v>
      </c>
      <c r="AA93" s="561">
        <v>10</v>
      </c>
      <c r="AB93" s="561">
        <v>1730</v>
      </c>
      <c r="AC93" s="561">
        <v>4981</v>
      </c>
      <c r="AD93" s="561">
        <v>9998</v>
      </c>
      <c r="AE93" s="449">
        <v>52959181</v>
      </c>
      <c r="AF93" s="563">
        <v>41639</v>
      </c>
      <c r="AG93" s="2062"/>
    </row>
    <row r="94" spans="1:33" s="316" customFormat="1" ht="15.75">
      <c r="A94" s="378"/>
      <c r="B94" s="1424"/>
      <c r="C94" s="570"/>
      <c r="D94" s="571"/>
      <c r="E94" s="572"/>
      <c r="F94" s="323"/>
      <c r="H94" s="573"/>
      <c r="I94" s="574"/>
      <c r="J94" s="575"/>
      <c r="K94" s="576"/>
      <c r="L94" s="474"/>
      <c r="M94" s="474"/>
      <c r="N94" s="474"/>
      <c r="O94" s="474"/>
      <c r="P94" s="474"/>
      <c r="Q94" s="474"/>
      <c r="R94" s="475"/>
      <c r="S94" s="474"/>
      <c r="T94" s="474"/>
      <c r="U94" s="474"/>
      <c r="V94" s="474"/>
      <c r="W94" s="474"/>
      <c r="X94" s="474"/>
      <c r="Y94" s="476"/>
      <c r="Z94" s="474"/>
      <c r="AA94" s="474"/>
      <c r="AB94" s="474"/>
      <c r="AC94" s="474"/>
      <c r="AD94" s="474"/>
      <c r="AE94" s="474">
        <f>SUM(AE92:AE93)</f>
        <v>12729739898</v>
      </c>
      <c r="AF94" s="476"/>
      <c r="AG94" s="577"/>
    </row>
    <row r="95" spans="1:33" s="438" customFormat="1" ht="108">
      <c r="A95" s="2019">
        <v>274723212120190</v>
      </c>
      <c r="B95" s="1423"/>
      <c r="C95" s="564"/>
      <c r="D95" s="565"/>
      <c r="E95" s="566"/>
      <c r="F95" s="499"/>
      <c r="H95" s="567"/>
      <c r="I95" s="568"/>
      <c r="J95" s="459" t="s">
        <v>375</v>
      </c>
      <c r="K95" s="2049" t="s">
        <v>376</v>
      </c>
      <c r="L95" s="455" t="s">
        <v>377</v>
      </c>
      <c r="M95" s="2211" t="s">
        <v>378</v>
      </c>
      <c r="N95" s="558">
        <v>1</v>
      </c>
      <c r="O95" s="240" t="s">
        <v>379</v>
      </c>
      <c r="P95" s="448">
        <v>1</v>
      </c>
      <c r="Q95" s="448">
        <v>1</v>
      </c>
      <c r="R95" s="387" t="s">
        <v>380</v>
      </c>
      <c r="S95" s="493">
        <v>815</v>
      </c>
      <c r="T95" s="493">
        <v>1872</v>
      </c>
      <c r="U95" s="493">
        <v>5009</v>
      </c>
      <c r="V95" s="493">
        <v>4785</v>
      </c>
      <c r="W95" s="493">
        <v>7879</v>
      </c>
      <c r="X95" s="493">
        <v>1738</v>
      </c>
      <c r="Y95" s="493">
        <v>1735</v>
      </c>
      <c r="Z95" s="493">
        <v>2926</v>
      </c>
      <c r="AA95" s="493">
        <v>4107</v>
      </c>
      <c r="AB95" s="493">
        <v>5048</v>
      </c>
      <c r="AC95" s="493">
        <v>4981</v>
      </c>
      <c r="AD95" s="493">
        <v>4235</v>
      </c>
      <c r="AE95" s="578">
        <v>698622147</v>
      </c>
      <c r="AF95" s="563">
        <v>41639</v>
      </c>
      <c r="AG95" s="2060" t="s">
        <v>371</v>
      </c>
    </row>
    <row r="96" spans="1:33" s="316" customFormat="1" ht="94.5">
      <c r="A96" s="2019"/>
      <c r="B96" s="1424"/>
      <c r="C96" s="570"/>
      <c r="D96" s="571"/>
      <c r="E96" s="572"/>
      <c r="F96" s="323"/>
      <c r="H96" s="579"/>
      <c r="I96" s="580"/>
      <c r="J96" s="386"/>
      <c r="K96" s="2051"/>
      <c r="L96" s="455" t="s">
        <v>381</v>
      </c>
      <c r="M96" s="2212"/>
      <c r="N96" s="581">
        <v>0</v>
      </c>
      <c r="O96" s="240" t="s">
        <v>382</v>
      </c>
      <c r="P96" s="462">
        <v>1</v>
      </c>
      <c r="Q96" s="457">
        <v>1</v>
      </c>
      <c r="R96" s="387" t="s">
        <v>383</v>
      </c>
      <c r="S96" s="493">
        <v>815</v>
      </c>
      <c r="T96" s="493">
        <v>1872</v>
      </c>
      <c r="U96" s="493">
        <v>5009</v>
      </c>
      <c r="V96" s="493">
        <v>4785</v>
      </c>
      <c r="W96" s="493">
        <v>7879</v>
      </c>
      <c r="X96" s="493">
        <v>1738</v>
      </c>
      <c r="Y96" s="421"/>
      <c r="Z96" s="421"/>
      <c r="AA96" s="421"/>
      <c r="AB96" s="421"/>
      <c r="AC96" s="421"/>
      <c r="AD96" s="421"/>
      <c r="AE96" s="449">
        <v>0</v>
      </c>
      <c r="AF96" s="563">
        <v>41639</v>
      </c>
      <c r="AG96" s="2062"/>
    </row>
    <row r="97" spans="1:33" s="316" customFormat="1" ht="15.75">
      <c r="A97" s="378"/>
      <c r="B97" s="1424"/>
      <c r="C97" s="582"/>
      <c r="D97" s="572"/>
      <c r="E97" s="583"/>
      <c r="F97" s="439"/>
      <c r="H97" s="579"/>
      <c r="I97" s="580"/>
      <c r="J97" s="575"/>
      <c r="K97" s="584"/>
      <c r="L97" s="474"/>
      <c r="M97" s="474"/>
      <c r="N97" s="474"/>
      <c r="O97" s="474"/>
      <c r="P97" s="474"/>
      <c r="Q97" s="474"/>
      <c r="R97" s="475"/>
      <c r="S97" s="474"/>
      <c r="T97" s="474"/>
      <c r="U97" s="474"/>
      <c r="V97" s="474"/>
      <c r="W97" s="474"/>
      <c r="X97" s="474"/>
      <c r="Y97" s="476"/>
      <c r="Z97" s="474"/>
      <c r="AA97" s="474"/>
      <c r="AB97" s="474"/>
      <c r="AC97" s="474"/>
      <c r="AD97" s="474"/>
      <c r="AE97" s="474">
        <f>SUM(AE95:AE96)</f>
        <v>698622147</v>
      </c>
      <c r="AF97" s="476"/>
      <c r="AG97" s="577"/>
    </row>
    <row r="98" spans="1:33" s="316" customFormat="1" ht="121.5">
      <c r="A98" s="2213">
        <v>274703212130188</v>
      </c>
      <c r="B98" s="1423"/>
      <c r="C98" s="564"/>
      <c r="D98" s="565"/>
      <c r="E98" s="585"/>
      <c r="F98" s="481"/>
      <c r="G98" s="430"/>
      <c r="H98" s="586"/>
      <c r="I98" s="587"/>
      <c r="J98" s="588" t="s">
        <v>384</v>
      </c>
      <c r="K98" s="415" t="s">
        <v>385</v>
      </c>
      <c r="L98" s="589" t="s">
        <v>386</v>
      </c>
      <c r="M98" s="2211" t="s">
        <v>387</v>
      </c>
      <c r="N98" s="590"/>
      <c r="O98" s="456" t="s">
        <v>388</v>
      </c>
      <c r="P98" s="448">
        <v>1</v>
      </c>
      <c r="Q98" s="591">
        <v>1</v>
      </c>
      <c r="R98" s="387" t="s">
        <v>389</v>
      </c>
      <c r="S98" s="561">
        <v>7775</v>
      </c>
      <c r="T98" s="561">
        <v>0</v>
      </c>
      <c r="U98" s="561">
        <v>0</v>
      </c>
      <c r="V98" s="561">
        <v>0</v>
      </c>
      <c r="W98" s="561">
        <v>0</v>
      </c>
      <c r="X98" s="561">
        <v>0</v>
      </c>
      <c r="Y98" s="1868">
        <v>1735</v>
      </c>
      <c r="Z98" s="1868">
        <v>2926</v>
      </c>
      <c r="AA98" s="1868">
        <v>4107</v>
      </c>
      <c r="AB98" s="1868">
        <v>5048</v>
      </c>
      <c r="AC98" s="1868">
        <v>4981</v>
      </c>
      <c r="AD98" s="1868">
        <v>9997</v>
      </c>
      <c r="AE98" s="592">
        <v>27092522</v>
      </c>
      <c r="AF98" s="2017">
        <v>41639</v>
      </c>
      <c r="AG98" s="2060" t="s">
        <v>371</v>
      </c>
    </row>
    <row r="99" spans="1:33" s="316" customFormat="1" ht="54">
      <c r="A99" s="2213"/>
      <c r="B99" s="1424"/>
      <c r="C99" s="570"/>
      <c r="D99" s="565"/>
      <c r="E99" s="566"/>
      <c r="F99" s="481"/>
      <c r="G99" s="430"/>
      <c r="H99" s="586"/>
      <c r="I99" s="587"/>
      <c r="J99" s="588"/>
      <c r="K99" s="415"/>
      <c r="L99" s="589" t="s">
        <v>390</v>
      </c>
      <c r="M99" s="2214"/>
      <c r="N99" s="593"/>
      <c r="O99" s="240" t="s">
        <v>391</v>
      </c>
      <c r="P99" s="462" t="s">
        <v>392</v>
      </c>
      <c r="Q99" s="445">
        <v>1</v>
      </c>
      <c r="R99" s="387" t="s">
        <v>393</v>
      </c>
      <c r="S99" s="561">
        <v>0</v>
      </c>
      <c r="T99" s="561">
        <v>0</v>
      </c>
      <c r="U99" s="493" t="s">
        <v>2</v>
      </c>
      <c r="V99" s="493">
        <v>750</v>
      </c>
      <c r="W99" s="493"/>
      <c r="X99" s="561">
        <v>0</v>
      </c>
      <c r="Y99" s="1869"/>
      <c r="Z99" s="1869"/>
      <c r="AA99" s="1869"/>
      <c r="AB99" s="1869"/>
      <c r="AC99" s="1869"/>
      <c r="AD99" s="1869"/>
      <c r="AE99" s="592">
        <v>32511026</v>
      </c>
      <c r="AF99" s="2072"/>
      <c r="AG99" s="2061"/>
    </row>
    <row r="100" spans="1:33" s="316" customFormat="1" ht="94.5">
      <c r="A100" s="2213"/>
      <c r="B100" s="1424"/>
      <c r="C100" s="570"/>
      <c r="D100" s="571"/>
      <c r="E100" s="572"/>
      <c r="F100" s="481"/>
      <c r="G100" s="430"/>
      <c r="H100" s="586"/>
      <c r="I100" s="587"/>
      <c r="J100" s="588"/>
      <c r="K100" s="415"/>
      <c r="L100" s="589" t="s">
        <v>394</v>
      </c>
      <c r="M100" s="2214"/>
      <c r="N100" s="594"/>
      <c r="O100" s="240" t="s">
        <v>395</v>
      </c>
      <c r="P100" s="448" t="s">
        <v>396</v>
      </c>
      <c r="Q100" s="445">
        <v>1</v>
      </c>
      <c r="R100" s="387" t="s">
        <v>397</v>
      </c>
      <c r="S100" s="561">
        <v>0</v>
      </c>
      <c r="T100" s="561">
        <v>0</v>
      </c>
      <c r="U100" s="561">
        <v>0</v>
      </c>
      <c r="V100" s="595">
        <v>0.1</v>
      </c>
      <c r="W100" s="561">
        <v>0</v>
      </c>
      <c r="X100" s="561">
        <v>0</v>
      </c>
      <c r="Y100" s="1869"/>
      <c r="Z100" s="1869"/>
      <c r="AA100" s="1869"/>
      <c r="AB100" s="1869"/>
      <c r="AC100" s="1869"/>
      <c r="AD100" s="1869"/>
      <c r="AE100" s="592">
        <v>0</v>
      </c>
      <c r="AF100" s="2072"/>
      <c r="AG100" s="2061"/>
    </row>
    <row r="101" spans="1:33" s="316" customFormat="1" ht="27">
      <c r="A101" s="2213"/>
      <c r="B101" s="1423"/>
      <c r="C101" s="564"/>
      <c r="D101" s="565"/>
      <c r="E101" s="566"/>
      <c r="F101" s="481"/>
      <c r="G101" s="430"/>
      <c r="H101" s="586"/>
      <c r="I101" s="587"/>
      <c r="J101" s="587"/>
      <c r="K101" s="415"/>
      <c r="L101" s="589" t="s">
        <v>398</v>
      </c>
      <c r="M101" s="2214"/>
      <c r="N101" s="594"/>
      <c r="O101" s="240" t="s">
        <v>399</v>
      </c>
      <c r="P101" s="462">
        <v>1</v>
      </c>
      <c r="Q101" s="591">
        <v>1</v>
      </c>
      <c r="R101" s="387" t="s">
        <v>399</v>
      </c>
      <c r="S101" s="561">
        <v>6481</v>
      </c>
      <c r="T101" s="561">
        <v>6457</v>
      </c>
      <c r="U101" s="561">
        <v>7042</v>
      </c>
      <c r="V101" s="561">
        <v>6519</v>
      </c>
      <c r="W101" s="561">
        <v>33374</v>
      </c>
      <c r="X101" s="561">
        <v>8620</v>
      </c>
      <c r="Y101" s="1869"/>
      <c r="Z101" s="1869"/>
      <c r="AA101" s="1869"/>
      <c r="AB101" s="1869"/>
      <c r="AC101" s="1869"/>
      <c r="AD101" s="1869"/>
      <c r="AE101" s="592">
        <v>0</v>
      </c>
      <c r="AF101" s="2072"/>
      <c r="AG101" s="2061"/>
    </row>
    <row r="102" spans="1:33" s="316" customFormat="1" ht="54">
      <c r="A102" s="2213"/>
      <c r="B102" s="1424"/>
      <c r="C102" s="570"/>
      <c r="D102" s="571"/>
      <c r="E102" s="572"/>
      <c r="F102" s="481"/>
      <c r="G102" s="430"/>
      <c r="H102" s="586"/>
      <c r="I102" s="587"/>
      <c r="J102" s="587"/>
      <c r="K102" s="415"/>
      <c r="L102" s="589" t="s">
        <v>400</v>
      </c>
      <c r="M102" s="2214"/>
      <c r="N102" s="594"/>
      <c r="O102" s="240" t="s">
        <v>401</v>
      </c>
      <c r="P102" s="462">
        <v>73</v>
      </c>
      <c r="Q102" s="445">
        <v>1</v>
      </c>
      <c r="R102" s="387" t="s">
        <v>402</v>
      </c>
      <c r="S102" s="561">
        <v>1299</v>
      </c>
      <c r="T102" s="561">
        <v>0</v>
      </c>
      <c r="U102" s="561">
        <v>0</v>
      </c>
      <c r="V102" s="561">
        <v>0</v>
      </c>
      <c r="W102" s="561">
        <v>0</v>
      </c>
      <c r="X102" s="561">
        <v>0</v>
      </c>
      <c r="Y102" s="1869"/>
      <c r="Z102" s="1869"/>
      <c r="AA102" s="1869"/>
      <c r="AB102" s="1869"/>
      <c r="AC102" s="1869"/>
      <c r="AD102" s="1869"/>
      <c r="AE102" s="592">
        <v>27092522</v>
      </c>
      <c r="AF102" s="2072"/>
      <c r="AG102" s="2061"/>
    </row>
    <row r="103" spans="1:33" s="392" customFormat="1" ht="54">
      <c r="A103" s="2213"/>
      <c r="B103" s="1425"/>
      <c r="C103" s="596"/>
      <c r="D103" s="597"/>
      <c r="E103" s="598"/>
      <c r="F103" s="599"/>
      <c r="G103" s="600"/>
      <c r="H103" s="586"/>
      <c r="I103" s="587"/>
      <c r="J103" s="587"/>
      <c r="K103" s="415"/>
      <c r="L103" s="601" t="s">
        <v>403</v>
      </c>
      <c r="M103" s="2212"/>
      <c r="N103" s="602"/>
      <c r="O103" s="603" t="s">
        <v>404</v>
      </c>
      <c r="P103" s="604" t="s">
        <v>405</v>
      </c>
      <c r="Q103" s="605">
        <v>0.8</v>
      </c>
      <c r="R103" s="387" t="s">
        <v>406</v>
      </c>
      <c r="S103" s="561">
        <v>14228</v>
      </c>
      <c r="T103" s="561">
        <v>0</v>
      </c>
      <c r="U103" s="561">
        <v>0</v>
      </c>
      <c r="V103" s="561">
        <v>0</v>
      </c>
      <c r="W103" s="561">
        <v>0</v>
      </c>
      <c r="X103" s="561">
        <v>0</v>
      </c>
      <c r="Y103" s="1869"/>
      <c r="Z103" s="1869"/>
      <c r="AA103" s="1869"/>
      <c r="AB103" s="1869"/>
      <c r="AC103" s="1869"/>
      <c r="AD103" s="1869"/>
      <c r="AE103" s="592">
        <v>146299619</v>
      </c>
      <c r="AF103" s="2072"/>
      <c r="AG103" s="2061"/>
    </row>
    <row r="104" spans="1:33" s="438" customFormat="1" ht="108">
      <c r="A104" s="2213"/>
      <c r="B104" s="1423"/>
      <c r="C104" s="564"/>
      <c r="D104" s="565"/>
      <c r="E104" s="585"/>
      <c r="F104" s="606"/>
      <c r="G104" s="607"/>
      <c r="H104" s="608"/>
      <c r="I104" s="609"/>
      <c r="J104" s="609"/>
      <c r="K104" s="415"/>
      <c r="L104" s="601" t="s">
        <v>407</v>
      </c>
      <c r="M104" s="610"/>
      <c r="N104" s="610"/>
      <c r="O104" s="603" t="s">
        <v>408</v>
      </c>
      <c r="P104" s="462">
        <v>1</v>
      </c>
      <c r="Q104" s="591">
        <v>1</v>
      </c>
      <c r="R104" s="387" t="s">
        <v>408</v>
      </c>
      <c r="S104" s="611"/>
      <c r="T104" s="611"/>
      <c r="U104" s="611"/>
      <c r="V104" s="611"/>
      <c r="W104" s="611"/>
      <c r="X104" s="611"/>
      <c r="Y104" s="1869"/>
      <c r="Z104" s="1869"/>
      <c r="AA104" s="1869"/>
      <c r="AB104" s="1869"/>
      <c r="AC104" s="1869"/>
      <c r="AD104" s="1869"/>
      <c r="AE104" s="592">
        <v>292955231</v>
      </c>
      <c r="AF104" s="2072"/>
      <c r="AG104" s="2061"/>
    </row>
    <row r="105" spans="1:33" s="316" customFormat="1" ht="94.5">
      <c r="A105" s="2213"/>
      <c r="B105" s="1424"/>
      <c r="C105" s="570"/>
      <c r="D105" s="565"/>
      <c r="E105" s="566"/>
      <c r="F105" s="481"/>
      <c r="G105" s="430"/>
      <c r="H105" s="586"/>
      <c r="I105" s="587"/>
      <c r="J105" s="587"/>
      <c r="K105" s="415"/>
      <c r="L105" s="601" t="s">
        <v>409</v>
      </c>
      <c r="M105" s="612"/>
      <c r="N105" s="612"/>
      <c r="O105" s="603" t="s">
        <v>410</v>
      </c>
      <c r="P105" s="462">
        <v>1</v>
      </c>
      <c r="Q105" s="446">
        <v>1</v>
      </c>
      <c r="R105" s="387" t="s">
        <v>411</v>
      </c>
      <c r="S105" s="611"/>
      <c r="T105" s="611"/>
      <c r="U105" s="611"/>
      <c r="V105" s="611"/>
      <c r="W105" s="611"/>
      <c r="X105" s="611"/>
      <c r="Y105" s="1870"/>
      <c r="Z105" s="1870"/>
      <c r="AA105" s="1870"/>
      <c r="AB105" s="1870"/>
      <c r="AC105" s="1870"/>
      <c r="AD105" s="1870"/>
      <c r="AE105" s="592"/>
      <c r="AF105" s="2018"/>
      <c r="AG105" s="2062"/>
    </row>
    <row r="106" spans="1:33" s="316" customFormat="1" ht="27">
      <c r="A106" s="2073" t="s">
        <v>412</v>
      </c>
      <c r="B106" s="1424"/>
      <c r="C106" s="570"/>
      <c r="D106" s="565"/>
      <c r="E106" s="566"/>
      <c r="F106" s="481"/>
      <c r="G106" s="430"/>
      <c r="H106" s="586"/>
      <c r="I106" s="587"/>
      <c r="J106" s="587"/>
      <c r="K106" s="415"/>
      <c r="L106" s="2205" t="s">
        <v>409</v>
      </c>
      <c r="M106" s="2055" t="s">
        <v>413</v>
      </c>
      <c r="N106" s="2032">
        <v>100</v>
      </c>
      <c r="O106" s="2020" t="s">
        <v>414</v>
      </c>
      <c r="P106" s="2038">
        <v>0</v>
      </c>
      <c r="Q106" s="1877">
        <v>3</v>
      </c>
      <c r="R106" s="400" t="s">
        <v>415</v>
      </c>
      <c r="S106" s="1927">
        <v>7775</v>
      </c>
      <c r="T106" s="1927">
        <v>7739</v>
      </c>
      <c r="U106" s="1927">
        <v>8195</v>
      </c>
      <c r="V106" s="1927">
        <v>11616</v>
      </c>
      <c r="W106" s="1927">
        <v>31092</v>
      </c>
      <c r="X106" s="1927">
        <v>9998</v>
      </c>
      <c r="Y106" s="1868"/>
      <c r="Z106" s="1868"/>
      <c r="AA106" s="1868"/>
      <c r="AB106" s="1868"/>
      <c r="AC106" s="1868"/>
      <c r="AD106" s="1868"/>
      <c r="AE106" s="613">
        <v>8805000</v>
      </c>
      <c r="AF106" s="2208">
        <v>41639</v>
      </c>
      <c r="AG106" s="1874" t="s">
        <v>371</v>
      </c>
    </row>
    <row r="107" spans="1:33" s="316" customFormat="1" ht="54">
      <c r="A107" s="2073"/>
      <c r="B107" s="1424"/>
      <c r="C107" s="570"/>
      <c r="D107" s="565"/>
      <c r="E107" s="566"/>
      <c r="F107" s="481"/>
      <c r="G107" s="430"/>
      <c r="H107" s="586"/>
      <c r="I107" s="587"/>
      <c r="J107" s="587"/>
      <c r="K107" s="415"/>
      <c r="L107" s="2206"/>
      <c r="M107" s="2106"/>
      <c r="N107" s="2033"/>
      <c r="O107" s="2021"/>
      <c r="P107" s="2039"/>
      <c r="Q107" s="1878"/>
      <c r="R107" s="400" t="s">
        <v>416</v>
      </c>
      <c r="S107" s="1928"/>
      <c r="T107" s="1928"/>
      <c r="U107" s="1928"/>
      <c r="V107" s="1928"/>
      <c r="W107" s="1928"/>
      <c r="X107" s="1928"/>
      <c r="Y107" s="1869"/>
      <c r="Z107" s="1869"/>
      <c r="AA107" s="1869"/>
      <c r="AB107" s="1869"/>
      <c r="AC107" s="1869"/>
      <c r="AD107" s="1869"/>
      <c r="AE107" s="613">
        <v>0</v>
      </c>
      <c r="AF107" s="2209"/>
      <c r="AG107" s="1875"/>
    </row>
    <row r="108" spans="1:33" s="438" customFormat="1" ht="40.5">
      <c r="A108" s="2073"/>
      <c r="B108" s="1423"/>
      <c r="C108" s="564"/>
      <c r="D108" s="565"/>
      <c r="E108" s="566"/>
      <c r="F108" s="606"/>
      <c r="G108" s="607"/>
      <c r="H108" s="608"/>
      <c r="I108" s="609"/>
      <c r="J108" s="609"/>
      <c r="K108" s="415"/>
      <c r="L108" s="2207"/>
      <c r="M108" s="2063"/>
      <c r="N108" s="2034"/>
      <c r="O108" s="2022"/>
      <c r="P108" s="2040"/>
      <c r="Q108" s="1879"/>
      <c r="R108" s="387" t="s">
        <v>417</v>
      </c>
      <c r="S108" s="1929"/>
      <c r="T108" s="1929"/>
      <c r="U108" s="1929"/>
      <c r="V108" s="1929"/>
      <c r="W108" s="1929"/>
      <c r="X108" s="1929"/>
      <c r="Y108" s="1870"/>
      <c r="Z108" s="1870"/>
      <c r="AA108" s="1870"/>
      <c r="AB108" s="1870"/>
      <c r="AC108" s="1870"/>
      <c r="AD108" s="1870"/>
      <c r="AE108" s="614">
        <v>10086366</v>
      </c>
      <c r="AF108" s="2210"/>
      <c r="AG108" s="1876"/>
    </row>
    <row r="109" spans="1:33" s="438" customFormat="1" ht="13.5">
      <c r="A109" s="2073" t="s">
        <v>418</v>
      </c>
      <c r="B109" s="1424"/>
      <c r="C109" s="570"/>
      <c r="D109" s="571"/>
      <c r="E109" s="572"/>
      <c r="F109" s="606"/>
      <c r="G109" s="607"/>
      <c r="H109" s="608"/>
      <c r="I109" s="609"/>
      <c r="J109" s="609"/>
      <c r="K109" s="415"/>
      <c r="L109" s="2202" t="s">
        <v>419</v>
      </c>
      <c r="M109" s="1863" t="s">
        <v>420</v>
      </c>
      <c r="N109" s="2032">
        <v>25</v>
      </c>
      <c r="O109" s="2020" t="s">
        <v>421</v>
      </c>
      <c r="P109" s="2038">
        <v>0</v>
      </c>
      <c r="Q109" s="1877">
        <v>1</v>
      </c>
      <c r="R109" s="387" t="s">
        <v>422</v>
      </c>
      <c r="S109" s="2200">
        <v>7775</v>
      </c>
      <c r="T109" s="2200">
        <v>7739</v>
      </c>
      <c r="U109" s="2200">
        <v>8195</v>
      </c>
      <c r="V109" s="2200">
        <v>11616</v>
      </c>
      <c r="W109" s="2200">
        <v>31092</v>
      </c>
      <c r="X109" s="2200">
        <v>9998</v>
      </c>
      <c r="Y109" s="2200">
        <v>1012</v>
      </c>
      <c r="Z109" s="2200">
        <v>139</v>
      </c>
      <c r="AA109" s="2200">
        <v>49</v>
      </c>
      <c r="AB109" s="2200">
        <v>1267</v>
      </c>
      <c r="AC109" s="2200">
        <v>2490</v>
      </c>
      <c r="AD109" s="2201">
        <v>9998</v>
      </c>
      <c r="AE109" s="449">
        <v>10000000</v>
      </c>
      <c r="AF109" s="2017">
        <v>41639</v>
      </c>
      <c r="AG109" s="1874" t="s">
        <v>371</v>
      </c>
    </row>
    <row r="110" spans="1:33" s="438" customFormat="1" ht="27">
      <c r="A110" s="2073"/>
      <c r="B110" s="1424"/>
      <c r="C110" s="570"/>
      <c r="D110" s="571"/>
      <c r="E110" s="572"/>
      <c r="F110" s="606"/>
      <c r="G110" s="607"/>
      <c r="H110" s="608"/>
      <c r="I110" s="609"/>
      <c r="J110" s="609"/>
      <c r="K110" s="615"/>
      <c r="L110" s="2203"/>
      <c r="M110" s="2175"/>
      <c r="N110" s="2033"/>
      <c r="O110" s="2021"/>
      <c r="P110" s="2039"/>
      <c r="Q110" s="1878"/>
      <c r="R110" s="387" t="s">
        <v>423</v>
      </c>
      <c r="S110" s="2200"/>
      <c r="T110" s="2200"/>
      <c r="U110" s="2200"/>
      <c r="V110" s="2200"/>
      <c r="W110" s="2200"/>
      <c r="X110" s="2200"/>
      <c r="Y110" s="2200"/>
      <c r="Z110" s="2200"/>
      <c r="AA110" s="2200"/>
      <c r="AB110" s="2200"/>
      <c r="AC110" s="2200"/>
      <c r="AD110" s="2201"/>
      <c r="AE110" s="449">
        <v>30600000</v>
      </c>
      <c r="AF110" s="2072"/>
      <c r="AG110" s="1875"/>
    </row>
    <row r="111" spans="1:33" s="438" customFormat="1" ht="67.5">
      <c r="A111" s="2073"/>
      <c r="B111" s="1424"/>
      <c r="C111" s="570"/>
      <c r="D111" s="571"/>
      <c r="E111" s="572"/>
      <c r="F111" s="606"/>
      <c r="G111" s="607"/>
      <c r="H111" s="608"/>
      <c r="I111" s="609"/>
      <c r="J111" s="609"/>
      <c r="K111" s="615"/>
      <c r="L111" s="2204"/>
      <c r="M111" s="1864"/>
      <c r="N111" s="2034"/>
      <c r="O111" s="2022"/>
      <c r="P111" s="2040"/>
      <c r="Q111" s="1879"/>
      <c r="R111" s="387" t="s">
        <v>424</v>
      </c>
      <c r="S111" s="2200"/>
      <c r="T111" s="2200"/>
      <c r="U111" s="2200"/>
      <c r="V111" s="2200"/>
      <c r="W111" s="2200"/>
      <c r="X111" s="2200"/>
      <c r="Y111" s="2200"/>
      <c r="Z111" s="2200"/>
      <c r="AA111" s="2200"/>
      <c r="AB111" s="2200"/>
      <c r="AC111" s="2200"/>
      <c r="AD111" s="2201"/>
      <c r="AE111" s="449">
        <v>4400000</v>
      </c>
      <c r="AF111" s="2018"/>
      <c r="AG111" s="1875"/>
    </row>
    <row r="112" spans="1:33" s="316" customFormat="1" ht="15.75">
      <c r="A112" s="378"/>
      <c r="B112" s="1424"/>
      <c r="C112" s="570"/>
      <c r="D112" s="565"/>
      <c r="E112" s="566"/>
      <c r="F112" s="323"/>
      <c r="H112" s="579"/>
      <c r="I112" s="580"/>
      <c r="J112" s="576"/>
      <c r="K112" s="576"/>
      <c r="L112" s="474"/>
      <c r="M112" s="474"/>
      <c r="N112" s="474"/>
      <c r="O112" s="474"/>
      <c r="P112" s="474"/>
      <c r="Q112" s="474"/>
      <c r="R112" s="475"/>
      <c r="S112" s="474"/>
      <c r="T112" s="474"/>
      <c r="U112" s="474"/>
      <c r="V112" s="474"/>
      <c r="W112" s="474"/>
      <c r="X112" s="474"/>
      <c r="Y112" s="476"/>
      <c r="Z112" s="474"/>
      <c r="AA112" s="474"/>
      <c r="AB112" s="474"/>
      <c r="AC112" s="474"/>
      <c r="AD112" s="474"/>
      <c r="AE112" s="474">
        <f>SUM(AE98:AE111)</f>
        <v>589842286</v>
      </c>
      <c r="AF112" s="476"/>
      <c r="AG112" s="577"/>
    </row>
    <row r="113" spans="1:33" s="438" customFormat="1" ht="54">
      <c r="A113" s="2019">
        <v>274603212140187</v>
      </c>
      <c r="B113" s="1423"/>
      <c r="C113" s="564"/>
      <c r="D113" s="571"/>
      <c r="E113" s="572"/>
      <c r="F113" s="499"/>
      <c r="H113" s="437"/>
      <c r="I113" s="435"/>
      <c r="J113" s="616" t="s">
        <v>425</v>
      </c>
      <c r="K113" s="2049" t="s">
        <v>426</v>
      </c>
      <c r="L113" s="455" t="s">
        <v>427</v>
      </c>
      <c r="M113" s="2112" t="s">
        <v>428</v>
      </c>
      <c r="N113" s="617">
        <v>0.5</v>
      </c>
      <c r="O113" s="2020" t="s">
        <v>429</v>
      </c>
      <c r="P113" s="462" t="s">
        <v>396</v>
      </c>
      <c r="Q113" s="457">
        <v>6</v>
      </c>
      <c r="R113" s="387" t="s">
        <v>430</v>
      </c>
      <c r="S113" s="1871"/>
      <c r="T113" s="1871"/>
      <c r="U113" s="1871"/>
      <c r="V113" s="1874">
        <v>50</v>
      </c>
      <c r="W113" s="1874">
        <v>520</v>
      </c>
      <c r="X113" s="2194">
        <v>30</v>
      </c>
      <c r="Y113" s="1871"/>
      <c r="Z113" s="1898"/>
      <c r="AA113" s="1871"/>
      <c r="AB113" s="1871"/>
      <c r="AC113" s="1871"/>
      <c r="AD113" s="1871"/>
      <c r="AE113" s="449">
        <v>1600000</v>
      </c>
      <c r="AF113" s="2017">
        <v>41639</v>
      </c>
      <c r="AG113" s="2060" t="s">
        <v>371</v>
      </c>
    </row>
    <row r="114" spans="1:33" s="438" customFormat="1" ht="108">
      <c r="A114" s="2019"/>
      <c r="B114" s="1423"/>
      <c r="C114" s="564"/>
      <c r="D114" s="571"/>
      <c r="E114" s="572"/>
      <c r="F114" s="499"/>
      <c r="H114" s="437"/>
      <c r="I114" s="435"/>
      <c r="J114" s="459"/>
      <c r="K114" s="2050"/>
      <c r="L114" s="461" t="s">
        <v>431</v>
      </c>
      <c r="M114" s="2112"/>
      <c r="N114" s="617">
        <v>0.5</v>
      </c>
      <c r="O114" s="2021"/>
      <c r="P114" s="462" t="s">
        <v>396</v>
      </c>
      <c r="Q114" s="457">
        <v>20</v>
      </c>
      <c r="R114" s="387" t="s">
        <v>432</v>
      </c>
      <c r="S114" s="1872"/>
      <c r="T114" s="1872"/>
      <c r="U114" s="1872"/>
      <c r="V114" s="1875"/>
      <c r="W114" s="1875"/>
      <c r="X114" s="2195"/>
      <c r="Y114" s="1872"/>
      <c r="Z114" s="1899"/>
      <c r="AA114" s="1872"/>
      <c r="AB114" s="1872"/>
      <c r="AC114" s="1872"/>
      <c r="AD114" s="1872"/>
      <c r="AE114" s="449">
        <v>5300000</v>
      </c>
      <c r="AF114" s="2072"/>
      <c r="AG114" s="2061"/>
    </row>
    <row r="115" spans="1:33" s="316" customFormat="1" ht="40.5">
      <c r="A115" s="2019"/>
      <c r="B115" s="1424"/>
      <c r="C115" s="570"/>
      <c r="D115" s="571"/>
      <c r="E115" s="572"/>
      <c r="F115" s="323"/>
      <c r="H115" s="442"/>
      <c r="I115" s="440"/>
      <c r="J115" s="442"/>
      <c r="K115" s="2051"/>
      <c r="L115" s="618" t="s">
        <v>433</v>
      </c>
      <c r="M115" s="2112"/>
      <c r="N115" s="617"/>
      <c r="O115" s="2022"/>
      <c r="P115" s="462">
        <v>1</v>
      </c>
      <c r="Q115" s="457">
        <v>1</v>
      </c>
      <c r="R115" s="387" t="s">
        <v>434</v>
      </c>
      <c r="S115" s="1873"/>
      <c r="T115" s="1873"/>
      <c r="U115" s="1873"/>
      <c r="V115" s="1876"/>
      <c r="W115" s="1876"/>
      <c r="X115" s="2196"/>
      <c r="Y115" s="1873"/>
      <c r="Z115" s="1900"/>
      <c r="AA115" s="1873"/>
      <c r="AB115" s="1873"/>
      <c r="AC115" s="1873"/>
      <c r="AD115" s="1873"/>
      <c r="AE115" s="449">
        <v>0</v>
      </c>
      <c r="AF115" s="2018"/>
      <c r="AG115" s="2062"/>
    </row>
    <row r="116" spans="1:33" s="316" customFormat="1" ht="15.75">
      <c r="A116" s="378"/>
      <c r="B116" s="1424"/>
      <c r="C116" s="570"/>
      <c r="D116" s="571"/>
      <c r="E116" s="572"/>
      <c r="F116" s="323"/>
      <c r="H116" s="442"/>
      <c r="I116" s="440"/>
      <c r="J116" s="576"/>
      <c r="K116" s="576"/>
      <c r="L116" s="474"/>
      <c r="M116" s="474"/>
      <c r="N116" s="474"/>
      <c r="O116" s="474"/>
      <c r="P116" s="474"/>
      <c r="Q116" s="474"/>
      <c r="R116" s="475"/>
      <c r="S116" s="474"/>
      <c r="T116" s="474"/>
      <c r="U116" s="474"/>
      <c r="V116" s="474"/>
      <c r="W116" s="474"/>
      <c r="X116" s="474"/>
      <c r="Y116" s="476"/>
      <c r="Z116" s="474"/>
      <c r="AA116" s="474"/>
      <c r="AB116" s="474"/>
      <c r="AC116" s="474"/>
      <c r="AD116" s="474"/>
      <c r="AE116" s="474">
        <f>SUM(AE113:AE115)</f>
        <v>6900000</v>
      </c>
      <c r="AF116" s="476"/>
      <c r="AG116" s="577"/>
    </row>
    <row r="117" spans="1:33" s="1" customFormat="1" ht="94.5">
      <c r="A117" s="1456"/>
      <c r="B117" s="1426"/>
      <c r="C117" s="619"/>
      <c r="D117" s="620"/>
      <c r="E117" s="621"/>
      <c r="F117" s="622"/>
      <c r="H117" s="442"/>
      <c r="I117" s="440"/>
      <c r="J117" s="623" t="s">
        <v>435</v>
      </c>
      <c r="K117" s="624" t="s">
        <v>436</v>
      </c>
      <c r="L117" s="618" t="s">
        <v>437</v>
      </c>
      <c r="M117" s="625"/>
      <c r="N117" s="626">
        <v>100</v>
      </c>
      <c r="O117" s="446" t="s">
        <v>438</v>
      </c>
      <c r="P117" s="627" t="s">
        <v>396</v>
      </c>
      <c r="Q117" s="457">
        <v>2</v>
      </c>
      <c r="R117" s="387" t="s">
        <v>439</v>
      </c>
      <c r="S117" s="493"/>
      <c r="T117" s="493"/>
      <c r="U117" s="493"/>
      <c r="V117" s="493"/>
      <c r="W117" s="493"/>
      <c r="X117" s="493"/>
      <c r="Y117" s="493"/>
      <c r="Z117" s="493"/>
      <c r="AA117" s="493"/>
      <c r="AB117" s="493"/>
      <c r="AC117" s="493"/>
      <c r="AD117" s="493"/>
      <c r="AE117" s="449"/>
      <c r="AF117" s="628"/>
      <c r="AG117" s="454"/>
    </row>
    <row r="118" spans="1:33" s="438" customFormat="1" ht="15.75">
      <c r="A118" s="378"/>
      <c r="B118" s="1423"/>
      <c r="C118" s="564"/>
      <c r="D118" s="565"/>
      <c r="E118" s="566"/>
      <c r="F118" s="499"/>
      <c r="H118" s="437"/>
      <c r="I118" s="435"/>
      <c r="J118" s="629"/>
      <c r="K118" s="527"/>
      <c r="L118" s="474"/>
      <c r="M118" s="474"/>
      <c r="N118" s="474"/>
      <c r="O118" s="474"/>
      <c r="P118" s="474"/>
      <c r="Q118" s="474"/>
      <c r="R118" s="475"/>
      <c r="S118" s="474"/>
      <c r="T118" s="528"/>
      <c r="U118" s="528"/>
      <c r="V118" s="528"/>
      <c r="W118" s="528"/>
      <c r="X118" s="528"/>
      <c r="Y118" s="528"/>
      <c r="Z118" s="528"/>
      <c r="AA118" s="528"/>
      <c r="AB118" s="528"/>
      <c r="AC118" s="528"/>
      <c r="AD118" s="528"/>
      <c r="AE118" s="528">
        <f>SUM(S118:AD118)</f>
        <v>0</v>
      </c>
      <c r="AF118" s="529"/>
      <c r="AG118" s="530"/>
    </row>
    <row r="119" spans="1:33" s="242" customFormat="1" ht="15.75">
      <c r="A119" s="1455"/>
      <c r="B119" s="1423"/>
      <c r="C119" s="564"/>
      <c r="D119" s="565"/>
      <c r="E119" s="630"/>
      <c r="F119" s="631"/>
      <c r="H119" s="243"/>
      <c r="I119" s="243"/>
      <c r="J119" s="243"/>
      <c r="K119" s="243"/>
      <c r="L119" s="534"/>
      <c r="M119" s="534"/>
      <c r="N119" s="534"/>
      <c r="O119" s="534"/>
      <c r="P119" s="534"/>
      <c r="Q119" s="534"/>
      <c r="R119" s="535"/>
      <c r="S119" s="534"/>
      <c r="T119" s="534"/>
      <c r="U119" s="534"/>
      <c r="V119" s="534"/>
      <c r="W119" s="534"/>
      <c r="X119" s="534"/>
      <c r="Y119" s="536"/>
      <c r="Z119" s="534"/>
      <c r="AA119" s="534"/>
      <c r="AB119" s="534"/>
      <c r="AC119" s="534"/>
      <c r="AD119" s="534"/>
      <c r="AE119" s="537">
        <f>AE94+AE97+AE112+AE116+AE118</f>
        <v>14025104331</v>
      </c>
      <c r="AF119" s="536"/>
      <c r="AG119" s="538"/>
    </row>
    <row r="120" spans="1:33" s="242" customFormat="1" ht="15.75">
      <c r="A120" s="1455"/>
      <c r="B120" s="1427"/>
      <c r="C120" s="632"/>
      <c r="D120" s="633"/>
      <c r="E120" s="634"/>
      <c r="F120" s="543"/>
      <c r="G120" s="543"/>
      <c r="H120" s="543"/>
      <c r="I120" s="543"/>
      <c r="J120" s="543"/>
      <c r="K120" s="543"/>
      <c r="L120" s="545"/>
      <c r="M120" s="545"/>
      <c r="N120" s="545"/>
      <c r="O120" s="545"/>
      <c r="P120" s="545"/>
      <c r="Q120" s="545"/>
      <c r="R120" s="546"/>
      <c r="S120" s="545"/>
      <c r="T120" s="545"/>
      <c r="U120" s="545"/>
      <c r="V120" s="545"/>
      <c r="W120" s="545"/>
      <c r="X120" s="545"/>
      <c r="Y120" s="547"/>
      <c r="Z120" s="545"/>
      <c r="AA120" s="545"/>
      <c r="AB120" s="545"/>
      <c r="AC120" s="545"/>
      <c r="AD120" s="545"/>
      <c r="AE120" s="548">
        <f>AE119</f>
        <v>14025104331</v>
      </c>
      <c r="AF120" s="547"/>
      <c r="AG120" s="549"/>
    </row>
    <row r="121" spans="1:33" s="242" customFormat="1" ht="15.75">
      <c r="A121" s="1455"/>
      <c r="L121" s="244"/>
      <c r="M121" s="244"/>
      <c r="N121" s="244"/>
      <c r="O121" s="244"/>
      <c r="P121" s="244"/>
      <c r="Q121" s="244"/>
      <c r="R121" s="635"/>
      <c r="AE121" s="636"/>
      <c r="AF121" s="637"/>
      <c r="AG121" s="638"/>
    </row>
    <row r="122" spans="1:33" s="438" customFormat="1" ht="54">
      <c r="A122" s="2019">
        <v>273604513110191</v>
      </c>
      <c r="B122" s="1428"/>
      <c r="C122" s="639"/>
      <c r="D122" s="640"/>
      <c r="E122" s="641"/>
      <c r="F122" s="553">
        <v>1.3</v>
      </c>
      <c r="G122" s="554" t="s">
        <v>440</v>
      </c>
      <c r="H122" s="642" t="s">
        <v>441</v>
      </c>
      <c r="I122" s="643" t="s">
        <v>442</v>
      </c>
      <c r="J122" s="644" t="s">
        <v>443</v>
      </c>
      <c r="K122" s="2188" t="s">
        <v>444</v>
      </c>
      <c r="L122" s="2189" t="s">
        <v>445</v>
      </c>
      <c r="M122" s="2166" t="s">
        <v>446</v>
      </c>
      <c r="N122" s="2032"/>
      <c r="O122" s="2192" t="s">
        <v>447</v>
      </c>
      <c r="P122" s="2038">
        <v>0</v>
      </c>
      <c r="Q122" s="1877">
        <v>1</v>
      </c>
      <c r="R122" s="240" t="s">
        <v>448</v>
      </c>
      <c r="S122" s="1927">
        <v>7775</v>
      </c>
      <c r="T122" s="1927">
        <v>7739</v>
      </c>
      <c r="U122" s="1927">
        <v>8195</v>
      </c>
      <c r="V122" s="1927">
        <v>11616</v>
      </c>
      <c r="W122" s="1927">
        <v>31092</v>
      </c>
      <c r="X122" s="1927">
        <v>9998</v>
      </c>
      <c r="Y122" s="2181">
        <v>70</v>
      </c>
      <c r="Z122" s="2197"/>
      <c r="AA122" s="2197"/>
      <c r="AB122" s="2181">
        <v>200</v>
      </c>
      <c r="AC122" s="2181">
        <v>300</v>
      </c>
      <c r="AD122" s="2181">
        <v>9998</v>
      </c>
      <c r="AE122" s="645">
        <v>0</v>
      </c>
      <c r="AF122" s="2123">
        <v>41547</v>
      </c>
      <c r="AG122" s="2086" t="s">
        <v>449</v>
      </c>
    </row>
    <row r="123" spans="1:33" s="438" customFormat="1" ht="40.5">
      <c r="A123" s="2019"/>
      <c r="B123" s="1429"/>
      <c r="C123" s="646"/>
      <c r="D123" s="647"/>
      <c r="E123" s="648"/>
      <c r="F123" s="649"/>
      <c r="G123" s="319"/>
      <c r="H123" s="650"/>
      <c r="I123" s="651"/>
      <c r="J123" s="652"/>
      <c r="K123" s="2184"/>
      <c r="L123" s="2190"/>
      <c r="M123" s="2168"/>
      <c r="N123" s="2033"/>
      <c r="O123" s="2193"/>
      <c r="P123" s="2039"/>
      <c r="Q123" s="1878"/>
      <c r="R123" s="240" t="s">
        <v>450</v>
      </c>
      <c r="S123" s="1928"/>
      <c r="T123" s="1928"/>
      <c r="U123" s="1928"/>
      <c r="V123" s="1928"/>
      <c r="W123" s="1928"/>
      <c r="X123" s="1928"/>
      <c r="Y123" s="2182"/>
      <c r="Z123" s="2198"/>
      <c r="AA123" s="2198"/>
      <c r="AB123" s="2182"/>
      <c r="AC123" s="2182"/>
      <c r="AD123" s="2182"/>
      <c r="AE123" s="645">
        <v>10000000</v>
      </c>
      <c r="AF123" s="2124"/>
      <c r="AG123" s="2126"/>
    </row>
    <row r="124" spans="1:33" s="438" customFormat="1" ht="54">
      <c r="A124" s="378">
        <v>273604513110192</v>
      </c>
      <c r="B124" s="1429"/>
      <c r="C124" s="646"/>
      <c r="D124" s="647"/>
      <c r="E124" s="648"/>
      <c r="F124" s="649"/>
      <c r="G124" s="653"/>
      <c r="H124" s="650"/>
      <c r="I124" s="651"/>
      <c r="J124" s="652"/>
      <c r="K124" s="654"/>
      <c r="L124" s="2191"/>
      <c r="M124" s="456" t="s">
        <v>451</v>
      </c>
      <c r="N124" s="655"/>
      <c r="O124" s="656" t="s">
        <v>452</v>
      </c>
      <c r="P124" s="657"/>
      <c r="Q124" s="658">
        <v>1</v>
      </c>
      <c r="R124" s="240" t="s">
        <v>453</v>
      </c>
      <c r="S124" s="1929"/>
      <c r="T124" s="1929"/>
      <c r="U124" s="1929"/>
      <c r="V124" s="1929"/>
      <c r="W124" s="1929"/>
      <c r="X124" s="1929"/>
      <c r="Y124" s="2183"/>
      <c r="Z124" s="2199"/>
      <c r="AA124" s="2199"/>
      <c r="AB124" s="2183"/>
      <c r="AC124" s="2183"/>
      <c r="AD124" s="2183"/>
      <c r="AE124" s="645">
        <v>8000000</v>
      </c>
      <c r="AF124" s="2125"/>
      <c r="AG124" s="2087"/>
    </row>
    <row r="125" spans="1:33" s="316" customFormat="1" ht="15.75">
      <c r="A125" s="378"/>
      <c r="B125" s="1430"/>
      <c r="C125" s="659"/>
      <c r="D125" s="660"/>
      <c r="E125" s="661"/>
      <c r="F125" s="662"/>
      <c r="G125" s="662"/>
      <c r="H125" s="650"/>
      <c r="I125" s="651"/>
      <c r="J125" s="472"/>
      <c r="K125" s="472"/>
      <c r="L125" s="474"/>
      <c r="M125" s="474"/>
      <c r="N125" s="474"/>
      <c r="O125" s="474"/>
      <c r="P125" s="474"/>
      <c r="Q125" s="474"/>
      <c r="R125" s="475"/>
      <c r="S125" s="474"/>
      <c r="T125" s="474"/>
      <c r="U125" s="474"/>
      <c r="V125" s="474"/>
      <c r="W125" s="474"/>
      <c r="X125" s="474"/>
      <c r="Y125" s="474"/>
      <c r="Z125" s="474"/>
      <c r="AA125" s="474"/>
      <c r="AB125" s="474"/>
      <c r="AC125" s="474"/>
      <c r="AD125" s="474"/>
      <c r="AE125" s="474">
        <f>SUM(AE122:AE124)</f>
        <v>18000000</v>
      </c>
      <c r="AF125" s="476"/>
      <c r="AG125" s="577"/>
    </row>
    <row r="126" spans="1:33" s="438" customFormat="1" ht="67.5">
      <c r="A126" s="2045" t="s">
        <v>454</v>
      </c>
      <c r="B126" s="1429"/>
      <c r="C126" s="646"/>
      <c r="D126" s="647"/>
      <c r="E126" s="648"/>
      <c r="F126" s="524"/>
      <c r="G126" s="524"/>
      <c r="H126" s="663"/>
      <c r="I126" s="663"/>
      <c r="J126" s="2186" t="s">
        <v>455</v>
      </c>
      <c r="K126" s="2186" t="s">
        <v>456</v>
      </c>
      <c r="L126" s="664" t="s">
        <v>457</v>
      </c>
      <c r="M126" s="2166" t="s">
        <v>458</v>
      </c>
      <c r="N126" s="2032">
        <v>25</v>
      </c>
      <c r="O126" s="2148" t="s">
        <v>459</v>
      </c>
      <c r="P126" s="2038">
        <v>4</v>
      </c>
      <c r="Q126" s="1877">
        <v>5</v>
      </c>
      <c r="R126" s="240" t="s">
        <v>460</v>
      </c>
      <c r="S126" s="2181">
        <v>84</v>
      </c>
      <c r="T126" s="2181">
        <v>1048</v>
      </c>
      <c r="U126" s="2181">
        <v>1596</v>
      </c>
      <c r="V126" s="2181">
        <v>859</v>
      </c>
      <c r="W126" s="2181">
        <v>50</v>
      </c>
      <c r="X126" s="2181">
        <v>0</v>
      </c>
      <c r="Y126" s="2181">
        <v>10</v>
      </c>
      <c r="Z126" s="2181">
        <v>2</v>
      </c>
      <c r="AA126" s="2181"/>
      <c r="AB126" s="2181">
        <v>5</v>
      </c>
      <c r="AC126" s="2181">
        <v>30</v>
      </c>
      <c r="AD126" s="2181">
        <v>0</v>
      </c>
      <c r="AE126" s="452">
        <v>12050000</v>
      </c>
      <c r="AF126" s="665">
        <v>41608</v>
      </c>
      <c r="AG126" s="2060" t="s">
        <v>449</v>
      </c>
    </row>
    <row r="127" spans="1:33" s="438" customFormat="1" ht="27">
      <c r="A127" s="2045"/>
      <c r="B127" s="1429"/>
      <c r="C127" s="646"/>
      <c r="D127" s="647"/>
      <c r="E127" s="648"/>
      <c r="F127" s="524"/>
      <c r="G127" s="524"/>
      <c r="H127" s="663"/>
      <c r="I127" s="663"/>
      <c r="J127" s="2185"/>
      <c r="K127" s="2185"/>
      <c r="L127" s="666"/>
      <c r="M127" s="2167"/>
      <c r="N127" s="2033"/>
      <c r="O127" s="2149"/>
      <c r="P127" s="2039"/>
      <c r="Q127" s="1878"/>
      <c r="R127" s="240" t="s">
        <v>461</v>
      </c>
      <c r="S127" s="2182"/>
      <c r="T127" s="2182"/>
      <c r="U127" s="2182"/>
      <c r="V127" s="2182"/>
      <c r="W127" s="2182"/>
      <c r="X127" s="2182"/>
      <c r="Y127" s="2182"/>
      <c r="Z127" s="2182"/>
      <c r="AA127" s="2182"/>
      <c r="AB127" s="2182"/>
      <c r="AC127" s="2182"/>
      <c r="AD127" s="2182"/>
      <c r="AE127" s="452">
        <v>5000000</v>
      </c>
      <c r="AF127" s="665">
        <v>41608</v>
      </c>
      <c r="AG127" s="2061"/>
    </row>
    <row r="128" spans="1:33" s="438" customFormat="1" ht="27">
      <c r="A128" s="2045"/>
      <c r="B128" s="1429"/>
      <c r="C128" s="646"/>
      <c r="D128" s="647"/>
      <c r="E128" s="648"/>
      <c r="F128" s="524"/>
      <c r="G128" s="524"/>
      <c r="H128" s="663"/>
      <c r="I128" s="663"/>
      <c r="J128" s="2185"/>
      <c r="K128" s="2185"/>
      <c r="L128" s="666"/>
      <c r="M128" s="2167"/>
      <c r="N128" s="2033"/>
      <c r="O128" s="2149"/>
      <c r="P128" s="2039"/>
      <c r="Q128" s="1878"/>
      <c r="R128" s="240" t="s">
        <v>462</v>
      </c>
      <c r="S128" s="2182"/>
      <c r="T128" s="2182"/>
      <c r="U128" s="2182"/>
      <c r="V128" s="2182"/>
      <c r="W128" s="2182"/>
      <c r="X128" s="2182"/>
      <c r="Y128" s="2182"/>
      <c r="Z128" s="2182"/>
      <c r="AA128" s="2182"/>
      <c r="AB128" s="2182"/>
      <c r="AC128" s="2182"/>
      <c r="AD128" s="2182"/>
      <c r="AE128" s="452">
        <v>39300000</v>
      </c>
      <c r="AF128" s="665">
        <v>41608</v>
      </c>
      <c r="AG128" s="2061"/>
    </row>
    <row r="129" spans="1:33" s="438" customFormat="1" ht="13.5">
      <c r="A129" s="2045"/>
      <c r="B129" s="1429"/>
      <c r="C129" s="646"/>
      <c r="D129" s="647"/>
      <c r="E129" s="648"/>
      <c r="F129" s="524"/>
      <c r="G129" s="524"/>
      <c r="H129" s="663"/>
      <c r="I129" s="663"/>
      <c r="J129" s="2185"/>
      <c r="K129" s="2185"/>
      <c r="L129" s="666"/>
      <c r="M129" s="2167"/>
      <c r="N129" s="2033"/>
      <c r="O129" s="2149"/>
      <c r="P129" s="2039"/>
      <c r="Q129" s="1878"/>
      <c r="R129" s="240" t="s">
        <v>463</v>
      </c>
      <c r="S129" s="2182"/>
      <c r="T129" s="2182"/>
      <c r="U129" s="2182"/>
      <c r="V129" s="2182"/>
      <c r="W129" s="2182"/>
      <c r="X129" s="2182"/>
      <c r="Y129" s="2182"/>
      <c r="Z129" s="2182"/>
      <c r="AA129" s="2182"/>
      <c r="AB129" s="2182"/>
      <c r="AC129" s="2182"/>
      <c r="AD129" s="2182"/>
      <c r="AE129" s="452">
        <v>7650000</v>
      </c>
      <c r="AF129" s="665">
        <v>41608</v>
      </c>
      <c r="AG129" s="2061"/>
    </row>
    <row r="130" spans="1:33" s="438" customFormat="1" ht="27">
      <c r="A130" s="2045"/>
      <c r="B130" s="1429"/>
      <c r="C130" s="646"/>
      <c r="D130" s="647"/>
      <c r="E130" s="648"/>
      <c r="F130" s="524"/>
      <c r="G130" s="524"/>
      <c r="H130" s="663"/>
      <c r="I130" s="663"/>
      <c r="J130" s="2187"/>
      <c r="K130" s="2187"/>
      <c r="L130" s="667"/>
      <c r="M130" s="2168"/>
      <c r="N130" s="2034"/>
      <c r="O130" s="2150"/>
      <c r="P130" s="2040"/>
      <c r="Q130" s="1879"/>
      <c r="R130" s="240" t="s">
        <v>464</v>
      </c>
      <c r="S130" s="2183"/>
      <c r="T130" s="2183"/>
      <c r="U130" s="2183"/>
      <c r="V130" s="2183"/>
      <c r="W130" s="2183"/>
      <c r="X130" s="2183"/>
      <c r="Y130" s="2183"/>
      <c r="Z130" s="2183"/>
      <c r="AA130" s="2183"/>
      <c r="AB130" s="2183"/>
      <c r="AC130" s="2183"/>
      <c r="AD130" s="2183"/>
      <c r="AE130" s="452">
        <v>36000000</v>
      </c>
      <c r="AF130" s="665">
        <v>41608</v>
      </c>
      <c r="AG130" s="2062"/>
    </row>
    <row r="131" spans="1:33" s="316" customFormat="1" ht="15.75">
      <c r="A131" s="378"/>
      <c r="B131" s="1430"/>
      <c r="C131" s="659"/>
      <c r="D131" s="660"/>
      <c r="E131" s="661"/>
      <c r="F131" s="662"/>
      <c r="G131" s="662"/>
      <c r="H131" s="668"/>
      <c r="I131" s="668"/>
      <c r="J131" s="669"/>
      <c r="K131" s="670"/>
      <c r="L131" s="474"/>
      <c r="M131" s="474"/>
      <c r="N131" s="474"/>
      <c r="O131" s="474"/>
      <c r="P131" s="474"/>
      <c r="Q131" s="474"/>
      <c r="R131" s="475"/>
      <c r="S131" s="474"/>
      <c r="T131" s="474"/>
      <c r="U131" s="474"/>
      <c r="V131" s="474"/>
      <c r="W131" s="474"/>
      <c r="X131" s="474"/>
      <c r="Y131" s="474"/>
      <c r="Z131" s="474"/>
      <c r="AA131" s="474"/>
      <c r="AB131" s="474"/>
      <c r="AC131" s="474"/>
      <c r="AD131" s="474"/>
      <c r="AE131" s="474">
        <f>SUM(AE126:AE130)</f>
        <v>100000000</v>
      </c>
      <c r="AF131" s="476"/>
      <c r="AG131" s="577"/>
    </row>
    <row r="132" spans="1:33" s="438" customFormat="1" ht="13.5">
      <c r="A132" s="2019">
        <v>273604513130168</v>
      </c>
      <c r="B132" s="1429"/>
      <c r="C132" s="646"/>
      <c r="D132" s="647"/>
      <c r="E132" s="648"/>
      <c r="F132" s="524"/>
      <c r="G132" s="524"/>
      <c r="H132" s="663"/>
      <c r="I132" s="663"/>
      <c r="J132" s="2184"/>
      <c r="K132" s="2185"/>
      <c r="L132" s="2142" t="s">
        <v>465</v>
      </c>
      <c r="M132" s="2166" t="s">
        <v>466</v>
      </c>
      <c r="N132" s="2032">
        <v>100</v>
      </c>
      <c r="O132" s="1863" t="s">
        <v>467</v>
      </c>
      <c r="P132" s="2038">
        <v>1</v>
      </c>
      <c r="Q132" s="1877"/>
      <c r="R132" s="2069" t="s">
        <v>468</v>
      </c>
      <c r="S132" s="1927">
        <v>3500</v>
      </c>
      <c r="T132" s="1927">
        <v>5000</v>
      </c>
      <c r="U132" s="1927">
        <v>10000</v>
      </c>
      <c r="V132" s="1927">
        <v>13000</v>
      </c>
      <c r="W132" s="1927">
        <v>8000</v>
      </c>
      <c r="X132" s="1927">
        <v>4000</v>
      </c>
      <c r="Y132" s="1927">
        <v>50</v>
      </c>
      <c r="Z132" s="1927">
        <v>17</v>
      </c>
      <c r="AA132" s="1927">
        <v>0</v>
      </c>
      <c r="AB132" s="1927">
        <v>150</v>
      </c>
      <c r="AC132" s="1927">
        <v>200</v>
      </c>
      <c r="AD132" s="1927">
        <v>4000</v>
      </c>
      <c r="AE132" s="2139">
        <v>3000000</v>
      </c>
      <c r="AF132" s="2057">
        <v>41608</v>
      </c>
      <c r="AG132" s="2060" t="s">
        <v>449</v>
      </c>
    </row>
    <row r="133" spans="1:33" s="438" customFormat="1" ht="13.5">
      <c r="A133" s="2019"/>
      <c r="B133" s="1429"/>
      <c r="C133" s="646"/>
      <c r="D133" s="647"/>
      <c r="E133" s="648"/>
      <c r="F133" s="524"/>
      <c r="G133" s="524"/>
      <c r="H133" s="663"/>
      <c r="I133" s="663"/>
      <c r="J133" s="2184"/>
      <c r="K133" s="2185"/>
      <c r="L133" s="2143"/>
      <c r="M133" s="2167"/>
      <c r="N133" s="2033"/>
      <c r="O133" s="2175"/>
      <c r="P133" s="2039"/>
      <c r="Q133" s="1878"/>
      <c r="R133" s="2070"/>
      <c r="S133" s="1928"/>
      <c r="T133" s="1928"/>
      <c r="U133" s="1928"/>
      <c r="V133" s="1928"/>
      <c r="W133" s="1928"/>
      <c r="X133" s="1928"/>
      <c r="Y133" s="1928"/>
      <c r="Z133" s="1928"/>
      <c r="AA133" s="1928"/>
      <c r="AB133" s="1928"/>
      <c r="AC133" s="1928"/>
      <c r="AD133" s="1928"/>
      <c r="AE133" s="2140"/>
      <c r="AF133" s="2058"/>
      <c r="AG133" s="2061"/>
    </row>
    <row r="134" spans="1:33" s="438" customFormat="1" ht="13.5">
      <c r="A134" s="2019"/>
      <c r="B134" s="1429"/>
      <c r="C134" s="646"/>
      <c r="D134" s="647"/>
      <c r="E134" s="648"/>
      <c r="F134" s="524"/>
      <c r="G134" s="524"/>
      <c r="H134" s="663"/>
      <c r="I134" s="663"/>
      <c r="J134" s="2184"/>
      <c r="K134" s="2185"/>
      <c r="L134" s="2143"/>
      <c r="M134" s="2167"/>
      <c r="N134" s="2033"/>
      <c r="O134" s="2175"/>
      <c r="P134" s="2039"/>
      <c r="Q134" s="1878"/>
      <c r="R134" s="2070"/>
      <c r="S134" s="1928"/>
      <c r="T134" s="1928"/>
      <c r="U134" s="1928"/>
      <c r="V134" s="1928"/>
      <c r="W134" s="1928"/>
      <c r="X134" s="1928"/>
      <c r="Y134" s="1928"/>
      <c r="Z134" s="1928"/>
      <c r="AA134" s="1928"/>
      <c r="AB134" s="1928"/>
      <c r="AC134" s="1928"/>
      <c r="AD134" s="1928"/>
      <c r="AE134" s="2140"/>
      <c r="AF134" s="2058"/>
      <c r="AG134" s="2061"/>
    </row>
    <row r="135" spans="1:33" s="438" customFormat="1" ht="13.5">
      <c r="A135" s="2019"/>
      <c r="B135" s="1429"/>
      <c r="C135" s="646"/>
      <c r="D135" s="647"/>
      <c r="E135" s="648"/>
      <c r="F135" s="524"/>
      <c r="G135" s="524"/>
      <c r="H135" s="663"/>
      <c r="I135" s="663"/>
      <c r="J135" s="2184"/>
      <c r="K135" s="2185"/>
      <c r="L135" s="2144"/>
      <c r="M135" s="2168"/>
      <c r="N135" s="2034"/>
      <c r="O135" s="1864"/>
      <c r="P135" s="2040"/>
      <c r="Q135" s="1879"/>
      <c r="R135" s="2071"/>
      <c r="S135" s="1928"/>
      <c r="T135" s="1928"/>
      <c r="U135" s="1928"/>
      <c r="V135" s="1928"/>
      <c r="W135" s="1928"/>
      <c r="X135" s="1928"/>
      <c r="Y135" s="1928"/>
      <c r="Z135" s="1928"/>
      <c r="AA135" s="1928"/>
      <c r="AB135" s="1928"/>
      <c r="AC135" s="1928"/>
      <c r="AD135" s="1928"/>
      <c r="AE135" s="2141"/>
      <c r="AF135" s="2058"/>
      <c r="AG135" s="2061"/>
    </row>
    <row r="136" spans="1:33" s="316" customFormat="1" ht="40.5">
      <c r="A136" s="378"/>
      <c r="B136" s="1430"/>
      <c r="C136" s="659"/>
      <c r="D136" s="660"/>
      <c r="E136" s="661"/>
      <c r="F136" s="662"/>
      <c r="G136" s="662"/>
      <c r="H136" s="668"/>
      <c r="I136" s="668"/>
      <c r="J136" s="2184"/>
      <c r="K136" s="2185"/>
      <c r="L136" s="2142" t="s">
        <v>469</v>
      </c>
      <c r="M136" s="2020"/>
      <c r="N136" s="2032">
        <v>100</v>
      </c>
      <c r="O136" s="2020" t="s">
        <v>470</v>
      </c>
      <c r="P136" s="2038">
        <v>0</v>
      </c>
      <c r="Q136" s="2136"/>
      <c r="R136" s="387" t="s">
        <v>471</v>
      </c>
      <c r="S136" s="1928"/>
      <c r="T136" s="1928"/>
      <c r="U136" s="1928"/>
      <c r="V136" s="1928"/>
      <c r="W136" s="1928"/>
      <c r="X136" s="1928"/>
      <c r="Y136" s="1928"/>
      <c r="Z136" s="1928"/>
      <c r="AA136" s="1928"/>
      <c r="AB136" s="1928"/>
      <c r="AC136" s="1928"/>
      <c r="AD136" s="1928"/>
      <c r="AE136" s="464">
        <v>0</v>
      </c>
      <c r="AF136" s="2058"/>
      <c r="AG136" s="2061"/>
    </row>
    <row r="137" spans="1:33" s="316" customFormat="1" ht="54">
      <c r="A137" s="378"/>
      <c r="B137" s="1430"/>
      <c r="C137" s="659"/>
      <c r="D137" s="660"/>
      <c r="E137" s="661"/>
      <c r="F137" s="662"/>
      <c r="G137" s="662"/>
      <c r="H137" s="668"/>
      <c r="I137" s="668"/>
      <c r="J137" s="654"/>
      <c r="K137" s="671"/>
      <c r="L137" s="2143"/>
      <c r="M137" s="2021"/>
      <c r="N137" s="2033"/>
      <c r="O137" s="2021"/>
      <c r="P137" s="2039"/>
      <c r="Q137" s="2137"/>
      <c r="R137" s="387" t="s">
        <v>472</v>
      </c>
      <c r="S137" s="1928"/>
      <c r="T137" s="1928"/>
      <c r="U137" s="1928"/>
      <c r="V137" s="1928"/>
      <c r="W137" s="1928"/>
      <c r="X137" s="1928"/>
      <c r="Y137" s="1928"/>
      <c r="Z137" s="1928"/>
      <c r="AA137" s="1928"/>
      <c r="AB137" s="1928"/>
      <c r="AC137" s="1928"/>
      <c r="AD137" s="1928"/>
      <c r="AE137" s="464">
        <v>0</v>
      </c>
      <c r="AF137" s="2058"/>
      <c r="AG137" s="2061"/>
    </row>
    <row r="138" spans="1:33" s="316" customFormat="1" ht="15.75">
      <c r="A138" s="378"/>
      <c r="B138" s="1430"/>
      <c r="C138" s="659"/>
      <c r="D138" s="660"/>
      <c r="E138" s="661"/>
      <c r="F138" s="662"/>
      <c r="G138" s="662"/>
      <c r="H138" s="668"/>
      <c r="I138" s="668"/>
      <c r="J138" s="654"/>
      <c r="K138" s="671"/>
      <c r="L138" s="2144"/>
      <c r="M138" s="2022"/>
      <c r="N138" s="2034"/>
      <c r="O138" s="2022"/>
      <c r="P138" s="2040"/>
      <c r="Q138" s="2138"/>
      <c r="R138" s="387" t="s">
        <v>473</v>
      </c>
      <c r="S138" s="1929"/>
      <c r="T138" s="1929"/>
      <c r="U138" s="1929"/>
      <c r="V138" s="1929"/>
      <c r="W138" s="1929"/>
      <c r="X138" s="1929"/>
      <c r="Y138" s="1929"/>
      <c r="Z138" s="1929"/>
      <c r="AA138" s="1929"/>
      <c r="AB138" s="1929"/>
      <c r="AC138" s="1929"/>
      <c r="AD138" s="1929"/>
      <c r="AE138" s="464">
        <v>0</v>
      </c>
      <c r="AF138" s="2059"/>
      <c r="AG138" s="2062"/>
    </row>
    <row r="139" spans="1:33" s="316" customFormat="1" ht="15.75">
      <c r="A139" s="378"/>
      <c r="B139" s="1430"/>
      <c r="C139" s="659"/>
      <c r="D139" s="660"/>
      <c r="E139" s="661"/>
      <c r="F139" s="662"/>
      <c r="G139" s="662"/>
      <c r="H139" s="672"/>
      <c r="I139" s="622"/>
      <c r="J139" s="673"/>
      <c r="K139" s="674"/>
      <c r="L139" s="474"/>
      <c r="M139" s="474"/>
      <c r="N139" s="474"/>
      <c r="O139" s="474"/>
      <c r="P139" s="474"/>
      <c r="Q139" s="474"/>
      <c r="R139" s="475"/>
      <c r="S139" s="474"/>
      <c r="T139" s="474"/>
      <c r="U139" s="474"/>
      <c r="V139" s="474"/>
      <c r="W139" s="474"/>
      <c r="X139" s="474"/>
      <c r="Y139" s="474"/>
      <c r="Z139" s="474"/>
      <c r="AA139" s="474"/>
      <c r="AB139" s="474"/>
      <c r="AC139" s="474"/>
      <c r="AD139" s="474"/>
      <c r="AE139" s="474">
        <f>SUM(AE132:AE138)</f>
        <v>3000000</v>
      </c>
      <c r="AF139" s="476"/>
      <c r="AG139" s="577"/>
    </row>
    <row r="140" spans="1:33" s="438" customFormat="1" ht="108">
      <c r="A140" s="2045" t="s">
        <v>474</v>
      </c>
      <c r="B140" s="1429"/>
      <c r="C140" s="646"/>
      <c r="D140" s="647"/>
      <c r="E140" s="648"/>
      <c r="F140" s="524"/>
      <c r="G140" s="524"/>
      <c r="H140" s="663"/>
      <c r="I140" s="663"/>
      <c r="J140" s="616" t="s">
        <v>475</v>
      </c>
      <c r="K140" s="675" t="s">
        <v>476</v>
      </c>
      <c r="L140" s="676" t="s">
        <v>477</v>
      </c>
      <c r="M140" s="2176" t="s">
        <v>478</v>
      </c>
      <c r="N140" s="2032">
        <v>25</v>
      </c>
      <c r="O140" s="2032" t="s">
        <v>479</v>
      </c>
      <c r="P140" s="2038">
        <v>0</v>
      </c>
      <c r="Q140" s="1877">
        <v>7</v>
      </c>
      <c r="R140" s="387" t="s">
        <v>480</v>
      </c>
      <c r="S140" s="1927">
        <v>2741</v>
      </c>
      <c r="T140" s="1927">
        <v>2728</v>
      </c>
      <c r="U140" s="1927">
        <v>2889</v>
      </c>
      <c r="V140" s="1927">
        <v>4095</v>
      </c>
      <c r="W140" s="1927">
        <v>10961</v>
      </c>
      <c r="X140" s="1927">
        <v>3525</v>
      </c>
      <c r="Y140" s="1927">
        <v>42</v>
      </c>
      <c r="Z140" s="1927">
        <v>20</v>
      </c>
      <c r="AA140" s="1927">
        <v>0</v>
      </c>
      <c r="AB140" s="1927">
        <v>300</v>
      </c>
      <c r="AC140" s="1927">
        <v>200</v>
      </c>
      <c r="AD140" s="1927">
        <v>3525</v>
      </c>
      <c r="AE140" s="452">
        <v>2000000</v>
      </c>
      <c r="AF140" s="428">
        <v>41273</v>
      </c>
      <c r="AG140" s="496" t="s">
        <v>449</v>
      </c>
    </row>
    <row r="141" spans="1:33" s="438" customFormat="1" ht="54">
      <c r="A141" s="2045"/>
      <c r="B141" s="1429"/>
      <c r="C141" s="646"/>
      <c r="D141" s="647"/>
      <c r="E141" s="648"/>
      <c r="F141" s="524"/>
      <c r="G141" s="524"/>
      <c r="H141" s="663"/>
      <c r="I141" s="663"/>
      <c r="J141" s="459"/>
      <c r="K141" s="677"/>
      <c r="L141" s="676"/>
      <c r="M141" s="2177"/>
      <c r="N141" s="2033"/>
      <c r="O141" s="2033"/>
      <c r="P141" s="2039"/>
      <c r="Q141" s="1878"/>
      <c r="R141" s="387" t="s">
        <v>481</v>
      </c>
      <c r="S141" s="1928"/>
      <c r="T141" s="1928"/>
      <c r="U141" s="1928"/>
      <c r="V141" s="1928"/>
      <c r="W141" s="1928"/>
      <c r="X141" s="1928"/>
      <c r="Y141" s="1928"/>
      <c r="Z141" s="1928"/>
      <c r="AA141" s="1928"/>
      <c r="AB141" s="1928"/>
      <c r="AC141" s="1928"/>
      <c r="AD141" s="1928"/>
      <c r="AE141" s="452">
        <v>1000000</v>
      </c>
      <c r="AF141" s="428">
        <v>41273</v>
      </c>
      <c r="AG141" s="496" t="s">
        <v>449</v>
      </c>
    </row>
    <row r="142" spans="1:33" s="438" customFormat="1" ht="54">
      <c r="A142" s="2045"/>
      <c r="B142" s="1429"/>
      <c r="C142" s="646"/>
      <c r="D142" s="647"/>
      <c r="E142" s="648"/>
      <c r="F142" s="524"/>
      <c r="G142" s="524"/>
      <c r="H142" s="663"/>
      <c r="I142" s="663"/>
      <c r="J142" s="459"/>
      <c r="K142" s="677"/>
      <c r="L142" s="676"/>
      <c r="M142" s="2177"/>
      <c r="N142" s="2033"/>
      <c r="O142" s="2033"/>
      <c r="P142" s="2039"/>
      <c r="Q142" s="1878"/>
      <c r="R142" s="387" t="s">
        <v>482</v>
      </c>
      <c r="S142" s="1928"/>
      <c r="T142" s="1928"/>
      <c r="U142" s="1928"/>
      <c r="V142" s="1928"/>
      <c r="W142" s="1928"/>
      <c r="X142" s="1928"/>
      <c r="Y142" s="1928"/>
      <c r="Z142" s="1928"/>
      <c r="AA142" s="1928"/>
      <c r="AB142" s="1928"/>
      <c r="AC142" s="1928"/>
      <c r="AD142" s="1928"/>
      <c r="AE142" s="452">
        <v>1000000</v>
      </c>
      <c r="AF142" s="428">
        <v>41273</v>
      </c>
      <c r="AG142" s="496" t="s">
        <v>449</v>
      </c>
    </row>
    <row r="143" spans="1:33" s="438" customFormat="1" ht="54">
      <c r="A143" s="2045"/>
      <c r="B143" s="1429"/>
      <c r="C143" s="646"/>
      <c r="D143" s="647"/>
      <c r="E143" s="648"/>
      <c r="F143" s="524"/>
      <c r="G143" s="524"/>
      <c r="H143" s="663"/>
      <c r="I143" s="663"/>
      <c r="J143" s="459"/>
      <c r="K143" s="677"/>
      <c r="L143" s="676"/>
      <c r="M143" s="2177"/>
      <c r="N143" s="2033"/>
      <c r="O143" s="2033"/>
      <c r="P143" s="2039"/>
      <c r="Q143" s="1878"/>
      <c r="R143" s="387" t="s">
        <v>483</v>
      </c>
      <c r="S143" s="1928"/>
      <c r="T143" s="1928"/>
      <c r="U143" s="1928"/>
      <c r="V143" s="1928"/>
      <c r="W143" s="1928"/>
      <c r="X143" s="1928"/>
      <c r="Y143" s="1928"/>
      <c r="Z143" s="1928"/>
      <c r="AA143" s="1928"/>
      <c r="AB143" s="1928"/>
      <c r="AC143" s="1928"/>
      <c r="AD143" s="1928"/>
      <c r="AE143" s="452">
        <v>1679000</v>
      </c>
      <c r="AF143" s="428">
        <v>41273</v>
      </c>
      <c r="AG143" s="496" t="s">
        <v>449</v>
      </c>
    </row>
    <row r="144" spans="1:33" s="438" customFormat="1" ht="54">
      <c r="A144" s="2045"/>
      <c r="B144" s="1429"/>
      <c r="C144" s="646"/>
      <c r="D144" s="647"/>
      <c r="E144" s="648"/>
      <c r="F144" s="524"/>
      <c r="G144" s="524"/>
      <c r="H144" s="663"/>
      <c r="I144" s="663"/>
      <c r="J144" s="459"/>
      <c r="K144" s="677"/>
      <c r="L144" s="676"/>
      <c r="M144" s="2177"/>
      <c r="N144" s="2033"/>
      <c r="O144" s="2033"/>
      <c r="P144" s="2039"/>
      <c r="Q144" s="1878"/>
      <c r="R144" s="387" t="s">
        <v>484</v>
      </c>
      <c r="S144" s="1928"/>
      <c r="T144" s="1928"/>
      <c r="U144" s="1928"/>
      <c r="V144" s="1928"/>
      <c r="W144" s="1928"/>
      <c r="X144" s="1928"/>
      <c r="Y144" s="1928"/>
      <c r="Z144" s="1928"/>
      <c r="AA144" s="1928"/>
      <c r="AB144" s="1928"/>
      <c r="AC144" s="1928"/>
      <c r="AD144" s="1928"/>
      <c r="AE144" s="452">
        <v>1500000</v>
      </c>
      <c r="AF144" s="428">
        <v>41273</v>
      </c>
      <c r="AG144" s="496" t="s">
        <v>449</v>
      </c>
    </row>
    <row r="145" spans="1:33" s="438" customFormat="1" ht="54">
      <c r="A145" s="2045"/>
      <c r="B145" s="1429"/>
      <c r="C145" s="646"/>
      <c r="D145" s="647"/>
      <c r="E145" s="648"/>
      <c r="F145" s="524"/>
      <c r="G145" s="524"/>
      <c r="H145" s="663"/>
      <c r="I145" s="663"/>
      <c r="J145" s="459"/>
      <c r="K145" s="677"/>
      <c r="L145" s="676"/>
      <c r="M145" s="2177"/>
      <c r="N145" s="2033"/>
      <c r="O145" s="2033"/>
      <c r="P145" s="2039"/>
      <c r="Q145" s="1878"/>
      <c r="R145" s="387" t="s">
        <v>485</v>
      </c>
      <c r="S145" s="1928"/>
      <c r="T145" s="1928"/>
      <c r="U145" s="1928"/>
      <c r="V145" s="1928"/>
      <c r="W145" s="1928"/>
      <c r="X145" s="1928"/>
      <c r="Y145" s="1928"/>
      <c r="Z145" s="1928"/>
      <c r="AA145" s="1928"/>
      <c r="AB145" s="1928"/>
      <c r="AC145" s="1928"/>
      <c r="AD145" s="1928"/>
      <c r="AE145" s="452">
        <v>1821000</v>
      </c>
      <c r="AF145" s="428">
        <v>41273</v>
      </c>
      <c r="AG145" s="496" t="s">
        <v>449</v>
      </c>
    </row>
    <row r="146" spans="1:33" s="438" customFormat="1" ht="54">
      <c r="A146" s="2045"/>
      <c r="B146" s="1429"/>
      <c r="C146" s="646"/>
      <c r="D146" s="647"/>
      <c r="E146" s="648"/>
      <c r="F146" s="524"/>
      <c r="G146" s="524"/>
      <c r="H146" s="663"/>
      <c r="I146" s="663"/>
      <c r="J146" s="459"/>
      <c r="K146" s="677"/>
      <c r="L146" s="676"/>
      <c r="M146" s="2177"/>
      <c r="N146" s="2033"/>
      <c r="O146" s="2033"/>
      <c r="P146" s="2039"/>
      <c r="Q146" s="1878"/>
      <c r="R146" s="387" t="s">
        <v>486</v>
      </c>
      <c r="S146" s="1928"/>
      <c r="T146" s="1928"/>
      <c r="U146" s="1928"/>
      <c r="V146" s="1928"/>
      <c r="W146" s="1928"/>
      <c r="X146" s="1928"/>
      <c r="Y146" s="1928"/>
      <c r="Z146" s="1928"/>
      <c r="AA146" s="1928"/>
      <c r="AB146" s="1928"/>
      <c r="AC146" s="1928"/>
      <c r="AD146" s="1928"/>
      <c r="AE146" s="452">
        <v>3000000</v>
      </c>
      <c r="AF146" s="428">
        <v>41273</v>
      </c>
      <c r="AG146" s="496" t="s">
        <v>449</v>
      </c>
    </row>
    <row r="147" spans="1:33" s="438" customFormat="1" ht="54">
      <c r="A147" s="2045"/>
      <c r="B147" s="1429"/>
      <c r="C147" s="646"/>
      <c r="D147" s="647"/>
      <c r="E147" s="648"/>
      <c r="F147" s="524"/>
      <c r="G147" s="524"/>
      <c r="H147" s="663"/>
      <c r="I147" s="663"/>
      <c r="J147" s="459"/>
      <c r="K147" s="677"/>
      <c r="L147" s="676"/>
      <c r="M147" s="2177"/>
      <c r="N147" s="2033"/>
      <c r="O147" s="2033"/>
      <c r="P147" s="2039"/>
      <c r="Q147" s="1878"/>
      <c r="R147" s="387" t="s">
        <v>487</v>
      </c>
      <c r="S147" s="1928"/>
      <c r="T147" s="1928"/>
      <c r="U147" s="1928"/>
      <c r="V147" s="1928"/>
      <c r="W147" s="1928"/>
      <c r="X147" s="1928"/>
      <c r="Y147" s="1928"/>
      <c r="Z147" s="1928"/>
      <c r="AA147" s="1928"/>
      <c r="AB147" s="1928"/>
      <c r="AC147" s="1928"/>
      <c r="AD147" s="1928"/>
      <c r="AE147" s="452">
        <v>3000000</v>
      </c>
      <c r="AF147" s="428">
        <v>41608</v>
      </c>
      <c r="AG147" s="496" t="s">
        <v>449</v>
      </c>
    </row>
    <row r="148" spans="1:33" s="438" customFormat="1" ht="54">
      <c r="A148" s="2045"/>
      <c r="B148" s="1429"/>
      <c r="C148" s="646"/>
      <c r="D148" s="647"/>
      <c r="E148" s="648"/>
      <c r="F148" s="524"/>
      <c r="G148" s="524"/>
      <c r="H148" s="663"/>
      <c r="I148" s="663"/>
      <c r="J148" s="459"/>
      <c r="K148" s="677"/>
      <c r="L148" s="676"/>
      <c r="M148" s="2177"/>
      <c r="N148" s="2033"/>
      <c r="O148" s="2033"/>
      <c r="P148" s="2039"/>
      <c r="Q148" s="1878"/>
      <c r="R148" s="387" t="s">
        <v>488</v>
      </c>
      <c r="S148" s="1928"/>
      <c r="T148" s="1928"/>
      <c r="U148" s="1928"/>
      <c r="V148" s="1928"/>
      <c r="W148" s="1928"/>
      <c r="X148" s="1928"/>
      <c r="Y148" s="1928"/>
      <c r="Z148" s="1928"/>
      <c r="AA148" s="1928"/>
      <c r="AB148" s="1928"/>
      <c r="AC148" s="1928"/>
      <c r="AD148" s="1928"/>
      <c r="AE148" s="452">
        <v>1250000</v>
      </c>
      <c r="AF148" s="428">
        <v>41182</v>
      </c>
      <c r="AG148" s="496" t="s">
        <v>449</v>
      </c>
    </row>
    <row r="149" spans="1:33" s="438" customFormat="1" ht="54">
      <c r="A149" s="2045"/>
      <c r="B149" s="1429"/>
      <c r="C149" s="646"/>
      <c r="D149" s="647"/>
      <c r="E149" s="648"/>
      <c r="F149" s="524"/>
      <c r="G149" s="524"/>
      <c r="H149" s="663"/>
      <c r="I149" s="663"/>
      <c r="J149" s="459"/>
      <c r="K149" s="677"/>
      <c r="L149" s="676"/>
      <c r="M149" s="2177"/>
      <c r="N149" s="2033"/>
      <c r="O149" s="2033"/>
      <c r="P149" s="2039"/>
      <c r="Q149" s="1878"/>
      <c r="R149" s="387" t="s">
        <v>489</v>
      </c>
      <c r="S149" s="1928"/>
      <c r="T149" s="1928"/>
      <c r="U149" s="1928"/>
      <c r="V149" s="1928"/>
      <c r="W149" s="1928"/>
      <c r="X149" s="1928"/>
      <c r="Y149" s="1928"/>
      <c r="Z149" s="1928"/>
      <c r="AA149" s="1928"/>
      <c r="AB149" s="1928"/>
      <c r="AC149" s="1928"/>
      <c r="AD149" s="1928"/>
      <c r="AE149" s="452">
        <v>1250000</v>
      </c>
      <c r="AF149" s="428">
        <v>41608</v>
      </c>
      <c r="AG149" s="496" t="s">
        <v>449</v>
      </c>
    </row>
    <row r="150" spans="1:33" s="438" customFormat="1" ht="54">
      <c r="A150" s="2045"/>
      <c r="B150" s="1429"/>
      <c r="C150" s="646"/>
      <c r="D150" s="647"/>
      <c r="E150" s="648"/>
      <c r="F150" s="524"/>
      <c r="G150" s="524"/>
      <c r="H150" s="663"/>
      <c r="I150" s="663"/>
      <c r="J150" s="459"/>
      <c r="K150" s="677"/>
      <c r="L150" s="676"/>
      <c r="M150" s="2177"/>
      <c r="N150" s="2033"/>
      <c r="O150" s="2033"/>
      <c r="P150" s="2039"/>
      <c r="Q150" s="1878"/>
      <c r="R150" s="387" t="s">
        <v>490</v>
      </c>
      <c r="S150" s="1928"/>
      <c r="T150" s="1928"/>
      <c r="U150" s="1928"/>
      <c r="V150" s="1928"/>
      <c r="W150" s="1928"/>
      <c r="X150" s="1928"/>
      <c r="Y150" s="1928"/>
      <c r="Z150" s="1928"/>
      <c r="AA150" s="1928"/>
      <c r="AB150" s="1928"/>
      <c r="AC150" s="1928"/>
      <c r="AD150" s="1928"/>
      <c r="AE150" s="452">
        <v>1250000</v>
      </c>
      <c r="AF150" s="428">
        <v>41608</v>
      </c>
      <c r="AG150" s="496" t="s">
        <v>449</v>
      </c>
    </row>
    <row r="151" spans="1:33" s="438" customFormat="1" ht="54">
      <c r="A151" s="2045"/>
      <c r="B151" s="1429"/>
      <c r="C151" s="646"/>
      <c r="D151" s="647"/>
      <c r="E151" s="648"/>
      <c r="F151" s="524"/>
      <c r="G151" s="524"/>
      <c r="H151" s="663"/>
      <c r="I151" s="663"/>
      <c r="J151" s="459"/>
      <c r="K151" s="677"/>
      <c r="L151" s="676"/>
      <c r="M151" s="2177"/>
      <c r="N151" s="2033"/>
      <c r="O151" s="2033"/>
      <c r="P151" s="2039"/>
      <c r="Q151" s="1878"/>
      <c r="R151" s="387" t="s">
        <v>491</v>
      </c>
      <c r="S151" s="1928"/>
      <c r="T151" s="1928"/>
      <c r="U151" s="1928"/>
      <c r="V151" s="1928"/>
      <c r="W151" s="1928"/>
      <c r="X151" s="1928"/>
      <c r="Y151" s="1928"/>
      <c r="Z151" s="1928"/>
      <c r="AA151" s="1928"/>
      <c r="AB151" s="1928"/>
      <c r="AC151" s="1928"/>
      <c r="AD151" s="1928"/>
      <c r="AE151" s="452">
        <v>1250000</v>
      </c>
      <c r="AF151" s="428">
        <v>41608</v>
      </c>
      <c r="AG151" s="496" t="s">
        <v>449</v>
      </c>
    </row>
    <row r="152" spans="1:33" s="438" customFormat="1" ht="54">
      <c r="A152" s="2045"/>
      <c r="B152" s="1429"/>
      <c r="C152" s="646"/>
      <c r="D152" s="647"/>
      <c r="E152" s="648"/>
      <c r="F152" s="524"/>
      <c r="G152" s="524"/>
      <c r="H152" s="663"/>
      <c r="I152" s="663"/>
      <c r="J152" s="459"/>
      <c r="K152" s="677"/>
      <c r="L152" s="676"/>
      <c r="M152" s="2177"/>
      <c r="N152" s="2033"/>
      <c r="O152" s="2033"/>
      <c r="P152" s="2039"/>
      <c r="Q152" s="1878"/>
      <c r="R152" s="387" t="s">
        <v>492</v>
      </c>
      <c r="S152" s="1928"/>
      <c r="T152" s="1928"/>
      <c r="U152" s="1928"/>
      <c r="V152" s="1928"/>
      <c r="W152" s="1928"/>
      <c r="X152" s="1928"/>
      <c r="Y152" s="1928"/>
      <c r="Z152" s="1928"/>
      <c r="AA152" s="1928"/>
      <c r="AB152" s="1928"/>
      <c r="AC152" s="1928"/>
      <c r="AD152" s="1928"/>
      <c r="AE152" s="452">
        <v>8000000</v>
      </c>
      <c r="AF152" s="428">
        <v>41608</v>
      </c>
      <c r="AG152" s="496" t="s">
        <v>449</v>
      </c>
    </row>
    <row r="153" spans="1:33" s="438" customFormat="1" ht="54">
      <c r="A153" s="2045"/>
      <c r="B153" s="1429"/>
      <c r="C153" s="646"/>
      <c r="D153" s="647"/>
      <c r="E153" s="648"/>
      <c r="F153" s="524"/>
      <c r="G153" s="524"/>
      <c r="H153" s="663"/>
      <c r="I153" s="663"/>
      <c r="J153" s="459"/>
      <c r="K153" s="677"/>
      <c r="L153" s="676"/>
      <c r="M153" s="2177"/>
      <c r="N153" s="2033"/>
      <c r="O153" s="2033"/>
      <c r="P153" s="2039"/>
      <c r="Q153" s="1878"/>
      <c r="R153" s="387" t="s">
        <v>493</v>
      </c>
      <c r="S153" s="1928"/>
      <c r="T153" s="1928"/>
      <c r="U153" s="1928"/>
      <c r="V153" s="1928"/>
      <c r="W153" s="1928"/>
      <c r="X153" s="1928"/>
      <c r="Y153" s="1928"/>
      <c r="Z153" s="1928"/>
      <c r="AA153" s="1928"/>
      <c r="AB153" s="1928"/>
      <c r="AC153" s="1928"/>
      <c r="AD153" s="1928"/>
      <c r="AE153" s="452">
        <v>10000000</v>
      </c>
      <c r="AF153" s="428">
        <v>41608</v>
      </c>
      <c r="AG153" s="496" t="s">
        <v>449</v>
      </c>
    </row>
    <row r="154" spans="1:33" s="438" customFormat="1" ht="54">
      <c r="A154" s="2045"/>
      <c r="B154" s="1429"/>
      <c r="C154" s="646"/>
      <c r="D154" s="647"/>
      <c r="E154" s="648"/>
      <c r="F154" s="524"/>
      <c r="G154" s="524"/>
      <c r="H154" s="663"/>
      <c r="I154" s="663"/>
      <c r="J154" s="459"/>
      <c r="K154" s="677"/>
      <c r="L154" s="678"/>
      <c r="M154" s="2177"/>
      <c r="N154" s="2034"/>
      <c r="O154" s="2034"/>
      <c r="P154" s="2040"/>
      <c r="Q154" s="1879"/>
      <c r="R154" s="387" t="s">
        <v>468</v>
      </c>
      <c r="S154" s="1928"/>
      <c r="T154" s="1928"/>
      <c r="U154" s="1928"/>
      <c r="V154" s="1928"/>
      <c r="W154" s="1928"/>
      <c r="X154" s="1928"/>
      <c r="Y154" s="1928"/>
      <c r="Z154" s="1928"/>
      <c r="AA154" s="1928"/>
      <c r="AB154" s="1928"/>
      <c r="AC154" s="1928"/>
      <c r="AD154" s="1928"/>
      <c r="AE154" s="452">
        <v>3000000</v>
      </c>
      <c r="AF154" s="428">
        <v>41608</v>
      </c>
      <c r="AG154" s="496" t="s">
        <v>449</v>
      </c>
    </row>
    <row r="155" spans="1:33" s="317" customFormat="1" ht="81">
      <c r="A155" s="2045"/>
      <c r="B155" s="1430"/>
      <c r="C155" s="659"/>
      <c r="D155" s="660"/>
      <c r="E155" s="661"/>
      <c r="F155" s="662"/>
      <c r="G155" s="662"/>
      <c r="H155" s="668"/>
      <c r="I155" s="668"/>
      <c r="J155" s="459"/>
      <c r="K155" s="677"/>
      <c r="L155" s="678" t="s">
        <v>494</v>
      </c>
      <c r="M155" s="2177"/>
      <c r="N155" s="446">
        <v>100</v>
      </c>
      <c r="O155" s="446" t="s">
        <v>495</v>
      </c>
      <c r="P155" s="462">
        <v>0</v>
      </c>
      <c r="Q155" s="457">
        <v>1</v>
      </c>
      <c r="R155" s="240" t="s">
        <v>496</v>
      </c>
      <c r="S155" s="1928"/>
      <c r="T155" s="1928"/>
      <c r="U155" s="1928"/>
      <c r="V155" s="1928"/>
      <c r="W155" s="1928"/>
      <c r="X155" s="1928"/>
      <c r="Y155" s="1928"/>
      <c r="Z155" s="1928"/>
      <c r="AA155" s="1928"/>
      <c r="AB155" s="1928"/>
      <c r="AC155" s="1928"/>
      <c r="AD155" s="1928"/>
      <c r="AE155" s="452">
        <v>0</v>
      </c>
      <c r="AF155" s="428">
        <v>41638</v>
      </c>
      <c r="AG155" s="496" t="str">
        <f>AG140</f>
        <v>SECRETARIA DE SERVICIOS SOCIALES Y SALUD - SUBSECRETARIA DE CULTURA Y TURISMO</v>
      </c>
    </row>
    <row r="156" spans="1:33" s="317" customFormat="1" ht="67.5">
      <c r="A156" s="2045"/>
      <c r="B156" s="1430"/>
      <c r="C156" s="659"/>
      <c r="D156" s="660"/>
      <c r="E156" s="661"/>
      <c r="F156" s="662"/>
      <c r="G156" s="662"/>
      <c r="H156" s="668"/>
      <c r="I156" s="668"/>
      <c r="J156" s="459"/>
      <c r="K156" s="677"/>
      <c r="L156" s="461" t="s">
        <v>497</v>
      </c>
      <c r="M156" s="2177"/>
      <c r="N156" s="446"/>
      <c r="O156" s="446" t="s">
        <v>498</v>
      </c>
      <c r="P156" s="462">
        <v>0</v>
      </c>
      <c r="Q156" s="457">
        <v>0</v>
      </c>
      <c r="R156" s="679" t="s">
        <v>499</v>
      </c>
      <c r="S156" s="1928"/>
      <c r="T156" s="1928"/>
      <c r="U156" s="1928"/>
      <c r="V156" s="1928"/>
      <c r="W156" s="1928"/>
      <c r="X156" s="1928"/>
      <c r="Y156" s="1928"/>
      <c r="Z156" s="1928"/>
      <c r="AA156" s="1928"/>
      <c r="AB156" s="1928"/>
      <c r="AC156" s="1928"/>
      <c r="AD156" s="1928"/>
      <c r="AE156" s="423"/>
      <c r="AF156" s="428">
        <v>41275</v>
      </c>
      <c r="AG156" s="471"/>
    </row>
    <row r="157" spans="1:33" s="317" customFormat="1" ht="54">
      <c r="A157" s="2045"/>
      <c r="B157" s="1430"/>
      <c r="C157" s="659"/>
      <c r="D157" s="660"/>
      <c r="E157" s="661"/>
      <c r="F157" s="662"/>
      <c r="G157" s="662"/>
      <c r="H157" s="668"/>
      <c r="I157" s="668"/>
      <c r="J157" s="459"/>
      <c r="K157" s="677"/>
      <c r="L157" s="2154" t="s">
        <v>500</v>
      </c>
      <c r="M157" s="2177"/>
      <c r="N157" s="2021"/>
      <c r="O157" s="2180"/>
      <c r="P157" s="2039"/>
      <c r="Q157" s="1878"/>
      <c r="R157" s="240" t="s">
        <v>501</v>
      </c>
      <c r="S157" s="1928"/>
      <c r="T157" s="1928"/>
      <c r="U157" s="1928"/>
      <c r="V157" s="1928"/>
      <c r="W157" s="1928"/>
      <c r="X157" s="1928"/>
      <c r="Y157" s="1928"/>
      <c r="Z157" s="1928"/>
      <c r="AA157" s="1928"/>
      <c r="AB157" s="1928"/>
      <c r="AC157" s="1928"/>
      <c r="AD157" s="1928"/>
      <c r="AE157" s="452">
        <v>0</v>
      </c>
      <c r="AF157" s="428">
        <v>41638</v>
      </c>
      <c r="AG157" s="496" t="s">
        <v>449</v>
      </c>
    </row>
    <row r="158" spans="1:33" s="317" customFormat="1" ht="54">
      <c r="A158" s="2045"/>
      <c r="B158" s="1430"/>
      <c r="C158" s="659"/>
      <c r="D158" s="660"/>
      <c r="E158" s="661"/>
      <c r="F158" s="662"/>
      <c r="G158" s="662"/>
      <c r="H158" s="668"/>
      <c r="I158" s="668"/>
      <c r="J158" s="459"/>
      <c r="K158" s="677"/>
      <c r="L158" s="2155"/>
      <c r="M158" s="2177"/>
      <c r="N158" s="2021"/>
      <c r="O158" s="2180"/>
      <c r="P158" s="2040"/>
      <c r="Q158" s="1879"/>
      <c r="R158" s="240" t="s">
        <v>502</v>
      </c>
      <c r="S158" s="1928"/>
      <c r="T158" s="1928"/>
      <c r="U158" s="1928"/>
      <c r="V158" s="1928"/>
      <c r="W158" s="1928"/>
      <c r="X158" s="1928"/>
      <c r="Y158" s="1928"/>
      <c r="Z158" s="1928"/>
      <c r="AA158" s="1928"/>
      <c r="AB158" s="1928"/>
      <c r="AC158" s="1928"/>
      <c r="AD158" s="1928"/>
      <c r="AE158" s="452">
        <v>0</v>
      </c>
      <c r="AF158" s="428">
        <v>41278</v>
      </c>
      <c r="AG158" s="496" t="s">
        <v>449</v>
      </c>
    </row>
    <row r="159" spans="1:33" s="317" customFormat="1" ht="13.5">
      <c r="A159" s="2045"/>
      <c r="B159" s="1430"/>
      <c r="C159" s="659"/>
      <c r="D159" s="660"/>
      <c r="E159" s="661"/>
      <c r="F159" s="662"/>
      <c r="G159" s="662"/>
      <c r="H159" s="668"/>
      <c r="I159" s="668"/>
      <c r="J159" s="459"/>
      <c r="K159" s="677"/>
      <c r="L159" s="2153" t="s">
        <v>503</v>
      </c>
      <c r="M159" s="2177"/>
      <c r="N159" s="2179">
        <v>24</v>
      </c>
      <c r="O159" s="2020" t="s">
        <v>504</v>
      </c>
      <c r="P159" s="2038" t="s">
        <v>396</v>
      </c>
      <c r="Q159" s="1877">
        <v>50</v>
      </c>
      <c r="R159" s="2176" t="s">
        <v>492</v>
      </c>
      <c r="S159" s="1928"/>
      <c r="T159" s="1928"/>
      <c r="U159" s="1928"/>
      <c r="V159" s="1928"/>
      <c r="W159" s="1928"/>
      <c r="X159" s="1928"/>
      <c r="Y159" s="1928"/>
      <c r="Z159" s="1928"/>
      <c r="AA159" s="1928"/>
      <c r="AB159" s="1928"/>
      <c r="AC159" s="1928"/>
      <c r="AD159" s="1928"/>
      <c r="AE159" s="1927">
        <v>0</v>
      </c>
      <c r="AF159" s="2123">
        <v>41638</v>
      </c>
      <c r="AG159" s="2086" t="s">
        <v>449</v>
      </c>
    </row>
    <row r="160" spans="1:33" s="317" customFormat="1" ht="13.5">
      <c r="A160" s="2045"/>
      <c r="B160" s="1430"/>
      <c r="C160" s="659"/>
      <c r="D160" s="660"/>
      <c r="E160" s="661"/>
      <c r="F160" s="662"/>
      <c r="G160" s="662"/>
      <c r="H160" s="668"/>
      <c r="I160" s="668"/>
      <c r="J160" s="459"/>
      <c r="K160" s="677"/>
      <c r="L160" s="2154"/>
      <c r="M160" s="2177"/>
      <c r="N160" s="2179"/>
      <c r="O160" s="2021"/>
      <c r="P160" s="2039"/>
      <c r="Q160" s="1878"/>
      <c r="R160" s="2177"/>
      <c r="S160" s="1928"/>
      <c r="T160" s="1928"/>
      <c r="U160" s="1928"/>
      <c r="V160" s="1928"/>
      <c r="W160" s="1928"/>
      <c r="X160" s="1928"/>
      <c r="Y160" s="1928"/>
      <c r="Z160" s="1928"/>
      <c r="AA160" s="1928"/>
      <c r="AB160" s="1928"/>
      <c r="AC160" s="1928"/>
      <c r="AD160" s="1928"/>
      <c r="AE160" s="1928"/>
      <c r="AF160" s="2124"/>
      <c r="AG160" s="2126"/>
    </row>
    <row r="161" spans="1:33" s="317" customFormat="1" ht="13.5">
      <c r="A161" s="2045"/>
      <c r="B161" s="1430"/>
      <c r="C161" s="659"/>
      <c r="D161" s="660"/>
      <c r="E161" s="661"/>
      <c r="F161" s="662"/>
      <c r="G161" s="662"/>
      <c r="H161" s="668"/>
      <c r="I161" s="668"/>
      <c r="J161" s="459"/>
      <c r="K161" s="677"/>
      <c r="L161" s="2155"/>
      <c r="M161" s="2178"/>
      <c r="N161" s="2179"/>
      <c r="O161" s="2022"/>
      <c r="P161" s="2040"/>
      <c r="Q161" s="1879"/>
      <c r="R161" s="2178"/>
      <c r="S161" s="1929"/>
      <c r="T161" s="1929"/>
      <c r="U161" s="1929"/>
      <c r="V161" s="1929"/>
      <c r="W161" s="1929"/>
      <c r="X161" s="1929"/>
      <c r="Y161" s="1929"/>
      <c r="Z161" s="1929"/>
      <c r="AA161" s="1929"/>
      <c r="AB161" s="1929"/>
      <c r="AC161" s="1929"/>
      <c r="AD161" s="1929"/>
      <c r="AE161" s="1929"/>
      <c r="AF161" s="2125"/>
      <c r="AG161" s="2087"/>
    </row>
    <row r="162" spans="1:33" s="317" customFormat="1" ht="54">
      <c r="A162" s="2019">
        <v>273604513140170</v>
      </c>
      <c r="B162" s="1430"/>
      <c r="C162" s="659"/>
      <c r="D162" s="660"/>
      <c r="E162" s="661"/>
      <c r="F162" s="662"/>
      <c r="G162" s="662"/>
      <c r="H162" s="668"/>
      <c r="I162" s="668"/>
      <c r="J162" s="459"/>
      <c r="K162" s="677"/>
      <c r="L162" s="2038" t="s">
        <v>505</v>
      </c>
      <c r="M162" s="2020" t="s">
        <v>506</v>
      </c>
      <c r="N162" s="2032">
        <v>100</v>
      </c>
      <c r="O162" s="2032" t="s">
        <v>507</v>
      </c>
      <c r="P162" s="2038">
        <v>3</v>
      </c>
      <c r="Q162" s="1877">
        <v>3</v>
      </c>
      <c r="R162" s="240" t="s">
        <v>508</v>
      </c>
      <c r="S162" s="1927">
        <v>4000</v>
      </c>
      <c r="T162" s="1927">
        <v>5000</v>
      </c>
      <c r="U162" s="1927">
        <v>7000</v>
      </c>
      <c r="V162" s="1927">
        <v>9000</v>
      </c>
      <c r="W162" s="1927">
        <v>6000</v>
      </c>
      <c r="X162" s="1927">
        <v>2000</v>
      </c>
      <c r="Y162" s="1927">
        <v>1000</v>
      </c>
      <c r="Z162" s="1927">
        <v>20</v>
      </c>
      <c r="AA162" s="2081"/>
      <c r="AB162" s="1927">
        <v>300</v>
      </c>
      <c r="AC162" s="1927">
        <v>200</v>
      </c>
      <c r="AD162" s="1927">
        <v>2000</v>
      </c>
      <c r="AE162" s="452">
        <v>7040000</v>
      </c>
      <c r="AF162" s="680">
        <v>41608</v>
      </c>
      <c r="AG162" s="496" t="s">
        <v>449</v>
      </c>
    </row>
    <row r="163" spans="1:33" s="317" customFormat="1" ht="54">
      <c r="A163" s="2019"/>
      <c r="B163" s="1430"/>
      <c r="C163" s="659"/>
      <c r="D163" s="660"/>
      <c r="E163" s="661"/>
      <c r="F163" s="662"/>
      <c r="G163" s="662"/>
      <c r="H163" s="668"/>
      <c r="I163" s="668"/>
      <c r="J163" s="459"/>
      <c r="K163" s="677"/>
      <c r="L163" s="2039"/>
      <c r="M163" s="2021"/>
      <c r="N163" s="2033"/>
      <c r="O163" s="2033"/>
      <c r="P163" s="2039"/>
      <c r="Q163" s="1878"/>
      <c r="R163" s="240" t="s">
        <v>509</v>
      </c>
      <c r="S163" s="1928"/>
      <c r="T163" s="1928"/>
      <c r="U163" s="1928"/>
      <c r="V163" s="1928"/>
      <c r="W163" s="1928"/>
      <c r="X163" s="1928"/>
      <c r="Y163" s="1928"/>
      <c r="Z163" s="1928"/>
      <c r="AA163" s="2082"/>
      <c r="AB163" s="1928"/>
      <c r="AC163" s="1928"/>
      <c r="AD163" s="1928"/>
      <c r="AE163" s="452">
        <v>1960000</v>
      </c>
      <c r="AF163" s="680">
        <v>41608</v>
      </c>
      <c r="AG163" s="496" t="s">
        <v>449</v>
      </c>
    </row>
    <row r="164" spans="1:33" s="317" customFormat="1" ht="54">
      <c r="A164" s="2019"/>
      <c r="B164" s="1430"/>
      <c r="C164" s="659"/>
      <c r="D164" s="660"/>
      <c r="E164" s="661"/>
      <c r="F164" s="662"/>
      <c r="G164" s="662"/>
      <c r="H164" s="668"/>
      <c r="I164" s="668"/>
      <c r="J164" s="459"/>
      <c r="K164" s="677"/>
      <c r="L164" s="2040"/>
      <c r="M164" s="2022"/>
      <c r="N164" s="2034"/>
      <c r="O164" s="2034"/>
      <c r="P164" s="2040"/>
      <c r="Q164" s="1879"/>
      <c r="R164" s="240" t="s">
        <v>510</v>
      </c>
      <c r="S164" s="1929"/>
      <c r="T164" s="1929"/>
      <c r="U164" s="1929"/>
      <c r="V164" s="1929"/>
      <c r="W164" s="1929"/>
      <c r="X164" s="1929"/>
      <c r="Y164" s="1929"/>
      <c r="Z164" s="1929"/>
      <c r="AA164" s="2083"/>
      <c r="AB164" s="1929"/>
      <c r="AC164" s="1929"/>
      <c r="AD164" s="1929"/>
      <c r="AE164" s="452">
        <v>1000000</v>
      </c>
      <c r="AF164" s="680">
        <v>41608</v>
      </c>
      <c r="AG164" s="496" t="s">
        <v>449</v>
      </c>
    </row>
    <row r="165" spans="1:33" s="342" customFormat="1" ht="54">
      <c r="A165" s="2045" t="s">
        <v>511</v>
      </c>
      <c r="B165" s="1431"/>
      <c r="C165" s="681"/>
      <c r="D165" s="682"/>
      <c r="E165" s="683"/>
      <c r="F165" s="684"/>
      <c r="G165" s="684"/>
      <c r="H165" s="685"/>
      <c r="I165" s="685"/>
      <c r="J165" s="686"/>
      <c r="K165" s="687"/>
      <c r="L165" s="2038" t="s">
        <v>512</v>
      </c>
      <c r="M165" s="1863" t="s">
        <v>513</v>
      </c>
      <c r="N165" s="2032"/>
      <c r="O165" s="2032" t="s">
        <v>514</v>
      </c>
      <c r="P165" s="2038">
        <v>10</v>
      </c>
      <c r="Q165" s="1877">
        <v>12</v>
      </c>
      <c r="R165" s="240" t="s">
        <v>515</v>
      </c>
      <c r="S165" s="2151" t="s">
        <v>516</v>
      </c>
      <c r="T165" s="2151">
        <v>5000</v>
      </c>
      <c r="U165" s="2151">
        <v>4000</v>
      </c>
      <c r="V165" s="2151">
        <v>7000</v>
      </c>
      <c r="W165" s="2151">
        <v>10000</v>
      </c>
      <c r="X165" s="2151">
        <v>3000</v>
      </c>
      <c r="Y165" s="2151">
        <v>50</v>
      </c>
      <c r="Z165" s="2169">
        <v>30</v>
      </c>
      <c r="AA165" s="1927"/>
      <c r="AB165" s="2081"/>
      <c r="AC165" s="2151">
        <v>50</v>
      </c>
      <c r="AD165" s="2151">
        <v>100</v>
      </c>
      <c r="AE165" s="452">
        <v>8000000</v>
      </c>
      <c r="AF165" s="688">
        <v>41363</v>
      </c>
      <c r="AG165" s="689" t="s">
        <v>449</v>
      </c>
    </row>
    <row r="166" spans="1:33" s="342" customFormat="1" ht="54">
      <c r="A166" s="2045"/>
      <c r="B166" s="1431"/>
      <c r="C166" s="681"/>
      <c r="D166" s="682"/>
      <c r="E166" s="683"/>
      <c r="F166" s="684"/>
      <c r="G166" s="684"/>
      <c r="H166" s="685"/>
      <c r="I166" s="685"/>
      <c r="J166" s="686"/>
      <c r="K166" s="687"/>
      <c r="L166" s="2039"/>
      <c r="M166" s="2175"/>
      <c r="N166" s="2033"/>
      <c r="O166" s="2033"/>
      <c r="P166" s="2039"/>
      <c r="Q166" s="1878"/>
      <c r="R166" s="240" t="s">
        <v>517</v>
      </c>
      <c r="S166" s="2152"/>
      <c r="T166" s="2152"/>
      <c r="U166" s="2152"/>
      <c r="V166" s="2152"/>
      <c r="W166" s="2152"/>
      <c r="X166" s="2152"/>
      <c r="Y166" s="2152"/>
      <c r="Z166" s="2170"/>
      <c r="AA166" s="1928"/>
      <c r="AB166" s="2082"/>
      <c r="AC166" s="2152"/>
      <c r="AD166" s="2152"/>
      <c r="AE166" s="452">
        <v>5000000</v>
      </c>
      <c r="AF166" s="688">
        <v>41608</v>
      </c>
      <c r="AG166" s="689" t="s">
        <v>449</v>
      </c>
    </row>
    <row r="167" spans="1:33" s="342" customFormat="1" ht="54">
      <c r="A167" s="2045"/>
      <c r="B167" s="1431"/>
      <c r="C167" s="681"/>
      <c r="D167" s="682"/>
      <c r="E167" s="683"/>
      <c r="F167" s="684"/>
      <c r="G167" s="684"/>
      <c r="H167" s="685"/>
      <c r="I167" s="685"/>
      <c r="J167" s="686"/>
      <c r="K167" s="687"/>
      <c r="L167" s="2039"/>
      <c r="M167" s="2175"/>
      <c r="N167" s="2033"/>
      <c r="O167" s="2033"/>
      <c r="P167" s="2039"/>
      <c r="Q167" s="1878"/>
      <c r="R167" s="240" t="s">
        <v>518</v>
      </c>
      <c r="S167" s="2152"/>
      <c r="T167" s="2152"/>
      <c r="U167" s="2152"/>
      <c r="V167" s="2152"/>
      <c r="W167" s="2152"/>
      <c r="X167" s="2152"/>
      <c r="Y167" s="2152"/>
      <c r="Z167" s="2170"/>
      <c r="AA167" s="1928"/>
      <c r="AB167" s="2082"/>
      <c r="AC167" s="2152"/>
      <c r="AD167" s="2152"/>
      <c r="AE167" s="452">
        <v>18000000</v>
      </c>
      <c r="AF167" s="688">
        <v>41608</v>
      </c>
      <c r="AG167" s="689" t="s">
        <v>449</v>
      </c>
    </row>
    <row r="168" spans="1:33" s="342" customFormat="1" ht="54">
      <c r="A168" s="2045"/>
      <c r="B168" s="1431"/>
      <c r="C168" s="681"/>
      <c r="D168" s="682"/>
      <c r="E168" s="683"/>
      <c r="F168" s="684"/>
      <c r="G168" s="684"/>
      <c r="H168" s="685"/>
      <c r="I168" s="685"/>
      <c r="J168" s="686"/>
      <c r="K168" s="687"/>
      <c r="L168" s="2039"/>
      <c r="M168" s="2175"/>
      <c r="N168" s="2033"/>
      <c r="O168" s="2033"/>
      <c r="P168" s="2039"/>
      <c r="Q168" s="1878"/>
      <c r="R168" s="240" t="s">
        <v>519</v>
      </c>
      <c r="S168" s="2152"/>
      <c r="T168" s="2152"/>
      <c r="U168" s="2152"/>
      <c r="V168" s="2152"/>
      <c r="W168" s="2152"/>
      <c r="X168" s="2152"/>
      <c r="Y168" s="2152"/>
      <c r="Z168" s="2170"/>
      <c r="AA168" s="1928"/>
      <c r="AB168" s="2082"/>
      <c r="AC168" s="2152"/>
      <c r="AD168" s="2152"/>
      <c r="AE168" s="452">
        <v>9000000</v>
      </c>
      <c r="AF168" s="688">
        <v>41608</v>
      </c>
      <c r="AG168" s="689" t="s">
        <v>449</v>
      </c>
    </row>
    <row r="169" spans="1:33" s="342" customFormat="1" ht="54">
      <c r="A169" s="2045"/>
      <c r="B169" s="1431"/>
      <c r="C169" s="681"/>
      <c r="D169" s="682"/>
      <c r="E169" s="683"/>
      <c r="F169" s="684"/>
      <c r="G169" s="684"/>
      <c r="H169" s="685"/>
      <c r="I169" s="685"/>
      <c r="J169" s="686"/>
      <c r="K169" s="687"/>
      <c r="L169" s="2039"/>
      <c r="M169" s="2175"/>
      <c r="N169" s="2033"/>
      <c r="O169" s="2033"/>
      <c r="P169" s="2039"/>
      <c r="Q169" s="1878"/>
      <c r="R169" s="240" t="s">
        <v>520</v>
      </c>
      <c r="S169" s="2152"/>
      <c r="T169" s="2152"/>
      <c r="U169" s="2152"/>
      <c r="V169" s="2152"/>
      <c r="W169" s="2152"/>
      <c r="X169" s="2152"/>
      <c r="Y169" s="2152"/>
      <c r="Z169" s="2170"/>
      <c r="AA169" s="1928"/>
      <c r="AB169" s="2082"/>
      <c r="AC169" s="2152"/>
      <c r="AD169" s="2152"/>
      <c r="AE169" s="452">
        <v>5000000</v>
      </c>
      <c r="AF169" s="688">
        <v>41608</v>
      </c>
      <c r="AG169" s="689" t="s">
        <v>449</v>
      </c>
    </row>
    <row r="170" spans="1:33" s="342" customFormat="1" ht="54">
      <c r="A170" s="2045"/>
      <c r="B170" s="1431"/>
      <c r="C170" s="681"/>
      <c r="D170" s="682"/>
      <c r="E170" s="683"/>
      <c r="F170" s="684"/>
      <c r="G170" s="684"/>
      <c r="H170" s="685"/>
      <c r="I170" s="685"/>
      <c r="J170" s="686"/>
      <c r="K170" s="687"/>
      <c r="L170" s="2039"/>
      <c r="M170" s="2175"/>
      <c r="N170" s="2033"/>
      <c r="O170" s="2033"/>
      <c r="P170" s="2039"/>
      <c r="Q170" s="1878"/>
      <c r="R170" s="240" t="s">
        <v>521</v>
      </c>
      <c r="S170" s="2152"/>
      <c r="T170" s="2152"/>
      <c r="U170" s="2152"/>
      <c r="V170" s="2152"/>
      <c r="W170" s="2152"/>
      <c r="X170" s="2152"/>
      <c r="Y170" s="2152"/>
      <c r="Z170" s="2170"/>
      <c r="AA170" s="1928"/>
      <c r="AB170" s="2082"/>
      <c r="AC170" s="2152"/>
      <c r="AD170" s="2152"/>
      <c r="AE170" s="452">
        <v>4000000</v>
      </c>
      <c r="AF170" s="688">
        <v>41608</v>
      </c>
      <c r="AG170" s="689" t="s">
        <v>449</v>
      </c>
    </row>
    <row r="171" spans="1:33" s="342" customFormat="1" ht="54">
      <c r="A171" s="2045"/>
      <c r="B171" s="1431"/>
      <c r="C171" s="681"/>
      <c r="D171" s="682"/>
      <c r="E171" s="683"/>
      <c r="F171" s="684"/>
      <c r="G171" s="684"/>
      <c r="H171" s="685"/>
      <c r="I171" s="685"/>
      <c r="J171" s="686"/>
      <c r="K171" s="687"/>
      <c r="L171" s="2039"/>
      <c r="M171" s="2175"/>
      <c r="N171" s="2033"/>
      <c r="O171" s="2033"/>
      <c r="P171" s="2039"/>
      <c r="Q171" s="1878"/>
      <c r="R171" s="240" t="s">
        <v>522</v>
      </c>
      <c r="S171" s="2152"/>
      <c r="T171" s="2152"/>
      <c r="U171" s="2152"/>
      <c r="V171" s="2152"/>
      <c r="W171" s="2152"/>
      <c r="X171" s="2152"/>
      <c r="Y171" s="2152"/>
      <c r="Z171" s="2170"/>
      <c r="AA171" s="1928"/>
      <c r="AB171" s="2082"/>
      <c r="AC171" s="2152"/>
      <c r="AD171" s="2152"/>
      <c r="AE171" s="452">
        <v>8000000</v>
      </c>
      <c r="AF171" s="688">
        <v>41608</v>
      </c>
      <c r="AG171" s="689" t="s">
        <v>449</v>
      </c>
    </row>
    <row r="172" spans="1:33" s="342" customFormat="1" ht="54">
      <c r="A172" s="2045"/>
      <c r="B172" s="1431"/>
      <c r="C172" s="681"/>
      <c r="D172" s="682"/>
      <c r="E172" s="683"/>
      <c r="F172" s="684"/>
      <c r="G172" s="684"/>
      <c r="H172" s="685"/>
      <c r="I172" s="685"/>
      <c r="J172" s="686"/>
      <c r="K172" s="687"/>
      <c r="L172" s="2039"/>
      <c r="M172" s="2175"/>
      <c r="N172" s="2033"/>
      <c r="O172" s="2033"/>
      <c r="P172" s="2039"/>
      <c r="Q172" s="1878"/>
      <c r="R172" s="240" t="s">
        <v>523</v>
      </c>
      <c r="S172" s="2152"/>
      <c r="T172" s="2152"/>
      <c r="U172" s="2152"/>
      <c r="V172" s="2152"/>
      <c r="W172" s="2152"/>
      <c r="X172" s="2152"/>
      <c r="Y172" s="2152"/>
      <c r="Z172" s="2170"/>
      <c r="AA172" s="1928"/>
      <c r="AB172" s="2082"/>
      <c r="AC172" s="2152"/>
      <c r="AD172" s="2152"/>
      <c r="AE172" s="452">
        <v>4535910</v>
      </c>
      <c r="AF172" s="688">
        <v>41608</v>
      </c>
      <c r="AG172" s="689" t="s">
        <v>449</v>
      </c>
    </row>
    <row r="173" spans="1:33" s="342" customFormat="1" ht="54">
      <c r="A173" s="2045"/>
      <c r="B173" s="1431"/>
      <c r="C173" s="681"/>
      <c r="D173" s="682"/>
      <c r="E173" s="683"/>
      <c r="F173" s="684"/>
      <c r="G173" s="684"/>
      <c r="H173" s="685"/>
      <c r="I173" s="685"/>
      <c r="J173" s="686"/>
      <c r="K173" s="687"/>
      <c r="L173" s="2039"/>
      <c r="M173" s="2175"/>
      <c r="N173" s="2033"/>
      <c r="O173" s="2033"/>
      <c r="P173" s="2039"/>
      <c r="Q173" s="1878"/>
      <c r="R173" s="240" t="s">
        <v>524</v>
      </c>
      <c r="S173" s="2152"/>
      <c r="T173" s="2152"/>
      <c r="U173" s="2152"/>
      <c r="V173" s="2152"/>
      <c r="W173" s="2152"/>
      <c r="X173" s="2152"/>
      <c r="Y173" s="2152"/>
      <c r="Z173" s="2170"/>
      <c r="AA173" s="1928"/>
      <c r="AB173" s="2082"/>
      <c r="AC173" s="2152"/>
      <c r="AD173" s="2152"/>
      <c r="AE173" s="452">
        <v>5000000</v>
      </c>
      <c r="AF173" s="688">
        <v>41608</v>
      </c>
      <c r="AG173" s="689" t="s">
        <v>449</v>
      </c>
    </row>
    <row r="174" spans="1:33" s="342" customFormat="1" ht="54">
      <c r="A174" s="2019">
        <v>273604513140150</v>
      </c>
      <c r="B174" s="1431"/>
      <c r="C174" s="681"/>
      <c r="D174" s="682"/>
      <c r="E174" s="683"/>
      <c r="F174" s="684"/>
      <c r="G174" s="684"/>
      <c r="H174" s="685"/>
      <c r="I174" s="685"/>
      <c r="J174" s="686"/>
      <c r="K174" s="687"/>
      <c r="L174" s="2039"/>
      <c r="M174" s="2145" t="s">
        <v>525</v>
      </c>
      <c r="N174" s="2032">
        <v>8</v>
      </c>
      <c r="O174" s="2033"/>
      <c r="P174" s="2039"/>
      <c r="Q174" s="1878"/>
      <c r="R174" s="690" t="s">
        <v>526</v>
      </c>
      <c r="S174" s="2151">
        <v>50</v>
      </c>
      <c r="T174" s="2151">
        <v>104</v>
      </c>
      <c r="U174" s="2151">
        <v>800</v>
      </c>
      <c r="V174" s="2151">
        <v>1200</v>
      </c>
      <c r="W174" s="2151">
        <v>1817</v>
      </c>
      <c r="X174" s="2151">
        <v>566</v>
      </c>
      <c r="Y174" s="2151">
        <v>15</v>
      </c>
      <c r="Z174" s="2169">
        <v>30</v>
      </c>
      <c r="AA174" s="2172"/>
      <c r="AB174" s="2151">
        <v>50</v>
      </c>
      <c r="AC174" s="2151">
        <v>40</v>
      </c>
      <c r="AD174" s="2151">
        <v>566</v>
      </c>
      <c r="AE174" s="691"/>
      <c r="AF174" s="2163">
        <v>41628</v>
      </c>
      <c r="AG174" s="689" t="s">
        <v>449</v>
      </c>
    </row>
    <row r="175" spans="1:33" s="342" customFormat="1" ht="54">
      <c r="A175" s="2019"/>
      <c r="B175" s="1431"/>
      <c r="C175" s="681"/>
      <c r="D175" s="682"/>
      <c r="E175" s="683"/>
      <c r="F175" s="684"/>
      <c r="G175" s="684"/>
      <c r="H175" s="685"/>
      <c r="I175" s="685"/>
      <c r="J175" s="686"/>
      <c r="K175" s="687"/>
      <c r="L175" s="2039"/>
      <c r="M175" s="2146"/>
      <c r="N175" s="2033"/>
      <c r="O175" s="2033"/>
      <c r="P175" s="2039"/>
      <c r="Q175" s="1878"/>
      <c r="R175" s="690" t="s">
        <v>527</v>
      </c>
      <c r="S175" s="2152"/>
      <c r="T175" s="2152"/>
      <c r="U175" s="2152"/>
      <c r="V175" s="2152"/>
      <c r="W175" s="2152"/>
      <c r="X175" s="2152"/>
      <c r="Y175" s="2152"/>
      <c r="Z175" s="2170"/>
      <c r="AA175" s="2173"/>
      <c r="AB175" s="2152"/>
      <c r="AC175" s="2152"/>
      <c r="AD175" s="2152"/>
      <c r="AE175" s="691"/>
      <c r="AF175" s="2164"/>
      <c r="AG175" s="689" t="s">
        <v>449</v>
      </c>
    </row>
    <row r="176" spans="1:33" s="342" customFormat="1" ht="54">
      <c r="A176" s="2019"/>
      <c r="B176" s="1431"/>
      <c r="C176" s="681"/>
      <c r="D176" s="682"/>
      <c r="E176" s="683"/>
      <c r="F176" s="684"/>
      <c r="G176" s="684"/>
      <c r="H176" s="685"/>
      <c r="I176" s="685"/>
      <c r="J176" s="686"/>
      <c r="K176" s="687"/>
      <c r="L176" s="2039"/>
      <c r="M176" s="2147"/>
      <c r="N176" s="2034"/>
      <c r="O176" s="2033"/>
      <c r="P176" s="2039"/>
      <c r="Q176" s="1878"/>
      <c r="R176" s="690" t="s">
        <v>528</v>
      </c>
      <c r="S176" s="2161"/>
      <c r="T176" s="2161"/>
      <c r="U176" s="2161"/>
      <c r="V176" s="2161"/>
      <c r="W176" s="2161"/>
      <c r="X176" s="2161"/>
      <c r="Y176" s="2161"/>
      <c r="Z176" s="2171"/>
      <c r="AA176" s="2174"/>
      <c r="AB176" s="2161"/>
      <c r="AC176" s="2161"/>
      <c r="AD176" s="2161"/>
      <c r="AE176" s="691">
        <v>14000000</v>
      </c>
      <c r="AF176" s="2165"/>
      <c r="AG176" s="689" t="s">
        <v>449</v>
      </c>
    </row>
    <row r="177" spans="1:33" s="342" customFormat="1" ht="54">
      <c r="A177" s="2019">
        <v>273604513140171</v>
      </c>
      <c r="B177" s="1431"/>
      <c r="C177" s="681"/>
      <c r="D177" s="682"/>
      <c r="E177" s="683"/>
      <c r="F177" s="684"/>
      <c r="G177" s="684"/>
      <c r="H177" s="685"/>
      <c r="I177" s="685"/>
      <c r="J177" s="686"/>
      <c r="K177" s="687"/>
      <c r="L177" s="2039"/>
      <c r="M177" s="2166" t="s">
        <v>529</v>
      </c>
      <c r="N177" s="2148">
        <v>8</v>
      </c>
      <c r="O177" s="2033"/>
      <c r="P177" s="2039"/>
      <c r="Q177" s="1878"/>
      <c r="R177" s="690" t="s">
        <v>530</v>
      </c>
      <c r="S177" s="2151">
        <v>0</v>
      </c>
      <c r="T177" s="2151">
        <v>0</v>
      </c>
      <c r="U177" s="2151">
        <v>2100</v>
      </c>
      <c r="V177" s="2151">
        <v>2000</v>
      </c>
      <c r="W177" s="2151">
        <v>2800</v>
      </c>
      <c r="X177" s="2151">
        <v>1800</v>
      </c>
      <c r="Y177" s="2151">
        <v>15</v>
      </c>
      <c r="Z177" s="2156"/>
      <c r="AA177" s="2151"/>
      <c r="AB177" s="2151">
        <v>55</v>
      </c>
      <c r="AC177" s="2151">
        <v>10</v>
      </c>
      <c r="AD177" s="2151">
        <v>1800</v>
      </c>
      <c r="AE177" s="691">
        <v>4800000</v>
      </c>
      <c r="AF177" s="495">
        <v>41516</v>
      </c>
      <c r="AG177" s="689" t="s">
        <v>449</v>
      </c>
    </row>
    <row r="178" spans="1:33" s="342" customFormat="1" ht="54">
      <c r="A178" s="2019"/>
      <c r="B178" s="1431"/>
      <c r="C178" s="681"/>
      <c r="D178" s="682"/>
      <c r="E178" s="683"/>
      <c r="F178" s="684"/>
      <c r="G178" s="684"/>
      <c r="H178" s="685"/>
      <c r="I178" s="685"/>
      <c r="J178" s="686"/>
      <c r="K178" s="687"/>
      <c r="L178" s="2039"/>
      <c r="M178" s="2167"/>
      <c r="N178" s="2149"/>
      <c r="O178" s="2033"/>
      <c r="P178" s="2039"/>
      <c r="Q178" s="1878"/>
      <c r="R178" s="690" t="s">
        <v>531</v>
      </c>
      <c r="S178" s="2152"/>
      <c r="T178" s="2152"/>
      <c r="U178" s="2152"/>
      <c r="V178" s="2152"/>
      <c r="W178" s="2152"/>
      <c r="X178" s="2152"/>
      <c r="Y178" s="2152"/>
      <c r="Z178" s="2157"/>
      <c r="AA178" s="2152"/>
      <c r="AB178" s="2152"/>
      <c r="AC178" s="2152"/>
      <c r="AD178" s="2152"/>
      <c r="AE178" s="691">
        <v>5600000</v>
      </c>
      <c r="AF178" s="495">
        <v>41516</v>
      </c>
      <c r="AG178" s="689" t="s">
        <v>449</v>
      </c>
    </row>
    <row r="179" spans="1:33" s="342" customFormat="1" ht="54">
      <c r="A179" s="2019"/>
      <c r="B179" s="1431"/>
      <c r="C179" s="681"/>
      <c r="D179" s="682"/>
      <c r="E179" s="683"/>
      <c r="F179" s="684"/>
      <c r="G179" s="684"/>
      <c r="H179" s="685"/>
      <c r="I179" s="685"/>
      <c r="J179" s="686"/>
      <c r="K179" s="687"/>
      <c r="L179" s="2039"/>
      <c r="M179" s="2167"/>
      <c r="N179" s="2149"/>
      <c r="O179" s="2033"/>
      <c r="P179" s="2039"/>
      <c r="Q179" s="1878"/>
      <c r="R179" s="690" t="s">
        <v>532</v>
      </c>
      <c r="S179" s="2152"/>
      <c r="T179" s="2152"/>
      <c r="U179" s="2152"/>
      <c r="V179" s="2152"/>
      <c r="W179" s="2152"/>
      <c r="X179" s="2152"/>
      <c r="Y179" s="2152"/>
      <c r="Z179" s="2157"/>
      <c r="AA179" s="2152"/>
      <c r="AB179" s="2152"/>
      <c r="AC179" s="2152"/>
      <c r="AD179" s="2152"/>
      <c r="AE179" s="691">
        <v>9242000</v>
      </c>
      <c r="AF179" s="495">
        <v>41516</v>
      </c>
      <c r="AG179" s="689" t="s">
        <v>449</v>
      </c>
    </row>
    <row r="180" spans="1:33" s="342" customFormat="1" ht="54">
      <c r="A180" s="2019"/>
      <c r="B180" s="1431"/>
      <c r="C180" s="681"/>
      <c r="D180" s="682"/>
      <c r="E180" s="683"/>
      <c r="F180" s="684"/>
      <c r="G180" s="684"/>
      <c r="H180" s="685"/>
      <c r="I180" s="685"/>
      <c r="J180" s="686"/>
      <c r="K180" s="687"/>
      <c r="L180" s="2039"/>
      <c r="M180" s="2168"/>
      <c r="N180" s="2150"/>
      <c r="O180" s="2033"/>
      <c r="P180" s="2039"/>
      <c r="Q180" s="1878"/>
      <c r="R180" s="690" t="s">
        <v>533</v>
      </c>
      <c r="S180" s="2161"/>
      <c r="T180" s="2161"/>
      <c r="U180" s="2161"/>
      <c r="V180" s="2161"/>
      <c r="W180" s="2161"/>
      <c r="X180" s="2161"/>
      <c r="Y180" s="2161"/>
      <c r="Z180" s="2162"/>
      <c r="AA180" s="2161"/>
      <c r="AB180" s="2161"/>
      <c r="AC180" s="2161"/>
      <c r="AD180" s="2161"/>
      <c r="AE180" s="691">
        <v>2358000</v>
      </c>
      <c r="AF180" s="495">
        <v>41516</v>
      </c>
      <c r="AG180" s="689" t="s">
        <v>449</v>
      </c>
    </row>
    <row r="181" spans="1:33" s="342" customFormat="1" ht="54">
      <c r="A181" s="2045" t="s">
        <v>534</v>
      </c>
      <c r="B181" s="1431"/>
      <c r="C181" s="681"/>
      <c r="D181" s="682"/>
      <c r="E181" s="683"/>
      <c r="F181" s="684"/>
      <c r="G181" s="684"/>
      <c r="H181" s="685"/>
      <c r="I181" s="685"/>
      <c r="J181" s="686"/>
      <c r="K181" s="687"/>
      <c r="L181" s="2039"/>
      <c r="M181" s="2176" t="s">
        <v>535</v>
      </c>
      <c r="N181" s="2032">
        <f>2*8.33333333333333</f>
        <v>16.66666666666666</v>
      </c>
      <c r="O181" s="2033"/>
      <c r="P181" s="2039"/>
      <c r="Q181" s="1878"/>
      <c r="R181" s="690" t="s">
        <v>536</v>
      </c>
      <c r="S181" s="2151">
        <v>0</v>
      </c>
      <c r="T181" s="2151">
        <v>0</v>
      </c>
      <c r="U181" s="2151">
        <f>1056+923</f>
        <v>1979</v>
      </c>
      <c r="V181" s="2151">
        <f>2000+3000</f>
        <v>5000</v>
      </c>
      <c r="W181" s="2151">
        <v>2984</v>
      </c>
      <c r="X181" s="2151">
        <v>1500</v>
      </c>
      <c r="Y181" s="2151"/>
      <c r="Z181" s="2156"/>
      <c r="AA181" s="2151"/>
      <c r="AB181" s="2151">
        <v>344</v>
      </c>
      <c r="AC181" s="2151">
        <v>250</v>
      </c>
      <c r="AD181" s="2151">
        <v>1500</v>
      </c>
      <c r="AE181" s="691">
        <v>24000000</v>
      </c>
      <c r="AF181" s="692">
        <v>41455</v>
      </c>
      <c r="AG181" s="689" t="s">
        <v>449</v>
      </c>
    </row>
    <row r="182" spans="1:33" s="697" customFormat="1" ht="54">
      <c r="A182" s="2045"/>
      <c r="B182" s="1431"/>
      <c r="C182" s="681"/>
      <c r="D182" s="682"/>
      <c r="E182" s="683"/>
      <c r="F182" s="693"/>
      <c r="G182" s="693"/>
      <c r="H182" s="694"/>
      <c r="I182" s="694"/>
      <c r="J182" s="695"/>
      <c r="K182" s="696"/>
      <c r="L182" s="2039"/>
      <c r="M182" s="2177"/>
      <c r="N182" s="2033"/>
      <c r="O182" s="2033"/>
      <c r="P182" s="2039"/>
      <c r="Q182" s="1878"/>
      <c r="R182" s="690" t="s">
        <v>537</v>
      </c>
      <c r="S182" s="2152"/>
      <c r="T182" s="2152"/>
      <c r="U182" s="2152"/>
      <c r="V182" s="2152"/>
      <c r="W182" s="2152"/>
      <c r="X182" s="2152"/>
      <c r="Y182" s="2152"/>
      <c r="Z182" s="2157"/>
      <c r="AA182" s="2152"/>
      <c r="AB182" s="2152"/>
      <c r="AC182" s="2152"/>
      <c r="AD182" s="2152"/>
      <c r="AE182" s="691">
        <v>127518598</v>
      </c>
      <c r="AF182" s="692">
        <v>41394</v>
      </c>
      <c r="AG182" s="689" t="s">
        <v>449</v>
      </c>
    </row>
    <row r="183" spans="1:33" s="317" customFormat="1" ht="54">
      <c r="A183" s="2045">
        <v>273604513140173</v>
      </c>
      <c r="B183" s="1430"/>
      <c r="C183" s="659"/>
      <c r="D183" s="660"/>
      <c r="E183" s="661"/>
      <c r="F183" s="662"/>
      <c r="G183" s="662"/>
      <c r="H183" s="668"/>
      <c r="I183" s="668"/>
      <c r="J183" s="459"/>
      <c r="K183" s="677"/>
      <c r="L183" s="2153" t="s">
        <v>538</v>
      </c>
      <c r="M183" s="2020" t="s">
        <v>539</v>
      </c>
      <c r="N183" s="2032"/>
      <c r="O183" s="2032" t="s">
        <v>540</v>
      </c>
      <c r="P183" s="2038">
        <v>12</v>
      </c>
      <c r="Q183" s="1877">
        <v>3</v>
      </c>
      <c r="R183" s="240" t="s">
        <v>541</v>
      </c>
      <c r="S183" s="1927">
        <v>0</v>
      </c>
      <c r="T183" s="1927">
        <v>0</v>
      </c>
      <c r="U183" s="1927">
        <v>2</v>
      </c>
      <c r="V183" s="1927">
        <v>22</v>
      </c>
      <c r="W183" s="1927">
        <v>27</v>
      </c>
      <c r="X183" s="1927">
        <v>31</v>
      </c>
      <c r="Y183" s="1927"/>
      <c r="Z183" s="2158"/>
      <c r="AA183" s="2081"/>
      <c r="AB183" s="2081"/>
      <c r="AC183" s="2081"/>
      <c r="AD183" s="1927">
        <v>31</v>
      </c>
      <c r="AE183" s="423">
        <v>1500000</v>
      </c>
      <c r="AF183" s="698">
        <v>41273</v>
      </c>
      <c r="AG183" s="689" t="s">
        <v>449</v>
      </c>
    </row>
    <row r="184" spans="1:33" s="317" customFormat="1" ht="40.5">
      <c r="A184" s="2045"/>
      <c r="B184" s="1430"/>
      <c r="C184" s="659"/>
      <c r="D184" s="660"/>
      <c r="E184" s="661"/>
      <c r="F184" s="662"/>
      <c r="G184" s="662"/>
      <c r="H184" s="668"/>
      <c r="I184" s="668"/>
      <c r="J184" s="459"/>
      <c r="K184" s="677"/>
      <c r="L184" s="2154"/>
      <c r="M184" s="2021"/>
      <c r="N184" s="2033"/>
      <c r="O184" s="2033"/>
      <c r="P184" s="2039"/>
      <c r="Q184" s="1878"/>
      <c r="R184" s="240" t="s">
        <v>542</v>
      </c>
      <c r="S184" s="1928"/>
      <c r="T184" s="1928"/>
      <c r="U184" s="1928"/>
      <c r="V184" s="1928"/>
      <c r="W184" s="1928"/>
      <c r="X184" s="1928"/>
      <c r="Y184" s="1928"/>
      <c r="Z184" s="2159"/>
      <c r="AA184" s="2082"/>
      <c r="AB184" s="2082"/>
      <c r="AC184" s="2082"/>
      <c r="AD184" s="1928"/>
      <c r="AE184" s="423">
        <v>5800000</v>
      </c>
      <c r="AF184" s="698">
        <v>41182</v>
      </c>
      <c r="AG184" s="689"/>
    </row>
    <row r="185" spans="1:33" s="317" customFormat="1" ht="27">
      <c r="A185" s="2045"/>
      <c r="B185" s="1430"/>
      <c r="C185" s="659"/>
      <c r="D185" s="660"/>
      <c r="E185" s="661"/>
      <c r="F185" s="662"/>
      <c r="G185" s="662"/>
      <c r="H185" s="668"/>
      <c r="I185" s="668"/>
      <c r="J185" s="459"/>
      <c r="K185" s="677"/>
      <c r="L185" s="2154"/>
      <c r="M185" s="2021"/>
      <c r="N185" s="2033"/>
      <c r="O185" s="2033"/>
      <c r="P185" s="2039"/>
      <c r="Q185" s="1878"/>
      <c r="R185" s="240" t="s">
        <v>543</v>
      </c>
      <c r="S185" s="1928"/>
      <c r="T185" s="1928"/>
      <c r="U185" s="1928"/>
      <c r="V185" s="1928"/>
      <c r="W185" s="1928"/>
      <c r="X185" s="1928"/>
      <c r="Y185" s="1928"/>
      <c r="Z185" s="2159"/>
      <c r="AA185" s="2082"/>
      <c r="AB185" s="2082"/>
      <c r="AC185" s="2082"/>
      <c r="AD185" s="1928"/>
      <c r="AE185" s="423">
        <v>818259</v>
      </c>
      <c r="AF185" s="698">
        <v>41608</v>
      </c>
      <c r="AG185" s="689"/>
    </row>
    <row r="186" spans="1:33" s="317" customFormat="1" ht="54">
      <c r="A186" s="2045"/>
      <c r="B186" s="1430"/>
      <c r="C186" s="659"/>
      <c r="D186" s="660"/>
      <c r="E186" s="661"/>
      <c r="F186" s="662"/>
      <c r="G186" s="662"/>
      <c r="H186" s="668"/>
      <c r="I186" s="668"/>
      <c r="J186" s="459"/>
      <c r="K186" s="677"/>
      <c r="L186" s="2154"/>
      <c r="M186" s="2021"/>
      <c r="N186" s="2033"/>
      <c r="O186" s="2033"/>
      <c r="P186" s="2039"/>
      <c r="Q186" s="1878"/>
      <c r="R186" s="240" t="s">
        <v>544</v>
      </c>
      <c r="S186" s="1928"/>
      <c r="T186" s="1928"/>
      <c r="U186" s="1928"/>
      <c r="V186" s="1928"/>
      <c r="W186" s="1928"/>
      <c r="X186" s="1928"/>
      <c r="Y186" s="1928"/>
      <c r="Z186" s="2159"/>
      <c r="AA186" s="2082"/>
      <c r="AB186" s="2082"/>
      <c r="AC186" s="2082"/>
      <c r="AD186" s="1928"/>
      <c r="AE186" s="423">
        <v>1200000</v>
      </c>
      <c r="AF186" s="698">
        <v>41608</v>
      </c>
      <c r="AG186" s="689" t="s">
        <v>449</v>
      </c>
    </row>
    <row r="187" spans="1:33" s="317" customFormat="1" ht="40.5">
      <c r="A187" s="2045"/>
      <c r="B187" s="1430"/>
      <c r="C187" s="659"/>
      <c r="D187" s="660"/>
      <c r="E187" s="661"/>
      <c r="F187" s="662"/>
      <c r="G187" s="662"/>
      <c r="H187" s="668"/>
      <c r="I187" s="668"/>
      <c r="J187" s="459"/>
      <c r="K187" s="677"/>
      <c r="L187" s="2155"/>
      <c r="M187" s="2022"/>
      <c r="N187" s="2034"/>
      <c r="O187" s="2034"/>
      <c r="P187" s="2040"/>
      <c r="Q187" s="1879"/>
      <c r="R187" s="240" t="s">
        <v>545</v>
      </c>
      <c r="S187" s="1929"/>
      <c r="T187" s="1929"/>
      <c r="U187" s="1929"/>
      <c r="V187" s="1929"/>
      <c r="W187" s="1929"/>
      <c r="X187" s="1929"/>
      <c r="Y187" s="1929"/>
      <c r="Z187" s="2160"/>
      <c r="AA187" s="2083"/>
      <c r="AB187" s="2083"/>
      <c r="AC187" s="2083"/>
      <c r="AD187" s="1929"/>
      <c r="AE187" s="423">
        <v>1000000</v>
      </c>
      <c r="AF187" s="698">
        <v>41608</v>
      </c>
      <c r="AG187" s="496" t="s">
        <v>546</v>
      </c>
    </row>
    <row r="188" spans="1:33" s="343" customFormat="1" ht="15.75">
      <c r="A188" s="378"/>
      <c r="B188" s="1429"/>
      <c r="C188" s="646"/>
      <c r="D188" s="647"/>
      <c r="E188" s="648"/>
      <c r="F188" s="524"/>
      <c r="G188" s="524"/>
      <c r="H188" s="663"/>
      <c r="I188" s="663"/>
      <c r="J188" s="472"/>
      <c r="K188" s="472"/>
      <c r="L188" s="474"/>
      <c r="M188" s="474"/>
      <c r="N188" s="474"/>
      <c r="O188" s="474"/>
      <c r="P188" s="474"/>
      <c r="Q188" s="474"/>
      <c r="R188" s="475"/>
      <c r="S188" s="474"/>
      <c r="T188" s="474"/>
      <c r="U188" s="474"/>
      <c r="V188" s="474"/>
      <c r="W188" s="474"/>
      <c r="X188" s="503"/>
      <c r="Y188" s="503"/>
      <c r="Z188" s="503"/>
      <c r="AA188" s="503"/>
      <c r="AB188" s="503"/>
      <c r="AC188" s="503"/>
      <c r="AD188" s="503"/>
      <c r="AE188" s="503">
        <f>SUM(AE140:AE187)</f>
        <v>315372767</v>
      </c>
      <c r="AF188" s="504"/>
      <c r="AG188" s="505"/>
    </row>
    <row r="189" spans="1:33" s="317" customFormat="1" ht="13.5">
      <c r="A189" s="2019">
        <v>273604513150174</v>
      </c>
      <c r="B189" s="1430"/>
      <c r="C189" s="659"/>
      <c r="D189" s="660"/>
      <c r="E189" s="661"/>
      <c r="F189" s="662"/>
      <c r="G189" s="662"/>
      <c r="H189" s="685"/>
      <c r="I189" s="685"/>
      <c r="J189" s="616" t="s">
        <v>547</v>
      </c>
      <c r="K189" s="2049" t="s">
        <v>548</v>
      </c>
      <c r="L189" s="2142" t="s">
        <v>549</v>
      </c>
      <c r="M189" s="2145" t="s">
        <v>550</v>
      </c>
      <c r="N189" s="2032"/>
      <c r="O189" s="2148" t="s">
        <v>551</v>
      </c>
      <c r="P189" s="2038">
        <v>0</v>
      </c>
      <c r="Q189" s="2136"/>
      <c r="R189" s="500" t="s">
        <v>552</v>
      </c>
      <c r="S189" s="1927">
        <v>0</v>
      </c>
      <c r="T189" s="1927">
        <v>0</v>
      </c>
      <c r="U189" s="1927">
        <v>60</v>
      </c>
      <c r="V189" s="1927">
        <v>0</v>
      </c>
      <c r="W189" s="1927">
        <v>0</v>
      </c>
      <c r="X189" s="1927">
        <v>0</v>
      </c>
      <c r="Y189" s="1927">
        <v>0</v>
      </c>
      <c r="Z189" s="2127">
        <v>0</v>
      </c>
      <c r="AA189" s="1927">
        <v>0</v>
      </c>
      <c r="AB189" s="1927">
        <v>0</v>
      </c>
      <c r="AC189" s="1927">
        <v>0</v>
      </c>
      <c r="AD189" s="1927">
        <v>0</v>
      </c>
      <c r="AE189" s="2139">
        <v>7600000</v>
      </c>
      <c r="AF189" s="2057">
        <v>41608</v>
      </c>
      <c r="AG189" s="2060" t="s">
        <v>449</v>
      </c>
    </row>
    <row r="190" spans="1:33" s="317" customFormat="1" ht="27">
      <c r="A190" s="2019"/>
      <c r="B190" s="1430"/>
      <c r="C190" s="659"/>
      <c r="D190" s="660"/>
      <c r="E190" s="661"/>
      <c r="F190" s="662"/>
      <c r="G190" s="662"/>
      <c r="H190" s="685"/>
      <c r="I190" s="685"/>
      <c r="J190" s="459"/>
      <c r="K190" s="2050"/>
      <c r="L190" s="2143"/>
      <c r="M190" s="2146"/>
      <c r="N190" s="2033"/>
      <c r="O190" s="2149"/>
      <c r="P190" s="2039"/>
      <c r="Q190" s="2137"/>
      <c r="R190" s="240" t="s">
        <v>553</v>
      </c>
      <c r="S190" s="1928"/>
      <c r="T190" s="1928"/>
      <c r="U190" s="1928"/>
      <c r="V190" s="1928"/>
      <c r="W190" s="1928"/>
      <c r="X190" s="1928"/>
      <c r="Y190" s="1928"/>
      <c r="Z190" s="2128"/>
      <c r="AA190" s="1928"/>
      <c r="AB190" s="1928"/>
      <c r="AC190" s="1928"/>
      <c r="AD190" s="1928"/>
      <c r="AE190" s="2140"/>
      <c r="AF190" s="2058"/>
      <c r="AG190" s="2061"/>
    </row>
    <row r="191" spans="1:33" s="317" customFormat="1" ht="27">
      <c r="A191" s="2019"/>
      <c r="B191" s="1430"/>
      <c r="C191" s="659"/>
      <c r="D191" s="660"/>
      <c r="E191" s="661"/>
      <c r="F191" s="662"/>
      <c r="G191" s="662"/>
      <c r="H191" s="685"/>
      <c r="I191" s="685"/>
      <c r="J191" s="459"/>
      <c r="K191" s="2050"/>
      <c r="L191" s="2143"/>
      <c r="M191" s="2146"/>
      <c r="N191" s="2033"/>
      <c r="O191" s="2149"/>
      <c r="P191" s="2039"/>
      <c r="Q191" s="2137"/>
      <c r="R191" s="240" t="s">
        <v>554</v>
      </c>
      <c r="S191" s="1928"/>
      <c r="T191" s="1928"/>
      <c r="U191" s="1928"/>
      <c r="V191" s="1928"/>
      <c r="W191" s="1928"/>
      <c r="X191" s="1928"/>
      <c r="Y191" s="1928"/>
      <c r="Z191" s="2128"/>
      <c r="AA191" s="1928"/>
      <c r="AB191" s="1928"/>
      <c r="AC191" s="1928"/>
      <c r="AD191" s="1928"/>
      <c r="AE191" s="2140"/>
      <c r="AF191" s="2058"/>
      <c r="AG191" s="2061"/>
    </row>
    <row r="192" spans="1:33" s="317" customFormat="1" ht="13.5">
      <c r="A192" s="2019"/>
      <c r="B192" s="1430"/>
      <c r="C192" s="659"/>
      <c r="D192" s="660"/>
      <c r="E192" s="661"/>
      <c r="F192" s="662"/>
      <c r="G192" s="662"/>
      <c r="H192" s="685"/>
      <c r="I192" s="685"/>
      <c r="J192" s="459"/>
      <c r="K192" s="2050"/>
      <c r="L192" s="2143"/>
      <c r="M192" s="2146"/>
      <c r="N192" s="2033"/>
      <c r="O192" s="2149"/>
      <c r="P192" s="2039"/>
      <c r="Q192" s="2137"/>
      <c r="R192" s="240" t="s">
        <v>555</v>
      </c>
      <c r="S192" s="1928"/>
      <c r="T192" s="1928"/>
      <c r="U192" s="1928"/>
      <c r="V192" s="1928"/>
      <c r="W192" s="1928"/>
      <c r="X192" s="1928"/>
      <c r="Y192" s="1928"/>
      <c r="Z192" s="2128"/>
      <c r="AA192" s="1928"/>
      <c r="AB192" s="1928"/>
      <c r="AC192" s="1928"/>
      <c r="AD192" s="1928"/>
      <c r="AE192" s="2140"/>
      <c r="AF192" s="2058"/>
      <c r="AG192" s="2061"/>
    </row>
    <row r="193" spans="1:33" s="317" customFormat="1" ht="13.5">
      <c r="A193" s="2019"/>
      <c r="B193" s="1430"/>
      <c r="C193" s="659"/>
      <c r="D193" s="660"/>
      <c r="E193" s="661"/>
      <c r="F193" s="662"/>
      <c r="G193" s="662"/>
      <c r="H193" s="685"/>
      <c r="I193" s="685"/>
      <c r="J193" s="459"/>
      <c r="K193" s="2050"/>
      <c r="L193" s="2144"/>
      <c r="M193" s="2147"/>
      <c r="N193" s="2034"/>
      <c r="O193" s="2150"/>
      <c r="P193" s="2040"/>
      <c r="Q193" s="2138"/>
      <c r="R193" s="240" t="s">
        <v>556</v>
      </c>
      <c r="S193" s="1929"/>
      <c r="T193" s="1929"/>
      <c r="U193" s="1929"/>
      <c r="V193" s="1929"/>
      <c r="W193" s="1929"/>
      <c r="X193" s="1929"/>
      <c r="Y193" s="1929"/>
      <c r="Z193" s="2129"/>
      <c r="AA193" s="1929"/>
      <c r="AB193" s="1929"/>
      <c r="AC193" s="1929"/>
      <c r="AD193" s="1929"/>
      <c r="AE193" s="2141"/>
      <c r="AF193" s="2059"/>
      <c r="AG193" s="2062"/>
    </row>
    <row r="194" spans="1:33" s="317" customFormat="1" ht="13.5">
      <c r="A194" s="2019">
        <v>273644513150175</v>
      </c>
      <c r="B194" s="1430"/>
      <c r="C194" s="659"/>
      <c r="D194" s="660"/>
      <c r="E194" s="661"/>
      <c r="F194" s="662"/>
      <c r="G194" s="662"/>
      <c r="H194" s="685"/>
      <c r="I194" s="685"/>
      <c r="J194" s="459"/>
      <c r="K194" s="2050"/>
      <c r="L194" s="2038" t="s">
        <v>557</v>
      </c>
      <c r="M194" s="2020" t="s">
        <v>558</v>
      </c>
      <c r="N194" s="2032"/>
      <c r="O194" s="2020" t="s">
        <v>559</v>
      </c>
      <c r="P194" s="2038">
        <v>3</v>
      </c>
      <c r="Q194" s="2136"/>
      <c r="R194" s="240" t="s">
        <v>560</v>
      </c>
      <c r="S194" s="1927">
        <v>1249</v>
      </c>
      <c r="T194" s="1927">
        <v>2490</v>
      </c>
      <c r="U194" s="1927">
        <v>2636</v>
      </c>
      <c r="V194" s="1927">
        <v>0</v>
      </c>
      <c r="W194" s="1927">
        <v>0</v>
      </c>
      <c r="X194" s="1927">
        <v>0</v>
      </c>
      <c r="Y194" s="1927">
        <v>6</v>
      </c>
      <c r="Z194" s="2127">
        <v>1</v>
      </c>
      <c r="AA194" s="1927"/>
      <c r="AB194" s="1927">
        <v>3</v>
      </c>
      <c r="AC194" s="1927">
        <v>2</v>
      </c>
      <c r="AD194" s="1927">
        <v>0</v>
      </c>
      <c r="AE194" s="699">
        <v>1612000</v>
      </c>
      <c r="AF194" s="700">
        <v>41638</v>
      </c>
      <c r="AG194" s="2060" t="s">
        <v>449</v>
      </c>
    </row>
    <row r="195" spans="1:33" s="317" customFormat="1" ht="13.5">
      <c r="A195" s="2019"/>
      <c r="B195" s="1430"/>
      <c r="C195" s="659"/>
      <c r="D195" s="660"/>
      <c r="E195" s="661"/>
      <c r="F195" s="662"/>
      <c r="G195" s="662"/>
      <c r="H195" s="685"/>
      <c r="I195" s="685"/>
      <c r="J195" s="459"/>
      <c r="K195" s="2050"/>
      <c r="L195" s="2039"/>
      <c r="M195" s="2021"/>
      <c r="N195" s="2033"/>
      <c r="O195" s="2021"/>
      <c r="P195" s="2039"/>
      <c r="Q195" s="2137"/>
      <c r="R195" s="240" t="s">
        <v>561</v>
      </c>
      <c r="S195" s="1928"/>
      <c r="T195" s="1928"/>
      <c r="U195" s="1928"/>
      <c r="V195" s="1928"/>
      <c r="W195" s="1928"/>
      <c r="X195" s="1928"/>
      <c r="Y195" s="1928"/>
      <c r="Z195" s="2128"/>
      <c r="AA195" s="1928"/>
      <c r="AB195" s="1928"/>
      <c r="AC195" s="1928"/>
      <c r="AD195" s="1928"/>
      <c r="AE195" s="699">
        <v>1794000</v>
      </c>
      <c r="AF195" s="700">
        <v>41638</v>
      </c>
      <c r="AG195" s="2061"/>
    </row>
    <row r="196" spans="1:33" s="317" customFormat="1" ht="13.5">
      <c r="A196" s="2019"/>
      <c r="B196" s="1430"/>
      <c r="C196" s="659"/>
      <c r="D196" s="660"/>
      <c r="E196" s="661"/>
      <c r="F196" s="662"/>
      <c r="G196" s="662"/>
      <c r="H196" s="685"/>
      <c r="I196" s="685"/>
      <c r="J196" s="459"/>
      <c r="K196" s="2050"/>
      <c r="L196" s="2040"/>
      <c r="M196" s="2022"/>
      <c r="N196" s="2034"/>
      <c r="O196" s="2022"/>
      <c r="P196" s="2040"/>
      <c r="Q196" s="2138"/>
      <c r="R196" s="240" t="s">
        <v>562</v>
      </c>
      <c r="S196" s="1929"/>
      <c r="T196" s="1928"/>
      <c r="U196" s="1928"/>
      <c r="V196" s="1928"/>
      <c r="W196" s="1928"/>
      <c r="X196" s="1928"/>
      <c r="Y196" s="1928"/>
      <c r="Z196" s="2128"/>
      <c r="AA196" s="1928"/>
      <c r="AB196" s="1928"/>
      <c r="AC196" s="1928"/>
      <c r="AD196" s="1928"/>
      <c r="AE196" s="699">
        <v>2594000</v>
      </c>
      <c r="AF196" s="700">
        <v>41638</v>
      </c>
      <c r="AG196" s="2062"/>
    </row>
    <row r="197" spans="1:33" s="317" customFormat="1" ht="54">
      <c r="A197" s="378">
        <v>273644513150195</v>
      </c>
      <c r="B197" s="1430"/>
      <c r="C197" s="659"/>
      <c r="D197" s="660"/>
      <c r="E197" s="661"/>
      <c r="F197" s="662"/>
      <c r="G197" s="662"/>
      <c r="H197" s="685"/>
      <c r="I197" s="685"/>
      <c r="J197" s="569"/>
      <c r="K197" s="2051"/>
      <c r="L197" s="455" t="s">
        <v>563</v>
      </c>
      <c r="M197" s="456" t="s">
        <v>2</v>
      </c>
      <c r="N197" s="456"/>
      <c r="O197" s="240" t="s">
        <v>564</v>
      </c>
      <c r="P197" s="462">
        <v>1</v>
      </c>
      <c r="Q197" s="516"/>
      <c r="R197" s="679" t="s">
        <v>565</v>
      </c>
      <c r="S197" s="518"/>
      <c r="T197" s="518"/>
      <c r="U197" s="519"/>
      <c r="V197" s="518"/>
      <c r="W197" s="518"/>
      <c r="X197" s="520"/>
      <c r="Y197" s="518"/>
      <c r="Z197" s="521"/>
      <c r="AA197" s="518"/>
      <c r="AB197" s="518"/>
      <c r="AC197" s="518"/>
      <c r="AD197" s="518"/>
      <c r="AE197" s="518">
        <v>3382251</v>
      </c>
      <c r="AF197" s="701"/>
      <c r="AG197" s="522" t="s">
        <v>449</v>
      </c>
    </row>
    <row r="198" spans="1:33" s="343" customFormat="1" ht="15.75">
      <c r="A198" s="378"/>
      <c r="B198" s="1429"/>
      <c r="C198" s="646"/>
      <c r="D198" s="647"/>
      <c r="E198" s="648"/>
      <c r="F198" s="524"/>
      <c r="G198" s="524"/>
      <c r="H198" s="702"/>
      <c r="I198" s="702"/>
      <c r="J198" s="703"/>
      <c r="K198" s="703"/>
      <c r="L198" s="474"/>
      <c r="M198" s="474"/>
      <c r="N198" s="474"/>
      <c r="O198" s="474"/>
      <c r="P198" s="474"/>
      <c r="Q198" s="474"/>
      <c r="R198" s="475"/>
      <c r="S198" s="474"/>
      <c r="T198" s="474"/>
      <c r="U198" s="474"/>
      <c r="V198" s="474"/>
      <c r="W198" s="474"/>
      <c r="X198" s="528"/>
      <c r="Y198" s="528"/>
      <c r="Z198" s="528"/>
      <c r="AA198" s="528"/>
      <c r="AB198" s="528"/>
      <c r="AC198" s="528"/>
      <c r="AD198" s="528"/>
      <c r="AE198" s="528">
        <f>SUM(AE189:AE197)</f>
        <v>16982251</v>
      </c>
      <c r="AF198" s="529"/>
      <c r="AG198" s="530"/>
    </row>
    <row r="199" spans="1:33" s="242" customFormat="1" ht="15.75">
      <c r="A199" s="1455"/>
      <c r="B199" s="1429"/>
      <c r="C199" s="646"/>
      <c r="D199" s="647"/>
      <c r="E199" s="648"/>
      <c r="F199" s="704"/>
      <c r="H199" s="243"/>
      <c r="I199" s="243"/>
      <c r="J199" s="243"/>
      <c r="K199" s="243"/>
      <c r="L199" s="534"/>
      <c r="M199" s="534"/>
      <c r="N199" s="534"/>
      <c r="O199" s="534"/>
      <c r="P199" s="534"/>
      <c r="Q199" s="534"/>
      <c r="R199" s="535"/>
      <c r="S199" s="534"/>
      <c r="T199" s="534"/>
      <c r="U199" s="534"/>
      <c r="V199" s="534"/>
      <c r="W199" s="534"/>
      <c r="X199" s="534"/>
      <c r="Y199" s="536"/>
      <c r="Z199" s="534"/>
      <c r="AA199" s="534"/>
      <c r="AB199" s="534"/>
      <c r="AC199" s="534"/>
      <c r="AD199" s="534"/>
      <c r="AE199" s="537">
        <f>AE125+AE131+AE139+AE188+AE198</f>
        <v>453355018</v>
      </c>
      <c r="AF199" s="536"/>
      <c r="AG199" s="538"/>
    </row>
    <row r="200" spans="1:33" s="242" customFormat="1" ht="15.75">
      <c r="A200" s="1455"/>
      <c r="B200" s="1432"/>
      <c r="C200" s="705"/>
      <c r="D200" s="706"/>
      <c r="E200" s="707"/>
      <c r="F200" s="543"/>
      <c r="G200" s="543"/>
      <c r="H200" s="543"/>
      <c r="I200" s="543"/>
      <c r="J200" s="543"/>
      <c r="K200" s="543"/>
      <c r="L200" s="543"/>
      <c r="M200" s="543"/>
      <c r="N200" s="543"/>
      <c r="O200" s="543"/>
      <c r="P200" s="543"/>
      <c r="Q200" s="543"/>
      <c r="R200" s="708"/>
      <c r="S200" s="543"/>
      <c r="T200" s="543"/>
      <c r="U200" s="543"/>
      <c r="V200" s="545"/>
      <c r="W200" s="545"/>
      <c r="X200" s="545"/>
      <c r="Y200" s="545"/>
      <c r="Z200" s="545"/>
      <c r="AA200" s="545"/>
      <c r="AB200" s="545"/>
      <c r="AC200" s="545"/>
      <c r="AD200" s="545"/>
      <c r="AE200" s="548">
        <f>AE199</f>
        <v>453355018</v>
      </c>
      <c r="AF200" s="547"/>
      <c r="AG200" s="549"/>
    </row>
    <row r="201" spans="1:5" ht="15.75">
      <c r="A201" s="1455"/>
      <c r="B201" s="709"/>
      <c r="C201" s="709"/>
      <c r="D201" s="709"/>
      <c r="E201" s="709"/>
    </row>
    <row r="202" spans="1:33" s="317" customFormat="1" ht="81">
      <c r="A202" s="2045" t="s">
        <v>566</v>
      </c>
      <c r="B202" s="1433"/>
      <c r="C202" s="710"/>
      <c r="D202" s="711"/>
      <c r="E202" s="712"/>
      <c r="F202" s="713">
        <v>1.4</v>
      </c>
      <c r="G202" s="714" t="s">
        <v>567</v>
      </c>
      <c r="H202" s="557" t="s">
        <v>568</v>
      </c>
      <c r="I202" s="715" t="s">
        <v>569</v>
      </c>
      <c r="J202" s="557" t="s">
        <v>570</v>
      </c>
      <c r="K202" s="2130" t="s">
        <v>571</v>
      </c>
      <c r="L202" s="461" t="s">
        <v>572</v>
      </c>
      <c r="M202" s="2133" t="s">
        <v>573</v>
      </c>
      <c r="N202" s="2055">
        <v>0.25</v>
      </c>
      <c r="O202" s="581" t="s">
        <v>574</v>
      </c>
      <c r="P202" s="462">
        <v>7</v>
      </c>
      <c r="Q202" s="716">
        <v>10</v>
      </c>
      <c r="R202" s="387" t="s">
        <v>575</v>
      </c>
      <c r="S202" s="518"/>
      <c r="T202" s="511"/>
      <c r="U202" s="511"/>
      <c r="V202" s="511">
        <v>10</v>
      </c>
      <c r="W202" s="511"/>
      <c r="X202" s="450"/>
      <c r="Y202" s="518"/>
      <c r="Z202" s="521"/>
      <c r="AA202" s="518"/>
      <c r="AB202" s="518"/>
      <c r="AC202" s="449"/>
      <c r="AD202" s="449"/>
      <c r="AE202" s="449">
        <v>92271141</v>
      </c>
      <c r="AF202" s="453">
        <v>41639</v>
      </c>
      <c r="AG202" s="522" t="s">
        <v>576</v>
      </c>
    </row>
    <row r="203" spans="1:33" s="317" customFormat="1" ht="81">
      <c r="A203" s="2045"/>
      <c r="B203" s="1434"/>
      <c r="C203" s="717"/>
      <c r="D203" s="718"/>
      <c r="E203" s="719"/>
      <c r="F203" s="662"/>
      <c r="G203" s="662"/>
      <c r="H203" s="510"/>
      <c r="I203" s="720"/>
      <c r="J203" s="459"/>
      <c r="K203" s="2131"/>
      <c r="L203" s="461" t="s">
        <v>577</v>
      </c>
      <c r="M203" s="2134"/>
      <c r="N203" s="2106"/>
      <c r="O203" s="446" t="s">
        <v>578</v>
      </c>
      <c r="P203" s="462">
        <v>0</v>
      </c>
      <c r="Q203" s="516"/>
      <c r="R203" s="387" t="s">
        <v>579</v>
      </c>
      <c r="S203" s="518"/>
      <c r="T203" s="511"/>
      <c r="U203" s="511">
        <v>20</v>
      </c>
      <c r="V203" s="511">
        <v>100</v>
      </c>
      <c r="W203" s="511">
        <v>180</v>
      </c>
      <c r="X203" s="450"/>
      <c r="Y203" s="518"/>
      <c r="Z203" s="451"/>
      <c r="AA203" s="518"/>
      <c r="AB203" s="518"/>
      <c r="AC203" s="518"/>
      <c r="AD203" s="518"/>
      <c r="AE203" s="449">
        <v>3000000</v>
      </c>
      <c r="AF203" s="453">
        <v>41639</v>
      </c>
      <c r="AG203" s="522" t="s">
        <v>576</v>
      </c>
    </row>
    <row r="204" spans="1:33" s="317" customFormat="1" ht="67.5">
      <c r="A204" s="2045"/>
      <c r="B204" s="1434"/>
      <c r="C204" s="717"/>
      <c r="D204" s="718"/>
      <c r="E204" s="719"/>
      <c r="F204" s="662"/>
      <c r="G204" s="662"/>
      <c r="H204" s="510"/>
      <c r="I204" s="720"/>
      <c r="J204" s="569"/>
      <c r="K204" s="2132"/>
      <c r="L204" s="461" t="s">
        <v>580</v>
      </c>
      <c r="M204" s="2135"/>
      <c r="N204" s="2063"/>
      <c r="O204" s="721" t="s">
        <v>581</v>
      </c>
      <c r="P204" s="462" t="s">
        <v>396</v>
      </c>
      <c r="Q204" s="516"/>
      <c r="R204" s="387" t="s">
        <v>582</v>
      </c>
      <c r="S204" s="518"/>
      <c r="T204" s="511"/>
      <c r="U204" s="511"/>
      <c r="V204" s="511">
        <v>5</v>
      </c>
      <c r="W204" s="511"/>
      <c r="X204" s="520"/>
      <c r="Y204" s="518"/>
      <c r="Z204" s="451"/>
      <c r="AA204" s="518"/>
      <c r="AB204" s="518"/>
      <c r="AC204" s="518"/>
      <c r="AD204" s="518"/>
      <c r="AE204" s="449">
        <v>3000000</v>
      </c>
      <c r="AF204" s="453">
        <v>41639</v>
      </c>
      <c r="AG204" s="522" t="s">
        <v>576</v>
      </c>
    </row>
    <row r="205" spans="1:33" s="317" customFormat="1" ht="15.75">
      <c r="A205" s="378"/>
      <c r="B205" s="1434"/>
      <c r="C205" s="717"/>
      <c r="D205" s="718"/>
      <c r="E205" s="719"/>
      <c r="F205" s="662"/>
      <c r="G205" s="662"/>
      <c r="H205" s="510"/>
      <c r="I205" s="720"/>
      <c r="J205" s="722"/>
      <c r="K205" s="723"/>
      <c r="L205" s="474"/>
      <c r="M205" s="474"/>
      <c r="N205" s="474"/>
      <c r="O205" s="474"/>
      <c r="P205" s="474"/>
      <c r="Q205" s="474"/>
      <c r="R205" s="475"/>
      <c r="S205" s="474"/>
      <c r="T205" s="474"/>
      <c r="U205" s="474"/>
      <c r="V205" s="474"/>
      <c r="W205" s="474"/>
      <c r="X205" s="474"/>
      <c r="Y205" s="474"/>
      <c r="Z205" s="474"/>
      <c r="AA205" s="474"/>
      <c r="AB205" s="474"/>
      <c r="AC205" s="474"/>
      <c r="AD205" s="474"/>
      <c r="AE205" s="474">
        <f>SUM(AE202:AE204)</f>
        <v>98271141</v>
      </c>
      <c r="AF205" s="476"/>
      <c r="AG205" s="577"/>
    </row>
    <row r="206" spans="1:33" s="343" customFormat="1" ht="54">
      <c r="A206" s="2045" t="s">
        <v>583</v>
      </c>
      <c r="B206" s="1435"/>
      <c r="C206" s="724"/>
      <c r="D206" s="725"/>
      <c r="E206" s="726"/>
      <c r="F206" s="524"/>
      <c r="G206" s="524"/>
      <c r="H206" s="459"/>
      <c r="I206" s="720"/>
      <c r="J206" s="557" t="s">
        <v>584</v>
      </c>
      <c r="K206" s="2049" t="s">
        <v>585</v>
      </c>
      <c r="L206" s="461" t="s">
        <v>586</v>
      </c>
      <c r="M206" s="2112" t="s">
        <v>587</v>
      </c>
      <c r="N206" s="2055">
        <v>0.25</v>
      </c>
      <c r="O206" s="727" t="s">
        <v>588</v>
      </c>
      <c r="P206" s="462">
        <v>7</v>
      </c>
      <c r="Q206" s="457">
        <v>10</v>
      </c>
      <c r="R206" s="387" t="s">
        <v>589</v>
      </c>
      <c r="S206" s="449"/>
      <c r="T206" s="1871">
        <v>1170</v>
      </c>
      <c r="U206" s="2120">
        <v>1420</v>
      </c>
      <c r="V206" s="449"/>
      <c r="W206" s="449"/>
      <c r="X206" s="450"/>
      <c r="Y206" s="449"/>
      <c r="Z206" s="451"/>
      <c r="AA206" s="449"/>
      <c r="AB206" s="449"/>
      <c r="AC206" s="449"/>
      <c r="AD206" s="449"/>
      <c r="AE206" s="452">
        <v>31095792</v>
      </c>
      <c r="AF206" s="2057">
        <v>41639</v>
      </c>
      <c r="AG206" s="2060" t="s">
        <v>265</v>
      </c>
    </row>
    <row r="207" spans="1:33" s="317" customFormat="1" ht="67.5">
      <c r="A207" s="2045"/>
      <c r="B207" s="1434"/>
      <c r="C207" s="717"/>
      <c r="D207" s="718"/>
      <c r="E207" s="719"/>
      <c r="F207" s="662"/>
      <c r="G207" s="662"/>
      <c r="H207" s="459"/>
      <c r="I207" s="720"/>
      <c r="J207" s="459"/>
      <c r="K207" s="2050"/>
      <c r="L207" s="461" t="s">
        <v>590</v>
      </c>
      <c r="M207" s="2112"/>
      <c r="N207" s="2106"/>
      <c r="O207" s="446" t="s">
        <v>591</v>
      </c>
      <c r="P207" s="462">
        <v>0</v>
      </c>
      <c r="Q207" s="716">
        <v>1</v>
      </c>
      <c r="R207" s="387" t="s">
        <v>592</v>
      </c>
      <c r="S207" s="518"/>
      <c r="T207" s="1872"/>
      <c r="U207" s="2121"/>
      <c r="V207" s="518"/>
      <c r="W207" s="518"/>
      <c r="X207" s="520"/>
      <c r="Y207" s="518"/>
      <c r="Z207" s="521"/>
      <c r="AA207" s="518"/>
      <c r="AB207" s="518"/>
      <c r="AC207" s="518"/>
      <c r="AD207" s="518"/>
      <c r="AE207" s="423">
        <v>5000000</v>
      </c>
      <c r="AF207" s="2058"/>
      <c r="AG207" s="2061"/>
    </row>
    <row r="208" spans="1:33" s="317" customFormat="1" ht="81">
      <c r="A208" s="2045"/>
      <c r="B208" s="1434"/>
      <c r="C208" s="717"/>
      <c r="D208" s="718"/>
      <c r="E208" s="719"/>
      <c r="F208" s="662"/>
      <c r="G208" s="662"/>
      <c r="H208" s="677"/>
      <c r="I208" s="677"/>
      <c r="J208" s="459"/>
      <c r="K208" s="2050"/>
      <c r="L208" s="461" t="s">
        <v>593</v>
      </c>
      <c r="M208" s="2112"/>
      <c r="N208" s="2106"/>
      <c r="O208" s="446" t="s">
        <v>594</v>
      </c>
      <c r="P208" s="462">
        <v>0</v>
      </c>
      <c r="Q208" s="716">
        <v>10</v>
      </c>
      <c r="R208" s="387" t="s">
        <v>595</v>
      </c>
      <c r="S208" s="518"/>
      <c r="T208" s="1872"/>
      <c r="U208" s="2121"/>
      <c r="V208" s="518"/>
      <c r="W208" s="518"/>
      <c r="X208" s="520"/>
      <c r="Y208" s="518"/>
      <c r="Z208" s="521"/>
      <c r="AA208" s="518"/>
      <c r="AB208" s="518"/>
      <c r="AC208" s="518"/>
      <c r="AD208" s="518"/>
      <c r="AE208" s="423">
        <v>4000000</v>
      </c>
      <c r="AF208" s="2058"/>
      <c r="AG208" s="2061"/>
    </row>
    <row r="209" spans="1:33" s="317" customFormat="1" ht="40.5">
      <c r="A209" s="2045"/>
      <c r="B209" s="1434"/>
      <c r="C209" s="717"/>
      <c r="D209" s="718"/>
      <c r="E209" s="719"/>
      <c r="F209" s="662"/>
      <c r="G209" s="662"/>
      <c r="H209" s="677"/>
      <c r="I209" s="677"/>
      <c r="J209" s="672"/>
      <c r="K209" s="2050"/>
      <c r="L209" s="461" t="s">
        <v>596</v>
      </c>
      <c r="M209" s="2112"/>
      <c r="N209" s="2106"/>
      <c r="O209" s="446" t="s">
        <v>597</v>
      </c>
      <c r="P209" s="462">
        <v>0</v>
      </c>
      <c r="Q209" s="716">
        <v>10</v>
      </c>
      <c r="R209" s="728" t="s">
        <v>598</v>
      </c>
      <c r="S209" s="518"/>
      <c r="T209" s="1872"/>
      <c r="U209" s="2121"/>
      <c r="V209" s="518"/>
      <c r="W209" s="518"/>
      <c r="X209" s="520"/>
      <c r="Y209" s="518"/>
      <c r="Z209" s="521"/>
      <c r="AA209" s="518"/>
      <c r="AB209" s="518"/>
      <c r="AC209" s="518"/>
      <c r="AD209" s="518"/>
      <c r="AE209" s="423">
        <v>7000000</v>
      </c>
      <c r="AF209" s="2058"/>
      <c r="AG209" s="2061"/>
    </row>
    <row r="210" spans="1:33" s="317" customFormat="1" ht="40.5">
      <c r="A210" s="2045"/>
      <c r="B210" s="1434"/>
      <c r="C210" s="717"/>
      <c r="D210" s="718"/>
      <c r="E210" s="719"/>
      <c r="F210" s="662"/>
      <c r="G210" s="662"/>
      <c r="H210" s="677"/>
      <c r="I210" s="677"/>
      <c r="J210" s="729"/>
      <c r="K210" s="2051"/>
      <c r="L210" s="730" t="s">
        <v>599</v>
      </c>
      <c r="M210" s="2112"/>
      <c r="N210" s="2063"/>
      <c r="O210" s="446" t="s">
        <v>216</v>
      </c>
      <c r="P210" s="462">
        <v>0</v>
      </c>
      <c r="Q210" s="716">
        <v>1</v>
      </c>
      <c r="R210" s="387" t="s">
        <v>600</v>
      </c>
      <c r="S210" s="518"/>
      <c r="T210" s="1873"/>
      <c r="U210" s="2122"/>
      <c r="V210" s="518"/>
      <c r="W210" s="518"/>
      <c r="X210" s="520"/>
      <c r="Y210" s="518"/>
      <c r="Z210" s="451"/>
      <c r="AA210" s="518"/>
      <c r="AB210" s="518"/>
      <c r="AC210" s="518"/>
      <c r="AD210" s="518"/>
      <c r="AE210" s="423">
        <v>4000000</v>
      </c>
      <c r="AF210" s="2059"/>
      <c r="AG210" s="2062"/>
    </row>
    <row r="211" spans="1:33" s="317" customFormat="1" ht="15.75">
      <c r="A211" s="378"/>
      <c r="B211" s="1434"/>
      <c r="C211" s="717"/>
      <c r="D211" s="718"/>
      <c r="E211" s="719"/>
      <c r="F211" s="662"/>
      <c r="G211" s="662"/>
      <c r="H211" s="677"/>
      <c r="I211" s="677"/>
      <c r="J211" s="731"/>
      <c r="K211" s="576"/>
      <c r="L211" s="474"/>
      <c r="M211" s="474"/>
      <c r="N211" s="474"/>
      <c r="O211" s="474"/>
      <c r="P211" s="474"/>
      <c r="Q211" s="474"/>
      <c r="R211" s="475"/>
      <c r="S211" s="474"/>
      <c r="T211" s="474"/>
      <c r="U211" s="474"/>
      <c r="V211" s="474"/>
      <c r="W211" s="474"/>
      <c r="X211" s="474"/>
      <c r="Y211" s="474"/>
      <c r="Z211" s="474"/>
      <c r="AA211" s="474"/>
      <c r="AB211" s="474"/>
      <c r="AC211" s="474"/>
      <c r="AD211" s="474"/>
      <c r="AE211" s="474">
        <f>SUM(AE206:AE210)</f>
        <v>51095792</v>
      </c>
      <c r="AF211" s="476"/>
      <c r="AG211" s="577"/>
    </row>
    <row r="212" spans="1:33" s="739" customFormat="1" ht="40.5">
      <c r="A212" s="2073" t="s">
        <v>601</v>
      </c>
      <c r="B212" s="412"/>
      <c r="C212" s="481"/>
      <c r="D212" s="430"/>
      <c r="E212" s="732"/>
      <c r="F212" s="732"/>
      <c r="G212" s="732"/>
      <c r="H212" s="733"/>
      <c r="I212" s="734"/>
      <c r="J212" s="735"/>
      <c r="K212" s="2115"/>
      <c r="L212" s="736" t="s">
        <v>602</v>
      </c>
      <c r="M212" s="2116" t="s">
        <v>603</v>
      </c>
      <c r="N212" s="2117">
        <v>0.25</v>
      </c>
      <c r="O212" s="737" t="s">
        <v>604</v>
      </c>
      <c r="P212" s="420">
        <v>0</v>
      </c>
      <c r="Q212" s="738">
        <v>1</v>
      </c>
      <c r="R212" s="492" t="s">
        <v>605</v>
      </c>
      <c r="S212" s="1927">
        <v>1000</v>
      </c>
      <c r="T212" s="1927">
        <v>5000</v>
      </c>
      <c r="U212" s="1927">
        <v>5000</v>
      </c>
      <c r="V212" s="1927">
        <v>2500</v>
      </c>
      <c r="W212" s="1927">
        <v>3000</v>
      </c>
      <c r="X212" s="2127">
        <v>1000</v>
      </c>
      <c r="Y212" s="2081"/>
      <c r="Z212" s="2081"/>
      <c r="AA212" s="2081"/>
      <c r="AB212" s="2081"/>
      <c r="AC212" s="423"/>
      <c r="AD212" s="423"/>
      <c r="AE212" s="464">
        <v>3500000</v>
      </c>
      <c r="AF212" s="2123">
        <v>41639</v>
      </c>
      <c r="AG212" s="2086" t="s">
        <v>265</v>
      </c>
    </row>
    <row r="213" spans="1:33" s="739" customFormat="1" ht="40.5">
      <c r="A213" s="2073"/>
      <c r="B213" s="412"/>
      <c r="C213" s="481"/>
      <c r="D213" s="430"/>
      <c r="E213" s="732"/>
      <c r="F213" s="732"/>
      <c r="G213" s="732"/>
      <c r="H213" s="740"/>
      <c r="I213" s="734"/>
      <c r="J213" s="741"/>
      <c r="K213" s="2115"/>
      <c r="L213" s="742" t="s">
        <v>606</v>
      </c>
      <c r="M213" s="2116"/>
      <c r="N213" s="2118"/>
      <c r="O213" s="737" t="s">
        <v>607</v>
      </c>
      <c r="P213" s="420">
        <v>0</v>
      </c>
      <c r="Q213" s="738">
        <v>1</v>
      </c>
      <c r="R213" s="492" t="s">
        <v>608</v>
      </c>
      <c r="S213" s="1928"/>
      <c r="T213" s="1928"/>
      <c r="U213" s="1928"/>
      <c r="V213" s="1928"/>
      <c r="W213" s="1928"/>
      <c r="X213" s="2128"/>
      <c r="Y213" s="2082"/>
      <c r="Z213" s="2082"/>
      <c r="AA213" s="2082"/>
      <c r="AB213" s="2082"/>
      <c r="AC213" s="423"/>
      <c r="AD213" s="423"/>
      <c r="AE213" s="464">
        <v>4500000</v>
      </c>
      <c r="AF213" s="2124"/>
      <c r="AG213" s="2126"/>
    </row>
    <row r="214" spans="1:33" s="739" customFormat="1" ht="54">
      <c r="A214" s="2073"/>
      <c r="B214" s="412"/>
      <c r="C214" s="481"/>
      <c r="D214" s="430"/>
      <c r="E214" s="732"/>
      <c r="F214" s="732"/>
      <c r="G214" s="732"/>
      <c r="H214" s="740"/>
      <c r="I214" s="734"/>
      <c r="J214" s="741"/>
      <c r="K214" s="2115"/>
      <c r="L214" s="742" t="s">
        <v>609</v>
      </c>
      <c r="M214" s="2116"/>
      <c r="N214" s="2118"/>
      <c r="O214" s="737" t="s">
        <v>610</v>
      </c>
      <c r="P214" s="420">
        <v>0</v>
      </c>
      <c r="Q214" s="738">
        <v>1</v>
      </c>
      <c r="R214" s="492" t="s">
        <v>611</v>
      </c>
      <c r="S214" s="1928"/>
      <c r="T214" s="1928"/>
      <c r="U214" s="1928"/>
      <c r="V214" s="1928"/>
      <c r="W214" s="1928"/>
      <c r="X214" s="2128"/>
      <c r="Y214" s="2082"/>
      <c r="Z214" s="2082"/>
      <c r="AA214" s="2082"/>
      <c r="AB214" s="2082"/>
      <c r="AC214" s="423"/>
      <c r="AD214" s="423"/>
      <c r="AE214" s="464">
        <v>6500000</v>
      </c>
      <c r="AF214" s="2124"/>
      <c r="AG214" s="2126"/>
    </row>
    <row r="215" spans="1:33" s="739" customFormat="1" ht="81">
      <c r="A215" s="2073"/>
      <c r="B215" s="412"/>
      <c r="C215" s="481"/>
      <c r="D215" s="430"/>
      <c r="E215" s="732"/>
      <c r="F215" s="732"/>
      <c r="G215" s="732"/>
      <c r="H215" s="743"/>
      <c r="I215" s="744"/>
      <c r="J215" s="587"/>
      <c r="K215" s="2115"/>
      <c r="L215" s="745" t="s">
        <v>612</v>
      </c>
      <c r="M215" s="2116"/>
      <c r="N215" s="2118"/>
      <c r="O215" s="737" t="s">
        <v>613</v>
      </c>
      <c r="P215" s="746">
        <v>0</v>
      </c>
      <c r="Q215" s="738">
        <v>1</v>
      </c>
      <c r="R215" s="492" t="s">
        <v>614</v>
      </c>
      <c r="S215" s="1928"/>
      <c r="T215" s="1928"/>
      <c r="U215" s="1928"/>
      <c r="V215" s="1928"/>
      <c r="W215" s="1928"/>
      <c r="X215" s="2128"/>
      <c r="Y215" s="2082"/>
      <c r="Z215" s="2082"/>
      <c r="AA215" s="2082"/>
      <c r="AB215" s="2082"/>
      <c r="AC215" s="423"/>
      <c r="AD215" s="423"/>
      <c r="AE215" s="464">
        <v>5500000</v>
      </c>
      <c r="AF215" s="2124"/>
      <c r="AG215" s="2126"/>
    </row>
    <row r="216" spans="1:33" s="739" customFormat="1" ht="81">
      <c r="A216" s="2073"/>
      <c r="B216" s="412"/>
      <c r="C216" s="481"/>
      <c r="D216" s="430"/>
      <c r="E216" s="732"/>
      <c r="F216" s="732"/>
      <c r="G216" s="732"/>
      <c r="H216" s="747"/>
      <c r="I216" s="747"/>
      <c r="J216" s="587"/>
      <c r="K216" s="2115"/>
      <c r="L216" s="736" t="s">
        <v>615</v>
      </c>
      <c r="M216" s="2116"/>
      <c r="N216" s="2118"/>
      <c r="O216" s="737" t="s">
        <v>616</v>
      </c>
      <c r="P216" s="420">
        <v>0</v>
      </c>
      <c r="Q216" s="738">
        <v>1</v>
      </c>
      <c r="R216" s="492" t="s">
        <v>617</v>
      </c>
      <c r="S216" s="1928"/>
      <c r="T216" s="1928"/>
      <c r="U216" s="1928"/>
      <c r="V216" s="1928"/>
      <c r="W216" s="1928"/>
      <c r="X216" s="2128"/>
      <c r="Y216" s="2082"/>
      <c r="Z216" s="2082"/>
      <c r="AA216" s="2082"/>
      <c r="AB216" s="2082"/>
      <c r="AC216" s="493">
        <v>250</v>
      </c>
      <c r="AD216" s="423"/>
      <c r="AE216" s="464">
        <v>5500000</v>
      </c>
      <c r="AF216" s="2124"/>
      <c r="AG216" s="2126"/>
    </row>
    <row r="217" spans="1:33" s="739" customFormat="1" ht="94.5">
      <c r="A217" s="2073"/>
      <c r="B217" s="412"/>
      <c r="C217" s="481"/>
      <c r="D217" s="430"/>
      <c r="E217" s="732"/>
      <c r="F217" s="732"/>
      <c r="G217" s="732"/>
      <c r="H217" s="747"/>
      <c r="I217" s="747"/>
      <c r="J217" s="587"/>
      <c r="K217" s="2115"/>
      <c r="L217" s="742" t="s">
        <v>618</v>
      </c>
      <c r="M217" s="2116"/>
      <c r="N217" s="2118"/>
      <c r="O217" s="737" t="s">
        <v>619</v>
      </c>
      <c r="P217" s="420">
        <v>10</v>
      </c>
      <c r="Q217" s="738">
        <v>10</v>
      </c>
      <c r="R217" s="492" t="s">
        <v>620</v>
      </c>
      <c r="S217" s="1928"/>
      <c r="T217" s="1928"/>
      <c r="U217" s="1928"/>
      <c r="V217" s="1928"/>
      <c r="W217" s="1928"/>
      <c r="X217" s="2128"/>
      <c r="Y217" s="2082"/>
      <c r="Z217" s="2082"/>
      <c r="AA217" s="2082"/>
      <c r="AB217" s="2082"/>
      <c r="AC217" s="423"/>
      <c r="AD217" s="423"/>
      <c r="AE217" s="464">
        <v>25000000</v>
      </c>
      <c r="AF217" s="2124"/>
      <c r="AG217" s="2126"/>
    </row>
    <row r="218" spans="1:33" s="751" customFormat="1" ht="40.5">
      <c r="A218" s="2073"/>
      <c r="B218" s="1436"/>
      <c r="C218" s="606"/>
      <c r="D218" s="607"/>
      <c r="E218" s="748"/>
      <c r="F218" s="748"/>
      <c r="G218" s="748"/>
      <c r="H218" s="749"/>
      <c r="I218" s="749"/>
      <c r="J218" s="750"/>
      <c r="K218" s="2075"/>
      <c r="L218" s="742" t="s">
        <v>621</v>
      </c>
      <c r="M218" s="2116"/>
      <c r="N218" s="2119"/>
      <c r="O218" s="737" t="s">
        <v>622</v>
      </c>
      <c r="P218" s="420">
        <v>0</v>
      </c>
      <c r="Q218" s="421">
        <v>1</v>
      </c>
      <c r="R218" s="492" t="s">
        <v>623</v>
      </c>
      <c r="S218" s="1929"/>
      <c r="T218" s="1929"/>
      <c r="U218" s="1929"/>
      <c r="V218" s="1929"/>
      <c r="W218" s="1929"/>
      <c r="X218" s="2129"/>
      <c r="Y218" s="2083"/>
      <c r="Z218" s="2083"/>
      <c r="AA218" s="2083"/>
      <c r="AB218" s="2083"/>
      <c r="AC218" s="452"/>
      <c r="AD218" s="452"/>
      <c r="AE218" s="464">
        <v>8000000</v>
      </c>
      <c r="AF218" s="2125"/>
      <c r="AG218" s="2087"/>
    </row>
    <row r="219" spans="1:33" s="343" customFormat="1" ht="15.75">
      <c r="A219" s="378"/>
      <c r="B219" s="1435"/>
      <c r="C219" s="724"/>
      <c r="D219" s="725"/>
      <c r="E219" s="726"/>
      <c r="F219" s="524"/>
      <c r="G219" s="524"/>
      <c r="H219" s="752"/>
      <c r="I219" s="752"/>
      <c r="J219" s="527"/>
      <c r="K219" s="527"/>
      <c r="L219" s="474"/>
      <c r="M219" s="474"/>
      <c r="N219" s="474"/>
      <c r="O219" s="474"/>
      <c r="P219" s="474"/>
      <c r="Q219" s="474"/>
      <c r="R219" s="475"/>
      <c r="S219" s="474"/>
      <c r="T219" s="474"/>
      <c r="U219" s="474"/>
      <c r="V219" s="474"/>
      <c r="W219" s="474"/>
      <c r="X219" s="528"/>
      <c r="Y219" s="528"/>
      <c r="Z219" s="528"/>
      <c r="AA219" s="528"/>
      <c r="AB219" s="528"/>
      <c r="AC219" s="528"/>
      <c r="AD219" s="528"/>
      <c r="AE219" s="528">
        <f>SUM(AE212:AE218)</f>
        <v>58500000</v>
      </c>
      <c r="AF219" s="529"/>
      <c r="AG219" s="530"/>
    </row>
    <row r="220" spans="1:33" s="242" customFormat="1" ht="15.75">
      <c r="A220" s="1455"/>
      <c r="B220" s="1435"/>
      <c r="C220" s="724"/>
      <c r="D220" s="725"/>
      <c r="E220" s="726"/>
      <c r="F220" s="631"/>
      <c r="H220" s="753"/>
      <c r="I220" s="753"/>
      <c r="J220" s="753"/>
      <c r="K220" s="753"/>
      <c r="L220" s="534"/>
      <c r="M220" s="534"/>
      <c r="N220" s="534"/>
      <c r="O220" s="534"/>
      <c r="P220" s="534"/>
      <c r="Q220" s="534"/>
      <c r="R220" s="535"/>
      <c r="S220" s="534"/>
      <c r="T220" s="534"/>
      <c r="U220" s="534"/>
      <c r="V220" s="534"/>
      <c r="W220" s="534"/>
      <c r="X220" s="534"/>
      <c r="Y220" s="536"/>
      <c r="Z220" s="754"/>
      <c r="AA220" s="754"/>
      <c r="AB220" s="754"/>
      <c r="AC220" s="754"/>
      <c r="AD220" s="754"/>
      <c r="AE220" s="755">
        <f>AE205+AE211+AE219</f>
        <v>207866933</v>
      </c>
      <c r="AF220" s="756"/>
      <c r="AG220" s="757"/>
    </row>
    <row r="221" spans="1:33" s="242" customFormat="1" ht="15.75">
      <c r="A221" s="1455"/>
      <c r="B221" s="1437"/>
      <c r="C221" s="758"/>
      <c r="D221" s="759"/>
      <c r="E221" s="760"/>
      <c r="F221" s="543"/>
      <c r="G221" s="543"/>
      <c r="H221" s="543"/>
      <c r="I221" s="543"/>
      <c r="J221" s="543"/>
      <c r="K221" s="543"/>
      <c r="L221" s="545"/>
      <c r="M221" s="545"/>
      <c r="N221" s="545"/>
      <c r="O221" s="545"/>
      <c r="P221" s="545"/>
      <c r="Q221" s="545"/>
      <c r="R221" s="546"/>
      <c r="S221" s="545"/>
      <c r="T221" s="545"/>
      <c r="U221" s="545"/>
      <c r="V221" s="545"/>
      <c r="W221" s="545"/>
      <c r="X221" s="545"/>
      <c r="Y221" s="545"/>
      <c r="Z221" s="545"/>
      <c r="AA221" s="545"/>
      <c r="AB221" s="545"/>
      <c r="AC221" s="545"/>
      <c r="AD221" s="545"/>
      <c r="AE221" s="548">
        <f>AE220</f>
        <v>207866933</v>
      </c>
      <c r="AF221" s="547"/>
      <c r="AG221" s="549"/>
    </row>
    <row r="222" ht="15.75">
      <c r="A222" s="1455"/>
    </row>
    <row r="223" spans="1:33" s="317" customFormat="1" ht="27">
      <c r="A223" s="2019">
        <v>273604715110177</v>
      </c>
      <c r="B223" s="1438"/>
      <c r="C223" s="761"/>
      <c r="D223" s="762"/>
      <c r="E223" s="763"/>
      <c r="F223" s="764">
        <v>1.5</v>
      </c>
      <c r="G223" s="714" t="s">
        <v>624</v>
      </c>
      <c r="H223" s="557" t="s">
        <v>625</v>
      </c>
      <c r="I223" s="616" t="s">
        <v>626</v>
      </c>
      <c r="J223" s="557" t="s">
        <v>627</v>
      </c>
      <c r="K223" s="2049" t="s">
        <v>628</v>
      </c>
      <c r="L223" s="2038" t="s">
        <v>629</v>
      </c>
      <c r="M223" s="2112" t="s">
        <v>630</v>
      </c>
      <c r="N223" s="2055">
        <v>0.2</v>
      </c>
      <c r="O223" s="2020" t="s">
        <v>631</v>
      </c>
      <c r="P223" s="2038" t="s">
        <v>396</v>
      </c>
      <c r="Q223" s="2110">
        <v>1</v>
      </c>
      <c r="R223" s="2069" t="s">
        <v>632</v>
      </c>
      <c r="S223" s="1871">
        <v>5</v>
      </c>
      <c r="T223" s="1871">
        <v>20</v>
      </c>
      <c r="U223" s="1871">
        <v>25</v>
      </c>
      <c r="V223" s="1871">
        <v>43</v>
      </c>
      <c r="W223" s="1871">
        <v>181</v>
      </c>
      <c r="X223" s="1871">
        <v>161</v>
      </c>
      <c r="Y223" s="1874"/>
      <c r="Z223" s="1874"/>
      <c r="AA223" s="1874"/>
      <c r="AB223" s="1874"/>
      <c r="AC223" s="1874">
        <v>435</v>
      </c>
      <c r="AD223" s="1874"/>
      <c r="AE223" s="2015">
        <v>6400000</v>
      </c>
      <c r="AF223" s="2017">
        <v>41639</v>
      </c>
      <c r="AG223" s="2060" t="s">
        <v>633</v>
      </c>
    </row>
    <row r="224" spans="1:33" s="317" customFormat="1" ht="13.5">
      <c r="A224" s="2019"/>
      <c r="B224" s="1417"/>
      <c r="C224" s="409"/>
      <c r="D224" s="410"/>
      <c r="E224" s="480"/>
      <c r="F224" s="765"/>
      <c r="G224" s="653"/>
      <c r="H224" s="510"/>
      <c r="I224" s="459"/>
      <c r="J224" s="510"/>
      <c r="K224" s="2050"/>
      <c r="L224" s="2039"/>
      <c r="M224" s="2112"/>
      <c r="N224" s="2106"/>
      <c r="O224" s="2021"/>
      <c r="P224" s="2039"/>
      <c r="Q224" s="2114"/>
      <c r="R224" s="2070"/>
      <c r="S224" s="1872"/>
      <c r="T224" s="1872"/>
      <c r="U224" s="1872"/>
      <c r="V224" s="1872"/>
      <c r="W224" s="1872"/>
      <c r="X224" s="1872"/>
      <c r="Y224" s="1875"/>
      <c r="Z224" s="1875"/>
      <c r="AA224" s="1875"/>
      <c r="AB224" s="1875"/>
      <c r="AC224" s="1875"/>
      <c r="AD224" s="1875"/>
      <c r="AE224" s="2056"/>
      <c r="AF224" s="2072"/>
      <c r="AG224" s="2061"/>
    </row>
    <row r="225" spans="1:33" s="317" customFormat="1" ht="13.5">
      <c r="A225" s="2019"/>
      <c r="B225" s="1417"/>
      <c r="C225" s="409"/>
      <c r="D225" s="410"/>
      <c r="E225" s="480"/>
      <c r="F225" s="765"/>
      <c r="G225" s="653"/>
      <c r="H225" s="510"/>
      <c r="I225" s="459"/>
      <c r="J225" s="510"/>
      <c r="K225" s="2050"/>
      <c r="L225" s="2040"/>
      <c r="M225" s="2112"/>
      <c r="N225" s="2063"/>
      <c r="O225" s="2022"/>
      <c r="P225" s="2040"/>
      <c r="Q225" s="2111"/>
      <c r="R225" s="2071"/>
      <c r="S225" s="1872"/>
      <c r="T225" s="1872"/>
      <c r="U225" s="1872"/>
      <c r="V225" s="1872"/>
      <c r="W225" s="1872"/>
      <c r="X225" s="1872"/>
      <c r="Y225" s="1875"/>
      <c r="Z225" s="1875"/>
      <c r="AA225" s="1875"/>
      <c r="AB225" s="1875"/>
      <c r="AC225" s="1875"/>
      <c r="AD225" s="1875"/>
      <c r="AE225" s="2016"/>
      <c r="AF225" s="2072"/>
      <c r="AG225" s="2061"/>
    </row>
    <row r="226" spans="1:33" s="317" customFormat="1" ht="13.5">
      <c r="A226" s="2019"/>
      <c r="B226" s="1417"/>
      <c r="C226" s="409"/>
      <c r="D226" s="410"/>
      <c r="E226" s="480"/>
      <c r="F226" s="662"/>
      <c r="G226" s="662"/>
      <c r="H226" s="459"/>
      <c r="I226" s="459"/>
      <c r="J226" s="459"/>
      <c r="K226" s="2050"/>
      <c r="L226" s="2038" t="s">
        <v>634</v>
      </c>
      <c r="M226" s="2112"/>
      <c r="N226" s="2055">
        <v>0.2</v>
      </c>
      <c r="O226" s="2020" t="s">
        <v>635</v>
      </c>
      <c r="P226" s="2038">
        <v>0</v>
      </c>
      <c r="Q226" s="2110">
        <v>1</v>
      </c>
      <c r="R226" s="2069" t="s">
        <v>636</v>
      </c>
      <c r="S226" s="1872"/>
      <c r="T226" s="1872"/>
      <c r="U226" s="1872"/>
      <c r="V226" s="1872"/>
      <c r="W226" s="1872"/>
      <c r="X226" s="1872"/>
      <c r="Y226" s="1875"/>
      <c r="Z226" s="1875"/>
      <c r="AA226" s="1875"/>
      <c r="AB226" s="1875"/>
      <c r="AC226" s="1875"/>
      <c r="AD226" s="1875"/>
      <c r="AE226" s="2094">
        <v>10000000</v>
      </c>
      <c r="AF226" s="2072" t="s">
        <v>637</v>
      </c>
      <c r="AG226" s="2061"/>
    </row>
    <row r="227" spans="1:33" s="317" customFormat="1" ht="13.5">
      <c r="A227" s="2019"/>
      <c r="B227" s="1417"/>
      <c r="C227" s="409"/>
      <c r="D227" s="410"/>
      <c r="E227" s="480"/>
      <c r="F227" s="662"/>
      <c r="G227" s="662"/>
      <c r="H227" s="459"/>
      <c r="I227" s="459"/>
      <c r="J227" s="459"/>
      <c r="K227" s="2050"/>
      <c r="L227" s="2040"/>
      <c r="M227" s="2112"/>
      <c r="N227" s="2063"/>
      <c r="O227" s="2022"/>
      <c r="P227" s="2040"/>
      <c r="Q227" s="2111"/>
      <c r="R227" s="2071"/>
      <c r="S227" s="1872"/>
      <c r="T227" s="1872"/>
      <c r="U227" s="1872"/>
      <c r="V227" s="1872"/>
      <c r="W227" s="1872"/>
      <c r="X227" s="1872"/>
      <c r="Y227" s="1875"/>
      <c r="Z227" s="1875"/>
      <c r="AA227" s="1875"/>
      <c r="AB227" s="1875"/>
      <c r="AC227" s="1875"/>
      <c r="AD227" s="1875"/>
      <c r="AE227" s="2095"/>
      <c r="AF227" s="2072"/>
      <c r="AG227" s="2061"/>
    </row>
    <row r="228" spans="1:33" s="317" customFormat="1" ht="67.5">
      <c r="A228" s="2019"/>
      <c r="B228" s="1417"/>
      <c r="C228" s="409"/>
      <c r="D228" s="410"/>
      <c r="E228" s="480"/>
      <c r="F228" s="662"/>
      <c r="G228" s="662"/>
      <c r="H228" s="459"/>
      <c r="I228" s="459"/>
      <c r="J228" s="459"/>
      <c r="K228" s="2050"/>
      <c r="L228" s="455" t="s">
        <v>638</v>
      </c>
      <c r="M228" s="2112"/>
      <c r="N228" s="766">
        <v>0.2</v>
      </c>
      <c r="O228" s="240" t="s">
        <v>639</v>
      </c>
      <c r="P228" s="462" t="s">
        <v>396</v>
      </c>
      <c r="Q228" s="591">
        <v>100</v>
      </c>
      <c r="R228" s="387" t="s">
        <v>640</v>
      </c>
      <c r="S228" s="1872"/>
      <c r="T228" s="1872"/>
      <c r="U228" s="1872"/>
      <c r="V228" s="1872"/>
      <c r="W228" s="1872"/>
      <c r="X228" s="1872"/>
      <c r="Y228" s="1875"/>
      <c r="Z228" s="1875"/>
      <c r="AA228" s="1875"/>
      <c r="AB228" s="1875"/>
      <c r="AC228" s="1875"/>
      <c r="AD228" s="1875"/>
      <c r="AE228" s="767">
        <v>5000000</v>
      </c>
      <c r="AF228" s="2072"/>
      <c r="AG228" s="2061"/>
    </row>
    <row r="229" spans="1:33" s="317" customFormat="1" ht="13.5">
      <c r="A229" s="2019"/>
      <c r="B229" s="1417"/>
      <c r="C229" s="409"/>
      <c r="D229" s="410"/>
      <c r="E229" s="480"/>
      <c r="F229" s="662"/>
      <c r="G229" s="662"/>
      <c r="H229" s="459"/>
      <c r="I229" s="442"/>
      <c r="J229" s="442"/>
      <c r="K229" s="2050"/>
      <c r="L229" s="2038" t="s">
        <v>641</v>
      </c>
      <c r="M229" s="2112"/>
      <c r="N229" s="2055">
        <v>0.2</v>
      </c>
      <c r="O229" s="2020" t="s">
        <v>642</v>
      </c>
      <c r="P229" s="2038">
        <v>0</v>
      </c>
      <c r="Q229" s="2107">
        <v>0.25</v>
      </c>
      <c r="R229" s="2069" t="s">
        <v>643</v>
      </c>
      <c r="S229" s="1872"/>
      <c r="T229" s="1872"/>
      <c r="U229" s="1872"/>
      <c r="V229" s="1872"/>
      <c r="W229" s="1872"/>
      <c r="X229" s="1872"/>
      <c r="Y229" s="1875"/>
      <c r="Z229" s="1875"/>
      <c r="AA229" s="1875"/>
      <c r="AB229" s="1875"/>
      <c r="AC229" s="1875"/>
      <c r="AD229" s="1875"/>
      <c r="AE229" s="2015">
        <v>4800000</v>
      </c>
      <c r="AF229" s="2072"/>
      <c r="AG229" s="2061"/>
    </row>
    <row r="230" spans="1:33" s="317" customFormat="1" ht="13.5">
      <c r="A230" s="2019"/>
      <c r="B230" s="1417"/>
      <c r="C230" s="409"/>
      <c r="D230" s="410"/>
      <c r="E230" s="480"/>
      <c r="F230" s="662"/>
      <c r="G230" s="662"/>
      <c r="H230" s="459"/>
      <c r="I230" s="442"/>
      <c r="J230" s="442"/>
      <c r="K230" s="2050"/>
      <c r="L230" s="2039"/>
      <c r="M230" s="2113"/>
      <c r="N230" s="2106"/>
      <c r="O230" s="2021"/>
      <c r="P230" s="2039"/>
      <c r="Q230" s="2108"/>
      <c r="R230" s="2070"/>
      <c r="S230" s="1872"/>
      <c r="T230" s="1872"/>
      <c r="U230" s="1872"/>
      <c r="V230" s="1872"/>
      <c r="W230" s="1872"/>
      <c r="X230" s="1872"/>
      <c r="Y230" s="1875"/>
      <c r="Z230" s="1875"/>
      <c r="AA230" s="1875"/>
      <c r="AB230" s="1875"/>
      <c r="AC230" s="1875"/>
      <c r="AD230" s="1875"/>
      <c r="AE230" s="2056"/>
      <c r="AF230" s="2072"/>
      <c r="AG230" s="2061"/>
    </row>
    <row r="231" spans="1:33" s="317" customFormat="1" ht="13.5">
      <c r="A231" s="2019"/>
      <c r="B231" s="1417"/>
      <c r="C231" s="409"/>
      <c r="D231" s="410"/>
      <c r="E231" s="480"/>
      <c r="F231" s="662"/>
      <c r="G231" s="662"/>
      <c r="H231" s="459"/>
      <c r="I231" s="442"/>
      <c r="J231" s="442"/>
      <c r="K231" s="2050"/>
      <c r="L231" s="2040"/>
      <c r="M231" s="2113"/>
      <c r="N231" s="2063"/>
      <c r="O231" s="2022"/>
      <c r="P231" s="2040"/>
      <c r="Q231" s="2109"/>
      <c r="R231" s="2071"/>
      <c r="S231" s="1872"/>
      <c r="T231" s="1872"/>
      <c r="U231" s="1872"/>
      <c r="V231" s="1872"/>
      <c r="W231" s="1872"/>
      <c r="X231" s="1872"/>
      <c r="Y231" s="1875"/>
      <c r="Z231" s="1875"/>
      <c r="AA231" s="1875"/>
      <c r="AB231" s="1875"/>
      <c r="AC231" s="1875"/>
      <c r="AD231" s="1875"/>
      <c r="AE231" s="2016"/>
      <c r="AF231" s="2072"/>
      <c r="AG231" s="2061"/>
    </row>
    <row r="232" spans="1:33" s="317" customFormat="1" ht="81">
      <c r="A232" s="2019"/>
      <c r="B232" s="1417"/>
      <c r="C232" s="409"/>
      <c r="D232" s="410"/>
      <c r="E232" s="480"/>
      <c r="F232" s="662"/>
      <c r="G232" s="662"/>
      <c r="H232" s="459"/>
      <c r="I232" s="442"/>
      <c r="J232" s="442"/>
      <c r="K232" s="2051"/>
      <c r="L232" s="768" t="s">
        <v>644</v>
      </c>
      <c r="M232" s="2113"/>
      <c r="N232" s="766">
        <v>0.2</v>
      </c>
      <c r="O232" s="769" t="s">
        <v>645</v>
      </c>
      <c r="P232" s="770">
        <v>305</v>
      </c>
      <c r="Q232" s="771">
        <v>100</v>
      </c>
      <c r="R232" s="497" t="s">
        <v>646</v>
      </c>
      <c r="S232" s="1873"/>
      <c r="T232" s="1873"/>
      <c r="U232" s="1873"/>
      <c r="V232" s="1873"/>
      <c r="W232" s="1873"/>
      <c r="X232" s="1873"/>
      <c r="Y232" s="1876"/>
      <c r="Z232" s="1876"/>
      <c r="AA232" s="1876"/>
      <c r="AB232" s="1876"/>
      <c r="AC232" s="1876"/>
      <c r="AD232" s="1876"/>
      <c r="AE232" s="772">
        <v>10000000</v>
      </c>
      <c r="AF232" s="2018"/>
      <c r="AG232" s="2062"/>
    </row>
    <row r="233" spans="1:33" s="317" customFormat="1" ht="15.75">
      <c r="A233" s="378"/>
      <c r="B233" s="1417"/>
      <c r="C233" s="409"/>
      <c r="D233" s="410"/>
      <c r="E233" s="480"/>
      <c r="F233" s="662"/>
      <c r="G233" s="662"/>
      <c r="H233" s="459"/>
      <c r="I233" s="442"/>
      <c r="J233" s="576"/>
      <c r="K233" s="576"/>
      <c r="L233" s="474"/>
      <c r="M233" s="474"/>
      <c r="N233" s="474"/>
      <c r="O233" s="474"/>
      <c r="P233" s="474"/>
      <c r="Q233" s="474"/>
      <c r="R233" s="475"/>
      <c r="S233" s="474"/>
      <c r="T233" s="474"/>
      <c r="U233" s="474"/>
      <c r="V233" s="474"/>
      <c r="W233" s="474"/>
      <c r="X233" s="474"/>
      <c r="Y233" s="474"/>
      <c r="Z233" s="474"/>
      <c r="AA233" s="474"/>
      <c r="AB233" s="474"/>
      <c r="AC233" s="474"/>
      <c r="AD233" s="474"/>
      <c r="AE233" s="474">
        <f>SUM(AE223:AE232)</f>
        <v>36200000</v>
      </c>
      <c r="AF233" s="476"/>
      <c r="AG233" s="577"/>
    </row>
    <row r="234" spans="1:33" s="317" customFormat="1" ht="67.5">
      <c r="A234" s="2019">
        <v>273604715110177</v>
      </c>
      <c r="B234" s="1417"/>
      <c r="C234" s="409"/>
      <c r="D234" s="410"/>
      <c r="E234" s="480"/>
      <c r="F234" s="662"/>
      <c r="G234" s="662"/>
      <c r="H234" s="442"/>
      <c r="I234" s="442"/>
      <c r="J234" s="510" t="s">
        <v>647</v>
      </c>
      <c r="K234" s="2049" t="s">
        <v>648</v>
      </c>
      <c r="L234" s="773" t="s">
        <v>649</v>
      </c>
      <c r="M234" s="2020" t="s">
        <v>650</v>
      </c>
      <c r="N234" s="774"/>
      <c r="O234" s="775" t="s">
        <v>651</v>
      </c>
      <c r="P234" s="776">
        <v>0</v>
      </c>
      <c r="Q234" s="777">
        <v>1</v>
      </c>
      <c r="R234" s="2069" t="s">
        <v>652</v>
      </c>
      <c r="S234" s="2099">
        <v>149</v>
      </c>
      <c r="T234" s="2099">
        <v>448</v>
      </c>
      <c r="U234" s="2099">
        <v>625</v>
      </c>
      <c r="V234" s="2099">
        <v>180</v>
      </c>
      <c r="W234" s="2099">
        <v>204</v>
      </c>
      <c r="X234" s="2099">
        <v>124</v>
      </c>
      <c r="Y234" s="1670"/>
      <c r="Z234" s="1670"/>
      <c r="AA234" s="1670"/>
      <c r="AB234" s="1670">
        <v>1730</v>
      </c>
      <c r="AC234" s="1670">
        <v>18</v>
      </c>
      <c r="AD234" s="1670">
        <v>124</v>
      </c>
      <c r="AE234" s="2015">
        <v>8600000</v>
      </c>
      <c r="AF234" s="2017">
        <v>41639</v>
      </c>
      <c r="AG234" s="2060" t="s">
        <v>633</v>
      </c>
    </row>
    <row r="235" spans="1:33" s="317" customFormat="1" ht="40.5">
      <c r="A235" s="2019"/>
      <c r="B235" s="1417"/>
      <c r="C235" s="409"/>
      <c r="D235" s="410"/>
      <c r="E235" s="480"/>
      <c r="F235" s="662"/>
      <c r="G235" s="662"/>
      <c r="H235" s="442"/>
      <c r="I235" s="442"/>
      <c r="J235" s="510"/>
      <c r="K235" s="2050"/>
      <c r="L235" s="455" t="s">
        <v>653</v>
      </c>
      <c r="M235" s="2021"/>
      <c r="N235" s="774"/>
      <c r="O235" s="240" t="s">
        <v>654</v>
      </c>
      <c r="P235" s="462">
        <v>1</v>
      </c>
      <c r="Q235" s="591">
        <v>1</v>
      </c>
      <c r="R235" s="2071"/>
      <c r="S235" s="2100"/>
      <c r="T235" s="2100"/>
      <c r="U235" s="2100"/>
      <c r="V235" s="2100"/>
      <c r="W235" s="2100"/>
      <c r="X235" s="2100"/>
      <c r="Y235" s="2096"/>
      <c r="Z235" s="2096"/>
      <c r="AA235" s="2096"/>
      <c r="AB235" s="2096"/>
      <c r="AC235" s="2096"/>
      <c r="AD235" s="2096"/>
      <c r="AE235" s="2016"/>
      <c r="AF235" s="2072"/>
      <c r="AG235" s="2061"/>
    </row>
    <row r="236" spans="1:33" s="317" customFormat="1" ht="67.5">
      <c r="A236" s="2019"/>
      <c r="B236" s="1417"/>
      <c r="C236" s="409"/>
      <c r="D236" s="410"/>
      <c r="E236" s="480"/>
      <c r="F236" s="662"/>
      <c r="G236" s="662"/>
      <c r="H236" s="668"/>
      <c r="I236" s="668"/>
      <c r="J236" s="459"/>
      <c r="K236" s="2050"/>
      <c r="L236" s="455" t="s">
        <v>655</v>
      </c>
      <c r="M236" s="2021"/>
      <c r="N236" s="774"/>
      <c r="O236" s="240" t="s">
        <v>656</v>
      </c>
      <c r="P236" s="462" t="s">
        <v>396</v>
      </c>
      <c r="Q236" s="591">
        <v>16</v>
      </c>
      <c r="R236" s="387" t="s">
        <v>657</v>
      </c>
      <c r="S236" s="2100"/>
      <c r="T236" s="2100"/>
      <c r="U236" s="2100"/>
      <c r="V236" s="2100"/>
      <c r="W236" s="2100"/>
      <c r="X236" s="2100"/>
      <c r="Y236" s="2096"/>
      <c r="Z236" s="2096"/>
      <c r="AA236" s="2096"/>
      <c r="AB236" s="2096"/>
      <c r="AC236" s="2096"/>
      <c r="AD236" s="2096"/>
      <c r="AE236" s="449">
        <v>39500000</v>
      </c>
      <c r="AF236" s="2072"/>
      <c r="AG236" s="2061"/>
    </row>
    <row r="237" spans="1:33" s="317" customFormat="1" ht="54">
      <c r="A237" s="2019"/>
      <c r="B237" s="1417"/>
      <c r="C237" s="409"/>
      <c r="D237" s="410"/>
      <c r="E237" s="480"/>
      <c r="F237" s="662"/>
      <c r="G237" s="662"/>
      <c r="H237" s="668"/>
      <c r="I237" s="668"/>
      <c r="J237" s="459"/>
      <c r="K237" s="2050"/>
      <c r="L237" s="461" t="s">
        <v>658</v>
      </c>
      <c r="M237" s="2021"/>
      <c r="N237" s="774"/>
      <c r="O237" s="456" t="s">
        <v>659</v>
      </c>
      <c r="P237" s="462">
        <v>100</v>
      </c>
      <c r="Q237" s="559">
        <v>1</v>
      </c>
      <c r="R237" s="387" t="s">
        <v>660</v>
      </c>
      <c r="S237" s="2100"/>
      <c r="T237" s="2100"/>
      <c r="U237" s="2100"/>
      <c r="V237" s="2100"/>
      <c r="W237" s="2100"/>
      <c r="X237" s="2100"/>
      <c r="Y237" s="2096"/>
      <c r="Z237" s="2096"/>
      <c r="AA237" s="2096"/>
      <c r="AB237" s="2096"/>
      <c r="AC237" s="2096"/>
      <c r="AD237" s="2096"/>
      <c r="AE237" s="449">
        <v>12400000</v>
      </c>
      <c r="AF237" s="2072"/>
      <c r="AG237" s="2061"/>
    </row>
    <row r="238" spans="1:33" s="317" customFormat="1" ht="54">
      <c r="A238" s="2019"/>
      <c r="B238" s="1417"/>
      <c r="C238" s="409"/>
      <c r="D238" s="410"/>
      <c r="E238" s="480"/>
      <c r="F238" s="662"/>
      <c r="G238" s="662"/>
      <c r="H238" s="668"/>
      <c r="I238" s="668"/>
      <c r="J238" s="442"/>
      <c r="K238" s="580"/>
      <c r="L238" s="455" t="s">
        <v>661</v>
      </c>
      <c r="M238" s="2021"/>
      <c r="N238" s="774"/>
      <c r="O238" s="240" t="s">
        <v>662</v>
      </c>
      <c r="P238" s="462">
        <v>100</v>
      </c>
      <c r="Q238" s="559">
        <v>1</v>
      </c>
      <c r="R238" s="387" t="s">
        <v>663</v>
      </c>
      <c r="S238" s="2100"/>
      <c r="T238" s="2100"/>
      <c r="U238" s="2100"/>
      <c r="V238" s="2100"/>
      <c r="W238" s="2100"/>
      <c r="X238" s="2100"/>
      <c r="Y238" s="2096"/>
      <c r="Z238" s="2096"/>
      <c r="AA238" s="2096"/>
      <c r="AB238" s="2096"/>
      <c r="AC238" s="2096"/>
      <c r="AD238" s="2096"/>
      <c r="AE238" s="449">
        <v>500000</v>
      </c>
      <c r="AF238" s="2072"/>
      <c r="AG238" s="2061"/>
    </row>
    <row r="239" spans="1:33" s="317" customFormat="1" ht="67.5">
      <c r="A239" s="2019"/>
      <c r="B239" s="1417"/>
      <c r="C239" s="409"/>
      <c r="D239" s="410"/>
      <c r="E239" s="480"/>
      <c r="F239" s="662"/>
      <c r="G239" s="662"/>
      <c r="H239" s="668"/>
      <c r="I239" s="668"/>
      <c r="J239" s="442"/>
      <c r="K239" s="580"/>
      <c r="L239" s="455" t="s">
        <v>664</v>
      </c>
      <c r="M239" s="2022"/>
      <c r="N239" s="774"/>
      <c r="O239" s="240" t="s">
        <v>665</v>
      </c>
      <c r="P239" s="462">
        <v>1</v>
      </c>
      <c r="Q239" s="591">
        <v>1</v>
      </c>
      <c r="R239" s="387" t="s">
        <v>666</v>
      </c>
      <c r="S239" s="2101"/>
      <c r="T239" s="2101"/>
      <c r="U239" s="2101"/>
      <c r="V239" s="2101"/>
      <c r="W239" s="2101"/>
      <c r="X239" s="2101"/>
      <c r="Y239" s="1904"/>
      <c r="Z239" s="1904"/>
      <c r="AA239" s="1904"/>
      <c r="AB239" s="1904"/>
      <c r="AC239" s="1904"/>
      <c r="AD239" s="1904"/>
      <c r="AE239" s="449">
        <v>3000000</v>
      </c>
      <c r="AF239" s="2018"/>
      <c r="AG239" s="2062"/>
    </row>
    <row r="240" spans="1:33" s="317" customFormat="1" ht="15.75">
      <c r="A240" s="378"/>
      <c r="B240" s="1417"/>
      <c r="C240" s="409"/>
      <c r="D240" s="410"/>
      <c r="E240" s="480"/>
      <c r="F240" s="662"/>
      <c r="G240" s="662"/>
      <c r="H240" s="668"/>
      <c r="I240" s="668"/>
      <c r="J240" s="778"/>
      <c r="K240" s="779"/>
      <c r="L240" s="474"/>
      <c r="M240" s="474"/>
      <c r="N240" s="474"/>
      <c r="O240" s="474"/>
      <c r="P240" s="474"/>
      <c r="Q240" s="474"/>
      <c r="R240" s="475"/>
      <c r="S240" s="474"/>
      <c r="T240" s="474"/>
      <c r="U240" s="474"/>
      <c r="V240" s="474"/>
      <c r="W240" s="474"/>
      <c r="X240" s="503"/>
      <c r="Y240" s="474"/>
      <c r="Z240" s="474"/>
      <c r="AA240" s="474"/>
      <c r="AB240" s="474"/>
      <c r="AC240" s="474"/>
      <c r="AD240" s="474"/>
      <c r="AE240" s="474">
        <f>SUM(AE234:AE239)</f>
        <v>64000000</v>
      </c>
      <c r="AF240" s="476"/>
      <c r="AG240" s="577"/>
    </row>
    <row r="241" spans="1:33" s="785" customFormat="1" ht="13.5">
      <c r="A241" s="2019">
        <v>273604715130154</v>
      </c>
      <c r="B241" s="1439"/>
      <c r="C241" s="780"/>
      <c r="D241" s="781"/>
      <c r="E241" s="782"/>
      <c r="F241" s="783"/>
      <c r="G241" s="783"/>
      <c r="H241" s="784"/>
      <c r="I241" s="784"/>
      <c r="J241" s="2066" t="s">
        <v>667</v>
      </c>
      <c r="K241" s="2066" t="s">
        <v>668</v>
      </c>
      <c r="L241" s="2064" t="s">
        <v>669</v>
      </c>
      <c r="M241" s="2020" t="s">
        <v>670</v>
      </c>
      <c r="N241" s="2032">
        <v>100</v>
      </c>
      <c r="O241" s="2020" t="s">
        <v>671</v>
      </c>
      <c r="P241" s="2064">
        <v>1</v>
      </c>
      <c r="Q241" s="2103">
        <v>1</v>
      </c>
      <c r="R241" s="2092" t="s">
        <v>672</v>
      </c>
      <c r="S241" s="1670">
        <v>56</v>
      </c>
      <c r="T241" s="1670">
        <v>76</v>
      </c>
      <c r="U241" s="1670">
        <v>73</v>
      </c>
      <c r="V241" s="1670">
        <v>67</v>
      </c>
      <c r="W241" s="1670">
        <v>185</v>
      </c>
      <c r="X241" s="1670">
        <v>50</v>
      </c>
      <c r="Y241" s="1670"/>
      <c r="Z241" s="1670"/>
      <c r="AA241" s="1670"/>
      <c r="AB241" s="1670">
        <v>59</v>
      </c>
      <c r="AC241" s="1670"/>
      <c r="AD241" s="1670"/>
      <c r="AE241" s="2094">
        <v>4152250</v>
      </c>
      <c r="AF241" s="2088">
        <v>41639</v>
      </c>
      <c r="AG241" s="2090" t="s">
        <v>633</v>
      </c>
    </row>
    <row r="242" spans="1:33" s="785" customFormat="1" ht="13.5">
      <c r="A242" s="2019"/>
      <c r="B242" s="1439"/>
      <c r="C242" s="780"/>
      <c r="D242" s="781"/>
      <c r="E242" s="782"/>
      <c r="F242" s="783"/>
      <c r="G242" s="783"/>
      <c r="H242" s="784"/>
      <c r="I242" s="784"/>
      <c r="J242" s="2067"/>
      <c r="K242" s="1800"/>
      <c r="L242" s="1800"/>
      <c r="M242" s="2021"/>
      <c r="N242" s="2033"/>
      <c r="O242" s="2021"/>
      <c r="P242" s="2102"/>
      <c r="Q242" s="2104"/>
      <c r="R242" s="2093"/>
      <c r="S242" s="2096"/>
      <c r="T242" s="2096"/>
      <c r="U242" s="2096"/>
      <c r="V242" s="2096"/>
      <c r="W242" s="2096"/>
      <c r="X242" s="2096"/>
      <c r="Y242" s="2096"/>
      <c r="Z242" s="2096"/>
      <c r="AA242" s="2096"/>
      <c r="AB242" s="2096"/>
      <c r="AC242" s="2096"/>
      <c r="AD242" s="2096"/>
      <c r="AE242" s="2095"/>
      <c r="AF242" s="2089"/>
      <c r="AG242" s="2091"/>
    </row>
    <row r="243" spans="1:33" s="785" customFormat="1" ht="13.5">
      <c r="A243" s="2019"/>
      <c r="B243" s="1439"/>
      <c r="C243" s="780"/>
      <c r="D243" s="781"/>
      <c r="E243" s="782"/>
      <c r="F243" s="783"/>
      <c r="G243" s="783"/>
      <c r="H243" s="784"/>
      <c r="I243" s="784"/>
      <c r="J243" s="2067"/>
      <c r="K243" s="1800"/>
      <c r="L243" s="1800"/>
      <c r="M243" s="2021"/>
      <c r="N243" s="2033"/>
      <c r="O243" s="2021"/>
      <c r="P243" s="2102"/>
      <c r="Q243" s="2104"/>
      <c r="R243" s="2092" t="s">
        <v>673</v>
      </c>
      <c r="S243" s="2096"/>
      <c r="T243" s="2096"/>
      <c r="U243" s="2096"/>
      <c r="V243" s="2096"/>
      <c r="W243" s="2096"/>
      <c r="X243" s="2096"/>
      <c r="Y243" s="2096"/>
      <c r="Z243" s="2096"/>
      <c r="AA243" s="2096"/>
      <c r="AB243" s="2096"/>
      <c r="AC243" s="2096"/>
      <c r="AD243" s="2096"/>
      <c r="AE243" s="2094">
        <v>3663750</v>
      </c>
      <c r="AF243" s="2088">
        <v>41639</v>
      </c>
      <c r="AG243" s="2090" t="s">
        <v>371</v>
      </c>
    </row>
    <row r="244" spans="1:33" s="785" customFormat="1" ht="13.5">
      <c r="A244" s="2019"/>
      <c r="B244" s="1439"/>
      <c r="C244" s="780"/>
      <c r="D244" s="781"/>
      <c r="E244" s="782"/>
      <c r="F244" s="783"/>
      <c r="G244" s="783"/>
      <c r="H244" s="784"/>
      <c r="I244" s="784"/>
      <c r="J244" s="2067"/>
      <c r="K244" s="1800"/>
      <c r="L244" s="1800"/>
      <c r="M244" s="2021"/>
      <c r="N244" s="2033"/>
      <c r="O244" s="2021"/>
      <c r="P244" s="2102"/>
      <c r="Q244" s="2104"/>
      <c r="R244" s="2093"/>
      <c r="S244" s="2096"/>
      <c r="T244" s="2096"/>
      <c r="U244" s="2096"/>
      <c r="V244" s="2096"/>
      <c r="W244" s="2096"/>
      <c r="X244" s="2096"/>
      <c r="Y244" s="2096"/>
      <c r="Z244" s="2096"/>
      <c r="AA244" s="2096"/>
      <c r="AB244" s="2096"/>
      <c r="AC244" s="2096"/>
      <c r="AD244" s="2096"/>
      <c r="AE244" s="2095"/>
      <c r="AF244" s="2089"/>
      <c r="AG244" s="2091"/>
    </row>
    <row r="245" spans="1:33" s="785" customFormat="1" ht="13.5">
      <c r="A245" s="2019"/>
      <c r="B245" s="1439"/>
      <c r="C245" s="780"/>
      <c r="D245" s="781"/>
      <c r="E245" s="782"/>
      <c r="F245" s="783"/>
      <c r="G245" s="783"/>
      <c r="H245" s="784"/>
      <c r="I245" s="784"/>
      <c r="J245" s="2067"/>
      <c r="K245" s="1800"/>
      <c r="L245" s="1800"/>
      <c r="M245" s="2021"/>
      <c r="N245" s="2033"/>
      <c r="O245" s="2021"/>
      <c r="P245" s="2102"/>
      <c r="Q245" s="2104"/>
      <c r="R245" s="2092" t="s">
        <v>674</v>
      </c>
      <c r="S245" s="2096"/>
      <c r="T245" s="2096"/>
      <c r="U245" s="2096"/>
      <c r="V245" s="2096"/>
      <c r="W245" s="2096"/>
      <c r="X245" s="2096"/>
      <c r="Y245" s="2096"/>
      <c r="Z245" s="2096"/>
      <c r="AA245" s="2096"/>
      <c r="AB245" s="2096"/>
      <c r="AC245" s="2096"/>
      <c r="AD245" s="2096"/>
      <c r="AE245" s="2094">
        <v>510000</v>
      </c>
      <c r="AF245" s="2088">
        <v>41639</v>
      </c>
      <c r="AG245" s="2090" t="s">
        <v>371</v>
      </c>
    </row>
    <row r="246" spans="1:33" s="785" customFormat="1" ht="13.5">
      <c r="A246" s="2019"/>
      <c r="B246" s="1439"/>
      <c r="C246" s="780"/>
      <c r="D246" s="781"/>
      <c r="E246" s="782"/>
      <c r="F246" s="783"/>
      <c r="G246" s="783"/>
      <c r="H246" s="784"/>
      <c r="I246" s="784"/>
      <c r="J246" s="2067"/>
      <c r="K246" s="1800"/>
      <c r="L246" s="1800"/>
      <c r="M246" s="2021"/>
      <c r="N246" s="2033"/>
      <c r="O246" s="2021"/>
      <c r="P246" s="2102"/>
      <c r="Q246" s="2104"/>
      <c r="R246" s="2093"/>
      <c r="S246" s="2096"/>
      <c r="T246" s="2096"/>
      <c r="U246" s="2096"/>
      <c r="V246" s="2096"/>
      <c r="W246" s="2096"/>
      <c r="X246" s="2096"/>
      <c r="Y246" s="2096"/>
      <c r="Z246" s="2096"/>
      <c r="AA246" s="2096"/>
      <c r="AB246" s="2096"/>
      <c r="AC246" s="2096"/>
      <c r="AD246" s="2096"/>
      <c r="AE246" s="2095"/>
      <c r="AF246" s="2089"/>
      <c r="AG246" s="2091"/>
    </row>
    <row r="247" spans="1:33" s="785" customFormat="1" ht="54">
      <c r="A247" s="2019"/>
      <c r="B247" s="1439"/>
      <c r="C247" s="780"/>
      <c r="D247" s="781"/>
      <c r="E247" s="782"/>
      <c r="F247" s="783"/>
      <c r="G247" s="783"/>
      <c r="H247" s="784"/>
      <c r="I247" s="784"/>
      <c r="J247" s="2068"/>
      <c r="K247" s="1801"/>
      <c r="L247" s="1801"/>
      <c r="M247" s="2022"/>
      <c r="N247" s="2034"/>
      <c r="O247" s="2022"/>
      <c r="P247" s="2065"/>
      <c r="Q247" s="2105"/>
      <c r="R247" s="786" t="s">
        <v>675</v>
      </c>
      <c r="S247" s="1904"/>
      <c r="T247" s="1904"/>
      <c r="U247" s="1904"/>
      <c r="V247" s="1904"/>
      <c r="W247" s="1904"/>
      <c r="X247" s="1904"/>
      <c r="Y247" s="1904"/>
      <c r="Z247" s="1904"/>
      <c r="AA247" s="1904"/>
      <c r="AB247" s="1904"/>
      <c r="AC247" s="1904"/>
      <c r="AD247" s="1904"/>
      <c r="AE247" s="787">
        <v>2074000</v>
      </c>
      <c r="AF247" s="788">
        <v>41639</v>
      </c>
      <c r="AG247" s="789" t="s">
        <v>371</v>
      </c>
    </row>
    <row r="248" spans="1:33" s="317" customFormat="1" ht="15.75">
      <c r="A248" s="378"/>
      <c r="B248" s="1417"/>
      <c r="C248" s="409"/>
      <c r="D248" s="410"/>
      <c r="E248" s="480"/>
      <c r="F248" s="662"/>
      <c r="G248" s="662"/>
      <c r="H248" s="668"/>
      <c r="I248" s="668"/>
      <c r="J248" s="790"/>
      <c r="K248" s="791"/>
      <c r="L248" s="474"/>
      <c r="M248" s="474"/>
      <c r="N248" s="474"/>
      <c r="O248" s="474"/>
      <c r="P248" s="474"/>
      <c r="Q248" s="474"/>
      <c r="R248" s="475"/>
      <c r="S248" s="474"/>
      <c r="T248" s="474"/>
      <c r="U248" s="474"/>
      <c r="V248" s="474"/>
      <c r="W248" s="474"/>
      <c r="X248" s="474"/>
      <c r="Y248" s="474"/>
      <c r="Z248" s="474"/>
      <c r="AA248" s="474"/>
      <c r="AB248" s="474"/>
      <c r="AC248" s="474"/>
      <c r="AD248" s="474"/>
      <c r="AE248" s="474">
        <f>SUM(AE241:AE247)</f>
        <v>10400000</v>
      </c>
      <c r="AF248" s="476"/>
      <c r="AG248" s="577"/>
    </row>
    <row r="249" spans="1:33" s="317" customFormat="1" ht="27">
      <c r="A249" s="2019">
        <v>273604715140178</v>
      </c>
      <c r="B249" s="1417"/>
      <c r="C249" s="409"/>
      <c r="D249" s="410"/>
      <c r="E249" s="480"/>
      <c r="F249" s="662"/>
      <c r="G249" s="662"/>
      <c r="H249" s="668"/>
      <c r="I249" s="668"/>
      <c r="J249" s="792" t="s">
        <v>676</v>
      </c>
      <c r="K249" s="2097" t="s">
        <v>677</v>
      </c>
      <c r="L249" s="793" t="s">
        <v>678</v>
      </c>
      <c r="M249" s="2020" t="s">
        <v>679</v>
      </c>
      <c r="N249" s="794">
        <v>0</v>
      </c>
      <c r="O249" s="240" t="s">
        <v>680</v>
      </c>
      <c r="P249" s="462">
        <v>1</v>
      </c>
      <c r="Q249" s="591">
        <v>1</v>
      </c>
      <c r="R249" s="387" t="s">
        <v>681</v>
      </c>
      <c r="S249" s="1927">
        <v>486</v>
      </c>
      <c r="T249" s="1927">
        <v>484</v>
      </c>
      <c r="U249" s="1927">
        <v>512</v>
      </c>
      <c r="V249" s="1927">
        <v>726</v>
      </c>
      <c r="W249" s="2081"/>
      <c r="X249" s="2078"/>
      <c r="Y249" s="2081"/>
      <c r="Z249" s="2078"/>
      <c r="AA249" s="2081"/>
      <c r="AB249" s="2081"/>
      <c r="AC249" s="2081"/>
      <c r="AD249" s="2081"/>
      <c r="AE249" s="449">
        <v>4800000</v>
      </c>
      <c r="AF249" s="2017">
        <v>41639</v>
      </c>
      <c r="AG249" s="1874" t="s">
        <v>633</v>
      </c>
    </row>
    <row r="250" spans="1:33" s="317" customFormat="1" ht="54">
      <c r="A250" s="2019"/>
      <c r="B250" s="1417"/>
      <c r="C250" s="409"/>
      <c r="D250" s="410"/>
      <c r="E250" s="480"/>
      <c r="F250" s="662"/>
      <c r="G250" s="662"/>
      <c r="H250" s="668"/>
      <c r="I250" s="668"/>
      <c r="J250" s="510"/>
      <c r="K250" s="2098"/>
      <c r="L250" s="793" t="s">
        <v>682</v>
      </c>
      <c r="M250" s="2021"/>
      <c r="N250" s="795">
        <v>0.25</v>
      </c>
      <c r="O250" s="240" t="s">
        <v>683</v>
      </c>
      <c r="P250" s="462">
        <v>0</v>
      </c>
      <c r="Q250" s="559">
        <v>1</v>
      </c>
      <c r="R250" s="387" t="s">
        <v>684</v>
      </c>
      <c r="S250" s="1928"/>
      <c r="T250" s="1928"/>
      <c r="U250" s="1928"/>
      <c r="V250" s="1928"/>
      <c r="W250" s="2082"/>
      <c r="X250" s="2079"/>
      <c r="Y250" s="2082"/>
      <c r="Z250" s="2079"/>
      <c r="AA250" s="2082"/>
      <c r="AB250" s="2082"/>
      <c r="AC250" s="2082"/>
      <c r="AD250" s="2082"/>
      <c r="AE250" s="449">
        <v>6800000</v>
      </c>
      <c r="AF250" s="2072"/>
      <c r="AG250" s="1875"/>
    </row>
    <row r="251" spans="1:33" s="317" customFormat="1" ht="81">
      <c r="A251" s="2019"/>
      <c r="B251" s="1417"/>
      <c r="C251" s="409"/>
      <c r="D251" s="410"/>
      <c r="E251" s="480"/>
      <c r="F251" s="662"/>
      <c r="G251" s="662"/>
      <c r="H251" s="668"/>
      <c r="I251" s="668"/>
      <c r="J251" s="510"/>
      <c r="K251" s="2098"/>
      <c r="L251" s="793" t="s">
        <v>685</v>
      </c>
      <c r="M251" s="2021"/>
      <c r="N251" s="766">
        <v>0.3</v>
      </c>
      <c r="O251" s="240" t="s">
        <v>686</v>
      </c>
      <c r="P251" s="462">
        <v>0</v>
      </c>
      <c r="Q251" s="559">
        <v>0.5</v>
      </c>
      <c r="R251" s="387" t="s">
        <v>687</v>
      </c>
      <c r="S251" s="1928"/>
      <c r="T251" s="1928"/>
      <c r="U251" s="1928"/>
      <c r="V251" s="1928"/>
      <c r="W251" s="2082"/>
      <c r="X251" s="2079"/>
      <c r="Y251" s="2082"/>
      <c r="Z251" s="2079"/>
      <c r="AA251" s="2082"/>
      <c r="AB251" s="2082"/>
      <c r="AC251" s="2082"/>
      <c r="AD251" s="2082"/>
      <c r="AE251" s="449">
        <v>8600000</v>
      </c>
      <c r="AF251" s="2072"/>
      <c r="AG251" s="1875"/>
    </row>
    <row r="252" spans="1:33" s="317" customFormat="1" ht="108.75" thickBot="1">
      <c r="A252" s="2019"/>
      <c r="B252" s="1417"/>
      <c r="C252" s="409"/>
      <c r="D252" s="410"/>
      <c r="E252" s="480"/>
      <c r="F252" s="662"/>
      <c r="G252" s="662"/>
      <c r="H252" s="668"/>
      <c r="I252" s="668"/>
      <c r="J252" s="510"/>
      <c r="K252" s="2098"/>
      <c r="L252" s="796" t="s">
        <v>688</v>
      </c>
      <c r="M252" s="2021"/>
      <c r="N252" s="797">
        <v>0.45</v>
      </c>
      <c r="O252" s="456" t="s">
        <v>689</v>
      </c>
      <c r="P252" s="462" t="s">
        <v>396</v>
      </c>
      <c r="Q252" s="591">
        <v>90</v>
      </c>
      <c r="R252" s="387" t="s">
        <v>690</v>
      </c>
      <c r="S252" s="1928"/>
      <c r="T252" s="1928"/>
      <c r="U252" s="1928"/>
      <c r="V252" s="1928"/>
      <c r="W252" s="2082"/>
      <c r="X252" s="2079"/>
      <c r="Y252" s="2082"/>
      <c r="Z252" s="2079"/>
      <c r="AA252" s="2082"/>
      <c r="AB252" s="2082"/>
      <c r="AC252" s="2082"/>
      <c r="AD252" s="2082"/>
      <c r="AE252" s="449">
        <v>9800000</v>
      </c>
      <c r="AF252" s="2072"/>
      <c r="AG252" s="1875"/>
    </row>
    <row r="253" spans="1:33" s="317" customFormat="1" ht="95.25" thickBot="1">
      <c r="A253" s="2019"/>
      <c r="B253" s="1417"/>
      <c r="C253" s="409"/>
      <c r="D253" s="410"/>
      <c r="E253" s="480"/>
      <c r="F253" s="662"/>
      <c r="G253" s="662"/>
      <c r="H253" s="668"/>
      <c r="I253" s="672"/>
      <c r="J253" s="798"/>
      <c r="K253" s="799"/>
      <c r="L253" s="800" t="s">
        <v>691</v>
      </c>
      <c r="M253" s="801"/>
      <c r="N253" s="774"/>
      <c r="O253" s="626"/>
      <c r="P253" s="462" t="s">
        <v>396</v>
      </c>
      <c r="Q253" s="516"/>
      <c r="R253" s="387" t="s">
        <v>692</v>
      </c>
      <c r="S253" s="1929"/>
      <c r="T253" s="1929"/>
      <c r="U253" s="1929"/>
      <c r="V253" s="1929"/>
      <c r="W253" s="2083"/>
      <c r="X253" s="2080"/>
      <c r="Y253" s="2083"/>
      <c r="Z253" s="2080"/>
      <c r="AA253" s="2083"/>
      <c r="AB253" s="2083"/>
      <c r="AC253" s="2083"/>
      <c r="AD253" s="2083"/>
      <c r="AE253" s="518">
        <v>5000000</v>
      </c>
      <c r="AF253" s="2018"/>
      <c r="AG253" s="1876"/>
    </row>
    <row r="254" spans="1:33" s="739" customFormat="1" ht="54">
      <c r="A254" s="1454">
        <v>273604715140179</v>
      </c>
      <c r="B254" s="1417"/>
      <c r="C254" s="409"/>
      <c r="D254" s="410"/>
      <c r="E254" s="480"/>
      <c r="F254" s="732"/>
      <c r="G254" s="732"/>
      <c r="H254" s="802"/>
      <c r="I254" s="802"/>
      <c r="J254" s="803"/>
      <c r="K254" s="609"/>
      <c r="L254" s="804" t="s">
        <v>693</v>
      </c>
      <c r="M254" s="805" t="s">
        <v>694</v>
      </c>
      <c r="N254" s="469"/>
      <c r="O254" s="806"/>
      <c r="P254" s="420">
        <v>1</v>
      </c>
      <c r="Q254" s="807"/>
      <c r="R254" s="422" t="s">
        <v>695</v>
      </c>
      <c r="S254" s="423"/>
      <c r="T254" s="423"/>
      <c r="U254" s="424"/>
      <c r="V254" s="423"/>
      <c r="W254" s="423"/>
      <c r="X254" s="425"/>
      <c r="Y254" s="423"/>
      <c r="Z254" s="808"/>
      <c r="AA254" s="423"/>
      <c r="AB254" s="423"/>
      <c r="AC254" s="423"/>
      <c r="AD254" s="423"/>
      <c r="AE254" s="452">
        <v>8000000</v>
      </c>
      <c r="AF254" s="470"/>
      <c r="AG254" s="471"/>
    </row>
    <row r="255" spans="1:33" s="317" customFormat="1" ht="15.75">
      <c r="A255" s="378"/>
      <c r="B255" s="1417"/>
      <c r="C255" s="409"/>
      <c r="D255" s="410"/>
      <c r="E255" s="480"/>
      <c r="F255" s="662"/>
      <c r="G255" s="662"/>
      <c r="H255" s="668"/>
      <c r="I255" s="668"/>
      <c r="J255" s="809"/>
      <c r="K255" s="809"/>
      <c r="L255" s="474"/>
      <c r="M255" s="474"/>
      <c r="N255" s="474"/>
      <c r="O255" s="474"/>
      <c r="P255" s="474"/>
      <c r="Q255" s="474"/>
      <c r="R255" s="475"/>
      <c r="S255" s="474"/>
      <c r="T255" s="474"/>
      <c r="U255" s="474"/>
      <c r="V255" s="474"/>
      <c r="W255" s="474"/>
      <c r="X255" s="474"/>
      <c r="Y255" s="474"/>
      <c r="Z255" s="474"/>
      <c r="AA255" s="474"/>
      <c r="AB255" s="474"/>
      <c r="AC255" s="474"/>
      <c r="AD255" s="474"/>
      <c r="AE255" s="474">
        <f>SUM(AE249:AE254)</f>
        <v>43000000</v>
      </c>
      <c r="AF255" s="476"/>
      <c r="AG255" s="577"/>
    </row>
    <row r="256" spans="1:33" s="739" customFormat="1" ht="54">
      <c r="A256" s="2073" t="s">
        <v>696</v>
      </c>
      <c r="B256" s="1417"/>
      <c r="C256" s="409"/>
      <c r="D256" s="410"/>
      <c r="E256" s="480"/>
      <c r="F256" s="732"/>
      <c r="G256" s="732"/>
      <c r="H256" s="802"/>
      <c r="I256" s="802"/>
      <c r="J256" s="810" t="s">
        <v>697</v>
      </c>
      <c r="K256" s="2074" t="s">
        <v>698</v>
      </c>
      <c r="L256" s="811" t="s">
        <v>699</v>
      </c>
      <c r="M256" s="2076" t="s">
        <v>700</v>
      </c>
      <c r="N256" s="812">
        <v>0.03</v>
      </c>
      <c r="O256" s="804" t="s">
        <v>701</v>
      </c>
      <c r="P256" s="420">
        <v>0</v>
      </c>
      <c r="Q256" s="813">
        <v>1</v>
      </c>
      <c r="R256" s="492" t="s">
        <v>702</v>
      </c>
      <c r="S256" s="1927">
        <v>0</v>
      </c>
      <c r="T256" s="1927">
        <v>0</v>
      </c>
      <c r="U256" s="1927">
        <v>6</v>
      </c>
      <c r="V256" s="1927">
        <v>55</v>
      </c>
      <c r="W256" s="1927">
        <v>54</v>
      </c>
      <c r="X256" s="1927">
        <v>23</v>
      </c>
      <c r="Y256" s="1927">
        <v>0</v>
      </c>
      <c r="Z256" s="1927">
        <v>138</v>
      </c>
      <c r="AA256" s="1927">
        <v>0</v>
      </c>
      <c r="AB256" s="1927">
        <v>0</v>
      </c>
      <c r="AC256" s="1927">
        <v>0</v>
      </c>
      <c r="AD256" s="1927">
        <v>0</v>
      </c>
      <c r="AE256" s="464">
        <v>1600000</v>
      </c>
      <c r="AF256" s="2084">
        <v>41639</v>
      </c>
      <c r="AG256" s="2086" t="s">
        <v>633</v>
      </c>
    </row>
    <row r="257" spans="1:33" s="739" customFormat="1" ht="54">
      <c r="A257" s="2073"/>
      <c r="B257" s="1417"/>
      <c r="C257" s="409"/>
      <c r="D257" s="410"/>
      <c r="E257" s="480"/>
      <c r="F257" s="732"/>
      <c r="G257" s="732"/>
      <c r="H257" s="802"/>
      <c r="I257" s="802"/>
      <c r="J257" s="814"/>
      <c r="K257" s="2075"/>
      <c r="L257" s="416" t="s">
        <v>703</v>
      </c>
      <c r="M257" s="2077"/>
      <c r="N257" s="812">
        <v>0.97</v>
      </c>
      <c r="O257" s="815" t="s">
        <v>704</v>
      </c>
      <c r="P257" s="420">
        <v>0</v>
      </c>
      <c r="Q257" s="813">
        <v>1</v>
      </c>
      <c r="R257" s="492" t="s">
        <v>700</v>
      </c>
      <c r="S257" s="1929"/>
      <c r="T257" s="1929"/>
      <c r="U257" s="1929"/>
      <c r="V257" s="1929"/>
      <c r="W257" s="1929"/>
      <c r="X257" s="1929"/>
      <c r="Y257" s="1929"/>
      <c r="Z257" s="1929"/>
      <c r="AA257" s="1929"/>
      <c r="AB257" s="1929"/>
      <c r="AC257" s="1929"/>
      <c r="AD257" s="1929"/>
      <c r="AE257" s="464">
        <v>27715981</v>
      </c>
      <c r="AF257" s="2085"/>
      <c r="AG257" s="2087"/>
    </row>
    <row r="258" spans="1:33" s="317" customFormat="1" ht="15.75">
      <c r="A258" s="378"/>
      <c r="B258" s="1417"/>
      <c r="C258" s="409"/>
      <c r="D258" s="410"/>
      <c r="E258" s="480"/>
      <c r="F258" s="662"/>
      <c r="G258" s="662"/>
      <c r="H258" s="668"/>
      <c r="I258" s="668"/>
      <c r="J258" s="816"/>
      <c r="K258" s="817"/>
      <c r="L258" s="474"/>
      <c r="M258" s="474"/>
      <c r="N258" s="474"/>
      <c r="O258" s="474"/>
      <c r="P258" s="474"/>
      <c r="Q258" s="474"/>
      <c r="R258" s="475"/>
      <c r="S258" s="474"/>
      <c r="T258" s="474"/>
      <c r="U258" s="474"/>
      <c r="V258" s="474"/>
      <c r="W258" s="474"/>
      <c r="X258" s="474"/>
      <c r="Y258" s="474"/>
      <c r="Z258" s="474"/>
      <c r="AA258" s="474"/>
      <c r="AB258" s="474"/>
      <c r="AC258" s="474"/>
      <c r="AD258" s="474"/>
      <c r="AE258" s="474">
        <f>SUM(AE256:AE257)</f>
        <v>29315981</v>
      </c>
      <c r="AF258" s="476"/>
      <c r="AG258" s="577"/>
    </row>
    <row r="259" spans="1:33" s="317" customFormat="1" ht="40.5">
      <c r="A259" s="2019">
        <v>273604715160180</v>
      </c>
      <c r="B259" s="1417"/>
      <c r="C259" s="409"/>
      <c r="D259" s="410"/>
      <c r="E259" s="480"/>
      <c r="F259" s="662"/>
      <c r="G259" s="662"/>
      <c r="H259" s="668"/>
      <c r="I259" s="668"/>
      <c r="J259" s="818" t="s">
        <v>705</v>
      </c>
      <c r="K259" s="2066" t="s">
        <v>706</v>
      </c>
      <c r="L259" s="455" t="s">
        <v>707</v>
      </c>
      <c r="M259" s="2020" t="s">
        <v>708</v>
      </c>
      <c r="N259" s="766">
        <v>0.12</v>
      </c>
      <c r="O259" s="240" t="s">
        <v>709</v>
      </c>
      <c r="P259" s="462" t="s">
        <v>396</v>
      </c>
      <c r="Q259" s="591">
        <v>1</v>
      </c>
      <c r="R259" s="387" t="s">
        <v>710</v>
      </c>
      <c r="S259" s="2012"/>
      <c r="T259" s="2012"/>
      <c r="U259" s="2012"/>
      <c r="V259" s="2012"/>
      <c r="W259" s="2012"/>
      <c r="X259" s="1874">
        <v>2152</v>
      </c>
      <c r="Y259" s="2012"/>
      <c r="Z259" s="1898"/>
      <c r="AA259" s="2012"/>
      <c r="AB259" s="2012"/>
      <c r="AC259" s="2012"/>
      <c r="AD259" s="1874">
        <v>2152</v>
      </c>
      <c r="AE259" s="449">
        <v>6000000</v>
      </c>
      <c r="AF259" s="2057">
        <v>41639</v>
      </c>
      <c r="AG259" s="2060" t="s">
        <v>633</v>
      </c>
    </row>
    <row r="260" spans="1:33" s="317" customFormat="1" ht="67.5">
      <c r="A260" s="2019"/>
      <c r="B260" s="1417"/>
      <c r="C260" s="409"/>
      <c r="D260" s="410"/>
      <c r="E260" s="480"/>
      <c r="F260" s="662"/>
      <c r="G260" s="662"/>
      <c r="H260" s="668"/>
      <c r="I260" s="668"/>
      <c r="J260" s="818"/>
      <c r="K260" s="2067"/>
      <c r="L260" s="455" t="s">
        <v>711</v>
      </c>
      <c r="M260" s="1800"/>
      <c r="N260" s="766">
        <v>0.08</v>
      </c>
      <c r="O260" s="240" t="s">
        <v>712</v>
      </c>
      <c r="P260" s="462" t="s">
        <v>396</v>
      </c>
      <c r="Q260" s="559">
        <v>0.25</v>
      </c>
      <c r="R260" s="387" t="s">
        <v>713</v>
      </c>
      <c r="S260" s="2013"/>
      <c r="T260" s="2013"/>
      <c r="U260" s="2013"/>
      <c r="V260" s="2013"/>
      <c r="W260" s="2013"/>
      <c r="X260" s="1875"/>
      <c r="Y260" s="2013"/>
      <c r="Z260" s="1899"/>
      <c r="AA260" s="2013"/>
      <c r="AB260" s="2013"/>
      <c r="AC260" s="2013"/>
      <c r="AD260" s="1875"/>
      <c r="AE260" s="449">
        <v>4800000</v>
      </c>
      <c r="AF260" s="2058"/>
      <c r="AG260" s="2061"/>
    </row>
    <row r="261" spans="1:33" s="317" customFormat="1" ht="67.5">
      <c r="A261" s="2019"/>
      <c r="B261" s="1417"/>
      <c r="C261" s="409"/>
      <c r="D261" s="410"/>
      <c r="E261" s="480"/>
      <c r="F261" s="662"/>
      <c r="G261" s="662"/>
      <c r="H261" s="668"/>
      <c r="I261" s="668"/>
      <c r="J261" s="818"/>
      <c r="K261" s="2067"/>
      <c r="L261" s="461" t="s">
        <v>714</v>
      </c>
      <c r="M261" s="1800"/>
      <c r="N261" s="766">
        <v>0.2</v>
      </c>
      <c r="O261" s="456" t="s">
        <v>715</v>
      </c>
      <c r="P261" s="462">
        <v>29</v>
      </c>
      <c r="Q261" s="591">
        <v>29</v>
      </c>
      <c r="R261" s="387" t="s">
        <v>716</v>
      </c>
      <c r="S261" s="2013"/>
      <c r="T261" s="2013"/>
      <c r="U261" s="2013"/>
      <c r="V261" s="2013"/>
      <c r="W261" s="2013"/>
      <c r="X261" s="1875"/>
      <c r="Y261" s="2013"/>
      <c r="Z261" s="1899"/>
      <c r="AA261" s="2013"/>
      <c r="AB261" s="2013"/>
      <c r="AC261" s="2013"/>
      <c r="AD261" s="1875"/>
      <c r="AE261" s="449">
        <v>20000000</v>
      </c>
      <c r="AF261" s="2058"/>
      <c r="AG261" s="2061"/>
    </row>
    <row r="262" spans="1:33" s="317" customFormat="1" ht="67.5">
      <c r="A262" s="2019"/>
      <c r="B262" s="1417"/>
      <c r="C262" s="409"/>
      <c r="D262" s="410"/>
      <c r="E262" s="480"/>
      <c r="F262" s="662"/>
      <c r="G262" s="662"/>
      <c r="H262" s="668"/>
      <c r="I262" s="668"/>
      <c r="J262" s="818"/>
      <c r="K262" s="2067"/>
      <c r="L262" s="2038" t="s">
        <v>717</v>
      </c>
      <c r="M262" s="1800"/>
      <c r="N262" s="2055">
        <v>0.05</v>
      </c>
      <c r="O262" s="819" t="s">
        <v>718</v>
      </c>
      <c r="P262" s="2038">
        <v>0</v>
      </c>
      <c r="Q262" s="2064">
        <v>24</v>
      </c>
      <c r="R262" s="387" t="s">
        <v>719</v>
      </c>
      <c r="S262" s="2013"/>
      <c r="T262" s="2013"/>
      <c r="U262" s="2013"/>
      <c r="V262" s="2013"/>
      <c r="W262" s="2013"/>
      <c r="X262" s="1875"/>
      <c r="Y262" s="2013"/>
      <c r="Z262" s="1899"/>
      <c r="AA262" s="2013"/>
      <c r="AB262" s="2013"/>
      <c r="AC262" s="2013"/>
      <c r="AD262" s="1875"/>
      <c r="AE262" s="449">
        <v>4500000</v>
      </c>
      <c r="AF262" s="2058"/>
      <c r="AG262" s="2061"/>
    </row>
    <row r="263" spans="1:33" s="317" customFormat="1" ht="54">
      <c r="A263" s="2019"/>
      <c r="B263" s="1417"/>
      <c r="C263" s="409"/>
      <c r="D263" s="410"/>
      <c r="E263" s="480"/>
      <c r="F263" s="662"/>
      <c r="G263" s="662"/>
      <c r="H263" s="668"/>
      <c r="I263" s="668"/>
      <c r="J263" s="818"/>
      <c r="K263" s="2067"/>
      <c r="L263" s="2040"/>
      <c r="M263" s="1800"/>
      <c r="N263" s="2063"/>
      <c r="O263" s="820"/>
      <c r="P263" s="2040"/>
      <c r="Q263" s="2065"/>
      <c r="R263" s="387" t="s">
        <v>720</v>
      </c>
      <c r="S263" s="2013"/>
      <c r="T263" s="2013"/>
      <c r="U263" s="2013"/>
      <c r="V263" s="2013"/>
      <c r="W263" s="2013"/>
      <c r="X263" s="1875"/>
      <c r="Y263" s="2013"/>
      <c r="Z263" s="1899"/>
      <c r="AA263" s="2013"/>
      <c r="AB263" s="2013"/>
      <c r="AC263" s="2013"/>
      <c r="AD263" s="1875"/>
      <c r="AE263" s="449">
        <v>6400000</v>
      </c>
      <c r="AF263" s="2058"/>
      <c r="AG263" s="2061"/>
    </row>
    <row r="264" spans="1:33" s="317" customFormat="1" ht="81">
      <c r="A264" s="2019"/>
      <c r="B264" s="1417"/>
      <c r="C264" s="409"/>
      <c r="D264" s="410"/>
      <c r="E264" s="480"/>
      <c r="F264" s="662"/>
      <c r="G264" s="662"/>
      <c r="H264" s="668"/>
      <c r="I264" s="668"/>
      <c r="J264" s="818"/>
      <c r="K264" s="2067"/>
      <c r="L264" s="461" t="s">
        <v>721</v>
      </c>
      <c r="M264" s="1800"/>
      <c r="N264" s="766">
        <v>0.1</v>
      </c>
      <c r="O264" s="456" t="s">
        <v>722</v>
      </c>
      <c r="P264" s="462" t="s">
        <v>396</v>
      </c>
      <c r="Q264" s="591">
        <v>160</v>
      </c>
      <c r="R264" s="387" t="s">
        <v>723</v>
      </c>
      <c r="S264" s="2013"/>
      <c r="T264" s="2013"/>
      <c r="U264" s="2013"/>
      <c r="V264" s="2013"/>
      <c r="W264" s="2013"/>
      <c r="X264" s="1875"/>
      <c r="Y264" s="2013"/>
      <c r="Z264" s="1899"/>
      <c r="AA264" s="2013"/>
      <c r="AB264" s="2013"/>
      <c r="AC264" s="2013"/>
      <c r="AD264" s="1875"/>
      <c r="AE264" s="449">
        <v>10622000</v>
      </c>
      <c r="AF264" s="2058"/>
      <c r="AG264" s="2061"/>
    </row>
    <row r="265" spans="1:33" s="317" customFormat="1" ht="13.5">
      <c r="A265" s="2019"/>
      <c r="B265" s="1417"/>
      <c r="C265" s="409"/>
      <c r="D265" s="410"/>
      <c r="E265" s="480"/>
      <c r="F265" s="662"/>
      <c r="G265" s="662"/>
      <c r="H265" s="668"/>
      <c r="I265" s="668"/>
      <c r="J265" s="818"/>
      <c r="K265" s="2067"/>
      <c r="L265" s="2038" t="s">
        <v>724</v>
      </c>
      <c r="M265" s="1800"/>
      <c r="N265" s="2055">
        <v>0.15</v>
      </c>
      <c r="O265" s="2020" t="s">
        <v>725</v>
      </c>
      <c r="P265" s="2038" t="s">
        <v>396</v>
      </c>
      <c r="Q265" s="2020">
        <v>1</v>
      </c>
      <c r="R265" s="2069" t="s">
        <v>726</v>
      </c>
      <c r="S265" s="2013"/>
      <c r="T265" s="2013"/>
      <c r="U265" s="2013"/>
      <c r="V265" s="2013"/>
      <c r="W265" s="2013"/>
      <c r="X265" s="1875"/>
      <c r="Y265" s="2013"/>
      <c r="Z265" s="1899"/>
      <c r="AA265" s="2013"/>
      <c r="AB265" s="2013"/>
      <c r="AC265" s="2013"/>
      <c r="AD265" s="1875"/>
      <c r="AE265" s="2015">
        <v>1378000</v>
      </c>
      <c r="AF265" s="2058"/>
      <c r="AG265" s="2061"/>
    </row>
    <row r="266" spans="1:33" s="317" customFormat="1" ht="13.5">
      <c r="A266" s="2019"/>
      <c r="B266" s="1417"/>
      <c r="C266" s="409"/>
      <c r="D266" s="410"/>
      <c r="E266" s="480"/>
      <c r="F266" s="662"/>
      <c r="G266" s="662"/>
      <c r="H266" s="668"/>
      <c r="I266" s="668"/>
      <c r="J266" s="818"/>
      <c r="K266" s="2067"/>
      <c r="L266" s="2039"/>
      <c r="M266" s="1800"/>
      <c r="N266" s="1800"/>
      <c r="O266" s="1800"/>
      <c r="P266" s="1800"/>
      <c r="Q266" s="1800"/>
      <c r="R266" s="2070"/>
      <c r="S266" s="2013"/>
      <c r="T266" s="2013"/>
      <c r="U266" s="2013"/>
      <c r="V266" s="2013"/>
      <c r="W266" s="2013"/>
      <c r="X266" s="1875"/>
      <c r="Y266" s="2013"/>
      <c r="Z266" s="1899"/>
      <c r="AA266" s="2013"/>
      <c r="AB266" s="2013"/>
      <c r="AC266" s="2013"/>
      <c r="AD266" s="1875"/>
      <c r="AE266" s="2056"/>
      <c r="AF266" s="2058"/>
      <c r="AG266" s="2061"/>
    </row>
    <row r="267" spans="1:33" s="317" customFormat="1" ht="13.5">
      <c r="A267" s="2019"/>
      <c r="B267" s="1417"/>
      <c r="C267" s="409"/>
      <c r="D267" s="410"/>
      <c r="E267" s="480"/>
      <c r="F267" s="662"/>
      <c r="G267" s="662"/>
      <c r="H267" s="668"/>
      <c r="I267" s="668"/>
      <c r="J267" s="818"/>
      <c r="K267" s="2067"/>
      <c r="L267" s="2040"/>
      <c r="M267" s="1801"/>
      <c r="N267" s="1801"/>
      <c r="O267" s="1801"/>
      <c r="P267" s="1801"/>
      <c r="Q267" s="1801"/>
      <c r="R267" s="2071"/>
      <c r="S267" s="2014"/>
      <c r="T267" s="2014"/>
      <c r="U267" s="2014"/>
      <c r="V267" s="2014"/>
      <c r="W267" s="2014"/>
      <c r="X267" s="1876"/>
      <c r="Y267" s="2014"/>
      <c r="Z267" s="1900"/>
      <c r="AA267" s="2014"/>
      <c r="AB267" s="2014"/>
      <c r="AC267" s="2014"/>
      <c r="AD267" s="1875"/>
      <c r="AE267" s="2016"/>
      <c r="AF267" s="2058"/>
      <c r="AG267" s="2061"/>
    </row>
    <row r="268" spans="1:33" s="739" customFormat="1" ht="81">
      <c r="A268" s="1457" t="s">
        <v>727</v>
      </c>
      <c r="B268" s="1417"/>
      <c r="C268" s="409"/>
      <c r="D268" s="410"/>
      <c r="E268" s="480"/>
      <c r="F268" s="732"/>
      <c r="G268" s="732"/>
      <c r="H268" s="802"/>
      <c r="I268" s="802"/>
      <c r="J268" s="821"/>
      <c r="K268" s="2068"/>
      <c r="L268" s="822" t="s">
        <v>728</v>
      </c>
      <c r="M268" s="417" t="s">
        <v>729</v>
      </c>
      <c r="N268" s="418">
        <v>0.3</v>
      </c>
      <c r="O268" s="815" t="s">
        <v>730</v>
      </c>
      <c r="P268" s="420">
        <v>0</v>
      </c>
      <c r="Q268" s="737">
        <v>1</v>
      </c>
      <c r="R268" s="492" t="s">
        <v>728</v>
      </c>
      <c r="S268" s="423"/>
      <c r="T268" s="423"/>
      <c r="U268" s="424"/>
      <c r="V268" s="423"/>
      <c r="W268" s="423"/>
      <c r="X268" s="823">
        <v>9998</v>
      </c>
      <c r="Y268" s="423"/>
      <c r="Z268" s="426"/>
      <c r="AA268" s="423"/>
      <c r="AB268" s="423"/>
      <c r="AC268" s="423"/>
      <c r="AD268" s="1876"/>
      <c r="AE268" s="452">
        <v>33686058</v>
      </c>
      <c r="AF268" s="2059"/>
      <c r="AG268" s="2062"/>
    </row>
    <row r="269" spans="1:33" s="317" customFormat="1" ht="16.5" thickBot="1">
      <c r="A269" s="378"/>
      <c r="B269" s="1417"/>
      <c r="C269" s="409"/>
      <c r="D269" s="410"/>
      <c r="E269" s="480"/>
      <c r="F269" s="662"/>
      <c r="G269" s="662"/>
      <c r="H269" s="668"/>
      <c r="I269" s="668"/>
      <c r="J269" s="809"/>
      <c r="K269" s="809"/>
      <c r="L269" s="474"/>
      <c r="M269" s="474"/>
      <c r="N269" s="474"/>
      <c r="O269" s="474"/>
      <c r="P269" s="474"/>
      <c r="Q269" s="474"/>
      <c r="R269" s="475"/>
      <c r="S269" s="474"/>
      <c r="T269" s="474"/>
      <c r="U269" s="474"/>
      <c r="V269" s="474"/>
      <c r="W269" s="474"/>
      <c r="X269" s="474"/>
      <c r="Y269" s="474"/>
      <c r="Z269" s="474"/>
      <c r="AA269" s="474"/>
      <c r="AB269" s="474"/>
      <c r="AC269" s="474"/>
      <c r="AD269" s="474"/>
      <c r="AE269" s="474">
        <f>SUM(AE259:AE268)</f>
        <v>87386058</v>
      </c>
      <c r="AF269" s="476"/>
      <c r="AG269" s="577"/>
    </row>
    <row r="270" spans="1:33" s="317" customFormat="1" ht="114.75">
      <c r="A270" s="2045" t="s">
        <v>731</v>
      </c>
      <c r="B270" s="1417"/>
      <c r="C270" s="409"/>
      <c r="D270" s="410"/>
      <c r="E270" s="480"/>
      <c r="F270" s="662"/>
      <c r="G270" s="662"/>
      <c r="H270" s="668"/>
      <c r="I270" s="668"/>
      <c r="J270" s="2046" t="s">
        <v>732</v>
      </c>
      <c r="K270" s="2049" t="s">
        <v>733</v>
      </c>
      <c r="L270" s="2029" t="s">
        <v>734</v>
      </c>
      <c r="M270" s="2052" t="s">
        <v>735</v>
      </c>
      <c r="N270" s="2032">
        <v>25</v>
      </c>
      <c r="O270" s="2032" t="s">
        <v>736</v>
      </c>
      <c r="P270" s="2038">
        <v>0</v>
      </c>
      <c r="Q270" s="2020">
        <v>1</v>
      </c>
      <c r="R270" s="824" t="s">
        <v>737</v>
      </c>
      <c r="S270" s="1874"/>
      <c r="T270" s="1874"/>
      <c r="U270" s="1874">
        <v>564</v>
      </c>
      <c r="V270" s="1874">
        <v>836</v>
      </c>
      <c r="W270" s="1874">
        <v>1119</v>
      </c>
      <c r="X270" s="1874">
        <v>359</v>
      </c>
      <c r="Y270" s="1874"/>
      <c r="Z270" s="1874"/>
      <c r="AA270" s="1874"/>
      <c r="AB270" s="1874"/>
      <c r="AC270" s="1874"/>
      <c r="AD270" s="1874"/>
      <c r="AE270" s="449">
        <v>3240000</v>
      </c>
      <c r="AF270" s="628">
        <v>41639</v>
      </c>
      <c r="AG270" s="522" t="s">
        <v>371</v>
      </c>
    </row>
    <row r="271" spans="1:33" s="317" customFormat="1" ht="204">
      <c r="A271" s="2019"/>
      <c r="B271" s="1417"/>
      <c r="C271" s="409"/>
      <c r="D271" s="410"/>
      <c r="E271" s="480"/>
      <c r="F271" s="662"/>
      <c r="G271" s="662"/>
      <c r="H271" s="668"/>
      <c r="I271" s="668"/>
      <c r="J271" s="2047"/>
      <c r="K271" s="2050"/>
      <c r="L271" s="2030"/>
      <c r="M271" s="2053"/>
      <c r="N271" s="2033"/>
      <c r="O271" s="2033"/>
      <c r="P271" s="2039"/>
      <c r="Q271" s="2021"/>
      <c r="R271" s="824" t="s">
        <v>738</v>
      </c>
      <c r="S271" s="1875"/>
      <c r="T271" s="1875"/>
      <c r="U271" s="1875"/>
      <c r="V271" s="1875"/>
      <c r="W271" s="1875"/>
      <c r="X271" s="1875"/>
      <c r="Y271" s="1875"/>
      <c r="Z271" s="1875"/>
      <c r="AA271" s="1875"/>
      <c r="AB271" s="1875"/>
      <c r="AC271" s="1875"/>
      <c r="AD271" s="1875"/>
      <c r="AE271" s="449">
        <v>1520000</v>
      </c>
      <c r="AF271" s="628">
        <v>41639</v>
      </c>
      <c r="AG271" s="522" t="s">
        <v>371</v>
      </c>
    </row>
    <row r="272" spans="1:33" s="317" customFormat="1" ht="204">
      <c r="A272" s="2019"/>
      <c r="B272" s="1417"/>
      <c r="C272" s="409"/>
      <c r="D272" s="410"/>
      <c r="E272" s="480"/>
      <c r="F272" s="662"/>
      <c r="G272" s="662"/>
      <c r="H272" s="668"/>
      <c r="I272" s="668"/>
      <c r="J272" s="2047"/>
      <c r="K272" s="2050"/>
      <c r="L272" s="2030"/>
      <c r="M272" s="2053"/>
      <c r="N272" s="2033"/>
      <c r="O272" s="2033"/>
      <c r="P272" s="2039"/>
      <c r="Q272" s="2021"/>
      <c r="R272" s="824" t="s">
        <v>739</v>
      </c>
      <c r="S272" s="1875"/>
      <c r="T272" s="1875"/>
      <c r="U272" s="1875"/>
      <c r="V272" s="1875"/>
      <c r="W272" s="1875"/>
      <c r="X272" s="1875"/>
      <c r="Y272" s="1875"/>
      <c r="Z272" s="1875"/>
      <c r="AA272" s="1875"/>
      <c r="AB272" s="1875"/>
      <c r="AC272" s="1875"/>
      <c r="AD272" s="1875"/>
      <c r="AE272" s="449">
        <v>3240000</v>
      </c>
      <c r="AF272" s="628">
        <v>41639</v>
      </c>
      <c r="AG272" s="522" t="s">
        <v>371</v>
      </c>
    </row>
    <row r="273" spans="1:33" s="317" customFormat="1" ht="127.5">
      <c r="A273" s="2019"/>
      <c r="B273" s="1417"/>
      <c r="C273" s="409"/>
      <c r="D273" s="410"/>
      <c r="E273" s="480"/>
      <c r="F273" s="662"/>
      <c r="G273" s="662"/>
      <c r="H273" s="668"/>
      <c r="I273" s="668"/>
      <c r="J273" s="2047"/>
      <c r="K273" s="2050"/>
      <c r="L273" s="2029" t="s">
        <v>740</v>
      </c>
      <c r="M273" s="2053"/>
      <c r="N273" s="2032">
        <v>25</v>
      </c>
      <c r="O273" s="2035" t="s">
        <v>741</v>
      </c>
      <c r="P273" s="2038">
        <v>0</v>
      </c>
      <c r="Q273" s="2020">
        <v>1</v>
      </c>
      <c r="R273" s="824" t="s">
        <v>742</v>
      </c>
      <c r="S273" s="1875"/>
      <c r="T273" s="1875"/>
      <c r="U273" s="1875"/>
      <c r="V273" s="1875"/>
      <c r="W273" s="1875"/>
      <c r="X273" s="1875"/>
      <c r="Y273" s="1875"/>
      <c r="Z273" s="1875"/>
      <c r="AA273" s="1875"/>
      <c r="AB273" s="1875"/>
      <c r="AC273" s="1875"/>
      <c r="AD273" s="1875"/>
      <c r="AE273" s="449">
        <v>1000000</v>
      </c>
      <c r="AF273" s="628">
        <v>41639</v>
      </c>
      <c r="AG273" s="522" t="s">
        <v>371</v>
      </c>
    </row>
    <row r="274" spans="1:33" s="317" customFormat="1" ht="27">
      <c r="A274" s="2019"/>
      <c r="B274" s="1417"/>
      <c r="C274" s="409"/>
      <c r="D274" s="410"/>
      <c r="E274" s="480"/>
      <c r="F274" s="662"/>
      <c r="G274" s="662"/>
      <c r="H274" s="668"/>
      <c r="I274" s="668"/>
      <c r="J274" s="2047"/>
      <c r="K274" s="2050"/>
      <c r="L274" s="2030"/>
      <c r="M274" s="2053"/>
      <c r="N274" s="2033"/>
      <c r="O274" s="2036"/>
      <c r="P274" s="2039"/>
      <c r="Q274" s="2021"/>
      <c r="R274" s="825" t="s">
        <v>743</v>
      </c>
      <c r="S274" s="1875"/>
      <c r="T274" s="1875"/>
      <c r="U274" s="1875"/>
      <c r="V274" s="1875"/>
      <c r="W274" s="1875"/>
      <c r="X274" s="1875"/>
      <c r="Y274" s="1875"/>
      <c r="Z274" s="1875"/>
      <c r="AA274" s="1875"/>
      <c r="AB274" s="1875"/>
      <c r="AC274" s="1875"/>
      <c r="AD274" s="1875"/>
      <c r="AE274" s="449">
        <v>928000</v>
      </c>
      <c r="AF274" s="628">
        <v>41639</v>
      </c>
      <c r="AG274" s="522" t="s">
        <v>371</v>
      </c>
    </row>
    <row r="275" spans="1:33" s="317" customFormat="1" ht="27">
      <c r="A275" s="2019"/>
      <c r="B275" s="1417"/>
      <c r="C275" s="409"/>
      <c r="D275" s="410"/>
      <c r="E275" s="480"/>
      <c r="F275" s="662"/>
      <c r="G275" s="662"/>
      <c r="H275" s="668"/>
      <c r="I275" s="668"/>
      <c r="J275" s="2047"/>
      <c r="K275" s="2050"/>
      <c r="L275" s="2030"/>
      <c r="M275" s="2053"/>
      <c r="N275" s="2033"/>
      <c r="O275" s="2036"/>
      <c r="P275" s="2039"/>
      <c r="Q275" s="2021"/>
      <c r="R275" s="517" t="s">
        <v>744</v>
      </c>
      <c r="S275" s="1875"/>
      <c r="T275" s="1875"/>
      <c r="U275" s="1875"/>
      <c r="V275" s="1875"/>
      <c r="W275" s="1875"/>
      <c r="X275" s="1875"/>
      <c r="Y275" s="1875"/>
      <c r="Z275" s="1875"/>
      <c r="AA275" s="1875"/>
      <c r="AB275" s="1875"/>
      <c r="AC275" s="1875"/>
      <c r="AD275" s="1875"/>
      <c r="AE275" s="449">
        <v>872000</v>
      </c>
      <c r="AF275" s="628">
        <v>41639</v>
      </c>
      <c r="AG275" s="522" t="s">
        <v>371</v>
      </c>
    </row>
    <row r="276" spans="1:33" s="317" customFormat="1" ht="38.25">
      <c r="A276" s="2019"/>
      <c r="B276" s="1417"/>
      <c r="C276" s="409"/>
      <c r="D276" s="410"/>
      <c r="E276" s="480"/>
      <c r="F276" s="662"/>
      <c r="G276" s="662"/>
      <c r="H276" s="668"/>
      <c r="I276" s="668"/>
      <c r="J276" s="2047"/>
      <c r="K276" s="2050"/>
      <c r="L276" s="2031"/>
      <c r="M276" s="2053"/>
      <c r="N276" s="2034"/>
      <c r="O276" s="2037"/>
      <c r="P276" s="2040"/>
      <c r="Q276" s="2022"/>
      <c r="R276" s="826" t="s">
        <v>745</v>
      </c>
      <c r="S276" s="1875"/>
      <c r="T276" s="1875"/>
      <c r="U276" s="1875"/>
      <c r="V276" s="1875"/>
      <c r="W276" s="1875"/>
      <c r="X276" s="1875"/>
      <c r="Y276" s="1875"/>
      <c r="Z276" s="1875"/>
      <c r="AA276" s="1875"/>
      <c r="AB276" s="1875"/>
      <c r="AC276" s="1875"/>
      <c r="AD276" s="1875"/>
      <c r="AE276" s="449">
        <v>800000</v>
      </c>
      <c r="AF276" s="628">
        <v>41639</v>
      </c>
      <c r="AG276" s="522"/>
    </row>
    <row r="277" spans="1:33" s="317" customFormat="1" ht="54">
      <c r="A277" s="2019"/>
      <c r="B277" s="1417"/>
      <c r="C277" s="409"/>
      <c r="D277" s="410"/>
      <c r="E277" s="480"/>
      <c r="F277" s="662"/>
      <c r="G277" s="662"/>
      <c r="H277" s="668"/>
      <c r="I277" s="668"/>
      <c r="J277" s="2047"/>
      <c r="K277" s="2050"/>
      <c r="L277" s="827" t="s">
        <v>746</v>
      </c>
      <c r="M277" s="2053"/>
      <c r="N277" s="727">
        <v>25</v>
      </c>
      <c r="O277" s="240" t="s">
        <v>747</v>
      </c>
      <c r="P277" s="462">
        <v>0</v>
      </c>
      <c r="Q277" s="446">
        <v>1</v>
      </c>
      <c r="R277" s="422" t="s">
        <v>748</v>
      </c>
      <c r="S277" s="1875"/>
      <c r="T277" s="1875"/>
      <c r="U277" s="1875"/>
      <c r="V277" s="1875"/>
      <c r="W277" s="1875"/>
      <c r="X277" s="1875"/>
      <c r="Y277" s="1875"/>
      <c r="Z277" s="1875"/>
      <c r="AA277" s="1875"/>
      <c r="AB277" s="1875"/>
      <c r="AC277" s="1875"/>
      <c r="AD277" s="1875"/>
      <c r="AE277" s="449"/>
      <c r="AF277" s="628">
        <v>41639</v>
      </c>
      <c r="AG277" s="522" t="s">
        <v>371</v>
      </c>
    </row>
    <row r="278" spans="1:33" s="317" customFormat="1" ht="27">
      <c r="A278" s="2019"/>
      <c r="B278" s="1417"/>
      <c r="C278" s="409"/>
      <c r="D278" s="410"/>
      <c r="E278" s="480"/>
      <c r="F278" s="662"/>
      <c r="G278" s="662"/>
      <c r="H278" s="668"/>
      <c r="I278" s="668"/>
      <c r="J278" s="2047"/>
      <c r="K278" s="2050"/>
      <c r="L278" s="2041" t="s">
        <v>749</v>
      </c>
      <c r="M278" s="2053"/>
      <c r="N278" s="2032">
        <v>25</v>
      </c>
      <c r="O278" s="2020" t="s">
        <v>750</v>
      </c>
      <c r="P278" s="2038">
        <v>0</v>
      </c>
      <c r="Q278" s="2020">
        <v>5</v>
      </c>
      <c r="R278" s="2043" t="s">
        <v>751</v>
      </c>
      <c r="S278" s="1875"/>
      <c r="T278" s="1875"/>
      <c r="U278" s="1875"/>
      <c r="V278" s="1875"/>
      <c r="W278" s="1875"/>
      <c r="X278" s="1875"/>
      <c r="Y278" s="1875"/>
      <c r="Z278" s="1875"/>
      <c r="AA278" s="1875"/>
      <c r="AB278" s="1875"/>
      <c r="AC278" s="1875"/>
      <c r="AD278" s="1875"/>
      <c r="AE278" s="2015">
        <v>4000000</v>
      </c>
      <c r="AF278" s="2017">
        <v>41639</v>
      </c>
      <c r="AG278" s="522" t="s">
        <v>371</v>
      </c>
    </row>
    <row r="279" spans="1:33" s="317" customFormat="1" ht="27.75" thickBot="1">
      <c r="A279" s="2019"/>
      <c r="B279" s="1417"/>
      <c r="C279" s="409"/>
      <c r="D279" s="410"/>
      <c r="E279" s="480"/>
      <c r="F279" s="662"/>
      <c r="G279" s="662"/>
      <c r="H279" s="668"/>
      <c r="I279" s="668"/>
      <c r="J279" s="2048"/>
      <c r="K279" s="2051"/>
      <c r="L279" s="2042"/>
      <c r="M279" s="2054"/>
      <c r="N279" s="2034"/>
      <c r="O279" s="2022"/>
      <c r="P279" s="2040"/>
      <c r="Q279" s="2022"/>
      <c r="R279" s="2044"/>
      <c r="S279" s="1876"/>
      <c r="T279" s="1876"/>
      <c r="U279" s="1876"/>
      <c r="V279" s="1876"/>
      <c r="W279" s="1876"/>
      <c r="X279" s="1876"/>
      <c r="Y279" s="1876"/>
      <c r="Z279" s="1876"/>
      <c r="AA279" s="1876"/>
      <c r="AB279" s="1876"/>
      <c r="AC279" s="1876"/>
      <c r="AD279" s="1876"/>
      <c r="AE279" s="2016"/>
      <c r="AF279" s="2018"/>
      <c r="AG279" s="522" t="s">
        <v>371</v>
      </c>
    </row>
    <row r="280" spans="1:33" s="317" customFormat="1" ht="15.75">
      <c r="A280" s="378"/>
      <c r="B280" s="1417"/>
      <c r="C280" s="409"/>
      <c r="D280" s="410"/>
      <c r="E280" s="480"/>
      <c r="F280" s="662"/>
      <c r="G280" s="662"/>
      <c r="H280" s="685"/>
      <c r="I280" s="685"/>
      <c r="J280" s="809"/>
      <c r="K280" s="809"/>
      <c r="L280" s="474"/>
      <c r="M280" s="474"/>
      <c r="N280" s="474"/>
      <c r="O280" s="474"/>
      <c r="P280" s="474"/>
      <c r="Q280" s="474"/>
      <c r="R280" s="475"/>
      <c r="S280" s="474"/>
      <c r="T280" s="474"/>
      <c r="U280" s="474"/>
      <c r="V280" s="474"/>
      <c r="W280" s="474"/>
      <c r="X280" s="474"/>
      <c r="Y280" s="474"/>
      <c r="Z280" s="474"/>
      <c r="AA280" s="474"/>
      <c r="AB280" s="474"/>
      <c r="AC280" s="474"/>
      <c r="AD280" s="474"/>
      <c r="AE280" s="474">
        <f>SUM(AE270:AE279)</f>
        <v>15600000</v>
      </c>
      <c r="AF280" s="476"/>
      <c r="AG280" s="577"/>
    </row>
    <row r="281" spans="1:33" s="739" customFormat="1" ht="94.5">
      <c r="A281" s="1454">
        <v>273604715180181</v>
      </c>
      <c r="B281" s="1417"/>
      <c r="C281" s="409"/>
      <c r="D281" s="410"/>
      <c r="E281" s="480"/>
      <c r="F281" s="732"/>
      <c r="G281" s="732"/>
      <c r="H281" s="828"/>
      <c r="I281" s="828"/>
      <c r="J281" s="829" t="s">
        <v>752</v>
      </c>
      <c r="K281" s="830" t="s">
        <v>753</v>
      </c>
      <c r="L281" s="416" t="s">
        <v>754</v>
      </c>
      <c r="M281" s="417" t="s">
        <v>754</v>
      </c>
      <c r="N281" s="421">
        <v>25</v>
      </c>
      <c r="O281" s="831" t="s">
        <v>755</v>
      </c>
      <c r="P281" s="420">
        <v>0</v>
      </c>
      <c r="Q281" s="421">
        <v>1</v>
      </c>
      <c r="R281" s="422" t="s">
        <v>754</v>
      </c>
      <c r="S281" s="423"/>
      <c r="T281" s="423"/>
      <c r="U281" s="424"/>
      <c r="V281" s="423"/>
      <c r="W281" s="423"/>
      <c r="X281" s="425"/>
      <c r="Y281" s="423"/>
      <c r="Z281" s="466"/>
      <c r="AA281" s="423"/>
      <c r="AB281" s="423"/>
      <c r="AC281" s="423"/>
      <c r="AD281" s="423"/>
      <c r="AE281" s="452">
        <v>3500000</v>
      </c>
      <c r="AF281" s="470"/>
      <c r="AG281" s="422" t="s">
        <v>633</v>
      </c>
    </row>
    <row r="282" spans="1:33" s="317" customFormat="1" ht="15.75">
      <c r="A282" s="378"/>
      <c r="B282" s="1417"/>
      <c r="C282" s="409"/>
      <c r="D282" s="410"/>
      <c r="E282" s="480"/>
      <c r="F282" s="662"/>
      <c r="G282" s="662"/>
      <c r="H282" s="685"/>
      <c r="I282" s="685"/>
      <c r="J282" s="832"/>
      <c r="K282" s="832"/>
      <c r="L282" s="833"/>
      <c r="M282" s="833"/>
      <c r="N282" s="833"/>
      <c r="O282" s="833"/>
      <c r="P282" s="833"/>
      <c r="Q282" s="833"/>
      <c r="R282" s="834"/>
      <c r="S282" s="833"/>
      <c r="T282" s="833"/>
      <c r="U282" s="833"/>
      <c r="V282" s="833"/>
      <c r="W282" s="835"/>
      <c r="X282" s="835"/>
      <c r="Y282" s="835"/>
      <c r="Z282" s="835"/>
      <c r="AA282" s="835"/>
      <c r="AB282" s="835"/>
      <c r="AC282" s="835"/>
      <c r="AD282" s="835"/>
      <c r="AE282" s="835">
        <f>SUM(AE281)</f>
        <v>3500000</v>
      </c>
      <c r="AF282" s="836"/>
      <c r="AG282" s="837"/>
    </row>
    <row r="283" spans="1:33" ht="15.75">
      <c r="A283" s="1455"/>
      <c r="B283" s="1417"/>
      <c r="C283" s="409"/>
      <c r="D283" s="410"/>
      <c r="E283" s="480"/>
      <c r="F283" s="838"/>
      <c r="G283" s="838"/>
      <c r="H283" s="839"/>
      <c r="I283" s="839"/>
      <c r="J283" s="839"/>
      <c r="K283" s="839"/>
      <c r="L283" s="840"/>
      <c r="M283" s="840"/>
      <c r="N283" s="840"/>
      <c r="O283" s="840"/>
      <c r="P283" s="840"/>
      <c r="Q283" s="840"/>
      <c r="R283" s="535"/>
      <c r="S283" s="840"/>
      <c r="T283" s="840"/>
      <c r="U283" s="840"/>
      <c r="V283" s="840"/>
      <c r="W283" s="840"/>
      <c r="X283" s="840"/>
      <c r="Y283" s="840"/>
      <c r="Z283" s="840"/>
      <c r="AA283" s="840"/>
      <c r="AB283" s="840"/>
      <c r="AC283" s="840"/>
      <c r="AD283" s="840"/>
      <c r="AE283" s="841">
        <f>AE233+AE240+AE248+AE255+AE258+AE269+AE280+AE282</f>
        <v>289402039</v>
      </c>
      <c r="AF283" s="842"/>
      <c r="AG283" s="843"/>
    </row>
    <row r="284" spans="1:33" ht="15.75">
      <c r="A284" s="1455"/>
      <c r="B284" s="1440"/>
      <c r="C284" s="844"/>
      <c r="D284" s="845"/>
      <c r="E284" s="846"/>
      <c r="F284" s="847"/>
      <c r="G284" s="847"/>
      <c r="H284" s="847"/>
      <c r="I284" s="847"/>
      <c r="J284" s="847"/>
      <c r="K284" s="847"/>
      <c r="L284" s="847"/>
      <c r="M284" s="847"/>
      <c r="N284" s="847"/>
      <c r="O284" s="847"/>
      <c r="P284" s="847"/>
      <c r="Q284" s="847"/>
      <c r="R284" s="546"/>
      <c r="S284" s="848"/>
      <c r="T284" s="848"/>
      <c r="U284" s="848"/>
      <c r="V284" s="848"/>
      <c r="W284" s="848"/>
      <c r="X284" s="848"/>
      <c r="Y284" s="848"/>
      <c r="Z284" s="848"/>
      <c r="AA284" s="848"/>
      <c r="AB284" s="848"/>
      <c r="AC284" s="848"/>
      <c r="AD284" s="848"/>
      <c r="AE284" s="849">
        <f>AE283</f>
        <v>289402039</v>
      </c>
      <c r="AF284" s="850"/>
      <c r="AG284" s="851"/>
    </row>
    <row r="285" spans="1:33" ht="15.75">
      <c r="A285" s="1455"/>
      <c r="B285" s="1441"/>
      <c r="C285" s="852"/>
      <c r="D285" s="852"/>
      <c r="E285" s="852"/>
      <c r="F285" s="853"/>
      <c r="G285" s="853"/>
      <c r="H285" s="853"/>
      <c r="I285" s="853"/>
      <c r="J285" s="853"/>
      <c r="K285" s="853"/>
      <c r="L285" s="853"/>
      <c r="M285" s="853"/>
      <c r="N285" s="853"/>
      <c r="O285" s="853"/>
      <c r="P285" s="853"/>
      <c r="Q285" s="853"/>
      <c r="R285" s="854"/>
      <c r="S285" s="855"/>
      <c r="T285" s="855"/>
      <c r="U285" s="855"/>
      <c r="V285" s="855"/>
      <c r="W285" s="855"/>
      <c r="X285" s="855"/>
      <c r="Y285" s="855"/>
      <c r="Z285" s="855"/>
      <c r="AA285" s="855"/>
      <c r="AB285" s="855"/>
      <c r="AC285" s="855"/>
      <c r="AD285" s="855"/>
      <c r="AE285" s="856"/>
      <c r="AF285" s="857"/>
      <c r="AG285" s="858"/>
    </row>
    <row r="286" ht="15.75">
      <c r="A286" s="1455"/>
    </row>
    <row r="287" spans="1:33" s="317" customFormat="1" ht="67.5">
      <c r="A287" s="1451"/>
      <c r="B287" s="1442"/>
      <c r="C287" s="859"/>
      <c r="D287" s="860"/>
      <c r="E287" s="860"/>
      <c r="F287" s="861">
        <v>1.7</v>
      </c>
      <c r="G287" s="714" t="s">
        <v>32</v>
      </c>
      <c r="H287" s="557" t="s">
        <v>33</v>
      </c>
      <c r="I287" s="616" t="s">
        <v>34</v>
      </c>
      <c r="J287" s="715" t="s">
        <v>35</v>
      </c>
      <c r="K287" s="616" t="s">
        <v>36</v>
      </c>
      <c r="L287" s="768" t="s">
        <v>756</v>
      </c>
      <c r="M287" s="819">
        <f>SUM(O287:AG287)</f>
        <v>0</v>
      </c>
      <c r="N287" s="819"/>
      <c r="O287" s="862"/>
      <c r="P287" s="770" t="s">
        <v>757</v>
      </c>
      <c r="Q287" s="863"/>
      <c r="R287" s="864"/>
      <c r="S287" s="865"/>
      <c r="T287" s="865"/>
      <c r="U287" s="482"/>
      <c r="V287" s="865"/>
      <c r="W287" s="865"/>
      <c r="X287" s="866"/>
      <c r="Y287" s="865"/>
      <c r="Z287" s="483"/>
      <c r="AA287" s="865"/>
      <c r="AB287" s="865"/>
      <c r="AC287" s="865"/>
      <c r="AD287" s="865"/>
      <c r="AE287" s="865">
        <v>0</v>
      </c>
      <c r="AF287" s="867"/>
      <c r="AG287" s="868"/>
    </row>
    <row r="288" spans="1:33" s="242" customFormat="1" ht="15.75">
      <c r="A288" s="1455"/>
      <c r="B288" s="1443"/>
      <c r="C288" s="869"/>
      <c r="D288" s="870"/>
      <c r="E288" s="870"/>
      <c r="F288" s="525"/>
      <c r="G288" s="525"/>
      <c r="H288" s="631"/>
      <c r="I288" s="631"/>
      <c r="J288" s="871"/>
      <c r="K288" s="871"/>
      <c r="L288" s="833"/>
      <c r="M288" s="833"/>
      <c r="N288" s="833"/>
      <c r="O288" s="833"/>
      <c r="P288" s="833"/>
      <c r="Q288" s="833"/>
      <c r="R288" s="834"/>
      <c r="S288" s="833"/>
      <c r="T288" s="833"/>
      <c r="U288" s="833"/>
      <c r="V288" s="833"/>
      <c r="W288" s="833"/>
      <c r="X288" s="833"/>
      <c r="Y288" s="833"/>
      <c r="Z288" s="833"/>
      <c r="AA288" s="833"/>
      <c r="AB288" s="833"/>
      <c r="AC288" s="833"/>
      <c r="AD288" s="833"/>
      <c r="AE288" s="872">
        <f>SUM(AE287)</f>
        <v>0</v>
      </c>
      <c r="AF288" s="873"/>
      <c r="AG288" s="874"/>
    </row>
    <row r="289" spans="1:33" s="242" customFormat="1" ht="15.75">
      <c r="A289" s="1455"/>
      <c r="B289" s="1443"/>
      <c r="C289" s="869"/>
      <c r="D289" s="870"/>
      <c r="E289" s="870"/>
      <c r="F289" s="631"/>
      <c r="G289" s="631"/>
      <c r="H289" s="533"/>
      <c r="I289" s="243"/>
      <c r="J289" s="243"/>
      <c r="K289" s="243"/>
      <c r="L289" s="534"/>
      <c r="M289" s="534"/>
      <c r="N289" s="534"/>
      <c r="O289" s="534"/>
      <c r="P289" s="534"/>
      <c r="Q289" s="534"/>
      <c r="R289" s="535"/>
      <c r="S289" s="534"/>
      <c r="T289" s="534"/>
      <c r="U289" s="534"/>
      <c r="V289" s="534"/>
      <c r="W289" s="534"/>
      <c r="X289" s="534"/>
      <c r="Y289" s="534"/>
      <c r="Z289" s="534"/>
      <c r="AA289" s="534"/>
      <c r="AB289" s="534"/>
      <c r="AC289" s="534"/>
      <c r="AD289" s="534"/>
      <c r="AE289" s="537">
        <f>AE288</f>
        <v>0</v>
      </c>
      <c r="AF289" s="536"/>
      <c r="AG289" s="538"/>
    </row>
    <row r="290" spans="1:33" s="242" customFormat="1" ht="15.75">
      <c r="A290" s="1455"/>
      <c r="B290" s="1443"/>
      <c r="C290" s="869"/>
      <c r="D290" s="870"/>
      <c r="E290" s="870"/>
      <c r="F290" s="250"/>
      <c r="G290" s="250"/>
      <c r="H290" s="250"/>
      <c r="I290" s="250"/>
      <c r="J290" s="250"/>
      <c r="K290" s="875"/>
      <c r="L290" s="875"/>
      <c r="M290" s="875"/>
      <c r="N290" s="875"/>
      <c r="O290" s="875"/>
      <c r="P290" s="875"/>
      <c r="Q290" s="875"/>
      <c r="R290" s="876"/>
      <c r="S290" s="875"/>
      <c r="T290" s="875"/>
      <c r="U290" s="875"/>
      <c r="V290" s="875"/>
      <c r="W290" s="875"/>
      <c r="X290" s="877"/>
      <c r="Y290" s="875"/>
      <c r="Z290" s="875"/>
      <c r="AA290" s="875"/>
      <c r="AB290" s="875"/>
      <c r="AC290" s="875"/>
      <c r="AD290" s="875"/>
      <c r="AE290" s="878">
        <f>AE289</f>
        <v>0</v>
      </c>
      <c r="AF290" s="877"/>
      <c r="AG290" s="879"/>
    </row>
    <row r="291" spans="1:33" s="242" customFormat="1" ht="15.75">
      <c r="A291" s="1455"/>
      <c r="B291" s="1444"/>
      <c r="C291" s="880"/>
      <c r="D291" s="251"/>
      <c r="E291" s="251"/>
      <c r="F291" s="251"/>
      <c r="G291" s="251"/>
      <c r="H291" s="251"/>
      <c r="I291" s="251"/>
      <c r="J291" s="251"/>
      <c r="K291" s="251"/>
      <c r="L291" s="251"/>
      <c r="M291" s="251"/>
      <c r="N291" s="251"/>
      <c r="O291" s="251"/>
      <c r="P291" s="251"/>
      <c r="Q291" s="251"/>
      <c r="R291" s="881"/>
      <c r="S291" s="251"/>
      <c r="T291" s="882"/>
      <c r="U291" s="882"/>
      <c r="V291" s="882"/>
      <c r="W291" s="882"/>
      <c r="X291" s="882"/>
      <c r="Y291" s="882"/>
      <c r="Z291" s="882"/>
      <c r="AA291" s="882"/>
      <c r="AB291" s="882"/>
      <c r="AC291" s="882"/>
      <c r="AD291" s="882"/>
      <c r="AE291" s="883">
        <f>AE290+AE284+AE221+AE200+AE120+AE90</f>
        <v>17250448173</v>
      </c>
      <c r="AF291" s="884"/>
      <c r="AG291" s="885"/>
    </row>
    <row r="292" spans="1:33" s="242" customFormat="1" ht="15.75">
      <c r="A292" s="1455"/>
      <c r="B292" s="1445"/>
      <c r="C292" s="886"/>
      <c r="D292" s="625"/>
      <c r="E292" s="625"/>
      <c r="F292" s="625"/>
      <c r="G292" s="625"/>
      <c r="H292" s="625"/>
      <c r="I292" s="625"/>
      <c r="J292" s="625"/>
      <c r="K292" s="625"/>
      <c r="L292" s="625"/>
      <c r="M292" s="625"/>
      <c r="N292" s="625"/>
      <c r="O292" s="625"/>
      <c r="P292" s="625"/>
      <c r="Q292" s="625"/>
      <c r="R292" s="185"/>
      <c r="S292" s="625"/>
      <c r="T292" s="887"/>
      <c r="U292" s="887"/>
      <c r="V292" s="887"/>
      <c r="W292" s="887"/>
      <c r="X292" s="887"/>
      <c r="Y292" s="887"/>
      <c r="Z292" s="887"/>
      <c r="AA292" s="887"/>
      <c r="AB292" s="887"/>
      <c r="AC292" s="887"/>
      <c r="AD292" s="887"/>
      <c r="AE292" s="888"/>
      <c r="AF292" s="889"/>
      <c r="AG292" s="890"/>
    </row>
    <row r="293" ht="15.75">
      <c r="A293" s="1455"/>
    </row>
    <row r="294" spans="1:33" s="317" customFormat="1" ht="67.5">
      <c r="A294" s="2019">
        <v>273604722110182</v>
      </c>
      <c r="B294" s="1446" t="s">
        <v>758</v>
      </c>
      <c r="C294" s="891" t="s">
        <v>759</v>
      </c>
      <c r="D294" s="892">
        <v>2</v>
      </c>
      <c r="E294" s="893" t="s">
        <v>760</v>
      </c>
      <c r="F294" s="894">
        <v>2.1</v>
      </c>
      <c r="G294" s="895" t="s">
        <v>761</v>
      </c>
      <c r="H294" s="616" t="s">
        <v>762</v>
      </c>
      <c r="I294" s="616" t="s">
        <v>763</v>
      </c>
      <c r="J294" s="896" t="s">
        <v>764</v>
      </c>
      <c r="K294" s="616" t="s">
        <v>765</v>
      </c>
      <c r="L294" s="897" t="s">
        <v>766</v>
      </c>
      <c r="M294" s="2020" t="s">
        <v>767</v>
      </c>
      <c r="N294" s="2023">
        <v>25</v>
      </c>
      <c r="O294" s="898" t="s">
        <v>768</v>
      </c>
      <c r="P294" s="462">
        <v>5</v>
      </c>
      <c r="Q294" s="716">
        <v>5</v>
      </c>
      <c r="R294" s="897" t="s">
        <v>769</v>
      </c>
      <c r="S294" s="899">
        <v>0</v>
      </c>
      <c r="T294" s="899">
        <v>0</v>
      </c>
      <c r="U294" s="899">
        <v>0</v>
      </c>
      <c r="V294" s="899">
        <v>150</v>
      </c>
      <c r="W294" s="899">
        <v>350</v>
      </c>
      <c r="X294" s="2026"/>
      <c r="Y294" s="2012"/>
      <c r="Z294" s="1898"/>
      <c r="AA294" s="2012"/>
      <c r="AB294" s="2012"/>
      <c r="AC294" s="2012"/>
      <c r="AD294" s="2012"/>
      <c r="AE294" s="518">
        <v>6000000</v>
      </c>
      <c r="AF294" s="701">
        <v>41608</v>
      </c>
      <c r="AG294" s="454" t="s">
        <v>770</v>
      </c>
    </row>
    <row r="295" spans="1:33" s="317" customFormat="1" ht="54">
      <c r="A295" s="2019"/>
      <c r="B295" s="1447"/>
      <c r="C295" s="900"/>
      <c r="D295" s="717"/>
      <c r="E295" s="717"/>
      <c r="F295" s="323"/>
      <c r="G295" s="323"/>
      <c r="H295" s="459"/>
      <c r="I295" s="459"/>
      <c r="J295" s="460"/>
      <c r="K295" s="459"/>
      <c r="L295" s="901" t="s">
        <v>771</v>
      </c>
      <c r="M295" s="2021"/>
      <c r="N295" s="2024"/>
      <c r="O295" s="902" t="s">
        <v>772</v>
      </c>
      <c r="P295" s="462">
        <v>0</v>
      </c>
      <c r="Q295" s="716">
        <v>3</v>
      </c>
      <c r="R295" s="517" t="s">
        <v>773</v>
      </c>
      <c r="S295" s="903"/>
      <c r="T295" s="903"/>
      <c r="U295" s="903"/>
      <c r="V295" s="903"/>
      <c r="W295" s="903"/>
      <c r="X295" s="2027"/>
      <c r="Y295" s="2013"/>
      <c r="Z295" s="1899"/>
      <c r="AA295" s="2013"/>
      <c r="AB295" s="2013"/>
      <c r="AC295" s="2013"/>
      <c r="AD295" s="2013"/>
      <c r="AE295" s="518">
        <v>5000000</v>
      </c>
      <c r="AF295" s="701">
        <v>41608</v>
      </c>
      <c r="AG295" s="454" t="s">
        <v>770</v>
      </c>
    </row>
    <row r="296" spans="1:33" s="317" customFormat="1" ht="54">
      <c r="A296" s="2019"/>
      <c r="B296" s="1447"/>
      <c r="C296" s="900"/>
      <c r="D296" s="717"/>
      <c r="E296" s="717"/>
      <c r="F296" s="323"/>
      <c r="G296" s="323"/>
      <c r="H296" s="904"/>
      <c r="I296" s="905"/>
      <c r="J296" s="241"/>
      <c r="K296" s="905"/>
      <c r="L296" s="901" t="s">
        <v>774</v>
      </c>
      <c r="M296" s="2021"/>
      <c r="N296" s="2024"/>
      <c r="O296" s="906" t="s">
        <v>775</v>
      </c>
      <c r="P296" s="462">
        <v>0</v>
      </c>
      <c r="Q296" s="716">
        <v>1</v>
      </c>
      <c r="R296" s="517" t="s">
        <v>776</v>
      </c>
      <c r="S296" s="903"/>
      <c r="T296" s="903"/>
      <c r="U296" s="903"/>
      <c r="V296" s="903"/>
      <c r="W296" s="903"/>
      <c r="X296" s="2027"/>
      <c r="Y296" s="2013"/>
      <c r="Z296" s="1899"/>
      <c r="AA296" s="2013"/>
      <c r="AB296" s="2013"/>
      <c r="AC296" s="2013"/>
      <c r="AD296" s="2013"/>
      <c r="AE296" s="518">
        <v>10000000</v>
      </c>
      <c r="AF296" s="701" t="s">
        <v>777</v>
      </c>
      <c r="AG296" s="454" t="s">
        <v>770</v>
      </c>
    </row>
    <row r="297" spans="1:33" s="317" customFormat="1" ht="81">
      <c r="A297" s="2019"/>
      <c r="B297" s="1447"/>
      <c r="C297" s="900"/>
      <c r="D297" s="717"/>
      <c r="E297" s="717"/>
      <c r="F297" s="323"/>
      <c r="G297" s="323"/>
      <c r="H297" s="907"/>
      <c r="I297" s="905"/>
      <c r="J297" s="241"/>
      <c r="K297" s="905"/>
      <c r="L297" s="901" t="s">
        <v>778</v>
      </c>
      <c r="M297" s="2022"/>
      <c r="N297" s="2025"/>
      <c r="O297" s="616" t="s">
        <v>779</v>
      </c>
      <c r="P297" s="770">
        <v>0</v>
      </c>
      <c r="Q297" s="908">
        <v>1</v>
      </c>
      <c r="R297" s="864" t="s">
        <v>780</v>
      </c>
      <c r="S297" s="909"/>
      <c r="T297" s="909"/>
      <c r="U297" s="909"/>
      <c r="V297" s="909"/>
      <c r="W297" s="909"/>
      <c r="X297" s="2028"/>
      <c r="Y297" s="2014"/>
      <c r="Z297" s="1900"/>
      <c r="AA297" s="2014"/>
      <c r="AB297" s="2014"/>
      <c r="AC297" s="2014"/>
      <c r="AD297" s="2014"/>
      <c r="AE297" s="865">
        <v>6000000</v>
      </c>
      <c r="AF297" s="867">
        <v>41608</v>
      </c>
      <c r="AG297" s="910" t="s">
        <v>770</v>
      </c>
    </row>
    <row r="298" spans="1:33" s="343" customFormat="1" ht="15.75">
      <c r="A298" s="378"/>
      <c r="B298" s="1448"/>
      <c r="C298" s="911"/>
      <c r="D298" s="724"/>
      <c r="E298" s="724"/>
      <c r="F298" s="499"/>
      <c r="G298" s="499"/>
      <c r="H298" s="460"/>
      <c r="I298" s="663"/>
      <c r="J298" s="528"/>
      <c r="K298" s="528"/>
      <c r="L298" s="528"/>
      <c r="M298" s="528"/>
      <c r="N298" s="528"/>
      <c r="O298" s="528"/>
      <c r="P298" s="528"/>
      <c r="Q298" s="528"/>
      <c r="R298" s="912"/>
      <c r="S298" s="528"/>
      <c r="T298" s="528"/>
      <c r="U298" s="528"/>
      <c r="V298" s="528"/>
      <c r="W298" s="528"/>
      <c r="X298" s="528"/>
      <c r="Y298" s="528"/>
      <c r="Z298" s="528"/>
      <c r="AA298" s="528"/>
      <c r="AB298" s="528"/>
      <c r="AC298" s="528"/>
      <c r="AD298" s="528"/>
      <c r="AE298" s="528">
        <f>SUM(AE294:AE297)</f>
        <v>27000000</v>
      </c>
      <c r="AF298" s="529"/>
      <c r="AG298" s="530"/>
    </row>
    <row r="299" spans="1:33" s="242" customFormat="1" ht="15.75">
      <c r="A299" s="1455"/>
      <c r="B299" s="1448"/>
      <c r="C299" s="911"/>
      <c r="D299" s="724"/>
      <c r="E299" s="724"/>
      <c r="F299" s="631"/>
      <c r="H299" s="243"/>
      <c r="I299" s="243"/>
      <c r="J299" s="243"/>
      <c r="K299" s="243"/>
      <c r="L299" s="243"/>
      <c r="M299" s="243"/>
      <c r="N299" s="243"/>
      <c r="O299" s="243"/>
      <c r="P299" s="243"/>
      <c r="Q299" s="243"/>
      <c r="R299" s="913"/>
      <c r="S299" s="243"/>
      <c r="T299" s="534"/>
      <c r="U299" s="534"/>
      <c r="V299" s="534"/>
      <c r="W299" s="534"/>
      <c r="X299" s="534"/>
      <c r="Y299" s="534"/>
      <c r="Z299" s="534"/>
      <c r="AA299" s="534"/>
      <c r="AB299" s="534"/>
      <c r="AC299" s="534"/>
      <c r="AD299" s="534"/>
      <c r="AE299" s="537">
        <f>AE298</f>
        <v>27000000</v>
      </c>
      <c r="AF299" s="536"/>
      <c r="AG299" s="538"/>
    </row>
    <row r="300" spans="1:33" s="242" customFormat="1" ht="15.75">
      <c r="A300" s="1455"/>
      <c r="B300" s="1448"/>
      <c r="C300" s="911"/>
      <c r="D300" s="724"/>
      <c r="E300" s="724"/>
      <c r="F300" s="250"/>
      <c r="G300" s="250"/>
      <c r="H300" s="250"/>
      <c r="I300" s="250"/>
      <c r="J300" s="250"/>
      <c r="K300" s="250"/>
      <c r="L300" s="875"/>
      <c r="M300" s="875"/>
      <c r="N300" s="875"/>
      <c r="O300" s="875"/>
      <c r="P300" s="875"/>
      <c r="Q300" s="875"/>
      <c r="R300" s="876"/>
      <c r="S300" s="875"/>
      <c r="T300" s="875"/>
      <c r="U300" s="875"/>
      <c r="V300" s="875"/>
      <c r="W300" s="875"/>
      <c r="X300" s="875"/>
      <c r="Y300" s="877"/>
      <c r="Z300" s="875"/>
      <c r="AA300" s="875"/>
      <c r="AB300" s="875"/>
      <c r="AC300" s="875"/>
      <c r="AD300" s="875"/>
      <c r="AE300" s="878">
        <f>AE299</f>
        <v>27000000</v>
      </c>
      <c r="AF300" s="877"/>
      <c r="AG300" s="879"/>
    </row>
    <row r="301" spans="1:33" s="242" customFormat="1" ht="15.75">
      <c r="A301" s="1455"/>
      <c r="B301" s="1449"/>
      <c r="C301" s="914"/>
      <c r="D301" s="251"/>
      <c r="E301" s="251"/>
      <c r="F301" s="251"/>
      <c r="G301" s="251"/>
      <c r="H301" s="251"/>
      <c r="I301" s="251"/>
      <c r="J301" s="251"/>
      <c r="K301" s="251"/>
      <c r="L301" s="251"/>
      <c r="M301" s="251"/>
      <c r="N301" s="251"/>
      <c r="O301" s="251"/>
      <c r="P301" s="251"/>
      <c r="Q301" s="251"/>
      <c r="R301" s="881"/>
      <c r="S301" s="251"/>
      <c r="T301" s="882"/>
      <c r="U301" s="882"/>
      <c r="V301" s="882"/>
      <c r="W301" s="882"/>
      <c r="X301" s="882"/>
      <c r="Y301" s="882"/>
      <c r="Z301" s="882"/>
      <c r="AA301" s="882"/>
      <c r="AB301" s="882"/>
      <c r="AC301" s="882"/>
      <c r="AD301" s="882"/>
      <c r="AE301" s="883">
        <f>AE300</f>
        <v>27000000</v>
      </c>
      <c r="AF301" s="884"/>
      <c r="AG301" s="885"/>
    </row>
    <row r="302" spans="1:33" s="924" customFormat="1" ht="15.75">
      <c r="A302" s="1458"/>
      <c r="B302" s="1450"/>
      <c r="C302" s="915"/>
      <c r="D302" s="915"/>
      <c r="E302" s="915"/>
      <c r="F302" s="915"/>
      <c r="G302" s="915"/>
      <c r="H302" s="915"/>
      <c r="I302" s="915"/>
      <c r="J302" s="915"/>
      <c r="K302" s="915"/>
      <c r="L302" s="916"/>
      <c r="M302" s="917"/>
      <c r="N302" s="917"/>
      <c r="O302" s="917"/>
      <c r="P302" s="916"/>
      <c r="Q302" s="918"/>
      <c r="R302" s="919"/>
      <c r="S302" s="920"/>
      <c r="T302" s="920"/>
      <c r="U302" s="920"/>
      <c r="V302" s="920"/>
      <c r="W302" s="920"/>
      <c r="X302" s="920"/>
      <c r="Y302" s="920"/>
      <c r="Z302" s="920"/>
      <c r="AA302" s="920"/>
      <c r="AB302" s="920"/>
      <c r="AC302" s="920"/>
      <c r="AD302" s="920"/>
      <c r="AE302" s="921">
        <f>AE301+AE291</f>
        <v>17277448173</v>
      </c>
      <c r="AF302" s="922"/>
      <c r="AG302" s="923"/>
    </row>
    <row r="303" spans="1:33" s="925" customFormat="1" ht="15.75">
      <c r="A303" s="531"/>
      <c r="L303" s="246"/>
      <c r="M303" s="246"/>
      <c r="N303" s="244"/>
      <c r="O303" s="246"/>
      <c r="P303" s="246"/>
      <c r="Q303" s="246"/>
      <c r="R303" s="635"/>
      <c r="AE303" s="926"/>
      <c r="AF303" s="927"/>
      <c r="AG303" s="249"/>
    </row>
    <row r="305" spans="13:32" s="241" customFormat="1" ht="13.5">
      <c r="M305" s="246"/>
      <c r="N305" s="244"/>
      <c r="O305" s="245"/>
      <c r="P305" s="245"/>
      <c r="Q305" s="245"/>
      <c r="R305" s="635"/>
      <c r="Y305" s="928" t="s">
        <v>2</v>
      </c>
      <c r="AE305" s="929"/>
      <c r="AF305" s="248"/>
    </row>
    <row r="306" spans="13:32" s="241" customFormat="1" ht="16.5">
      <c r="M306" s="246"/>
      <c r="N306" s="244"/>
      <c r="O306" s="245"/>
      <c r="P306" s="245"/>
      <c r="Q306" s="245"/>
      <c r="R306" s="635"/>
      <c r="AE306" s="930" t="s">
        <v>2</v>
      </c>
      <c r="AF306" s="931" t="s">
        <v>2</v>
      </c>
    </row>
    <row r="308" spans="13:32" s="241" customFormat="1" ht="13.5">
      <c r="M308" s="246"/>
      <c r="N308" s="244"/>
      <c r="O308" s="245"/>
      <c r="P308" s="245"/>
      <c r="Q308" s="245"/>
      <c r="R308" s="635"/>
      <c r="AE308" s="932"/>
      <c r="AF308" s="248"/>
    </row>
    <row r="311" spans="13:32" s="241" customFormat="1" ht="13.5">
      <c r="M311" s="246"/>
      <c r="N311" s="244"/>
      <c r="O311" s="245"/>
      <c r="P311" s="245"/>
      <c r="Q311" s="245"/>
      <c r="R311" s="635"/>
      <c r="Y311" s="928" t="s">
        <v>2</v>
      </c>
      <c r="AE311" s="247"/>
      <c r="AF311" s="248"/>
    </row>
    <row r="312" spans="13:32" s="241" customFormat="1" ht="13.5">
      <c r="M312" s="246"/>
      <c r="N312" s="244"/>
      <c r="O312" s="245"/>
      <c r="P312" s="245"/>
      <c r="Q312" s="245"/>
      <c r="R312" s="635"/>
      <c r="Y312" s="928" t="s">
        <v>2</v>
      </c>
      <c r="AE312" s="247"/>
      <c r="AF312" s="248"/>
    </row>
    <row r="313" spans="13:32" s="241" customFormat="1" ht="13.5">
      <c r="M313" s="245"/>
      <c r="N313" s="245"/>
      <c r="O313" s="245"/>
      <c r="P313" s="245"/>
      <c r="Q313" s="245"/>
      <c r="R313" s="635"/>
      <c r="Y313" s="928" t="s">
        <v>2</v>
      </c>
      <c r="AE313" s="247"/>
      <c r="AF313" s="248"/>
    </row>
  </sheetData>
  <sheetProtection/>
  <mergeCells count="740">
    <mergeCell ref="A2:AF2"/>
    <mergeCell ref="A3:A11"/>
    <mergeCell ref="B3:C11"/>
    <mergeCell ref="D3:E11"/>
    <mergeCell ref="F3:G11"/>
    <mergeCell ref="H3:I11"/>
    <mergeCell ref="J3:K11"/>
    <mergeCell ref="L3:L11"/>
    <mergeCell ref="M3:M11"/>
    <mergeCell ref="N3:N11"/>
    <mergeCell ref="O3:O11"/>
    <mergeCell ref="P3:P11"/>
    <mergeCell ref="Q3:Q11"/>
    <mergeCell ref="R3:R11"/>
    <mergeCell ref="S3:X3"/>
    <mergeCell ref="Y3:AD3"/>
    <mergeCell ref="Z4:Z11"/>
    <mergeCell ref="AA4:AA11"/>
    <mergeCell ref="AB4:AB11"/>
    <mergeCell ref="AC4:AC11"/>
    <mergeCell ref="AD4:AD11"/>
    <mergeCell ref="AE3:AE11"/>
    <mergeCell ref="AF3:AF11"/>
    <mergeCell ref="AF13:AF26"/>
    <mergeCell ref="AG3:AG11"/>
    <mergeCell ref="S4:S11"/>
    <mergeCell ref="T4:T11"/>
    <mergeCell ref="U4:U11"/>
    <mergeCell ref="V4:V11"/>
    <mergeCell ref="W4:W11"/>
    <mergeCell ref="X4:X11"/>
    <mergeCell ref="Y4:Y11"/>
    <mergeCell ref="AG13:AG26"/>
    <mergeCell ref="L28:L41"/>
    <mergeCell ref="M28:M41"/>
    <mergeCell ref="N28:N41"/>
    <mergeCell ref="O28:O41"/>
    <mergeCell ref="P28:P41"/>
    <mergeCell ref="Q28:Q41"/>
    <mergeCell ref="AF28:AF41"/>
    <mergeCell ref="AG28:AG41"/>
    <mergeCell ref="L13:L26"/>
    <mergeCell ref="M13:M26"/>
    <mergeCell ref="N13:N26"/>
    <mergeCell ref="O13:O26"/>
    <mergeCell ref="P13:P26"/>
    <mergeCell ref="Q13:Q26"/>
    <mergeCell ref="Q43:Q47"/>
    <mergeCell ref="R43:R44"/>
    <mergeCell ref="S43:S47"/>
    <mergeCell ref="T43:T47"/>
    <mergeCell ref="U43:U47"/>
    <mergeCell ref="V43:V47"/>
    <mergeCell ref="A43:A47"/>
    <mergeCell ref="L43:L47"/>
    <mergeCell ref="M43:M47"/>
    <mergeCell ref="N43:N47"/>
    <mergeCell ref="O43:O47"/>
    <mergeCell ref="P43:P47"/>
    <mergeCell ref="AC43:AC47"/>
    <mergeCell ref="AD43:AD47"/>
    <mergeCell ref="AE43:AE44"/>
    <mergeCell ref="AF43:AF47"/>
    <mergeCell ref="AG43:AG47"/>
    <mergeCell ref="R45:R46"/>
    <mergeCell ref="AE45:AE46"/>
    <mergeCell ref="W43:W47"/>
    <mergeCell ref="X43:X47"/>
    <mergeCell ref="Y43:Y47"/>
    <mergeCell ref="Z43:Z47"/>
    <mergeCell ref="AA43:AA47"/>
    <mergeCell ref="AB43:AB47"/>
    <mergeCell ref="A52:A57"/>
    <mergeCell ref="J52:J79"/>
    <mergeCell ref="K52:K79"/>
    <mergeCell ref="L52:L57"/>
    <mergeCell ref="M52:M57"/>
    <mergeCell ref="N52:N57"/>
    <mergeCell ref="A68:A73"/>
    <mergeCell ref="L68:L73"/>
    <mergeCell ref="M68:M73"/>
    <mergeCell ref="N68:N73"/>
    <mergeCell ref="W52:W57"/>
    <mergeCell ref="X52:X57"/>
    <mergeCell ref="Y52:Y57"/>
    <mergeCell ref="Z52:Z57"/>
    <mergeCell ref="O52:O57"/>
    <mergeCell ref="P52:P57"/>
    <mergeCell ref="Q52:Q57"/>
    <mergeCell ref="R52:R57"/>
    <mergeCell ref="S52:S57"/>
    <mergeCell ref="T52:T57"/>
    <mergeCell ref="U58:U65"/>
    <mergeCell ref="V58:V65"/>
    <mergeCell ref="AB58:AB65"/>
    <mergeCell ref="AC58:AC65"/>
    <mergeCell ref="AF58:AF65"/>
    <mergeCell ref="AG58:AG65"/>
    <mergeCell ref="AG52:AG57"/>
    <mergeCell ref="A58:A65"/>
    <mergeCell ref="L58:L65"/>
    <mergeCell ref="M58:M65"/>
    <mergeCell ref="N58:N65"/>
    <mergeCell ref="O58:O65"/>
    <mergeCell ref="P58:P65"/>
    <mergeCell ref="Q58:Q65"/>
    <mergeCell ref="S58:S65"/>
    <mergeCell ref="T58:T65"/>
    <mergeCell ref="AA52:AA57"/>
    <mergeCell ref="AB52:AB57"/>
    <mergeCell ref="AC52:AC57"/>
    <mergeCell ref="AD52:AD57"/>
    <mergeCell ref="AE52:AE57"/>
    <mergeCell ref="AF52:AF57"/>
    <mergeCell ref="U52:U57"/>
    <mergeCell ref="V52:V57"/>
    <mergeCell ref="AB68:AB73"/>
    <mergeCell ref="AC68:AC73"/>
    <mergeCell ref="AD68:AD73"/>
    <mergeCell ref="AF68:AF73"/>
    <mergeCell ref="AG68:AG73"/>
    <mergeCell ref="A74:A79"/>
    <mergeCell ref="L74:L79"/>
    <mergeCell ref="M74:M79"/>
    <mergeCell ref="N74:N79"/>
    <mergeCell ref="O74:O79"/>
    <mergeCell ref="V68:V73"/>
    <mergeCell ref="W68:W73"/>
    <mergeCell ref="X68:X73"/>
    <mergeCell ref="Y68:Y73"/>
    <mergeCell ref="Z68:Z73"/>
    <mergeCell ref="AA68:AA73"/>
    <mergeCell ref="O68:O73"/>
    <mergeCell ref="P68:P73"/>
    <mergeCell ref="Q68:Q73"/>
    <mergeCell ref="S68:S73"/>
    <mergeCell ref="T68:T73"/>
    <mergeCell ref="U68:U73"/>
    <mergeCell ref="AC74:AC79"/>
    <mergeCell ref="AD74:AD79"/>
    <mergeCell ref="AF74:AF79"/>
    <mergeCell ref="AG74:AG79"/>
    <mergeCell ref="A81:A84"/>
    <mergeCell ref="J81:J87"/>
    <mergeCell ref="K81:K84"/>
    <mergeCell ref="L81:L84"/>
    <mergeCell ref="M81:M84"/>
    <mergeCell ref="N81:N84"/>
    <mergeCell ref="W74:W79"/>
    <mergeCell ref="X74:X79"/>
    <mergeCell ref="Y74:Y79"/>
    <mergeCell ref="Z74:Z79"/>
    <mergeCell ref="AA74:AA79"/>
    <mergeCell ref="AB74:AB79"/>
    <mergeCell ref="P74:P79"/>
    <mergeCell ref="Q74:Q79"/>
    <mergeCell ref="S74:S79"/>
    <mergeCell ref="T74:T79"/>
    <mergeCell ref="U74:U79"/>
    <mergeCell ref="V74:V79"/>
    <mergeCell ref="O81:O84"/>
    <mergeCell ref="P81:P84"/>
    <mergeCell ref="Q81:Q84"/>
    <mergeCell ref="AF81:AF84"/>
    <mergeCell ref="AG81:AG84"/>
    <mergeCell ref="A86:A87"/>
    <mergeCell ref="K86:K87"/>
    <mergeCell ref="L86:L87"/>
    <mergeCell ref="M86:M87"/>
    <mergeCell ref="N86:N87"/>
    <mergeCell ref="AB86:AB87"/>
    <mergeCell ref="AC86:AC87"/>
    <mergeCell ref="AF86:AF87"/>
    <mergeCell ref="AG86:AG87"/>
    <mergeCell ref="A92:A93"/>
    <mergeCell ref="K92:K93"/>
    <mergeCell ref="M92:M93"/>
    <mergeCell ref="AG92:AG93"/>
    <mergeCell ref="V86:V87"/>
    <mergeCell ref="W86:W87"/>
    <mergeCell ref="X86:X87"/>
    <mergeCell ref="Y86:Y87"/>
    <mergeCell ref="Z86:Z87"/>
    <mergeCell ref="AA86:AA87"/>
    <mergeCell ref="O86:O87"/>
    <mergeCell ref="P86:P87"/>
    <mergeCell ref="Q86:Q87"/>
    <mergeCell ref="S86:S87"/>
    <mergeCell ref="T86:T87"/>
    <mergeCell ref="U86:U87"/>
    <mergeCell ref="AD106:AD108"/>
    <mergeCell ref="AF106:AF108"/>
    <mergeCell ref="AG106:AG108"/>
    <mergeCell ref="Z106:Z108"/>
    <mergeCell ref="AA106:AA108"/>
    <mergeCell ref="AB106:AB108"/>
    <mergeCell ref="AC106:AC108"/>
    <mergeCell ref="A95:A96"/>
    <mergeCell ref="K95:K96"/>
    <mergeCell ref="M95:M96"/>
    <mergeCell ref="AG95:AG96"/>
    <mergeCell ref="A98:A105"/>
    <mergeCell ref="M98:M103"/>
    <mergeCell ref="Y98:Y105"/>
    <mergeCell ref="Z98:Z105"/>
    <mergeCell ref="AA98:AA105"/>
    <mergeCell ref="AB98:AB105"/>
    <mergeCell ref="AC98:AC105"/>
    <mergeCell ref="AD98:AD105"/>
    <mergeCell ref="AF98:AF105"/>
    <mergeCell ref="AG98:AG105"/>
    <mergeCell ref="A109:A111"/>
    <mergeCell ref="L109:L111"/>
    <mergeCell ref="M109:M111"/>
    <mergeCell ref="N109:N111"/>
    <mergeCell ref="O109:O111"/>
    <mergeCell ref="P109:P111"/>
    <mergeCell ref="Q109:Q111"/>
    <mergeCell ref="X106:X108"/>
    <mergeCell ref="Y106:Y108"/>
    <mergeCell ref="Q106:Q108"/>
    <mergeCell ref="S106:S108"/>
    <mergeCell ref="T106:T108"/>
    <mergeCell ref="U106:U108"/>
    <mergeCell ref="V106:V108"/>
    <mergeCell ref="W106:W108"/>
    <mergeCell ref="A106:A108"/>
    <mergeCell ref="L106:L108"/>
    <mergeCell ref="M106:M108"/>
    <mergeCell ref="N106:N108"/>
    <mergeCell ref="O106:O108"/>
    <mergeCell ref="P106:P108"/>
    <mergeCell ref="AF109:AF111"/>
    <mergeCell ref="AG109:AG111"/>
    <mergeCell ref="A113:A115"/>
    <mergeCell ref="K113:K115"/>
    <mergeCell ref="M113:M115"/>
    <mergeCell ref="O113:O115"/>
    <mergeCell ref="S113:S115"/>
    <mergeCell ref="T113:T115"/>
    <mergeCell ref="U113:U115"/>
    <mergeCell ref="V113:V115"/>
    <mergeCell ref="Y109:Y111"/>
    <mergeCell ref="Z109:Z111"/>
    <mergeCell ref="AA109:AA111"/>
    <mergeCell ref="AB109:AB111"/>
    <mergeCell ref="AC109:AC111"/>
    <mergeCell ref="AD109:AD111"/>
    <mergeCell ref="S109:S111"/>
    <mergeCell ref="T109:T111"/>
    <mergeCell ref="U109:U111"/>
    <mergeCell ref="V109:V111"/>
    <mergeCell ref="W109:W111"/>
    <mergeCell ref="X109:X111"/>
    <mergeCell ref="AC113:AC115"/>
    <mergeCell ref="AD113:AD115"/>
    <mergeCell ref="AF113:AF115"/>
    <mergeCell ref="AG113:AG115"/>
    <mergeCell ref="A122:A123"/>
    <mergeCell ref="K122:K123"/>
    <mergeCell ref="L122:L124"/>
    <mergeCell ref="M122:M123"/>
    <mergeCell ref="N122:N123"/>
    <mergeCell ref="O122:O123"/>
    <mergeCell ref="W113:W115"/>
    <mergeCell ref="X113:X115"/>
    <mergeCell ref="Y113:Y115"/>
    <mergeCell ref="Z113:Z115"/>
    <mergeCell ref="AA113:AA115"/>
    <mergeCell ref="AB113:AB115"/>
    <mergeCell ref="AC122:AC124"/>
    <mergeCell ref="AD122:AD124"/>
    <mergeCell ref="AF122:AF124"/>
    <mergeCell ref="AG122:AG124"/>
    <mergeCell ref="Z122:Z124"/>
    <mergeCell ref="AA122:AA124"/>
    <mergeCell ref="AB122:AB124"/>
    <mergeCell ref="A126:A130"/>
    <mergeCell ref="J126:J130"/>
    <mergeCell ref="K126:K130"/>
    <mergeCell ref="M126:M130"/>
    <mergeCell ref="N126:N130"/>
    <mergeCell ref="O126:O130"/>
    <mergeCell ref="W122:W124"/>
    <mergeCell ref="X122:X124"/>
    <mergeCell ref="Y122:Y124"/>
    <mergeCell ref="P122:P123"/>
    <mergeCell ref="Q122:Q123"/>
    <mergeCell ref="S122:S124"/>
    <mergeCell ref="T122:T124"/>
    <mergeCell ref="U122:U124"/>
    <mergeCell ref="V122:V124"/>
    <mergeCell ref="AC126:AC130"/>
    <mergeCell ref="AD126:AD130"/>
    <mergeCell ref="AG126:AG130"/>
    <mergeCell ref="A132:A135"/>
    <mergeCell ref="J132:J136"/>
    <mergeCell ref="K132:K136"/>
    <mergeCell ref="L132:L135"/>
    <mergeCell ref="M132:M135"/>
    <mergeCell ref="N132:N135"/>
    <mergeCell ref="O132:O135"/>
    <mergeCell ref="W126:W130"/>
    <mergeCell ref="X126:X130"/>
    <mergeCell ref="Y126:Y130"/>
    <mergeCell ref="Z126:Z130"/>
    <mergeCell ref="AA126:AA130"/>
    <mergeCell ref="AB126:AB130"/>
    <mergeCell ref="P126:P130"/>
    <mergeCell ref="Q126:Q130"/>
    <mergeCell ref="S126:S130"/>
    <mergeCell ref="T126:T130"/>
    <mergeCell ref="U126:U130"/>
    <mergeCell ref="V126:V130"/>
    <mergeCell ref="AE132:AE135"/>
    <mergeCell ref="AF132:AF138"/>
    <mergeCell ref="AG132:AG138"/>
    <mergeCell ref="V132:V138"/>
    <mergeCell ref="W132:W138"/>
    <mergeCell ref="X132:X138"/>
    <mergeCell ref="Y132:Y138"/>
    <mergeCell ref="Z132:Z138"/>
    <mergeCell ref="AA132:AA138"/>
    <mergeCell ref="L136:L138"/>
    <mergeCell ref="M136:M138"/>
    <mergeCell ref="N136:N138"/>
    <mergeCell ref="O136:O138"/>
    <mergeCell ref="P136:P138"/>
    <mergeCell ref="Q136:Q138"/>
    <mergeCell ref="AB132:AB138"/>
    <mergeCell ref="AC132:AC138"/>
    <mergeCell ref="AD132:AD138"/>
    <mergeCell ref="P132:P135"/>
    <mergeCell ref="Q132:Q135"/>
    <mergeCell ref="R132:R135"/>
    <mergeCell ref="S132:S138"/>
    <mergeCell ref="T132:T138"/>
    <mergeCell ref="U132:U138"/>
    <mergeCell ref="Q157:Q158"/>
    <mergeCell ref="L159:L161"/>
    <mergeCell ref="N159:N161"/>
    <mergeCell ref="O159:O161"/>
    <mergeCell ref="P159:P161"/>
    <mergeCell ref="Q159:Q161"/>
    <mergeCell ref="Y140:Y161"/>
    <mergeCell ref="Z140:Z161"/>
    <mergeCell ref="AA140:AA161"/>
    <mergeCell ref="S140:S161"/>
    <mergeCell ref="T140:T161"/>
    <mergeCell ref="U140:U161"/>
    <mergeCell ref="V140:V161"/>
    <mergeCell ref="W140:W161"/>
    <mergeCell ref="X140:X161"/>
    <mergeCell ref="M140:M161"/>
    <mergeCell ref="N140:N154"/>
    <mergeCell ref="O140:O154"/>
    <mergeCell ref="P140:P154"/>
    <mergeCell ref="Q140:Q154"/>
    <mergeCell ref="L157:L158"/>
    <mergeCell ref="N157:N158"/>
    <mergeCell ref="O157:O158"/>
    <mergeCell ref="P157:P158"/>
    <mergeCell ref="R159:R161"/>
    <mergeCell ref="AE159:AE161"/>
    <mergeCell ref="AF159:AF161"/>
    <mergeCell ref="AG159:AG161"/>
    <mergeCell ref="A162:A164"/>
    <mergeCell ref="L162:L164"/>
    <mergeCell ref="M162:M164"/>
    <mergeCell ref="N162:N164"/>
    <mergeCell ref="O162:O164"/>
    <mergeCell ref="P162:P164"/>
    <mergeCell ref="AB140:AB161"/>
    <mergeCell ref="AC140:AC161"/>
    <mergeCell ref="AD140:AD161"/>
    <mergeCell ref="A140:A161"/>
    <mergeCell ref="AD162:AD164"/>
    <mergeCell ref="X162:X164"/>
    <mergeCell ref="Y162:Y164"/>
    <mergeCell ref="Z162:Z164"/>
    <mergeCell ref="AA162:AA164"/>
    <mergeCell ref="AB162:AB164"/>
    <mergeCell ref="AC162:AC164"/>
    <mergeCell ref="Q162:Q164"/>
    <mergeCell ref="S162:S164"/>
    <mergeCell ref="T162:T164"/>
    <mergeCell ref="M165:M173"/>
    <mergeCell ref="N165:N173"/>
    <mergeCell ref="O165:O182"/>
    <mergeCell ref="P165:P182"/>
    <mergeCell ref="Q165:Q182"/>
    <mergeCell ref="S165:S173"/>
    <mergeCell ref="T165:T173"/>
    <mergeCell ref="A181:A182"/>
    <mergeCell ref="M181:M182"/>
    <mergeCell ref="N181:N182"/>
    <mergeCell ref="S181:S182"/>
    <mergeCell ref="T181:T182"/>
    <mergeCell ref="U162:U164"/>
    <mergeCell ref="V162:V164"/>
    <mergeCell ref="W162:W164"/>
    <mergeCell ref="AA165:AA173"/>
    <mergeCell ref="AB165:AB173"/>
    <mergeCell ref="AC165:AC173"/>
    <mergeCell ref="AD165:AD173"/>
    <mergeCell ref="A174:A176"/>
    <mergeCell ref="M174:M176"/>
    <mergeCell ref="N174:N176"/>
    <mergeCell ref="S174:S176"/>
    <mergeCell ref="T174:T176"/>
    <mergeCell ref="U174:U176"/>
    <mergeCell ref="U165:U173"/>
    <mergeCell ref="V165:V173"/>
    <mergeCell ref="W165:W173"/>
    <mergeCell ref="X165:X173"/>
    <mergeCell ref="Y165:Y173"/>
    <mergeCell ref="Z165:Z173"/>
    <mergeCell ref="AB174:AB176"/>
    <mergeCell ref="AC174:AC176"/>
    <mergeCell ref="AD174:AD176"/>
    <mergeCell ref="A165:A173"/>
    <mergeCell ref="L165:L182"/>
    <mergeCell ref="V177:V180"/>
    <mergeCell ref="W177:W180"/>
    <mergeCell ref="X177:X180"/>
    <mergeCell ref="Y177:Y180"/>
    <mergeCell ref="Z177:Z180"/>
    <mergeCell ref="AA177:AA180"/>
    <mergeCell ref="AC181:AC182"/>
    <mergeCell ref="AF174:AF176"/>
    <mergeCell ref="A177:A180"/>
    <mergeCell ref="M177:M180"/>
    <mergeCell ref="N177:N180"/>
    <mergeCell ref="S177:S180"/>
    <mergeCell ref="T177:T180"/>
    <mergeCell ref="U177:U180"/>
    <mergeCell ref="V174:V176"/>
    <mergeCell ref="W174:W176"/>
    <mergeCell ref="X174:X176"/>
    <mergeCell ref="Y174:Y176"/>
    <mergeCell ref="Z174:Z176"/>
    <mergeCell ref="AA174:AA176"/>
    <mergeCell ref="AB177:AB180"/>
    <mergeCell ref="AC177:AC180"/>
    <mergeCell ref="AD177:AD180"/>
    <mergeCell ref="AD181:AD182"/>
    <mergeCell ref="A183:A187"/>
    <mergeCell ref="L183:L187"/>
    <mergeCell ref="M183:M187"/>
    <mergeCell ref="N183:N187"/>
    <mergeCell ref="O183:O187"/>
    <mergeCell ref="P183:P187"/>
    <mergeCell ref="Q183:Q187"/>
    <mergeCell ref="S183:S187"/>
    <mergeCell ref="W181:W182"/>
    <mergeCell ref="X181:X182"/>
    <mergeCell ref="Y181:Y182"/>
    <mergeCell ref="Z181:Z182"/>
    <mergeCell ref="AA181:AA182"/>
    <mergeCell ref="AB181:AB182"/>
    <mergeCell ref="AC183:AC187"/>
    <mergeCell ref="AD183:AD187"/>
    <mergeCell ref="X183:X187"/>
    <mergeCell ref="Y183:Y187"/>
    <mergeCell ref="Z183:Z187"/>
    <mergeCell ref="AA183:AA187"/>
    <mergeCell ref="AB183:AB187"/>
    <mergeCell ref="U181:U182"/>
    <mergeCell ref="V181:V182"/>
    <mergeCell ref="A189:A193"/>
    <mergeCell ref="K189:K197"/>
    <mergeCell ref="L189:L193"/>
    <mergeCell ref="M189:M193"/>
    <mergeCell ref="N189:N193"/>
    <mergeCell ref="T183:T187"/>
    <mergeCell ref="U183:U187"/>
    <mergeCell ref="V183:V187"/>
    <mergeCell ref="W183:W187"/>
    <mergeCell ref="O189:O193"/>
    <mergeCell ref="P189:P193"/>
    <mergeCell ref="Q189:Q193"/>
    <mergeCell ref="S189:S193"/>
    <mergeCell ref="T189:T193"/>
    <mergeCell ref="U189:U193"/>
    <mergeCell ref="AB189:AB193"/>
    <mergeCell ref="AC189:AC193"/>
    <mergeCell ref="AD189:AD193"/>
    <mergeCell ref="AE189:AE193"/>
    <mergeCell ref="AF189:AF193"/>
    <mergeCell ref="AG189:AG193"/>
    <mergeCell ref="V189:V193"/>
    <mergeCell ref="W189:W193"/>
    <mergeCell ref="X189:X193"/>
    <mergeCell ref="Y189:Y193"/>
    <mergeCell ref="Z189:Z193"/>
    <mergeCell ref="AA189:AA193"/>
    <mergeCell ref="AD194:AD196"/>
    <mergeCell ref="AG194:AG196"/>
    <mergeCell ref="A202:A204"/>
    <mergeCell ref="K202:K204"/>
    <mergeCell ref="M202:M204"/>
    <mergeCell ref="N202:N204"/>
    <mergeCell ref="X194:X196"/>
    <mergeCell ref="Y194:Y196"/>
    <mergeCell ref="Z194:Z196"/>
    <mergeCell ref="AA194:AA196"/>
    <mergeCell ref="AB194:AB196"/>
    <mergeCell ref="AC194:AC196"/>
    <mergeCell ref="Q194:Q196"/>
    <mergeCell ref="S194:S196"/>
    <mergeCell ref="T194:T196"/>
    <mergeCell ref="U194:U196"/>
    <mergeCell ref="V194:V196"/>
    <mergeCell ref="W194:W196"/>
    <mergeCell ref="A194:A196"/>
    <mergeCell ref="L194:L196"/>
    <mergeCell ref="M194:M196"/>
    <mergeCell ref="N194:N196"/>
    <mergeCell ref="O194:O196"/>
    <mergeCell ref="P194:P196"/>
    <mergeCell ref="AF206:AF210"/>
    <mergeCell ref="AG206:AG210"/>
    <mergeCell ref="A212:A218"/>
    <mergeCell ref="K212:K218"/>
    <mergeCell ref="M212:M218"/>
    <mergeCell ref="N212:N218"/>
    <mergeCell ref="S212:S218"/>
    <mergeCell ref="T212:T218"/>
    <mergeCell ref="U212:U218"/>
    <mergeCell ref="V212:V218"/>
    <mergeCell ref="A206:A210"/>
    <mergeCell ref="K206:K210"/>
    <mergeCell ref="M206:M210"/>
    <mergeCell ref="N206:N210"/>
    <mergeCell ref="T206:T210"/>
    <mergeCell ref="U206:U210"/>
    <mergeCell ref="AF212:AF218"/>
    <mergeCell ref="AG212:AG218"/>
    <mergeCell ref="X212:X218"/>
    <mergeCell ref="Y212:Y218"/>
    <mergeCell ref="Z212:Z218"/>
    <mergeCell ref="AA212:AA218"/>
    <mergeCell ref="AB212:AB218"/>
    <mergeCell ref="A223:A232"/>
    <mergeCell ref="K223:K232"/>
    <mergeCell ref="L223:L225"/>
    <mergeCell ref="M223:M232"/>
    <mergeCell ref="N223:N225"/>
    <mergeCell ref="O223:O225"/>
    <mergeCell ref="P223:P225"/>
    <mergeCell ref="Q223:Q225"/>
    <mergeCell ref="W212:W218"/>
    <mergeCell ref="AF223:AF232"/>
    <mergeCell ref="AG223:AG232"/>
    <mergeCell ref="L226:L227"/>
    <mergeCell ref="N226:N227"/>
    <mergeCell ref="O226:O227"/>
    <mergeCell ref="P226:P227"/>
    <mergeCell ref="Q226:Q227"/>
    <mergeCell ref="R226:R227"/>
    <mergeCell ref="X223:X232"/>
    <mergeCell ref="Y223:Y232"/>
    <mergeCell ref="Z223:Z232"/>
    <mergeCell ref="AA223:AA232"/>
    <mergeCell ref="AB223:AB232"/>
    <mergeCell ref="AC223:AC232"/>
    <mergeCell ref="R223:R225"/>
    <mergeCell ref="S223:S232"/>
    <mergeCell ref="T223:T232"/>
    <mergeCell ref="U223:U232"/>
    <mergeCell ref="V223:V232"/>
    <mergeCell ref="W223:W232"/>
    <mergeCell ref="AE226:AE227"/>
    <mergeCell ref="L229:L231"/>
    <mergeCell ref="N229:N231"/>
    <mergeCell ref="O229:O231"/>
    <mergeCell ref="P229:P231"/>
    <mergeCell ref="Q229:Q231"/>
    <mergeCell ref="R229:R231"/>
    <mergeCell ref="AE229:AE231"/>
    <mergeCell ref="AD223:AD232"/>
    <mergeCell ref="AE223:AE225"/>
    <mergeCell ref="O241:O247"/>
    <mergeCell ref="P241:P247"/>
    <mergeCell ref="Q241:Q247"/>
    <mergeCell ref="A234:A239"/>
    <mergeCell ref="K234:K237"/>
    <mergeCell ref="M234:M239"/>
    <mergeCell ref="R234:R235"/>
    <mergeCell ref="S234:S239"/>
    <mergeCell ref="T234:T239"/>
    <mergeCell ref="AG234:AG239"/>
    <mergeCell ref="AA234:AA239"/>
    <mergeCell ref="AB234:AB239"/>
    <mergeCell ref="AC234:AC239"/>
    <mergeCell ref="AD234:AD239"/>
    <mergeCell ref="AE234:AE235"/>
    <mergeCell ref="AF234:AF239"/>
    <mergeCell ref="U234:U239"/>
    <mergeCell ref="V234:V239"/>
    <mergeCell ref="W234:W239"/>
    <mergeCell ref="X234:X239"/>
    <mergeCell ref="Y234:Y239"/>
    <mergeCell ref="Z234:Z239"/>
    <mergeCell ref="A249:A253"/>
    <mergeCell ref="K249:K252"/>
    <mergeCell ref="M249:M252"/>
    <mergeCell ref="S249:S253"/>
    <mergeCell ref="T249:T253"/>
    <mergeCell ref="U249:U253"/>
    <mergeCell ref="V249:V253"/>
    <mergeCell ref="W249:W253"/>
    <mergeCell ref="AD241:AD247"/>
    <mergeCell ref="AD249:AD253"/>
    <mergeCell ref="AB241:AB247"/>
    <mergeCell ref="AC241:AC247"/>
    <mergeCell ref="R241:R242"/>
    <mergeCell ref="S241:S247"/>
    <mergeCell ref="T241:T247"/>
    <mergeCell ref="U241:U247"/>
    <mergeCell ref="V241:V247"/>
    <mergeCell ref="W241:W247"/>
    <mergeCell ref="A241:A247"/>
    <mergeCell ref="J241:J247"/>
    <mergeCell ref="K241:K247"/>
    <mergeCell ref="L241:L247"/>
    <mergeCell ref="M241:M247"/>
    <mergeCell ref="N241:N247"/>
    <mergeCell ref="Z256:Z257"/>
    <mergeCell ref="AA256:AA257"/>
    <mergeCell ref="AB256:AB257"/>
    <mergeCell ref="AF241:AF242"/>
    <mergeCell ref="AG241:AG242"/>
    <mergeCell ref="R243:R244"/>
    <mergeCell ref="AE243:AE244"/>
    <mergeCell ref="AF243:AF244"/>
    <mergeCell ref="AG243:AG244"/>
    <mergeCell ref="R245:R246"/>
    <mergeCell ref="AE245:AE246"/>
    <mergeCell ref="X241:X247"/>
    <mergeCell ref="Y241:Y247"/>
    <mergeCell ref="Z241:Z247"/>
    <mergeCell ref="AA241:AA247"/>
    <mergeCell ref="AF245:AF246"/>
    <mergeCell ref="AG245:AG246"/>
    <mergeCell ref="AE241:AE242"/>
    <mergeCell ref="W256:W257"/>
    <mergeCell ref="X256:X257"/>
    <mergeCell ref="Y256:Y257"/>
    <mergeCell ref="Q265:Q267"/>
    <mergeCell ref="R265:R267"/>
    <mergeCell ref="AF249:AF253"/>
    <mergeCell ref="AG249:AG253"/>
    <mergeCell ref="A256:A257"/>
    <mergeCell ref="K256:K257"/>
    <mergeCell ref="M256:M257"/>
    <mergeCell ref="S256:S257"/>
    <mergeCell ref="T256:T257"/>
    <mergeCell ref="U256:U257"/>
    <mergeCell ref="V256:V257"/>
    <mergeCell ref="X249:X253"/>
    <mergeCell ref="Y249:Y253"/>
    <mergeCell ref="Z249:Z253"/>
    <mergeCell ref="AA249:AA253"/>
    <mergeCell ref="AB249:AB253"/>
    <mergeCell ref="AC249:AC253"/>
    <mergeCell ref="AC256:AC257"/>
    <mergeCell ref="AD256:AD257"/>
    <mergeCell ref="AF256:AF257"/>
    <mergeCell ref="AG256:AG257"/>
    <mergeCell ref="AE265:AE267"/>
    <mergeCell ref="AB259:AB267"/>
    <mergeCell ref="AC259:AC267"/>
    <mergeCell ref="AD259:AD268"/>
    <mergeCell ref="AF259:AF268"/>
    <mergeCell ref="AG259:AG268"/>
    <mergeCell ref="L262:L263"/>
    <mergeCell ref="N262:N263"/>
    <mergeCell ref="P262:P263"/>
    <mergeCell ref="Q262:Q263"/>
    <mergeCell ref="L265:L267"/>
    <mergeCell ref="V259:V267"/>
    <mergeCell ref="W259:W267"/>
    <mergeCell ref="X259:X267"/>
    <mergeCell ref="Y259:Y267"/>
    <mergeCell ref="Z259:Z267"/>
    <mergeCell ref="AA259:AA267"/>
    <mergeCell ref="M259:M267"/>
    <mergeCell ref="S259:S267"/>
    <mergeCell ref="T259:T267"/>
    <mergeCell ref="U259:U267"/>
    <mergeCell ref="A270:A279"/>
    <mergeCell ref="J270:J279"/>
    <mergeCell ref="K270:K279"/>
    <mergeCell ref="L270:L272"/>
    <mergeCell ref="M270:M279"/>
    <mergeCell ref="N270:N272"/>
    <mergeCell ref="N265:N267"/>
    <mergeCell ref="O265:O267"/>
    <mergeCell ref="P265:P267"/>
    <mergeCell ref="A259:A267"/>
    <mergeCell ref="K259:K268"/>
    <mergeCell ref="X270:X279"/>
    <mergeCell ref="Y270:Y279"/>
    <mergeCell ref="Z270:Z279"/>
    <mergeCell ref="AA270:AA279"/>
    <mergeCell ref="O270:O272"/>
    <mergeCell ref="P270:P272"/>
    <mergeCell ref="Q270:Q272"/>
    <mergeCell ref="S270:S279"/>
    <mergeCell ref="T270:T279"/>
    <mergeCell ref="U270:U279"/>
    <mergeCell ref="O278:O279"/>
    <mergeCell ref="P278:P279"/>
    <mergeCell ref="Q278:Q279"/>
    <mergeCell ref="R278:R279"/>
    <mergeCell ref="AC294:AC297"/>
    <mergeCell ref="AD294:AD297"/>
    <mergeCell ref="AE278:AE279"/>
    <mergeCell ref="AF278:AF279"/>
    <mergeCell ref="A294:A297"/>
    <mergeCell ref="M294:M297"/>
    <mergeCell ref="N294:N297"/>
    <mergeCell ref="X294:X297"/>
    <mergeCell ref="Y294:Y297"/>
    <mergeCell ref="Z294:Z297"/>
    <mergeCell ref="AA294:AA297"/>
    <mergeCell ref="AB294:AB297"/>
    <mergeCell ref="AB270:AB279"/>
    <mergeCell ref="AC270:AC279"/>
    <mergeCell ref="AD270:AD279"/>
    <mergeCell ref="L273:L276"/>
    <mergeCell ref="N273:N276"/>
    <mergeCell ref="O273:O276"/>
    <mergeCell ref="P273:P276"/>
    <mergeCell ref="Q273:Q276"/>
    <mergeCell ref="L278:L279"/>
    <mergeCell ref="N278:N279"/>
    <mergeCell ref="V270:V279"/>
    <mergeCell ref="W270:W279"/>
  </mergeCells>
  <hyperlinks>
    <hyperlink ref="K249" r:id="rId1" display="Niñ@, adolescentes y jóvenes en uso de sus derechos"/>
  </hyperlinks>
  <printOptions/>
  <pageMargins left="0.7" right="0.7" top="0.75" bottom="0.75" header="0.3" footer="0.3"/>
  <pageSetup horizontalDpi="600" verticalDpi="600" orientation="portrait" r:id="rId4"/>
  <legacyDrawing r:id="rId3"/>
</worksheet>
</file>

<file path=xl/worksheets/sheet6.xml><?xml version="1.0" encoding="utf-8"?>
<worksheet xmlns="http://schemas.openxmlformats.org/spreadsheetml/2006/main" xmlns:r="http://schemas.openxmlformats.org/officeDocument/2006/relationships">
  <dimension ref="A1:AI74"/>
  <sheetViews>
    <sheetView tabSelected="1" zoomScale="71" zoomScaleNormal="71" zoomScalePageLayoutView="0" workbookViewId="0" topLeftCell="A1">
      <selection activeCell="Q59" sqref="Q59"/>
    </sheetView>
  </sheetViews>
  <sheetFormatPr defaultColWidth="11.421875" defaultRowHeight="15"/>
  <cols>
    <col min="1" max="4" width="11.421875" style="241" customWidth="1"/>
    <col min="5" max="5" width="19.28125" style="249" customWidth="1"/>
    <col min="6" max="6" width="11.421875" style="241" customWidth="1"/>
    <col min="7" max="7" width="15.421875" style="249" customWidth="1"/>
    <col min="8" max="8" width="11.421875" style="241" customWidth="1"/>
    <col min="9" max="9" width="11.421875" style="249" customWidth="1"/>
    <col min="10" max="10" width="11.421875" style="241" customWidth="1"/>
    <col min="11" max="11" width="13.57421875" style="241" customWidth="1"/>
    <col min="12" max="12" width="17.28125" style="249" customWidth="1"/>
    <col min="13" max="13" width="11.421875" style="249" customWidth="1"/>
    <col min="14" max="14" width="11.421875" style="241" customWidth="1"/>
    <col min="15" max="15" width="14.8515625" style="249" customWidth="1"/>
    <col min="16" max="17" width="11.421875" style="241" customWidth="1"/>
    <col min="18" max="18" width="18.00390625" style="241" customWidth="1"/>
    <col min="19" max="30" width="11.421875" style="241" customWidth="1"/>
    <col min="31" max="31" width="16.8515625" style="241" customWidth="1"/>
    <col min="32" max="32" width="11.421875" style="241" customWidth="1"/>
    <col min="33" max="33" width="19.421875" style="249" customWidth="1"/>
    <col min="34" max="16384" width="11.421875" style="241" customWidth="1"/>
  </cols>
  <sheetData>
    <row r="1" spans="5:33" s="1366" customFormat="1" ht="13.5">
      <c r="E1" s="1388"/>
      <c r="G1" s="1388"/>
      <c r="I1" s="1388"/>
      <c r="L1" s="1388"/>
      <c r="M1" s="1388"/>
      <c r="N1" s="1367"/>
      <c r="O1" s="1388"/>
      <c r="S1" s="1368"/>
      <c r="T1" s="1368"/>
      <c r="U1" s="1368"/>
      <c r="V1" s="1368"/>
      <c r="W1" s="1368"/>
      <c r="X1" s="1368"/>
      <c r="AG1" s="1388"/>
    </row>
    <row r="2" spans="5:33" s="1366" customFormat="1" ht="13.5">
      <c r="E2" s="1388"/>
      <c r="G2" s="1388"/>
      <c r="I2" s="1388"/>
      <c r="L2" s="1388"/>
      <c r="M2" s="1388"/>
      <c r="N2" s="1367"/>
      <c r="O2" s="1388"/>
      <c r="S2" s="1368"/>
      <c r="T2" s="1368"/>
      <c r="U2" s="1368"/>
      <c r="V2" s="1368"/>
      <c r="W2" s="1368"/>
      <c r="X2" s="1368"/>
      <c r="AG2" s="1388"/>
    </row>
    <row r="3" spans="1:33" s="1366" customFormat="1" ht="24" customHeight="1">
      <c r="A3" s="2348" t="s">
        <v>1070</v>
      </c>
      <c r="B3" s="2348"/>
      <c r="C3" s="2348"/>
      <c r="D3" s="2348"/>
      <c r="E3" s="2348"/>
      <c r="F3" s="2348"/>
      <c r="G3" s="2348"/>
      <c r="H3" s="2348"/>
      <c r="I3" s="2348"/>
      <c r="J3" s="2348"/>
      <c r="K3" s="2348"/>
      <c r="L3" s="2348"/>
      <c r="M3" s="2348"/>
      <c r="N3" s="2348"/>
      <c r="O3" s="2348"/>
      <c r="P3" s="2348"/>
      <c r="Q3" s="2348"/>
      <c r="R3" s="2348"/>
      <c r="S3" s="2348"/>
      <c r="T3" s="2348"/>
      <c r="U3" s="2348"/>
      <c r="V3" s="2348"/>
      <c r="W3" s="2348"/>
      <c r="X3" s="2348"/>
      <c r="Y3" s="2348"/>
      <c r="Z3" s="2348"/>
      <c r="AA3" s="2348"/>
      <c r="AB3" s="2348"/>
      <c r="AC3" s="2348"/>
      <c r="AD3" s="2348"/>
      <c r="AE3" s="2348"/>
      <c r="AF3" s="2349"/>
      <c r="AG3" s="1414" t="s">
        <v>235</v>
      </c>
    </row>
    <row r="4" spans="1:33" s="1366" customFormat="1" ht="13.5">
      <c r="A4" s="2350" t="s">
        <v>8</v>
      </c>
      <c r="B4" s="2353" t="s">
        <v>11</v>
      </c>
      <c r="C4" s="2354"/>
      <c r="D4" s="2359" t="s">
        <v>12</v>
      </c>
      <c r="E4" s="2360"/>
      <c r="F4" s="2359" t="s">
        <v>0</v>
      </c>
      <c r="G4" s="2360"/>
      <c r="H4" s="2359" t="s">
        <v>6</v>
      </c>
      <c r="I4" s="2360"/>
      <c r="J4" s="2359" t="s">
        <v>13</v>
      </c>
      <c r="K4" s="2360"/>
      <c r="L4" s="2365" t="s">
        <v>7</v>
      </c>
      <c r="M4" s="2365" t="s">
        <v>9</v>
      </c>
      <c r="N4" s="2368" t="s">
        <v>1</v>
      </c>
      <c r="O4" s="2365" t="s">
        <v>85</v>
      </c>
      <c r="P4" s="2368" t="s">
        <v>70</v>
      </c>
      <c r="Q4" s="2368" t="s">
        <v>71</v>
      </c>
      <c r="R4" s="2368" t="s">
        <v>3</v>
      </c>
      <c r="S4" s="2345" t="s">
        <v>84</v>
      </c>
      <c r="T4" s="2346"/>
      <c r="U4" s="2346"/>
      <c r="V4" s="2346"/>
      <c r="W4" s="2346"/>
      <c r="X4" s="2347"/>
      <c r="Y4" s="2345" t="s">
        <v>30</v>
      </c>
      <c r="Z4" s="2346"/>
      <c r="AA4" s="2346"/>
      <c r="AB4" s="2346"/>
      <c r="AC4" s="2346"/>
      <c r="AD4" s="2347"/>
      <c r="AE4" s="2371" t="s">
        <v>4</v>
      </c>
      <c r="AF4" s="2371" t="s">
        <v>10</v>
      </c>
      <c r="AG4" s="2339" t="s">
        <v>5</v>
      </c>
    </row>
    <row r="5" spans="1:33" s="1366" customFormat="1" ht="13.5">
      <c r="A5" s="2351"/>
      <c r="B5" s="2355"/>
      <c r="C5" s="2356"/>
      <c r="D5" s="2361"/>
      <c r="E5" s="2362"/>
      <c r="F5" s="2361"/>
      <c r="G5" s="2362"/>
      <c r="H5" s="2361"/>
      <c r="I5" s="2362"/>
      <c r="J5" s="2361"/>
      <c r="K5" s="2362"/>
      <c r="L5" s="2366"/>
      <c r="M5" s="2366"/>
      <c r="N5" s="2369"/>
      <c r="O5" s="2366"/>
      <c r="P5" s="2369"/>
      <c r="Q5" s="2369"/>
      <c r="R5" s="2369"/>
      <c r="S5" s="2342" t="s">
        <v>74</v>
      </c>
      <c r="T5" s="2342" t="s">
        <v>82</v>
      </c>
      <c r="U5" s="2342" t="s">
        <v>83</v>
      </c>
      <c r="V5" s="2342" t="s">
        <v>75</v>
      </c>
      <c r="W5" s="2342" t="s">
        <v>76</v>
      </c>
      <c r="X5" s="2342" t="s">
        <v>77</v>
      </c>
      <c r="Y5" s="2342" t="s">
        <v>78</v>
      </c>
      <c r="Z5" s="2342" t="s">
        <v>79</v>
      </c>
      <c r="AA5" s="2342" t="s">
        <v>80</v>
      </c>
      <c r="AB5" s="2342" t="s">
        <v>72</v>
      </c>
      <c r="AC5" s="2342" t="s">
        <v>81</v>
      </c>
      <c r="AD5" s="2342" t="s">
        <v>73</v>
      </c>
      <c r="AE5" s="2371"/>
      <c r="AF5" s="2371"/>
      <c r="AG5" s="2340"/>
    </row>
    <row r="6" spans="1:33" s="1366" customFormat="1" ht="13.5">
      <c r="A6" s="2351"/>
      <c r="B6" s="2355"/>
      <c r="C6" s="2356"/>
      <c r="D6" s="2361"/>
      <c r="E6" s="2362"/>
      <c r="F6" s="2361"/>
      <c r="G6" s="2362"/>
      <c r="H6" s="2361"/>
      <c r="I6" s="2362"/>
      <c r="J6" s="2361"/>
      <c r="K6" s="2362"/>
      <c r="L6" s="2366"/>
      <c r="M6" s="2366"/>
      <c r="N6" s="2369"/>
      <c r="O6" s="2366"/>
      <c r="P6" s="2369"/>
      <c r="Q6" s="2369"/>
      <c r="R6" s="2369"/>
      <c r="S6" s="2343"/>
      <c r="T6" s="2343"/>
      <c r="U6" s="2343"/>
      <c r="V6" s="2343"/>
      <c r="W6" s="2343"/>
      <c r="X6" s="2343"/>
      <c r="Y6" s="2343"/>
      <c r="Z6" s="2343"/>
      <c r="AA6" s="2343"/>
      <c r="AB6" s="2343"/>
      <c r="AC6" s="2343"/>
      <c r="AD6" s="2343"/>
      <c r="AE6" s="2371"/>
      <c r="AF6" s="2371"/>
      <c r="AG6" s="2340"/>
    </row>
    <row r="7" spans="1:33" s="1366" customFormat="1" ht="13.5">
      <c r="A7" s="2351"/>
      <c r="B7" s="2355"/>
      <c r="C7" s="2356"/>
      <c r="D7" s="2361"/>
      <c r="E7" s="2362"/>
      <c r="F7" s="2361"/>
      <c r="G7" s="2362"/>
      <c r="H7" s="2361"/>
      <c r="I7" s="2362"/>
      <c r="J7" s="2361"/>
      <c r="K7" s="2362"/>
      <c r="L7" s="2366"/>
      <c r="M7" s="2366"/>
      <c r="N7" s="2369"/>
      <c r="O7" s="2366"/>
      <c r="P7" s="2369"/>
      <c r="Q7" s="2369"/>
      <c r="R7" s="2369"/>
      <c r="S7" s="2343"/>
      <c r="T7" s="2343"/>
      <c r="U7" s="2343"/>
      <c r="V7" s="2343"/>
      <c r="W7" s="2343"/>
      <c r="X7" s="2343"/>
      <c r="Y7" s="2343"/>
      <c r="Z7" s="2343"/>
      <c r="AA7" s="2343"/>
      <c r="AB7" s="2343"/>
      <c r="AC7" s="2343"/>
      <c r="AD7" s="2343"/>
      <c r="AE7" s="2371"/>
      <c r="AF7" s="2371"/>
      <c r="AG7" s="2340"/>
    </row>
    <row r="8" spans="1:33" s="1366" customFormat="1" ht="13.5">
      <c r="A8" s="2351"/>
      <c r="B8" s="2355"/>
      <c r="C8" s="2356"/>
      <c r="D8" s="2361"/>
      <c r="E8" s="2362"/>
      <c r="F8" s="2361"/>
      <c r="G8" s="2362"/>
      <c r="H8" s="2361"/>
      <c r="I8" s="2362"/>
      <c r="J8" s="2361"/>
      <c r="K8" s="2362"/>
      <c r="L8" s="2366"/>
      <c r="M8" s="2366"/>
      <c r="N8" s="2369"/>
      <c r="O8" s="2366"/>
      <c r="P8" s="2369"/>
      <c r="Q8" s="2369"/>
      <c r="R8" s="2369"/>
      <c r="S8" s="2343"/>
      <c r="T8" s="2343"/>
      <c r="U8" s="2343"/>
      <c r="V8" s="2343"/>
      <c r="W8" s="2343"/>
      <c r="X8" s="2343"/>
      <c r="Y8" s="2343"/>
      <c r="Z8" s="2343"/>
      <c r="AA8" s="2343"/>
      <c r="AB8" s="2343"/>
      <c r="AC8" s="2343"/>
      <c r="AD8" s="2343"/>
      <c r="AE8" s="2371"/>
      <c r="AF8" s="2371"/>
      <c r="AG8" s="2340"/>
    </row>
    <row r="9" spans="1:33" s="1366" customFormat="1" ht="13.5">
      <c r="A9" s="2351"/>
      <c r="B9" s="2355"/>
      <c r="C9" s="2356"/>
      <c r="D9" s="2361"/>
      <c r="E9" s="2362"/>
      <c r="F9" s="2361"/>
      <c r="G9" s="2362"/>
      <c r="H9" s="2361"/>
      <c r="I9" s="2362"/>
      <c r="J9" s="2361"/>
      <c r="K9" s="2362"/>
      <c r="L9" s="2366"/>
      <c r="M9" s="2366"/>
      <c r="N9" s="2369"/>
      <c r="O9" s="2366"/>
      <c r="P9" s="2369"/>
      <c r="Q9" s="2369"/>
      <c r="R9" s="2369"/>
      <c r="S9" s="2343"/>
      <c r="T9" s="2343"/>
      <c r="U9" s="2343"/>
      <c r="V9" s="2343"/>
      <c r="W9" s="2343"/>
      <c r="X9" s="2343"/>
      <c r="Y9" s="2343"/>
      <c r="Z9" s="2343"/>
      <c r="AA9" s="2343"/>
      <c r="AB9" s="2343"/>
      <c r="AC9" s="2343"/>
      <c r="AD9" s="2343"/>
      <c r="AE9" s="2371"/>
      <c r="AF9" s="2371"/>
      <c r="AG9" s="2340"/>
    </row>
    <row r="10" spans="1:33" s="1366" customFormat="1" ht="13.5">
      <c r="A10" s="2351"/>
      <c r="B10" s="2355"/>
      <c r="C10" s="2356"/>
      <c r="D10" s="2361"/>
      <c r="E10" s="2362"/>
      <c r="F10" s="2361"/>
      <c r="G10" s="2362"/>
      <c r="H10" s="2361"/>
      <c r="I10" s="2362"/>
      <c r="J10" s="2361"/>
      <c r="K10" s="2362"/>
      <c r="L10" s="2366"/>
      <c r="M10" s="2366"/>
      <c r="N10" s="2369"/>
      <c r="O10" s="2366"/>
      <c r="P10" s="2369"/>
      <c r="Q10" s="2369"/>
      <c r="R10" s="2369"/>
      <c r="S10" s="2343"/>
      <c r="T10" s="2343"/>
      <c r="U10" s="2343"/>
      <c r="V10" s="2343"/>
      <c r="W10" s="2343"/>
      <c r="X10" s="2343"/>
      <c r="Y10" s="2343"/>
      <c r="Z10" s="2343"/>
      <c r="AA10" s="2343"/>
      <c r="AB10" s="2343"/>
      <c r="AC10" s="2343"/>
      <c r="AD10" s="2343"/>
      <c r="AE10" s="2371"/>
      <c r="AF10" s="2371"/>
      <c r="AG10" s="2340"/>
    </row>
    <row r="11" spans="1:33" s="1366" customFormat="1" ht="13.5">
      <c r="A11" s="2351"/>
      <c r="B11" s="2355"/>
      <c r="C11" s="2356"/>
      <c r="D11" s="2361"/>
      <c r="E11" s="2362"/>
      <c r="F11" s="2361"/>
      <c r="G11" s="2362"/>
      <c r="H11" s="2361"/>
      <c r="I11" s="2362"/>
      <c r="J11" s="2361"/>
      <c r="K11" s="2362"/>
      <c r="L11" s="2366"/>
      <c r="M11" s="2366"/>
      <c r="N11" s="2369"/>
      <c r="O11" s="2366"/>
      <c r="P11" s="2369"/>
      <c r="Q11" s="2369"/>
      <c r="R11" s="2369"/>
      <c r="S11" s="2343"/>
      <c r="T11" s="2343"/>
      <c r="U11" s="2343"/>
      <c r="V11" s="2343"/>
      <c r="W11" s="2343"/>
      <c r="X11" s="2343"/>
      <c r="Y11" s="2343"/>
      <c r="Z11" s="2343"/>
      <c r="AA11" s="2343"/>
      <c r="AB11" s="2343"/>
      <c r="AC11" s="2343"/>
      <c r="AD11" s="2343"/>
      <c r="AE11" s="2371"/>
      <c r="AF11" s="2371"/>
      <c r="AG11" s="2340"/>
    </row>
    <row r="12" spans="1:33" s="1366" customFormat="1" ht="13.5">
      <c r="A12" s="2352"/>
      <c r="B12" s="2357"/>
      <c r="C12" s="2358"/>
      <c r="D12" s="2363"/>
      <c r="E12" s="2364"/>
      <c r="F12" s="2363"/>
      <c r="G12" s="2364"/>
      <c r="H12" s="2363"/>
      <c r="I12" s="2364"/>
      <c r="J12" s="2363"/>
      <c r="K12" s="2364"/>
      <c r="L12" s="2367"/>
      <c r="M12" s="2367"/>
      <c r="N12" s="2370"/>
      <c r="O12" s="2367"/>
      <c r="P12" s="2370"/>
      <c r="Q12" s="2370"/>
      <c r="R12" s="2370"/>
      <c r="S12" s="2344"/>
      <c r="T12" s="2344"/>
      <c r="U12" s="2344"/>
      <c r="V12" s="2344"/>
      <c r="W12" s="2344"/>
      <c r="X12" s="2344"/>
      <c r="Y12" s="2344"/>
      <c r="Z12" s="2344"/>
      <c r="AA12" s="2344"/>
      <c r="AB12" s="2344"/>
      <c r="AC12" s="2344"/>
      <c r="AD12" s="2344"/>
      <c r="AE12" s="2371"/>
      <c r="AF12" s="2371"/>
      <c r="AG12" s="2341"/>
    </row>
    <row r="13" spans="1:33" s="1366" customFormat="1" ht="18" customHeight="1">
      <c r="A13" s="1394"/>
      <c r="B13" s="1395" t="s">
        <v>1071</v>
      </c>
      <c r="C13" s="1395"/>
      <c r="D13" s="1395"/>
      <c r="E13" s="1396"/>
      <c r="F13" s="1395"/>
      <c r="G13" s="1396"/>
      <c r="H13" s="1395"/>
      <c r="I13" s="1396"/>
      <c r="J13" s="1395"/>
      <c r="K13" s="1395"/>
      <c r="L13" s="1389"/>
      <c r="M13" s="1389"/>
      <c r="N13" s="1369"/>
      <c r="O13" s="1389"/>
      <c r="P13" s="1369"/>
      <c r="Q13" s="1369"/>
      <c r="R13" s="1369"/>
      <c r="S13" s="1370"/>
      <c r="T13" s="1370"/>
      <c r="U13" s="1368"/>
      <c r="V13" s="1368"/>
      <c r="W13" s="1368"/>
      <c r="X13" s="1368"/>
      <c r="AG13" s="1388"/>
    </row>
    <row r="14" spans="1:35" s="1375" customFormat="1" ht="13.5">
      <c r="A14" s="2291"/>
      <c r="B14" s="2332" t="s">
        <v>29</v>
      </c>
      <c r="C14" s="2333" t="s">
        <v>30</v>
      </c>
      <c r="D14" s="2332">
        <v>1</v>
      </c>
      <c r="E14" s="2336" t="s">
        <v>31</v>
      </c>
      <c r="F14" s="2332">
        <v>1.7</v>
      </c>
      <c r="G14" s="2336" t="s">
        <v>32</v>
      </c>
      <c r="H14" s="2313" t="s">
        <v>1072</v>
      </c>
      <c r="I14" s="2336" t="s">
        <v>34</v>
      </c>
      <c r="J14" s="2313" t="s">
        <v>1073</v>
      </c>
      <c r="K14" s="2313" t="s">
        <v>36</v>
      </c>
      <c r="L14" s="2314" t="s">
        <v>1074</v>
      </c>
      <c r="M14" s="2314" t="s">
        <v>1075</v>
      </c>
      <c r="N14" s="2103">
        <v>25</v>
      </c>
      <c r="O14" s="2314" t="s">
        <v>1076</v>
      </c>
      <c r="P14" s="2064">
        <v>1</v>
      </c>
      <c r="Q14" s="2103">
        <v>1</v>
      </c>
      <c r="R14" s="1371" t="s">
        <v>1077</v>
      </c>
      <c r="S14" s="2289">
        <v>0</v>
      </c>
      <c r="T14" s="2289">
        <v>0</v>
      </c>
      <c r="U14" s="2289">
        <v>110</v>
      </c>
      <c r="V14" s="2289">
        <v>2390</v>
      </c>
      <c r="W14" s="2289">
        <v>3400</v>
      </c>
      <c r="X14" s="2289">
        <v>1100</v>
      </c>
      <c r="Y14" s="2289">
        <v>0</v>
      </c>
      <c r="Z14" s="2289">
        <v>0</v>
      </c>
      <c r="AA14" s="2289">
        <v>0</v>
      </c>
      <c r="AB14" s="2289">
        <v>500</v>
      </c>
      <c r="AC14" s="2289">
        <v>300</v>
      </c>
      <c r="AD14" s="2289">
        <v>1100</v>
      </c>
      <c r="AE14" s="1372">
        <v>1600000</v>
      </c>
      <c r="AF14" s="2328">
        <v>41639</v>
      </c>
      <c r="AG14" s="2283" t="s">
        <v>1078</v>
      </c>
      <c r="AH14" s="1373"/>
      <c r="AI14" s="1374"/>
    </row>
    <row r="15" spans="1:35" s="1375" customFormat="1" ht="27">
      <c r="A15" s="2288"/>
      <c r="B15" s="2320"/>
      <c r="C15" s="2334"/>
      <c r="D15" s="2320"/>
      <c r="E15" s="2337"/>
      <c r="F15" s="2320"/>
      <c r="G15" s="2337"/>
      <c r="H15" s="2300"/>
      <c r="I15" s="2337"/>
      <c r="J15" s="2300"/>
      <c r="K15" s="2300"/>
      <c r="L15" s="2315"/>
      <c r="M15" s="2315"/>
      <c r="N15" s="2104"/>
      <c r="O15" s="2315"/>
      <c r="P15" s="2102"/>
      <c r="Q15" s="2104"/>
      <c r="R15" s="1371" t="s">
        <v>1079</v>
      </c>
      <c r="S15" s="2290"/>
      <c r="T15" s="2290"/>
      <c r="U15" s="2290"/>
      <c r="V15" s="2290"/>
      <c r="W15" s="2290"/>
      <c r="X15" s="2290"/>
      <c r="Y15" s="2290"/>
      <c r="Z15" s="2290"/>
      <c r="AA15" s="2290"/>
      <c r="AB15" s="2290"/>
      <c r="AC15" s="2290"/>
      <c r="AD15" s="2290"/>
      <c r="AE15" s="1372">
        <v>4140000</v>
      </c>
      <c r="AF15" s="2329"/>
      <c r="AG15" s="2284"/>
      <c r="AH15" s="1373"/>
      <c r="AI15" s="1374"/>
    </row>
    <row r="16" spans="1:35" s="1375" customFormat="1" ht="13.5">
      <c r="A16" s="2288"/>
      <c r="B16" s="2320"/>
      <c r="C16" s="2334"/>
      <c r="D16" s="2320"/>
      <c r="E16" s="2337"/>
      <c r="F16" s="2320"/>
      <c r="G16" s="2337"/>
      <c r="H16" s="2300"/>
      <c r="I16" s="2337"/>
      <c r="J16" s="2300"/>
      <c r="K16" s="2300"/>
      <c r="L16" s="2315"/>
      <c r="M16" s="2315"/>
      <c r="N16" s="2104"/>
      <c r="O16" s="2315"/>
      <c r="P16" s="2102"/>
      <c r="Q16" s="2104"/>
      <c r="R16" s="1371" t="s">
        <v>1080</v>
      </c>
      <c r="S16" s="2290"/>
      <c r="T16" s="2290"/>
      <c r="U16" s="2290"/>
      <c r="V16" s="2290"/>
      <c r="W16" s="2290"/>
      <c r="X16" s="2290"/>
      <c r="Y16" s="2290"/>
      <c r="Z16" s="2290"/>
      <c r="AA16" s="2290"/>
      <c r="AB16" s="2290"/>
      <c r="AC16" s="2290"/>
      <c r="AD16" s="2290"/>
      <c r="AE16" s="1372">
        <v>6260000</v>
      </c>
      <c r="AF16" s="2329"/>
      <c r="AG16" s="2284"/>
      <c r="AH16" s="1373"/>
      <c r="AI16" s="1374"/>
    </row>
    <row r="17" spans="1:35" s="1375" customFormat="1" ht="13.5">
      <c r="A17" s="2288"/>
      <c r="B17" s="2320"/>
      <c r="C17" s="2334"/>
      <c r="D17" s="2320"/>
      <c r="E17" s="2337"/>
      <c r="F17" s="2320"/>
      <c r="G17" s="2337"/>
      <c r="H17" s="2324"/>
      <c r="I17" s="2338"/>
      <c r="J17" s="1397"/>
      <c r="K17" s="1397"/>
      <c r="L17" s="1413"/>
      <c r="M17" s="1413"/>
      <c r="N17" s="1376"/>
      <c r="O17" s="1413"/>
      <c r="P17" s="1376"/>
      <c r="Q17" s="1376"/>
      <c r="R17" s="1376"/>
      <c r="S17" s="1377">
        <f aca="true" t="shared" si="0" ref="S17:AD17">SUM(S14)</f>
        <v>0</v>
      </c>
      <c r="T17" s="1377">
        <f t="shared" si="0"/>
        <v>0</v>
      </c>
      <c r="U17" s="1377">
        <f t="shared" si="0"/>
        <v>110</v>
      </c>
      <c r="V17" s="1377">
        <f t="shared" si="0"/>
        <v>2390</v>
      </c>
      <c r="W17" s="1377">
        <f t="shared" si="0"/>
        <v>3400</v>
      </c>
      <c r="X17" s="1377">
        <f t="shared" si="0"/>
        <v>1100</v>
      </c>
      <c r="Y17" s="1377">
        <f t="shared" si="0"/>
        <v>0</v>
      </c>
      <c r="Z17" s="1377">
        <f t="shared" si="0"/>
        <v>0</v>
      </c>
      <c r="AA17" s="1377">
        <f t="shared" si="0"/>
        <v>0</v>
      </c>
      <c r="AB17" s="1377">
        <f t="shared" si="0"/>
        <v>500</v>
      </c>
      <c r="AC17" s="1377">
        <f t="shared" si="0"/>
        <v>300</v>
      </c>
      <c r="AD17" s="1377">
        <f t="shared" si="0"/>
        <v>1100</v>
      </c>
      <c r="AE17" s="1377">
        <f>+AE16+AE15+AE14</f>
        <v>12000000</v>
      </c>
      <c r="AF17" s="1376"/>
      <c r="AG17" s="1413"/>
      <c r="AH17" s="1373"/>
      <c r="AI17" s="1374"/>
    </row>
    <row r="18" spans="1:35" s="1375" customFormat="1" ht="13.5">
      <c r="A18" s="2288"/>
      <c r="B18" s="2320"/>
      <c r="C18" s="2334"/>
      <c r="D18" s="2320"/>
      <c r="E18" s="2337"/>
      <c r="F18" s="2321"/>
      <c r="G18" s="2338"/>
      <c r="H18" s="1398"/>
      <c r="I18" s="1399"/>
      <c r="J18" s="1398"/>
      <c r="K18" s="1398"/>
      <c r="L18" s="1393"/>
      <c r="M18" s="1393"/>
      <c r="N18" s="267"/>
      <c r="O18" s="1393"/>
      <c r="P18" s="267"/>
      <c r="Q18" s="267"/>
      <c r="R18" s="267"/>
      <c r="S18" s="267">
        <f aca="true" t="shared" si="1" ref="S18:AD18">+S14</f>
        <v>0</v>
      </c>
      <c r="T18" s="267">
        <f t="shared" si="1"/>
        <v>0</v>
      </c>
      <c r="U18" s="267">
        <f t="shared" si="1"/>
        <v>110</v>
      </c>
      <c r="V18" s="267">
        <f t="shared" si="1"/>
        <v>2390</v>
      </c>
      <c r="W18" s="267">
        <f t="shared" si="1"/>
        <v>3400</v>
      </c>
      <c r="X18" s="267">
        <f t="shared" si="1"/>
        <v>1100</v>
      </c>
      <c r="Y18" s="267">
        <f t="shared" si="1"/>
        <v>0</v>
      </c>
      <c r="Z18" s="267">
        <f t="shared" si="1"/>
        <v>0</v>
      </c>
      <c r="AA18" s="267">
        <f t="shared" si="1"/>
        <v>0</v>
      </c>
      <c r="AB18" s="267">
        <f t="shared" si="1"/>
        <v>500</v>
      </c>
      <c r="AC18" s="267">
        <f t="shared" si="1"/>
        <v>300</v>
      </c>
      <c r="AD18" s="267">
        <f t="shared" si="1"/>
        <v>1100</v>
      </c>
      <c r="AE18" s="267">
        <f>+AE16+AE15+AE14</f>
        <v>12000000</v>
      </c>
      <c r="AF18" s="267"/>
      <c r="AG18" s="1393"/>
      <c r="AH18" s="1373"/>
      <c r="AI18" s="1374"/>
    </row>
    <row r="19" spans="1:35" s="1375" customFormat="1" ht="13.5">
      <c r="A19" s="2288"/>
      <c r="B19" s="2320"/>
      <c r="C19" s="2334"/>
      <c r="D19" s="2320"/>
      <c r="E19" s="2337"/>
      <c r="F19" s="1400"/>
      <c r="G19" s="1401"/>
      <c r="H19" s="1400"/>
      <c r="I19" s="1401"/>
      <c r="J19" s="1400"/>
      <c r="K19" s="1400"/>
      <c r="L19" s="1391"/>
      <c r="M19" s="1391"/>
      <c r="N19" s="268"/>
      <c r="O19" s="1391"/>
      <c r="P19" s="268"/>
      <c r="Q19" s="268"/>
      <c r="R19" s="268"/>
      <c r="S19" s="268">
        <f aca="true" t="shared" si="2" ref="S19:AD19">+S14</f>
        <v>0</v>
      </c>
      <c r="T19" s="268">
        <f t="shared" si="2"/>
        <v>0</v>
      </c>
      <c r="U19" s="268">
        <f t="shared" si="2"/>
        <v>110</v>
      </c>
      <c r="V19" s="268">
        <f t="shared" si="2"/>
        <v>2390</v>
      </c>
      <c r="W19" s="268">
        <f t="shared" si="2"/>
        <v>3400</v>
      </c>
      <c r="X19" s="268">
        <f t="shared" si="2"/>
        <v>1100</v>
      </c>
      <c r="Y19" s="268">
        <f t="shared" si="2"/>
        <v>0</v>
      </c>
      <c r="Z19" s="268">
        <f t="shared" si="2"/>
        <v>0</v>
      </c>
      <c r="AA19" s="268">
        <f t="shared" si="2"/>
        <v>0</v>
      </c>
      <c r="AB19" s="268">
        <f t="shared" si="2"/>
        <v>500</v>
      </c>
      <c r="AC19" s="268">
        <f t="shared" si="2"/>
        <v>300</v>
      </c>
      <c r="AD19" s="268">
        <f t="shared" si="2"/>
        <v>1100</v>
      </c>
      <c r="AE19" s="268">
        <f>+AE16+AE15+AE14</f>
        <v>12000000</v>
      </c>
      <c r="AF19" s="268"/>
      <c r="AG19" s="1391"/>
      <c r="AH19" s="1373"/>
      <c r="AI19" s="1374"/>
    </row>
    <row r="20" spans="1:35" s="1375" customFormat="1" ht="13.5">
      <c r="A20" s="2331"/>
      <c r="B20" s="2321"/>
      <c r="C20" s="2335"/>
      <c r="D20" s="2321"/>
      <c r="E20" s="2338"/>
      <c r="F20" s="1402"/>
      <c r="G20" s="1403"/>
      <c r="H20" s="1402"/>
      <c r="I20" s="1403"/>
      <c r="J20" s="1402"/>
      <c r="K20" s="1402"/>
      <c r="L20" s="1392"/>
      <c r="M20" s="1392"/>
      <c r="N20" s="269"/>
      <c r="O20" s="1392"/>
      <c r="P20" s="269"/>
      <c r="Q20" s="269"/>
      <c r="R20" s="269"/>
      <c r="S20" s="269">
        <f aca="true" t="shared" si="3" ref="S20:AD20">+S14</f>
        <v>0</v>
      </c>
      <c r="T20" s="269">
        <f t="shared" si="3"/>
        <v>0</v>
      </c>
      <c r="U20" s="269">
        <f t="shared" si="3"/>
        <v>110</v>
      </c>
      <c r="V20" s="269">
        <f t="shared" si="3"/>
        <v>2390</v>
      </c>
      <c r="W20" s="269">
        <f t="shared" si="3"/>
        <v>3400</v>
      </c>
      <c r="X20" s="269">
        <f t="shared" si="3"/>
        <v>1100</v>
      </c>
      <c r="Y20" s="269">
        <f t="shared" si="3"/>
        <v>0</v>
      </c>
      <c r="Z20" s="269">
        <f t="shared" si="3"/>
        <v>0</v>
      </c>
      <c r="AA20" s="269">
        <f t="shared" si="3"/>
        <v>0</v>
      </c>
      <c r="AB20" s="269">
        <f t="shared" si="3"/>
        <v>500</v>
      </c>
      <c r="AC20" s="269">
        <f t="shared" si="3"/>
        <v>300</v>
      </c>
      <c r="AD20" s="269">
        <f t="shared" si="3"/>
        <v>1100</v>
      </c>
      <c r="AE20" s="269">
        <f>+AE16+AE15+AE14</f>
        <v>12000000</v>
      </c>
      <c r="AF20" s="269"/>
      <c r="AG20" s="1392"/>
      <c r="AH20" s="1373"/>
      <c r="AI20" s="1374"/>
    </row>
    <row r="21" spans="1:35" s="1375" customFormat="1" ht="55.5" customHeight="1">
      <c r="A21" s="2291"/>
      <c r="B21" s="2318" t="s">
        <v>1081</v>
      </c>
      <c r="C21" s="2318"/>
      <c r="D21" s="2318">
        <v>5</v>
      </c>
      <c r="E21" s="2330" t="s">
        <v>15</v>
      </c>
      <c r="F21" s="1404">
        <v>5.1</v>
      </c>
      <c r="G21" s="1405" t="s">
        <v>17</v>
      </c>
      <c r="H21" s="1379" t="s">
        <v>1082</v>
      </c>
      <c r="I21" s="1406" t="s">
        <v>19</v>
      </c>
      <c r="J21" s="2313" t="s">
        <v>1083</v>
      </c>
      <c r="K21" s="2313" t="s">
        <v>63</v>
      </c>
      <c r="L21" s="2308" t="s">
        <v>1084</v>
      </c>
      <c r="M21" s="2314" t="s">
        <v>1085</v>
      </c>
      <c r="N21" s="2302">
        <v>12.5</v>
      </c>
      <c r="O21" s="2325" t="s">
        <v>1086</v>
      </c>
      <c r="P21" s="2064" t="s">
        <v>396</v>
      </c>
      <c r="Q21" s="2103">
        <v>1</v>
      </c>
      <c r="R21" s="1378" t="s">
        <v>1087</v>
      </c>
      <c r="S21" s="2289">
        <v>0</v>
      </c>
      <c r="T21" s="2289">
        <v>0</v>
      </c>
      <c r="U21" s="2289">
        <v>4227</v>
      </c>
      <c r="V21" s="2289">
        <v>11616</v>
      </c>
      <c r="W21" s="2289">
        <v>31092</v>
      </c>
      <c r="X21" s="2289">
        <v>9998</v>
      </c>
      <c r="Y21" s="2289">
        <v>0</v>
      </c>
      <c r="Z21" s="2289">
        <v>0</v>
      </c>
      <c r="AA21" s="2289">
        <v>0</v>
      </c>
      <c r="AB21" s="2289">
        <v>2232</v>
      </c>
      <c r="AC21" s="2289">
        <v>3711</v>
      </c>
      <c r="AD21" s="2289">
        <v>7449</v>
      </c>
      <c r="AE21" s="1372">
        <v>8030000</v>
      </c>
      <c r="AF21" s="2281" t="s">
        <v>1088</v>
      </c>
      <c r="AG21" s="2283" t="s">
        <v>1089</v>
      </c>
      <c r="AH21" s="1373"/>
      <c r="AI21" s="1374"/>
    </row>
    <row r="22" spans="1:35" s="1375" customFormat="1" ht="13.5">
      <c r="A22" s="2288"/>
      <c r="B22" s="2318"/>
      <c r="C22" s="2318"/>
      <c r="D22" s="2318"/>
      <c r="E22" s="2322"/>
      <c r="F22" s="2320"/>
      <c r="G22" s="2322"/>
      <c r="H22" s="2300"/>
      <c r="I22" s="1407"/>
      <c r="J22" s="2300"/>
      <c r="K22" s="2300"/>
      <c r="L22" s="2309"/>
      <c r="M22" s="2315"/>
      <c r="N22" s="2303"/>
      <c r="O22" s="2326"/>
      <c r="P22" s="2102"/>
      <c r="Q22" s="2104"/>
      <c r="R22" s="1378" t="s">
        <v>1090</v>
      </c>
      <c r="S22" s="2290"/>
      <c r="T22" s="2290"/>
      <c r="U22" s="2290"/>
      <c r="V22" s="2290"/>
      <c r="W22" s="2290"/>
      <c r="X22" s="2290"/>
      <c r="Y22" s="2290"/>
      <c r="Z22" s="2290"/>
      <c r="AA22" s="2290"/>
      <c r="AB22" s="2290"/>
      <c r="AC22" s="2290"/>
      <c r="AD22" s="2290"/>
      <c r="AE22" s="1372">
        <v>2050000</v>
      </c>
      <c r="AF22" s="2282"/>
      <c r="AG22" s="2284"/>
      <c r="AH22" s="1373"/>
      <c r="AI22" s="1374"/>
    </row>
    <row r="23" spans="1:35" s="1375" customFormat="1" ht="63" customHeight="1">
      <c r="A23" s="2288"/>
      <c r="B23" s="2318"/>
      <c r="C23" s="2318"/>
      <c r="D23" s="2318"/>
      <c r="E23" s="2322"/>
      <c r="F23" s="2320"/>
      <c r="G23" s="2322"/>
      <c r="H23" s="2300"/>
      <c r="I23" s="1407"/>
      <c r="J23" s="2300"/>
      <c r="K23" s="2300"/>
      <c r="L23" s="2309"/>
      <c r="M23" s="2315"/>
      <c r="N23" s="2303"/>
      <c r="O23" s="2326"/>
      <c r="P23" s="2102"/>
      <c r="Q23" s="2104"/>
      <c r="R23" s="1378" t="s">
        <v>1091</v>
      </c>
      <c r="S23" s="2290"/>
      <c r="T23" s="2290"/>
      <c r="U23" s="2290"/>
      <c r="V23" s="2290"/>
      <c r="W23" s="2290"/>
      <c r="X23" s="2290"/>
      <c r="Y23" s="2290"/>
      <c r="Z23" s="2290"/>
      <c r="AA23" s="2290"/>
      <c r="AB23" s="2290"/>
      <c r="AC23" s="2290"/>
      <c r="AD23" s="2290"/>
      <c r="AE23" s="1372">
        <v>1920000</v>
      </c>
      <c r="AF23" s="2282"/>
      <c r="AG23" s="2284"/>
      <c r="AH23" s="1373"/>
      <c r="AI23" s="1374"/>
    </row>
    <row r="24" spans="1:35" s="1375" customFormat="1" ht="13.5">
      <c r="A24" s="2288"/>
      <c r="B24" s="2318"/>
      <c r="C24" s="2318"/>
      <c r="D24" s="2318"/>
      <c r="E24" s="2322"/>
      <c r="F24" s="2320"/>
      <c r="G24" s="2322"/>
      <c r="H24" s="2300"/>
      <c r="I24" s="1407"/>
      <c r="J24" s="2300"/>
      <c r="K24" s="2300"/>
      <c r="L24" s="2309"/>
      <c r="M24" s="2315"/>
      <c r="N24" s="2303"/>
      <c r="O24" s="2326"/>
      <c r="P24" s="2102"/>
      <c r="Q24" s="2104"/>
      <c r="R24" s="1378"/>
      <c r="S24" s="2290"/>
      <c r="T24" s="2290"/>
      <c r="U24" s="2290"/>
      <c r="V24" s="2290"/>
      <c r="W24" s="2290"/>
      <c r="X24" s="2290"/>
      <c r="Y24" s="2290"/>
      <c r="Z24" s="2290"/>
      <c r="AA24" s="2290"/>
      <c r="AB24" s="2290"/>
      <c r="AC24" s="2290"/>
      <c r="AD24" s="2290"/>
      <c r="AE24" s="1372">
        <v>4830000</v>
      </c>
      <c r="AF24" s="2282"/>
      <c r="AG24" s="2284"/>
      <c r="AH24" s="1373"/>
      <c r="AI24" s="1374"/>
    </row>
    <row r="25" spans="1:35" s="1375" customFormat="1" ht="13.5">
      <c r="A25" s="2288"/>
      <c r="B25" s="2318"/>
      <c r="C25" s="2318"/>
      <c r="D25" s="2318"/>
      <c r="E25" s="2322"/>
      <c r="F25" s="2320"/>
      <c r="G25" s="2322"/>
      <c r="H25" s="2300"/>
      <c r="I25" s="1407"/>
      <c r="J25" s="2300"/>
      <c r="K25" s="2300"/>
      <c r="L25" s="2325" t="s">
        <v>1092</v>
      </c>
      <c r="M25" s="2315"/>
      <c r="N25" s="2302">
        <v>12.5</v>
      </c>
      <c r="O25" s="2325" t="s">
        <v>1093</v>
      </c>
      <c r="P25" s="2064">
        <v>1</v>
      </c>
      <c r="Q25" s="2103">
        <v>1</v>
      </c>
      <c r="R25" s="1378" t="s">
        <v>1094</v>
      </c>
      <c r="S25" s="2290"/>
      <c r="T25" s="2290"/>
      <c r="U25" s="2290"/>
      <c r="V25" s="2290"/>
      <c r="W25" s="2290"/>
      <c r="X25" s="2290"/>
      <c r="Y25" s="2290"/>
      <c r="Z25" s="2290"/>
      <c r="AA25" s="2290"/>
      <c r="AB25" s="2290"/>
      <c r="AC25" s="2290"/>
      <c r="AD25" s="2290"/>
      <c r="AE25" s="1372">
        <v>1460000</v>
      </c>
      <c r="AF25" s="2282"/>
      <c r="AG25" s="2284"/>
      <c r="AH25" s="1373"/>
      <c r="AI25" s="1374"/>
    </row>
    <row r="26" spans="1:35" s="1375" customFormat="1" ht="13.5">
      <c r="A26" s="2288"/>
      <c r="B26" s="2318"/>
      <c r="C26" s="2318"/>
      <c r="D26" s="2318"/>
      <c r="E26" s="2322"/>
      <c r="F26" s="2320"/>
      <c r="G26" s="2322"/>
      <c r="H26" s="2300"/>
      <c r="I26" s="1407"/>
      <c r="J26" s="2300"/>
      <c r="K26" s="2300"/>
      <c r="L26" s="2326"/>
      <c r="M26" s="2315"/>
      <c r="N26" s="2303"/>
      <c r="O26" s="2326"/>
      <c r="P26" s="2102"/>
      <c r="Q26" s="2104"/>
      <c r="R26" s="1378" t="s">
        <v>1095</v>
      </c>
      <c r="S26" s="2290"/>
      <c r="T26" s="2290"/>
      <c r="U26" s="2290"/>
      <c r="V26" s="2290"/>
      <c r="W26" s="2290"/>
      <c r="X26" s="2290"/>
      <c r="Y26" s="2290"/>
      <c r="Z26" s="2290"/>
      <c r="AA26" s="2290"/>
      <c r="AB26" s="2290"/>
      <c r="AC26" s="2290"/>
      <c r="AD26" s="2290"/>
      <c r="AE26" s="1372">
        <v>2280000</v>
      </c>
      <c r="AF26" s="2282"/>
      <c r="AG26" s="2284"/>
      <c r="AH26" s="1373"/>
      <c r="AI26" s="1374"/>
    </row>
    <row r="27" spans="1:35" s="1375" customFormat="1" ht="13.5">
      <c r="A27" s="2288"/>
      <c r="B27" s="2318"/>
      <c r="C27" s="2318"/>
      <c r="D27" s="2318"/>
      <c r="E27" s="2322"/>
      <c r="F27" s="2320"/>
      <c r="G27" s="2322"/>
      <c r="H27" s="2300"/>
      <c r="I27" s="1407"/>
      <c r="J27" s="2300"/>
      <c r="K27" s="2300"/>
      <c r="L27" s="2326"/>
      <c r="M27" s="2315"/>
      <c r="N27" s="2303"/>
      <c r="O27" s="2326"/>
      <c r="P27" s="2102"/>
      <c r="Q27" s="2104"/>
      <c r="R27" s="1378" t="s">
        <v>1096</v>
      </c>
      <c r="S27" s="2290"/>
      <c r="T27" s="2290"/>
      <c r="U27" s="2290"/>
      <c r="V27" s="2290"/>
      <c r="W27" s="2290"/>
      <c r="X27" s="2290"/>
      <c r="Y27" s="2290"/>
      <c r="Z27" s="2290"/>
      <c r="AA27" s="2290"/>
      <c r="AB27" s="2290"/>
      <c r="AC27" s="2290"/>
      <c r="AD27" s="2290"/>
      <c r="AE27" s="1372">
        <v>760000</v>
      </c>
      <c r="AF27" s="2282"/>
      <c r="AG27" s="2284"/>
      <c r="AH27" s="1373"/>
      <c r="AI27" s="1374"/>
    </row>
    <row r="28" spans="1:35" s="1375" customFormat="1" ht="54">
      <c r="A28" s="2288"/>
      <c r="B28" s="2318"/>
      <c r="C28" s="2318"/>
      <c r="D28" s="2318"/>
      <c r="E28" s="2322"/>
      <c r="F28" s="2320"/>
      <c r="G28" s="2322"/>
      <c r="H28" s="2300"/>
      <c r="I28" s="1407"/>
      <c r="J28" s="2324"/>
      <c r="K28" s="2324"/>
      <c r="L28" s="2327"/>
      <c r="M28" s="2316"/>
      <c r="N28" s="2304"/>
      <c r="O28" s="2327"/>
      <c r="P28" s="2065"/>
      <c r="Q28" s="2105"/>
      <c r="R28" s="1378" t="s">
        <v>1097</v>
      </c>
      <c r="S28" s="2295"/>
      <c r="T28" s="2295"/>
      <c r="U28" s="2295"/>
      <c r="V28" s="2295"/>
      <c r="W28" s="2295"/>
      <c r="X28" s="2295"/>
      <c r="Y28" s="2295"/>
      <c r="Z28" s="2295"/>
      <c r="AA28" s="2295"/>
      <c r="AB28" s="2295"/>
      <c r="AC28" s="2295"/>
      <c r="AD28" s="2295"/>
      <c r="AE28" s="1372">
        <v>500000</v>
      </c>
      <c r="AF28" s="2296"/>
      <c r="AG28" s="2297"/>
      <c r="AH28" s="1373"/>
      <c r="AI28" s="1374"/>
    </row>
    <row r="29" spans="1:35" s="1375" customFormat="1" ht="13.5">
      <c r="A29" s="2288"/>
      <c r="B29" s="2318"/>
      <c r="C29" s="2318"/>
      <c r="D29" s="2318"/>
      <c r="E29" s="2322"/>
      <c r="F29" s="2320"/>
      <c r="G29" s="2322"/>
      <c r="H29" s="2324"/>
      <c r="I29" s="1408"/>
      <c r="J29" s="1397"/>
      <c r="K29" s="1397"/>
      <c r="L29" s="1413"/>
      <c r="M29" s="1413"/>
      <c r="N29" s="1376"/>
      <c r="O29" s="1413"/>
      <c r="P29" s="1376"/>
      <c r="Q29" s="1376"/>
      <c r="R29" s="1376"/>
      <c r="S29" s="1377">
        <f aca="true" t="shared" si="4" ref="S29:AD29">+S21</f>
        <v>0</v>
      </c>
      <c r="T29" s="1377">
        <f t="shared" si="4"/>
        <v>0</v>
      </c>
      <c r="U29" s="1377">
        <f t="shared" si="4"/>
        <v>4227</v>
      </c>
      <c r="V29" s="1377">
        <f t="shared" si="4"/>
        <v>11616</v>
      </c>
      <c r="W29" s="1377">
        <f t="shared" si="4"/>
        <v>31092</v>
      </c>
      <c r="X29" s="1377">
        <f t="shared" si="4"/>
        <v>9998</v>
      </c>
      <c r="Y29" s="1377">
        <f t="shared" si="4"/>
        <v>0</v>
      </c>
      <c r="Z29" s="1377">
        <f t="shared" si="4"/>
        <v>0</v>
      </c>
      <c r="AA29" s="1377">
        <f t="shared" si="4"/>
        <v>0</v>
      </c>
      <c r="AB29" s="1377">
        <f t="shared" si="4"/>
        <v>2232</v>
      </c>
      <c r="AC29" s="1377">
        <f t="shared" si="4"/>
        <v>3711</v>
      </c>
      <c r="AD29" s="1377">
        <f t="shared" si="4"/>
        <v>7449</v>
      </c>
      <c r="AE29" s="1377">
        <f>+AE21+AE22+AE23+AE25+AE26+AE27+AE28</f>
        <v>17000000</v>
      </c>
      <c r="AF29" s="1376"/>
      <c r="AG29" s="1413"/>
      <c r="AH29" s="1373"/>
      <c r="AI29" s="1374"/>
    </row>
    <row r="30" spans="1:35" s="1375" customFormat="1" ht="13.5">
      <c r="A30" s="2288"/>
      <c r="B30" s="2318"/>
      <c r="C30" s="2318"/>
      <c r="D30" s="2318"/>
      <c r="E30" s="2322"/>
      <c r="F30" s="2321"/>
      <c r="G30" s="2323"/>
      <c r="H30" s="1409"/>
      <c r="I30" s="1399"/>
      <c r="J30" s="1398"/>
      <c r="K30" s="1398"/>
      <c r="L30" s="1393"/>
      <c r="M30" s="1393"/>
      <c r="N30" s="267"/>
      <c r="O30" s="1393"/>
      <c r="P30" s="267"/>
      <c r="Q30" s="267"/>
      <c r="R30" s="267"/>
      <c r="S30" s="267">
        <f aca="true" t="shared" si="5" ref="S30:AD30">+S21</f>
        <v>0</v>
      </c>
      <c r="T30" s="267">
        <f t="shared" si="5"/>
        <v>0</v>
      </c>
      <c r="U30" s="267">
        <f t="shared" si="5"/>
        <v>4227</v>
      </c>
      <c r="V30" s="267">
        <f t="shared" si="5"/>
        <v>11616</v>
      </c>
      <c r="W30" s="267">
        <f t="shared" si="5"/>
        <v>31092</v>
      </c>
      <c r="X30" s="267">
        <f t="shared" si="5"/>
        <v>9998</v>
      </c>
      <c r="Y30" s="267">
        <f t="shared" si="5"/>
        <v>0</v>
      </c>
      <c r="Z30" s="267">
        <f t="shared" si="5"/>
        <v>0</v>
      </c>
      <c r="AA30" s="267">
        <f t="shared" si="5"/>
        <v>0</v>
      </c>
      <c r="AB30" s="267">
        <f t="shared" si="5"/>
        <v>2232</v>
      </c>
      <c r="AC30" s="267">
        <f t="shared" si="5"/>
        <v>3711</v>
      </c>
      <c r="AD30" s="267">
        <f t="shared" si="5"/>
        <v>7449</v>
      </c>
      <c r="AE30" s="267">
        <f>+AE29</f>
        <v>17000000</v>
      </c>
      <c r="AF30" s="267"/>
      <c r="AG30" s="1393"/>
      <c r="AH30" s="1373"/>
      <c r="AI30" s="1374"/>
    </row>
    <row r="31" spans="1:35" s="1375" customFormat="1" ht="13.5">
      <c r="A31" s="2317"/>
      <c r="B31" s="2318" t="s">
        <v>1081</v>
      </c>
      <c r="C31" s="2319" t="s">
        <v>15</v>
      </c>
      <c r="D31" s="2318">
        <v>5</v>
      </c>
      <c r="E31" s="2312" t="s">
        <v>16</v>
      </c>
      <c r="F31" s="1410">
        <v>5.1</v>
      </c>
      <c r="G31" s="2312" t="s">
        <v>17</v>
      </c>
      <c r="H31" s="2311" t="s">
        <v>1098</v>
      </c>
      <c r="I31" s="2312" t="s">
        <v>66</v>
      </c>
      <c r="J31" s="1379" t="s">
        <v>1099</v>
      </c>
      <c r="K31" s="2313" t="s">
        <v>68</v>
      </c>
      <c r="L31" s="2308" t="s">
        <v>1100</v>
      </c>
      <c r="M31" s="2314" t="s">
        <v>1101</v>
      </c>
      <c r="N31" s="2302">
        <v>6.25</v>
      </c>
      <c r="O31" s="2308" t="s">
        <v>1102</v>
      </c>
      <c r="P31" s="2066">
        <v>1</v>
      </c>
      <c r="Q31" s="2066">
        <v>1</v>
      </c>
      <c r="R31" s="1380" t="s">
        <v>1103</v>
      </c>
      <c r="S31" s="1381"/>
      <c r="T31" s="2289"/>
      <c r="U31" s="2289"/>
      <c r="V31" s="2289"/>
      <c r="W31" s="2289">
        <v>49</v>
      </c>
      <c r="X31" s="2305"/>
      <c r="Y31" s="2289" t="s">
        <v>1104</v>
      </c>
      <c r="Z31" s="2289" t="s">
        <v>1104</v>
      </c>
      <c r="AA31" s="2289" t="s">
        <v>1104</v>
      </c>
      <c r="AB31" s="2289" t="s">
        <v>1104</v>
      </c>
      <c r="AC31" s="2289" t="s">
        <v>1104</v>
      </c>
      <c r="AD31" s="2289" t="s">
        <v>1104</v>
      </c>
      <c r="AE31" s="1372">
        <v>2000000</v>
      </c>
      <c r="AF31" s="2281" t="s">
        <v>1088</v>
      </c>
      <c r="AG31" s="2283" t="s">
        <v>1105</v>
      </c>
      <c r="AH31" s="1373"/>
      <c r="AI31" s="1374"/>
    </row>
    <row r="32" spans="1:35" s="1375" customFormat="1" ht="27">
      <c r="A32" s="2317"/>
      <c r="B32" s="2318"/>
      <c r="C32" s="2319"/>
      <c r="D32" s="2318"/>
      <c r="E32" s="2312"/>
      <c r="F32" s="2298"/>
      <c r="G32" s="2312"/>
      <c r="H32" s="2311"/>
      <c r="I32" s="2312"/>
      <c r="J32" s="1382"/>
      <c r="K32" s="2300"/>
      <c r="L32" s="2309"/>
      <c r="M32" s="2315"/>
      <c r="N32" s="2303"/>
      <c r="O32" s="2309"/>
      <c r="P32" s="2067"/>
      <c r="Q32" s="2067"/>
      <c r="R32" s="1380" t="s">
        <v>1106</v>
      </c>
      <c r="S32" s="1383"/>
      <c r="T32" s="2290"/>
      <c r="U32" s="2290"/>
      <c r="V32" s="2290"/>
      <c r="W32" s="2290"/>
      <c r="X32" s="2306"/>
      <c r="Y32" s="2290"/>
      <c r="Z32" s="2290"/>
      <c r="AA32" s="2290"/>
      <c r="AB32" s="2290"/>
      <c r="AC32" s="2290"/>
      <c r="AD32" s="2290"/>
      <c r="AE32" s="1372">
        <v>3000000</v>
      </c>
      <c r="AF32" s="2282"/>
      <c r="AG32" s="2284"/>
      <c r="AH32" s="1373"/>
      <c r="AI32" s="1374"/>
    </row>
    <row r="33" spans="1:35" s="1375" customFormat="1" ht="13.5">
      <c r="A33" s="2317"/>
      <c r="B33" s="2318"/>
      <c r="C33" s="2319"/>
      <c r="D33" s="2318"/>
      <c r="E33" s="2312"/>
      <c r="F33" s="2298"/>
      <c r="G33" s="2312"/>
      <c r="H33" s="2311"/>
      <c r="I33" s="2312"/>
      <c r="J33" s="1382"/>
      <c r="K33" s="2300"/>
      <c r="L33" s="2309"/>
      <c r="M33" s="2315"/>
      <c r="N33" s="2303"/>
      <c r="O33" s="2309"/>
      <c r="P33" s="2067"/>
      <c r="Q33" s="2067"/>
      <c r="R33" s="1380" t="s">
        <v>1107</v>
      </c>
      <c r="S33" s="1383"/>
      <c r="T33" s="2290"/>
      <c r="U33" s="2290"/>
      <c r="V33" s="2290"/>
      <c r="W33" s="2290"/>
      <c r="X33" s="2306"/>
      <c r="Y33" s="2290"/>
      <c r="Z33" s="2290"/>
      <c r="AA33" s="2290"/>
      <c r="AB33" s="2290"/>
      <c r="AC33" s="2290"/>
      <c r="AD33" s="2290"/>
      <c r="AE33" s="1372">
        <v>3000000</v>
      </c>
      <c r="AF33" s="2282"/>
      <c r="AG33" s="2284"/>
      <c r="AH33" s="1373"/>
      <c r="AI33" s="1374"/>
    </row>
    <row r="34" spans="1:35" s="1375" customFormat="1" ht="13.5">
      <c r="A34" s="2317"/>
      <c r="B34" s="2318"/>
      <c r="C34" s="2319"/>
      <c r="D34" s="2318"/>
      <c r="E34" s="2312"/>
      <c r="F34" s="2298"/>
      <c r="G34" s="2312"/>
      <c r="H34" s="2311"/>
      <c r="I34" s="2312"/>
      <c r="J34" s="2300"/>
      <c r="K34" s="2300"/>
      <c r="L34" s="2309"/>
      <c r="M34" s="2315"/>
      <c r="N34" s="2303"/>
      <c r="O34" s="2309"/>
      <c r="P34" s="2067"/>
      <c r="Q34" s="2067"/>
      <c r="R34" s="1380" t="s">
        <v>1108</v>
      </c>
      <c r="S34" s="2290"/>
      <c r="T34" s="2290"/>
      <c r="U34" s="2290"/>
      <c r="V34" s="2290"/>
      <c r="W34" s="2290"/>
      <c r="X34" s="2306"/>
      <c r="Y34" s="2290"/>
      <c r="Z34" s="2290"/>
      <c r="AA34" s="2290"/>
      <c r="AB34" s="2290"/>
      <c r="AC34" s="2290"/>
      <c r="AD34" s="2290"/>
      <c r="AE34" s="1372">
        <v>2000000</v>
      </c>
      <c r="AF34" s="2282"/>
      <c r="AG34" s="2284"/>
      <c r="AH34" s="1373"/>
      <c r="AI34" s="1374"/>
    </row>
    <row r="35" spans="1:35" s="1375" customFormat="1" ht="13.5">
      <c r="A35" s="2317"/>
      <c r="B35" s="2318"/>
      <c r="C35" s="2319"/>
      <c r="D35" s="2318"/>
      <c r="E35" s="2312"/>
      <c r="F35" s="2298"/>
      <c r="G35" s="2312"/>
      <c r="H35" s="2311"/>
      <c r="I35" s="2312"/>
      <c r="J35" s="2300"/>
      <c r="K35" s="2300"/>
      <c r="L35" s="2309"/>
      <c r="M35" s="2315"/>
      <c r="N35" s="2303"/>
      <c r="O35" s="2309"/>
      <c r="P35" s="2067"/>
      <c r="Q35" s="2067"/>
      <c r="R35" s="1380" t="s">
        <v>1109</v>
      </c>
      <c r="S35" s="2290"/>
      <c r="T35" s="2290"/>
      <c r="U35" s="2290"/>
      <c r="V35" s="2290"/>
      <c r="W35" s="2290"/>
      <c r="X35" s="2306"/>
      <c r="Y35" s="2290"/>
      <c r="Z35" s="2290"/>
      <c r="AA35" s="2290"/>
      <c r="AB35" s="2290"/>
      <c r="AC35" s="2290"/>
      <c r="AD35" s="2290"/>
      <c r="AE35" s="1372">
        <v>3000000</v>
      </c>
      <c r="AF35" s="2282"/>
      <c r="AG35" s="2284"/>
      <c r="AH35" s="1373"/>
      <c r="AI35" s="1374"/>
    </row>
    <row r="36" spans="1:35" s="1375" customFormat="1" ht="27">
      <c r="A36" s="2317"/>
      <c r="B36" s="2318"/>
      <c r="C36" s="2319"/>
      <c r="D36" s="2318"/>
      <c r="E36" s="2312"/>
      <c r="F36" s="2298"/>
      <c r="G36" s="2312"/>
      <c r="H36" s="2311"/>
      <c r="I36" s="2312"/>
      <c r="J36" s="2300"/>
      <c r="K36" s="2300"/>
      <c r="L36" s="2310"/>
      <c r="M36" s="2316"/>
      <c r="N36" s="2304"/>
      <c r="O36" s="2310"/>
      <c r="P36" s="2068"/>
      <c r="Q36" s="2068"/>
      <c r="R36" s="1380" t="s">
        <v>1110</v>
      </c>
      <c r="S36" s="2295"/>
      <c r="T36" s="2295"/>
      <c r="U36" s="2295"/>
      <c r="V36" s="2295"/>
      <c r="W36" s="2295"/>
      <c r="X36" s="2307"/>
      <c r="Y36" s="2295"/>
      <c r="Z36" s="2295"/>
      <c r="AA36" s="2295"/>
      <c r="AB36" s="2295"/>
      <c r="AC36" s="2295"/>
      <c r="AD36" s="2295"/>
      <c r="AE36" s="1372">
        <v>2000000</v>
      </c>
      <c r="AF36" s="2296"/>
      <c r="AG36" s="2297"/>
      <c r="AH36" s="1373"/>
      <c r="AI36" s="1374"/>
    </row>
    <row r="37" spans="1:33" s="1366" customFormat="1" ht="13.5">
      <c r="A37" s="2317"/>
      <c r="B37" s="2318"/>
      <c r="C37" s="2319"/>
      <c r="D37" s="2318"/>
      <c r="E37" s="2312"/>
      <c r="F37" s="2298"/>
      <c r="G37" s="2312"/>
      <c r="H37" s="2311"/>
      <c r="I37" s="2312"/>
      <c r="J37" s="2300"/>
      <c r="K37" s="2300"/>
      <c r="L37" s="2292" t="s">
        <v>1111</v>
      </c>
      <c r="M37" s="2301" t="s">
        <v>1112</v>
      </c>
      <c r="N37" s="2302">
        <v>6.25</v>
      </c>
      <c r="O37" s="2292" t="s">
        <v>1113</v>
      </c>
      <c r="P37" s="2066">
        <v>1</v>
      </c>
      <c r="Q37" s="2066">
        <v>1</v>
      </c>
      <c r="R37" s="1380" t="s">
        <v>1114</v>
      </c>
      <c r="S37" s="2291"/>
      <c r="T37" s="1384"/>
      <c r="U37" s="2291"/>
      <c r="V37" s="2291"/>
      <c r="W37" s="2289">
        <v>150</v>
      </c>
      <c r="X37" s="2291"/>
      <c r="Y37" s="2064" t="s">
        <v>1104</v>
      </c>
      <c r="Z37" s="2064" t="s">
        <v>1104</v>
      </c>
      <c r="AA37" s="2064" t="s">
        <v>1104</v>
      </c>
      <c r="AB37" s="2064" t="s">
        <v>1104</v>
      </c>
      <c r="AC37" s="2064" t="s">
        <v>1104</v>
      </c>
      <c r="AD37" s="2064" t="s">
        <v>1104</v>
      </c>
      <c r="AE37" s="1372">
        <v>9404000</v>
      </c>
      <c r="AF37" s="2281" t="s">
        <v>1088</v>
      </c>
      <c r="AG37" s="2283" t="s">
        <v>1115</v>
      </c>
    </row>
    <row r="38" spans="1:33" s="1366" customFormat="1" ht="27">
      <c r="A38" s="2317"/>
      <c r="B38" s="2318"/>
      <c r="C38" s="2319"/>
      <c r="D38" s="2318"/>
      <c r="E38" s="2312"/>
      <c r="F38" s="2298"/>
      <c r="G38" s="2312"/>
      <c r="H38" s="2311"/>
      <c r="I38" s="2312"/>
      <c r="J38" s="2300"/>
      <c r="K38" s="2300"/>
      <c r="L38" s="2293"/>
      <c r="M38" s="2301"/>
      <c r="N38" s="2303"/>
      <c r="O38" s="2293"/>
      <c r="P38" s="2067"/>
      <c r="Q38" s="2067"/>
      <c r="R38" s="1380" t="s">
        <v>1116</v>
      </c>
      <c r="S38" s="2288"/>
      <c r="T38" s="1385"/>
      <c r="U38" s="2288"/>
      <c r="V38" s="2288"/>
      <c r="W38" s="2290"/>
      <c r="X38" s="2288"/>
      <c r="Y38" s="2102"/>
      <c r="Z38" s="2102"/>
      <c r="AA38" s="2102"/>
      <c r="AB38" s="2102"/>
      <c r="AC38" s="2102"/>
      <c r="AD38" s="2102"/>
      <c r="AE38" s="1372">
        <v>9096000</v>
      </c>
      <c r="AF38" s="2282"/>
      <c r="AG38" s="2284"/>
    </row>
    <row r="39" spans="1:33" s="1366" customFormat="1" ht="25.5" customHeight="1">
      <c r="A39" s="2317"/>
      <c r="B39" s="2318"/>
      <c r="C39" s="2319"/>
      <c r="D39" s="2318"/>
      <c r="E39" s="2312"/>
      <c r="F39" s="2298"/>
      <c r="G39" s="2312"/>
      <c r="H39" s="2311"/>
      <c r="I39" s="2312"/>
      <c r="J39" s="2300"/>
      <c r="K39" s="2300"/>
      <c r="L39" s="2294"/>
      <c r="M39" s="2301"/>
      <c r="N39" s="2304"/>
      <c r="O39" s="2294"/>
      <c r="P39" s="2068"/>
      <c r="Q39" s="2068"/>
      <c r="R39" s="1380" t="s">
        <v>1117</v>
      </c>
      <c r="S39" s="2288"/>
      <c r="T39" s="1385"/>
      <c r="U39" s="2288"/>
      <c r="V39" s="2288"/>
      <c r="W39" s="2290"/>
      <c r="X39" s="2288"/>
      <c r="Y39" s="2102"/>
      <c r="Z39" s="2102"/>
      <c r="AA39" s="2102"/>
      <c r="AB39" s="2102"/>
      <c r="AC39" s="2102"/>
      <c r="AD39" s="2102"/>
      <c r="AE39" s="1372">
        <v>1500000</v>
      </c>
      <c r="AF39" s="2282"/>
      <c r="AG39" s="2284"/>
    </row>
    <row r="40" spans="1:33" s="1366" customFormat="1" ht="13.5">
      <c r="A40" s="2317"/>
      <c r="B40" s="2318"/>
      <c r="C40" s="2319"/>
      <c r="D40" s="2318"/>
      <c r="E40" s="2312"/>
      <c r="F40" s="2298"/>
      <c r="G40" s="2312"/>
      <c r="H40" s="2311"/>
      <c r="I40" s="2312"/>
      <c r="J40" s="2300"/>
      <c r="K40" s="2300"/>
      <c r="L40" s="2285" t="s">
        <v>1118</v>
      </c>
      <c r="M40" s="2301"/>
      <c r="N40" s="2286">
        <v>6.25</v>
      </c>
      <c r="O40" s="2285" t="s">
        <v>755</v>
      </c>
      <c r="P40" s="2287" t="s">
        <v>757</v>
      </c>
      <c r="Q40" s="2287">
        <v>1</v>
      </c>
      <c r="R40" s="1380" t="s">
        <v>1119</v>
      </c>
      <c r="S40" s="2288"/>
      <c r="T40" s="2288"/>
      <c r="U40" s="2288"/>
      <c r="V40" s="2288"/>
      <c r="W40" s="2290"/>
      <c r="X40" s="2288"/>
      <c r="Y40" s="2102"/>
      <c r="Z40" s="2102"/>
      <c r="AA40" s="2102"/>
      <c r="AB40" s="2102"/>
      <c r="AC40" s="2102"/>
      <c r="AD40" s="2102"/>
      <c r="AE40" s="1372">
        <v>6000000</v>
      </c>
      <c r="AF40" s="2282"/>
      <c r="AG40" s="2284"/>
    </row>
    <row r="41" spans="1:33" s="1366" customFormat="1" ht="27">
      <c r="A41" s="2317"/>
      <c r="B41" s="2318"/>
      <c r="C41" s="2319"/>
      <c r="D41" s="2318"/>
      <c r="E41" s="2312"/>
      <c r="F41" s="2298"/>
      <c r="G41" s="2312"/>
      <c r="H41" s="2311"/>
      <c r="I41" s="2312"/>
      <c r="J41" s="2300"/>
      <c r="K41" s="2300"/>
      <c r="L41" s="2285"/>
      <c r="M41" s="2301"/>
      <c r="N41" s="2286"/>
      <c r="O41" s="2285"/>
      <c r="P41" s="2287"/>
      <c r="Q41" s="2287"/>
      <c r="R41" s="1380" t="s">
        <v>1120</v>
      </c>
      <c r="S41" s="2288"/>
      <c r="T41" s="2288"/>
      <c r="U41" s="2288"/>
      <c r="V41" s="2288"/>
      <c r="W41" s="2290"/>
      <c r="X41" s="2288"/>
      <c r="Y41" s="2102"/>
      <c r="Z41" s="2102"/>
      <c r="AA41" s="2102"/>
      <c r="AB41" s="2102"/>
      <c r="AC41" s="2102"/>
      <c r="AD41" s="2102"/>
      <c r="AE41" s="1372">
        <v>4710000</v>
      </c>
      <c r="AF41" s="2282"/>
      <c r="AG41" s="2284"/>
    </row>
    <row r="42" spans="1:33" s="1366" customFormat="1" ht="13.5">
      <c r="A42" s="2317"/>
      <c r="B42" s="2318"/>
      <c r="C42" s="2319"/>
      <c r="D42" s="2318"/>
      <c r="E42" s="2312"/>
      <c r="F42" s="2298"/>
      <c r="G42" s="2312"/>
      <c r="H42" s="2311"/>
      <c r="I42" s="2312"/>
      <c r="J42" s="2300"/>
      <c r="K42" s="2300"/>
      <c r="L42" s="2285"/>
      <c r="M42" s="2301"/>
      <c r="N42" s="2286"/>
      <c r="O42" s="2285"/>
      <c r="P42" s="2287"/>
      <c r="Q42" s="2287"/>
      <c r="R42" s="1386" t="s">
        <v>1121</v>
      </c>
      <c r="S42" s="2288"/>
      <c r="T42" s="2288"/>
      <c r="U42" s="2288"/>
      <c r="V42" s="2288"/>
      <c r="W42" s="2290"/>
      <c r="X42" s="2288"/>
      <c r="Y42" s="2102"/>
      <c r="Z42" s="2102"/>
      <c r="AA42" s="2102"/>
      <c r="AB42" s="2102"/>
      <c r="AC42" s="2102"/>
      <c r="AD42" s="2102"/>
      <c r="AE42" s="1372">
        <f>30000000-AE41-AE40</f>
        <v>19290000</v>
      </c>
      <c r="AF42" s="2282"/>
      <c r="AG42" s="2284"/>
    </row>
    <row r="43" spans="1:35" s="1375" customFormat="1" ht="13.5">
      <c r="A43" s="2317"/>
      <c r="B43" s="2318"/>
      <c r="C43" s="2319"/>
      <c r="D43" s="2318"/>
      <c r="E43" s="2312"/>
      <c r="F43" s="2298"/>
      <c r="G43" s="2312"/>
      <c r="H43" s="2311"/>
      <c r="I43" s="2312"/>
      <c r="J43" s="1397"/>
      <c r="K43" s="1397"/>
      <c r="L43" s="1413"/>
      <c r="M43" s="1413"/>
      <c r="N43" s="1376"/>
      <c r="O43" s="1413"/>
      <c r="P43" s="1376"/>
      <c r="Q43" s="1376"/>
      <c r="R43" s="1376"/>
      <c r="S43" s="1377">
        <f aca="true" t="shared" si="6" ref="S43:AE43">SUM(S31:S42)</f>
        <v>0</v>
      </c>
      <c r="T43" s="1377">
        <f t="shared" si="6"/>
        <v>0</v>
      </c>
      <c r="U43" s="1377">
        <f t="shared" si="6"/>
        <v>0</v>
      </c>
      <c r="V43" s="1377">
        <f t="shared" si="6"/>
        <v>0</v>
      </c>
      <c r="W43" s="1377">
        <f t="shared" si="6"/>
        <v>199</v>
      </c>
      <c r="X43" s="1377">
        <f t="shared" si="6"/>
        <v>0</v>
      </c>
      <c r="Y43" s="1377">
        <f t="shared" si="6"/>
        <v>0</v>
      </c>
      <c r="Z43" s="1377">
        <f t="shared" si="6"/>
        <v>0</v>
      </c>
      <c r="AA43" s="1377">
        <f t="shared" si="6"/>
        <v>0</v>
      </c>
      <c r="AB43" s="1377">
        <f t="shared" si="6"/>
        <v>0</v>
      </c>
      <c r="AC43" s="1377">
        <f t="shared" si="6"/>
        <v>0</v>
      </c>
      <c r="AD43" s="1377">
        <f t="shared" si="6"/>
        <v>0</v>
      </c>
      <c r="AE43" s="1377">
        <f t="shared" si="6"/>
        <v>65000000</v>
      </c>
      <c r="AF43" s="1376"/>
      <c r="AG43" s="1413"/>
      <c r="AH43" s="1373"/>
      <c r="AI43" s="1374"/>
    </row>
    <row r="44" spans="1:35" s="1375" customFormat="1" ht="19.5" customHeight="1">
      <c r="A44" s="2317"/>
      <c r="B44" s="2318"/>
      <c r="C44" s="2319"/>
      <c r="D44" s="2318"/>
      <c r="E44" s="2312"/>
      <c r="F44" s="2299"/>
      <c r="G44" s="2312"/>
      <c r="H44" s="1409"/>
      <c r="I44" s="1399"/>
      <c r="J44" s="1398"/>
      <c r="K44" s="1398"/>
      <c r="L44" s="1393"/>
      <c r="M44" s="1393"/>
      <c r="N44" s="267"/>
      <c r="O44" s="1393"/>
      <c r="P44" s="267"/>
      <c r="Q44" s="267"/>
      <c r="R44" s="267"/>
      <c r="S44" s="267">
        <f>+S43</f>
        <v>0</v>
      </c>
      <c r="T44" s="267">
        <f aca="true" t="shared" si="7" ref="T44:AE44">+T43</f>
        <v>0</v>
      </c>
      <c r="U44" s="267">
        <f t="shared" si="7"/>
        <v>0</v>
      </c>
      <c r="V44" s="267">
        <f t="shared" si="7"/>
        <v>0</v>
      </c>
      <c r="W44" s="267">
        <f t="shared" si="7"/>
        <v>199</v>
      </c>
      <c r="X44" s="267">
        <f t="shared" si="7"/>
        <v>0</v>
      </c>
      <c r="Y44" s="267">
        <f t="shared" si="7"/>
        <v>0</v>
      </c>
      <c r="Z44" s="267">
        <f t="shared" si="7"/>
        <v>0</v>
      </c>
      <c r="AA44" s="267">
        <f t="shared" si="7"/>
        <v>0</v>
      </c>
      <c r="AB44" s="267">
        <f t="shared" si="7"/>
        <v>0</v>
      </c>
      <c r="AC44" s="267">
        <f t="shared" si="7"/>
        <v>0</v>
      </c>
      <c r="AD44" s="267">
        <f t="shared" si="7"/>
        <v>0</v>
      </c>
      <c r="AE44" s="267">
        <f t="shared" si="7"/>
        <v>65000000</v>
      </c>
      <c r="AF44" s="267"/>
      <c r="AG44" s="1393"/>
      <c r="AH44" s="1373"/>
      <c r="AI44" s="1374"/>
    </row>
    <row r="45" spans="1:35" s="1375" customFormat="1" ht="13.5">
      <c r="A45" s="2317"/>
      <c r="B45" s="2318"/>
      <c r="C45" s="2319"/>
      <c r="D45" s="2318"/>
      <c r="E45" s="2312"/>
      <c r="F45" s="1411"/>
      <c r="G45" s="1401"/>
      <c r="H45" s="1400"/>
      <c r="I45" s="1401"/>
      <c r="J45" s="1400"/>
      <c r="K45" s="1400"/>
      <c r="L45" s="1391"/>
      <c r="M45" s="1391"/>
      <c r="N45" s="268"/>
      <c r="O45" s="1391"/>
      <c r="P45" s="268"/>
      <c r="Q45" s="268"/>
      <c r="R45" s="268"/>
      <c r="S45" s="268">
        <f aca="true" t="shared" si="8" ref="S45:AE45">+S44+S30</f>
        <v>0</v>
      </c>
      <c r="T45" s="268">
        <f t="shared" si="8"/>
        <v>0</v>
      </c>
      <c r="U45" s="268">
        <f t="shared" si="8"/>
        <v>4227</v>
      </c>
      <c r="V45" s="268">
        <f t="shared" si="8"/>
        <v>11616</v>
      </c>
      <c r="W45" s="268">
        <f t="shared" si="8"/>
        <v>31291</v>
      </c>
      <c r="X45" s="268">
        <f t="shared" si="8"/>
        <v>9998</v>
      </c>
      <c r="Y45" s="268">
        <f t="shared" si="8"/>
        <v>0</v>
      </c>
      <c r="Z45" s="268">
        <f t="shared" si="8"/>
        <v>0</v>
      </c>
      <c r="AA45" s="268">
        <f t="shared" si="8"/>
        <v>0</v>
      </c>
      <c r="AB45" s="268">
        <f t="shared" si="8"/>
        <v>2232</v>
      </c>
      <c r="AC45" s="268">
        <f t="shared" si="8"/>
        <v>3711</v>
      </c>
      <c r="AD45" s="268">
        <f t="shared" si="8"/>
        <v>7449</v>
      </c>
      <c r="AE45" s="268">
        <f t="shared" si="8"/>
        <v>82000000</v>
      </c>
      <c r="AF45" s="268"/>
      <c r="AG45" s="1391"/>
      <c r="AH45" s="1373"/>
      <c r="AI45" s="1374"/>
    </row>
    <row r="46" spans="1:35" s="1375" customFormat="1" ht="13.5">
      <c r="A46" s="2317"/>
      <c r="B46" s="2318"/>
      <c r="C46" s="2319"/>
      <c r="D46" s="2318"/>
      <c r="E46" s="2312"/>
      <c r="F46" s="1412"/>
      <c r="G46" s="1403"/>
      <c r="H46" s="1402"/>
      <c r="I46" s="1403"/>
      <c r="J46" s="1402"/>
      <c r="K46" s="1402"/>
      <c r="L46" s="1392"/>
      <c r="M46" s="1392"/>
      <c r="N46" s="269"/>
      <c r="O46" s="1392"/>
      <c r="P46" s="269"/>
      <c r="Q46" s="269"/>
      <c r="R46" s="269"/>
      <c r="S46" s="269">
        <f>+S45</f>
        <v>0</v>
      </c>
      <c r="T46" s="269">
        <f aca="true" t="shared" si="9" ref="T46:AE46">+T45</f>
        <v>0</v>
      </c>
      <c r="U46" s="269">
        <f t="shared" si="9"/>
        <v>4227</v>
      </c>
      <c r="V46" s="269">
        <f t="shared" si="9"/>
        <v>11616</v>
      </c>
      <c r="W46" s="269">
        <f t="shared" si="9"/>
        <v>31291</v>
      </c>
      <c r="X46" s="269">
        <f t="shared" si="9"/>
        <v>9998</v>
      </c>
      <c r="Y46" s="269">
        <f t="shared" si="9"/>
        <v>0</v>
      </c>
      <c r="Z46" s="269">
        <f t="shared" si="9"/>
        <v>0</v>
      </c>
      <c r="AA46" s="269">
        <f t="shared" si="9"/>
        <v>0</v>
      </c>
      <c r="AB46" s="269">
        <f t="shared" si="9"/>
        <v>2232</v>
      </c>
      <c r="AC46" s="269">
        <f t="shared" si="9"/>
        <v>3711</v>
      </c>
      <c r="AD46" s="269">
        <f t="shared" si="9"/>
        <v>7449</v>
      </c>
      <c r="AE46" s="269">
        <f t="shared" si="9"/>
        <v>82000000</v>
      </c>
      <c r="AF46" s="269"/>
      <c r="AG46" s="1392"/>
      <c r="AH46" s="1373"/>
      <c r="AI46" s="1374"/>
    </row>
    <row r="47" spans="1:33" s="1366" customFormat="1" ht="13.5">
      <c r="A47" s="852"/>
      <c r="B47" s="852"/>
      <c r="C47" s="852"/>
      <c r="D47" s="852"/>
      <c r="E47" s="1390"/>
      <c r="F47" s="852"/>
      <c r="G47" s="1390"/>
      <c r="H47" s="852"/>
      <c r="I47" s="1390"/>
      <c r="J47" s="852"/>
      <c r="K47" s="852"/>
      <c r="L47" s="1390"/>
      <c r="M47" s="1390"/>
      <c r="N47" s="886"/>
      <c r="O47" s="1390"/>
      <c r="P47" s="852"/>
      <c r="Q47" s="852"/>
      <c r="R47" s="852"/>
      <c r="S47" s="1387">
        <f aca="true" t="shared" si="10" ref="S47:AE47">+S46+S20</f>
        <v>0</v>
      </c>
      <c r="T47" s="1387">
        <f t="shared" si="10"/>
        <v>0</v>
      </c>
      <c r="U47" s="1387">
        <f t="shared" si="10"/>
        <v>4337</v>
      </c>
      <c r="V47" s="1387">
        <f t="shared" si="10"/>
        <v>14006</v>
      </c>
      <c r="W47" s="1387">
        <f t="shared" si="10"/>
        <v>34691</v>
      </c>
      <c r="X47" s="1387">
        <f t="shared" si="10"/>
        <v>11098</v>
      </c>
      <c r="Y47" s="1387">
        <f t="shared" si="10"/>
        <v>0</v>
      </c>
      <c r="Z47" s="1387">
        <f t="shared" si="10"/>
        <v>0</v>
      </c>
      <c r="AA47" s="1387">
        <f t="shared" si="10"/>
        <v>0</v>
      </c>
      <c r="AB47" s="1387">
        <f t="shared" si="10"/>
        <v>2732</v>
      </c>
      <c r="AC47" s="1387">
        <f t="shared" si="10"/>
        <v>4011</v>
      </c>
      <c r="AD47" s="1387">
        <f t="shared" si="10"/>
        <v>8549</v>
      </c>
      <c r="AE47" s="1387">
        <f t="shared" si="10"/>
        <v>94000000</v>
      </c>
      <c r="AF47" s="852"/>
      <c r="AG47" s="1390"/>
    </row>
    <row r="48" spans="5:33" s="1366" customFormat="1" ht="13.5">
      <c r="E48" s="1388"/>
      <c r="G48" s="1388"/>
      <c r="I48" s="1388"/>
      <c r="L48" s="1388"/>
      <c r="M48" s="1388"/>
      <c r="N48" s="1367"/>
      <c r="O48" s="1388"/>
      <c r="S48" s="1368"/>
      <c r="T48" s="1368"/>
      <c r="U48" s="1368"/>
      <c r="V48" s="1368"/>
      <c r="W48" s="1368"/>
      <c r="X48" s="1368"/>
      <c r="AG48" s="1388"/>
    </row>
    <row r="49" spans="5:33" s="1366" customFormat="1" ht="13.5">
      <c r="E49" s="1388"/>
      <c r="G49" s="1388"/>
      <c r="I49" s="1388"/>
      <c r="L49" s="1388"/>
      <c r="M49" s="1388"/>
      <c r="N49" s="1367"/>
      <c r="O49" s="1388"/>
      <c r="S49" s="1368"/>
      <c r="T49" s="1368"/>
      <c r="U49" s="1368"/>
      <c r="V49" s="1368"/>
      <c r="W49" s="1368"/>
      <c r="X49" s="1368"/>
      <c r="AG49" s="1388"/>
    </row>
    <row r="50" spans="5:33" s="1366" customFormat="1" ht="13.5">
      <c r="E50" s="1388"/>
      <c r="G50" s="1388"/>
      <c r="I50" s="1388"/>
      <c r="L50" s="1388"/>
      <c r="M50" s="1388"/>
      <c r="N50" s="1367"/>
      <c r="O50" s="1388"/>
      <c r="S50" s="1368"/>
      <c r="T50" s="1368"/>
      <c r="U50" s="1368"/>
      <c r="V50" s="1368"/>
      <c r="W50" s="1368"/>
      <c r="X50" s="1368"/>
      <c r="AG50" s="1388"/>
    </row>
    <row r="51" spans="5:33" s="1366" customFormat="1" ht="13.5">
      <c r="E51" s="1388"/>
      <c r="G51" s="1388"/>
      <c r="I51" s="1388"/>
      <c r="L51" s="1388"/>
      <c r="M51" s="1388"/>
      <c r="N51" s="1367"/>
      <c r="O51" s="1388"/>
      <c r="S51" s="1368"/>
      <c r="T51" s="1368"/>
      <c r="U51" s="1368"/>
      <c r="V51" s="1368"/>
      <c r="W51" s="1368"/>
      <c r="X51" s="1368"/>
      <c r="AG51" s="1388"/>
    </row>
    <row r="52" spans="5:33" s="1366" customFormat="1" ht="13.5">
      <c r="E52" s="1388"/>
      <c r="G52" s="1388"/>
      <c r="I52" s="1388"/>
      <c r="L52" s="1388"/>
      <c r="M52" s="1388"/>
      <c r="N52" s="1367"/>
      <c r="O52" s="1388"/>
      <c r="S52" s="1368"/>
      <c r="T52" s="1368"/>
      <c r="U52" s="1368"/>
      <c r="V52" s="1368"/>
      <c r="W52" s="1368"/>
      <c r="X52" s="1368"/>
      <c r="AG52" s="1388"/>
    </row>
    <row r="53" spans="5:33" s="1366" customFormat="1" ht="13.5">
      <c r="E53" s="1388"/>
      <c r="G53" s="1388"/>
      <c r="I53" s="1388"/>
      <c r="L53" s="1388"/>
      <c r="M53" s="1388"/>
      <c r="N53" s="1367"/>
      <c r="O53" s="1388"/>
      <c r="S53" s="1368"/>
      <c r="T53" s="1368"/>
      <c r="U53" s="1368"/>
      <c r="V53" s="1368"/>
      <c r="W53" s="1368"/>
      <c r="X53" s="1368"/>
      <c r="AG53" s="1388"/>
    </row>
    <row r="54" spans="5:33" s="1366" customFormat="1" ht="13.5">
      <c r="E54" s="1388"/>
      <c r="G54" s="1388"/>
      <c r="I54" s="1388"/>
      <c r="L54" s="1388"/>
      <c r="M54" s="1388"/>
      <c r="N54" s="1367"/>
      <c r="O54" s="1388"/>
      <c r="S54" s="1368"/>
      <c r="T54" s="1368"/>
      <c r="U54" s="1368"/>
      <c r="V54" s="1368"/>
      <c r="W54" s="1368"/>
      <c r="X54" s="1368"/>
      <c r="AG54" s="1388"/>
    </row>
    <row r="55" spans="5:33" s="1366" customFormat="1" ht="13.5">
      <c r="E55" s="1388"/>
      <c r="G55" s="1388"/>
      <c r="I55" s="1388"/>
      <c r="L55" s="1388"/>
      <c r="M55" s="1388"/>
      <c r="N55" s="1367"/>
      <c r="O55" s="1388"/>
      <c r="S55" s="1368"/>
      <c r="T55" s="1368"/>
      <c r="U55" s="1368"/>
      <c r="V55" s="1368"/>
      <c r="W55" s="1368"/>
      <c r="X55" s="1368"/>
      <c r="AG55" s="1388"/>
    </row>
    <row r="56" spans="5:33" s="1366" customFormat="1" ht="13.5">
      <c r="E56" s="1388"/>
      <c r="G56" s="1388"/>
      <c r="I56" s="1388"/>
      <c r="L56" s="1388"/>
      <c r="M56" s="1388"/>
      <c r="N56" s="1367"/>
      <c r="O56" s="1388"/>
      <c r="S56" s="1368"/>
      <c r="T56" s="1368"/>
      <c r="U56" s="1368"/>
      <c r="V56" s="1368"/>
      <c r="W56" s="1368"/>
      <c r="X56" s="1368"/>
      <c r="AG56" s="1388"/>
    </row>
    <row r="57" spans="5:33" s="1366" customFormat="1" ht="13.5">
      <c r="E57" s="1388"/>
      <c r="G57" s="1388"/>
      <c r="I57" s="1388"/>
      <c r="L57" s="1388"/>
      <c r="M57" s="1388"/>
      <c r="N57" s="1367"/>
      <c r="O57" s="1388"/>
      <c r="S57" s="1368"/>
      <c r="T57" s="1368"/>
      <c r="U57" s="1368"/>
      <c r="V57" s="1368"/>
      <c r="W57" s="1368"/>
      <c r="X57" s="1368"/>
      <c r="AG57" s="1388"/>
    </row>
    <row r="58" spans="5:33" s="1366" customFormat="1" ht="13.5">
      <c r="E58" s="1388"/>
      <c r="G58" s="1388"/>
      <c r="I58" s="1388"/>
      <c r="L58" s="1388"/>
      <c r="M58" s="1388"/>
      <c r="N58" s="1367"/>
      <c r="O58" s="1388"/>
      <c r="S58" s="1368"/>
      <c r="T58" s="1368"/>
      <c r="U58" s="1368"/>
      <c r="V58" s="1368"/>
      <c r="W58" s="1368"/>
      <c r="X58" s="1368"/>
      <c r="AG58" s="1388"/>
    </row>
    <row r="59" spans="5:33" s="1366" customFormat="1" ht="13.5">
      <c r="E59" s="1388"/>
      <c r="G59" s="1388"/>
      <c r="I59" s="1388"/>
      <c r="L59" s="1388"/>
      <c r="M59" s="1388"/>
      <c r="N59" s="1367"/>
      <c r="O59" s="1388"/>
      <c r="S59" s="1368"/>
      <c r="T59" s="1368"/>
      <c r="U59" s="1368"/>
      <c r="V59" s="1368"/>
      <c r="W59" s="1368"/>
      <c r="X59" s="1368"/>
      <c r="AG59" s="1388"/>
    </row>
    <row r="60" spans="5:33" s="1366" customFormat="1" ht="13.5">
      <c r="E60" s="1388"/>
      <c r="G60" s="1388"/>
      <c r="I60" s="1388"/>
      <c r="L60" s="1388"/>
      <c r="M60" s="1388"/>
      <c r="N60" s="1367"/>
      <c r="O60" s="1388"/>
      <c r="S60" s="1368"/>
      <c r="T60" s="1368"/>
      <c r="U60" s="1368"/>
      <c r="V60" s="1368"/>
      <c r="W60" s="1368"/>
      <c r="X60" s="1368"/>
      <c r="AG60" s="1388"/>
    </row>
    <row r="61" spans="5:33" s="1366" customFormat="1" ht="13.5">
      <c r="E61" s="1388"/>
      <c r="G61" s="1388"/>
      <c r="I61" s="1388"/>
      <c r="L61" s="1388"/>
      <c r="M61" s="1388"/>
      <c r="N61" s="1367"/>
      <c r="O61" s="1388"/>
      <c r="S61" s="1368"/>
      <c r="T61" s="1368"/>
      <c r="U61" s="1368"/>
      <c r="V61" s="1368"/>
      <c r="W61" s="1368"/>
      <c r="X61" s="1368"/>
      <c r="AG61" s="1388"/>
    </row>
    <row r="62" spans="5:33" s="1366" customFormat="1" ht="13.5">
      <c r="E62" s="1388"/>
      <c r="G62" s="1388"/>
      <c r="I62" s="1388"/>
      <c r="L62" s="1388"/>
      <c r="M62" s="1388"/>
      <c r="N62" s="1367"/>
      <c r="O62" s="1388"/>
      <c r="S62" s="1368"/>
      <c r="T62" s="1368"/>
      <c r="U62" s="1368"/>
      <c r="V62" s="1368"/>
      <c r="W62" s="1368"/>
      <c r="X62" s="1368"/>
      <c r="AG62" s="1388"/>
    </row>
    <row r="63" spans="5:33" s="1366" customFormat="1" ht="13.5">
      <c r="E63" s="1388"/>
      <c r="G63" s="1388"/>
      <c r="I63" s="1388"/>
      <c r="L63" s="1388"/>
      <c r="M63" s="1388"/>
      <c r="N63" s="1367"/>
      <c r="O63" s="1388"/>
      <c r="S63" s="1368"/>
      <c r="T63" s="1368"/>
      <c r="U63" s="1368"/>
      <c r="V63" s="1368"/>
      <c r="W63" s="1368"/>
      <c r="X63" s="1368"/>
      <c r="AG63" s="1388"/>
    </row>
    <row r="64" spans="5:33" s="1366" customFormat="1" ht="13.5">
      <c r="E64" s="1388"/>
      <c r="G64" s="1388"/>
      <c r="I64" s="1388"/>
      <c r="L64" s="1388"/>
      <c r="M64" s="1388"/>
      <c r="N64" s="1367"/>
      <c r="O64" s="1388"/>
      <c r="S64" s="1368"/>
      <c r="T64" s="1368"/>
      <c r="U64" s="1368"/>
      <c r="V64" s="1368"/>
      <c r="W64" s="1368"/>
      <c r="X64" s="1368"/>
      <c r="AG64" s="1388"/>
    </row>
    <row r="65" spans="5:33" s="1366" customFormat="1" ht="13.5">
      <c r="E65" s="1388"/>
      <c r="G65" s="1388"/>
      <c r="I65" s="1388"/>
      <c r="L65" s="1388"/>
      <c r="M65" s="1388"/>
      <c r="N65" s="1367"/>
      <c r="O65" s="1388"/>
      <c r="S65" s="1368"/>
      <c r="T65" s="1368"/>
      <c r="U65" s="1368"/>
      <c r="V65" s="1368"/>
      <c r="W65" s="1368"/>
      <c r="X65" s="1368"/>
      <c r="AG65" s="1388"/>
    </row>
    <row r="66" spans="5:33" s="1366" customFormat="1" ht="13.5">
      <c r="E66" s="1388"/>
      <c r="G66" s="1388"/>
      <c r="I66" s="1388"/>
      <c r="L66" s="1388"/>
      <c r="M66" s="1388"/>
      <c r="N66" s="1367"/>
      <c r="O66" s="1388"/>
      <c r="S66" s="1368"/>
      <c r="T66" s="1368"/>
      <c r="U66" s="1368"/>
      <c r="V66" s="1368"/>
      <c r="W66" s="1368"/>
      <c r="X66" s="1368"/>
      <c r="AG66" s="1388"/>
    </row>
    <row r="67" spans="5:33" s="1366" customFormat="1" ht="13.5">
      <c r="E67" s="1388"/>
      <c r="G67" s="1388"/>
      <c r="I67" s="1388"/>
      <c r="L67" s="1388"/>
      <c r="M67" s="1388"/>
      <c r="N67" s="1367"/>
      <c r="O67" s="1388"/>
      <c r="S67" s="1368"/>
      <c r="T67" s="1368"/>
      <c r="U67" s="1368"/>
      <c r="V67" s="1368"/>
      <c r="W67" s="1368"/>
      <c r="X67" s="1368"/>
      <c r="AG67" s="1388"/>
    </row>
    <row r="68" spans="5:33" s="1366" customFormat="1" ht="13.5">
      <c r="E68" s="1388"/>
      <c r="G68" s="1388"/>
      <c r="I68" s="1388"/>
      <c r="L68" s="1388"/>
      <c r="M68" s="1388"/>
      <c r="N68" s="1367"/>
      <c r="O68" s="1388"/>
      <c r="S68" s="1368"/>
      <c r="T68" s="1368"/>
      <c r="U68" s="1368"/>
      <c r="V68" s="1368"/>
      <c r="W68" s="1368"/>
      <c r="X68" s="1368"/>
      <c r="AG68" s="1388"/>
    </row>
    <row r="69" spans="5:33" s="1366" customFormat="1" ht="13.5">
      <c r="E69" s="1388"/>
      <c r="G69" s="1388"/>
      <c r="I69" s="1388"/>
      <c r="L69" s="1388"/>
      <c r="M69" s="1388"/>
      <c r="N69" s="1367"/>
      <c r="O69" s="1388"/>
      <c r="S69" s="1368"/>
      <c r="T69" s="1368"/>
      <c r="U69" s="1368"/>
      <c r="V69" s="1368"/>
      <c r="W69" s="1368"/>
      <c r="X69" s="1368"/>
      <c r="AG69" s="1388"/>
    </row>
    <row r="70" spans="5:33" s="1366" customFormat="1" ht="13.5">
      <c r="E70" s="1388"/>
      <c r="G70" s="1388"/>
      <c r="I70" s="1388"/>
      <c r="L70" s="1388"/>
      <c r="M70" s="1388"/>
      <c r="N70" s="1367"/>
      <c r="O70" s="1388"/>
      <c r="S70" s="1368"/>
      <c r="T70" s="1368"/>
      <c r="U70" s="1368"/>
      <c r="V70" s="1368"/>
      <c r="W70" s="1368"/>
      <c r="X70" s="1368"/>
      <c r="AG70" s="1388"/>
    </row>
    <row r="71" spans="5:33" s="1366" customFormat="1" ht="13.5">
      <c r="E71" s="1388"/>
      <c r="G71" s="1388"/>
      <c r="I71" s="1388"/>
      <c r="L71" s="1388"/>
      <c r="M71" s="1388"/>
      <c r="N71" s="1367"/>
      <c r="O71" s="1388"/>
      <c r="S71" s="1368"/>
      <c r="T71" s="1368"/>
      <c r="U71" s="1368"/>
      <c r="V71" s="1368"/>
      <c r="W71" s="1368"/>
      <c r="X71" s="1368"/>
      <c r="AG71" s="1388"/>
    </row>
    <row r="72" spans="5:33" s="1366" customFormat="1" ht="13.5">
      <c r="E72" s="1388"/>
      <c r="G72" s="1388"/>
      <c r="I72" s="1388"/>
      <c r="L72" s="1388"/>
      <c r="M72" s="1388"/>
      <c r="N72" s="1367"/>
      <c r="O72" s="1388"/>
      <c r="S72" s="1368"/>
      <c r="T72" s="1368"/>
      <c r="U72" s="1368"/>
      <c r="V72" s="1368"/>
      <c r="W72" s="1368"/>
      <c r="X72" s="1368"/>
      <c r="AG72" s="1388"/>
    </row>
    <row r="73" spans="5:33" s="1366" customFormat="1" ht="13.5">
      <c r="E73" s="1388"/>
      <c r="G73" s="1388"/>
      <c r="I73" s="1388"/>
      <c r="L73" s="1388"/>
      <c r="M73" s="1388"/>
      <c r="N73" s="1367"/>
      <c r="O73" s="1388"/>
      <c r="S73" s="1368"/>
      <c r="T73" s="1368"/>
      <c r="U73" s="1368"/>
      <c r="V73" s="1368"/>
      <c r="W73" s="1368"/>
      <c r="X73" s="1368"/>
      <c r="AG73" s="1388"/>
    </row>
    <row r="74" spans="5:33" s="1366" customFormat="1" ht="13.5">
      <c r="E74" s="1388"/>
      <c r="G74" s="1388"/>
      <c r="I74" s="1388"/>
      <c r="L74" s="1388"/>
      <c r="M74" s="1388"/>
      <c r="N74" s="1367"/>
      <c r="O74" s="1388"/>
      <c r="S74" s="1368"/>
      <c r="T74" s="1368"/>
      <c r="U74" s="1368"/>
      <c r="V74" s="1368"/>
      <c r="W74" s="1368"/>
      <c r="X74" s="1368"/>
      <c r="AG74" s="1388"/>
    </row>
  </sheetData>
  <sheetProtection/>
  <mergeCells count="153">
    <mergeCell ref="A3:AF3"/>
    <mergeCell ref="A4:A12"/>
    <mergeCell ref="B4:C12"/>
    <mergeCell ref="D4:E12"/>
    <mergeCell ref="F4:G12"/>
    <mergeCell ref="H4:I12"/>
    <mergeCell ref="J4:K12"/>
    <mergeCell ref="L4:L12"/>
    <mergeCell ref="M4:M12"/>
    <mergeCell ref="N4:N12"/>
    <mergeCell ref="AE4:AE12"/>
    <mergeCell ref="AF4:AF12"/>
    <mergeCell ref="O4:O12"/>
    <mergeCell ref="P4:P12"/>
    <mergeCell ref="Q4:Q12"/>
    <mergeCell ref="R4:R12"/>
    <mergeCell ref="AG4:AG12"/>
    <mergeCell ref="S5:S12"/>
    <mergeCell ref="T5:T12"/>
    <mergeCell ref="U5:U12"/>
    <mergeCell ref="V5:V12"/>
    <mergeCell ref="W5:W12"/>
    <mergeCell ref="X5:X12"/>
    <mergeCell ref="Y5:Y12"/>
    <mergeCell ref="S4:X4"/>
    <mergeCell ref="Y4:AD4"/>
    <mergeCell ref="Z5:Z12"/>
    <mergeCell ref="AA5:AA12"/>
    <mergeCell ref="AB5:AB12"/>
    <mergeCell ref="AC5:AC12"/>
    <mergeCell ref="AD5:AD12"/>
    <mergeCell ref="A14:A20"/>
    <mergeCell ref="B14:B20"/>
    <mergeCell ref="C14:C20"/>
    <mergeCell ref="D14:D20"/>
    <mergeCell ref="E14:E20"/>
    <mergeCell ref="F14:F18"/>
    <mergeCell ref="G14:G18"/>
    <mergeCell ref="H14:H17"/>
    <mergeCell ref="I14:I17"/>
    <mergeCell ref="A21:A30"/>
    <mergeCell ref="B21:B30"/>
    <mergeCell ref="C21:C30"/>
    <mergeCell ref="D21:D30"/>
    <mergeCell ref="E21:E30"/>
    <mergeCell ref="J21:J28"/>
    <mergeCell ref="W14:W16"/>
    <mergeCell ref="X14:X16"/>
    <mergeCell ref="Y14:Y16"/>
    <mergeCell ref="P14:P16"/>
    <mergeCell ref="Q14:Q16"/>
    <mergeCell ref="S14:S16"/>
    <mergeCell ref="T14:T16"/>
    <mergeCell ref="U14:U16"/>
    <mergeCell ref="V14:V16"/>
    <mergeCell ref="J14:J16"/>
    <mergeCell ref="K14:K16"/>
    <mergeCell ref="L14:L16"/>
    <mergeCell ref="M14:M16"/>
    <mergeCell ref="N14:N16"/>
    <mergeCell ref="O14:O16"/>
    <mergeCell ref="L21:L24"/>
    <mergeCell ref="M21:M28"/>
    <mergeCell ref="N21:N24"/>
    <mergeCell ref="AC14:AC16"/>
    <mergeCell ref="AD14:AD16"/>
    <mergeCell ref="AF14:AF16"/>
    <mergeCell ref="AG14:AG16"/>
    <mergeCell ref="Z14:Z16"/>
    <mergeCell ref="AA14:AA16"/>
    <mergeCell ref="AB14:AB16"/>
    <mergeCell ref="AD21:AD28"/>
    <mergeCell ref="AF21:AF28"/>
    <mergeCell ref="AG21:AG28"/>
    <mergeCell ref="Z21:Z28"/>
    <mergeCell ref="AA21:AA28"/>
    <mergeCell ref="AB21:AB28"/>
    <mergeCell ref="AC21:AC28"/>
    <mergeCell ref="F22:F30"/>
    <mergeCell ref="G22:G30"/>
    <mergeCell ref="H22:H29"/>
    <mergeCell ref="L25:L28"/>
    <mergeCell ref="N25:N28"/>
    <mergeCell ref="O25:O28"/>
    <mergeCell ref="P25:P28"/>
    <mergeCell ref="X21:X28"/>
    <mergeCell ref="Y21:Y28"/>
    <mergeCell ref="Q21:Q24"/>
    <mergeCell ref="S21:S28"/>
    <mergeCell ref="T21:T28"/>
    <mergeCell ref="U21:U28"/>
    <mergeCell ref="V21:V28"/>
    <mergeCell ref="W21:W28"/>
    <mergeCell ref="Q25:Q28"/>
    <mergeCell ref="K21:K28"/>
    <mergeCell ref="O21:O24"/>
    <mergeCell ref="P21:P24"/>
    <mergeCell ref="K31:K42"/>
    <mergeCell ref="L31:L36"/>
    <mergeCell ref="M31:M36"/>
    <mergeCell ref="N31:N36"/>
    <mergeCell ref="A31:A46"/>
    <mergeCell ref="B31:B46"/>
    <mergeCell ref="C31:C46"/>
    <mergeCell ref="D31:D46"/>
    <mergeCell ref="E31:E46"/>
    <mergeCell ref="G31:G44"/>
    <mergeCell ref="AC31:AC36"/>
    <mergeCell ref="AD31:AD36"/>
    <mergeCell ref="AF31:AF36"/>
    <mergeCell ref="AG31:AG36"/>
    <mergeCell ref="F32:F44"/>
    <mergeCell ref="J34:J42"/>
    <mergeCell ref="S34:S36"/>
    <mergeCell ref="L37:L39"/>
    <mergeCell ref="M37:M42"/>
    <mergeCell ref="N37:N39"/>
    <mergeCell ref="W31:W36"/>
    <mergeCell ref="X31:X36"/>
    <mergeCell ref="Y31:Y36"/>
    <mergeCell ref="Z31:Z36"/>
    <mergeCell ref="AA31:AA36"/>
    <mergeCell ref="AB31:AB36"/>
    <mergeCell ref="O31:O36"/>
    <mergeCell ref="P31:P36"/>
    <mergeCell ref="Q31:Q36"/>
    <mergeCell ref="T31:T36"/>
    <mergeCell ref="U31:U36"/>
    <mergeCell ref="V31:V36"/>
    <mergeCell ref="H31:H43"/>
    <mergeCell ref="I31:I43"/>
    <mergeCell ref="AC37:AC42"/>
    <mergeCell ref="AD37:AD42"/>
    <mergeCell ref="AF37:AF42"/>
    <mergeCell ref="AG37:AG42"/>
    <mergeCell ref="L40:L42"/>
    <mergeCell ref="N40:N42"/>
    <mergeCell ref="O40:O42"/>
    <mergeCell ref="P40:P42"/>
    <mergeCell ref="Q40:Q42"/>
    <mergeCell ref="T40:T42"/>
    <mergeCell ref="W37:W42"/>
    <mergeCell ref="X37:X42"/>
    <mergeCell ref="Y37:Y42"/>
    <mergeCell ref="Z37:Z42"/>
    <mergeCell ref="AA37:AA42"/>
    <mergeCell ref="AB37:AB42"/>
    <mergeCell ref="O37:O39"/>
    <mergeCell ref="P37:P39"/>
    <mergeCell ref="Q37:Q39"/>
    <mergeCell ref="S37:S42"/>
    <mergeCell ref="U37:U42"/>
    <mergeCell ref="V37:V42"/>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G34" sqref="G3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SISBEN</dc:creator>
  <cp:keywords/>
  <dc:description/>
  <cp:lastModifiedBy>Mayra Leguizamon</cp:lastModifiedBy>
  <cp:lastPrinted>2012-11-08T17:28:43Z</cp:lastPrinted>
  <dcterms:created xsi:type="dcterms:W3CDTF">2011-03-14T19:27:50Z</dcterms:created>
  <dcterms:modified xsi:type="dcterms:W3CDTF">2013-07-18T20:48:57Z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