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firstSheet="2" activeTab="5"/>
  </bookViews>
  <sheets>
    <sheet name="SALUD" sheetId="1" r:id="rId1"/>
    <sheet name="EDUCACION " sheetId="2" r:id="rId2"/>
    <sheet name="GRUPOS VULNERABLES" sheetId="3" r:id="rId3"/>
    <sheet name="GRUPOS VULNERABLES 2 " sheetId="4" r:id="rId4"/>
    <sheet name="DEPORTE " sheetId="5" r:id="rId5"/>
    <sheet name="CULTURA " sheetId="6" r:id="rId6"/>
    <sheet name="MEDIO AMBIENTE" sheetId="7" r:id="rId7"/>
    <sheet name="GESTION DEL RIESGO " sheetId="8" r:id="rId8"/>
    <sheet name="VIAS Y TRANSPORTE" sheetId="9" r:id="rId9"/>
    <sheet name="AGUA POTABLE " sheetId="10" r:id="rId10"/>
    <sheet name="SERVICIOS PUBLICOS " sheetId="11" r:id="rId11"/>
    <sheet name="VIVIENDA " sheetId="12" r:id="rId12"/>
    <sheet name="AGROPECUARIO " sheetId="13" r:id="rId13"/>
    <sheet name="DESARROLLO SOCIAL " sheetId="14" r:id="rId14"/>
    <sheet name="FORTALECIMIENTO INST. " sheetId="15" r:id="rId15"/>
    <sheet name="EQUIPAMIENTO MUNICIPAL " sheetId="16" r:id="rId16"/>
    <sheet name="DESARROLLO COMUNITARIO " sheetId="17" r:id="rId17"/>
    <sheet name="JUSTICIA Y SEGURIDAD " sheetId="18" r:id="rId18"/>
  </sheets>
  <definedNames/>
  <calcPr fullCalcOnLoad="1"/>
</workbook>
</file>

<file path=xl/comments1.xml><?xml version="1.0" encoding="utf-8"?>
<comments xmlns="http://schemas.openxmlformats.org/spreadsheetml/2006/main">
  <authors>
    <author>dcherrera</author>
    <author>Diana</author>
  </authors>
  <commentList>
    <comment ref="A6" authorId="0">
      <text>
        <r>
          <rPr>
            <b/>
            <sz val="8"/>
            <rFont val="Tahoma"/>
            <family val="2"/>
          </rPr>
          <t xml:space="preserve">JEFE DE LA ENTIDAD </t>
        </r>
      </text>
    </comment>
    <comment ref="AF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6" authorId="1">
      <text>
        <r>
          <rPr>
            <b/>
            <sz val="9"/>
            <rFont val="Tahoma"/>
            <family val="2"/>
          </rPr>
          <t>MEDIO DE EVIDENCIA. INFORME, RESGISTRO FOTOGRAFICO, PLANILLA, ETC</t>
        </r>
      </text>
    </comment>
  </commentList>
</comments>
</file>

<file path=xl/comments10.xml><?xml version="1.0" encoding="utf-8"?>
<comments xmlns="http://schemas.openxmlformats.org/spreadsheetml/2006/main">
  <authors>
    <author>dcherrera</author>
    <author>Diana</author>
  </authors>
  <commentList>
    <comment ref="A6" authorId="0">
      <text>
        <r>
          <rPr>
            <b/>
            <sz val="8"/>
            <rFont val="Tahoma"/>
            <family val="2"/>
          </rPr>
          <t xml:space="preserve">JEFE DE LA ENTIDAD </t>
        </r>
      </text>
    </comment>
    <comment ref="AF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6" authorId="1">
      <text>
        <r>
          <rPr>
            <b/>
            <sz val="9"/>
            <rFont val="Tahoma"/>
            <family val="2"/>
          </rPr>
          <t>MEDIO DE EVIDENCIA. INFORME, RESGISTRO FOTOGRAFICO, PLANILLA, ETC</t>
        </r>
      </text>
    </comment>
    <comment ref="A14" authorId="0">
      <text>
        <r>
          <rPr>
            <b/>
            <sz val="8"/>
            <rFont val="Tahoma"/>
            <family val="2"/>
          </rPr>
          <t xml:space="preserve">JEFE DE LA ENTIDAD </t>
        </r>
      </text>
    </comment>
    <comment ref="AF14"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14" authorId="1">
      <text>
        <r>
          <rPr>
            <b/>
            <sz val="9"/>
            <rFont val="Tahoma"/>
            <family val="2"/>
          </rPr>
          <t>MEDIO DE EVIDENCIA. INFORME, RESGISTRO FOTOGRAFICO, PLANILLA, ETC</t>
        </r>
      </text>
    </comment>
    <comment ref="A24" authorId="0">
      <text>
        <r>
          <rPr>
            <b/>
            <sz val="8"/>
            <rFont val="Tahoma"/>
            <family val="2"/>
          </rPr>
          <t xml:space="preserve">JEFE DE LA ENTIDAD </t>
        </r>
      </text>
    </comment>
    <comment ref="AF24"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24" authorId="1">
      <text>
        <r>
          <rPr>
            <b/>
            <sz val="9"/>
            <rFont val="Tahoma"/>
            <family val="2"/>
          </rPr>
          <t>MEDIO DE EVIDENCIA. INFORME, RESGISTRO FOTOGRAFICO, PLANILLA, ETC</t>
        </r>
      </text>
    </comment>
    <comment ref="A33" authorId="0">
      <text>
        <r>
          <rPr>
            <b/>
            <sz val="8"/>
            <rFont val="Tahoma"/>
            <family val="2"/>
          </rPr>
          <t xml:space="preserve">JEFE DE LA ENTIDAD </t>
        </r>
      </text>
    </comment>
    <comment ref="AF33"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33" authorId="1">
      <text>
        <r>
          <rPr>
            <b/>
            <sz val="9"/>
            <rFont val="Tahoma"/>
            <family val="2"/>
          </rPr>
          <t>MEDIO DE EVIDENCIA. INFORME, RESGISTRO FOTOGRAFICO, PLANILLA, ETC</t>
        </r>
      </text>
    </comment>
  </commentList>
</comments>
</file>

<file path=xl/comments11.xml><?xml version="1.0" encoding="utf-8"?>
<comments xmlns="http://schemas.openxmlformats.org/spreadsheetml/2006/main">
  <authors>
    <author>dcherrera</author>
    <author>Diana</author>
  </authors>
  <commentList>
    <comment ref="A6" authorId="0">
      <text>
        <r>
          <rPr>
            <b/>
            <sz val="8"/>
            <rFont val="Tahoma"/>
            <family val="2"/>
          </rPr>
          <t xml:space="preserve">JEFE DE LA ENTIDAD </t>
        </r>
      </text>
    </comment>
    <comment ref="AF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6" authorId="1">
      <text>
        <r>
          <rPr>
            <b/>
            <sz val="9"/>
            <rFont val="Tahoma"/>
            <family val="2"/>
          </rPr>
          <t>MEDIO DE EVIDENCIA. INFORME, RESGISTRO FOTOGRAFICO, PLANILLA, ETC</t>
        </r>
      </text>
    </comment>
  </commentList>
</comments>
</file>

<file path=xl/comments12.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13.xml><?xml version="1.0" encoding="utf-8"?>
<comments xmlns="http://schemas.openxmlformats.org/spreadsheetml/2006/main">
  <authors>
    <author>dcherrera</author>
    <author>Diana</author>
  </authors>
  <commentList>
    <comment ref="A6" authorId="0">
      <text>
        <r>
          <rPr>
            <b/>
            <sz val="8"/>
            <rFont val="Tahoma"/>
            <family val="2"/>
          </rPr>
          <t xml:space="preserve">JEFE DE LA ENTIDAD </t>
        </r>
      </text>
    </comment>
    <comment ref="AF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6" authorId="1">
      <text>
        <r>
          <rPr>
            <b/>
            <sz val="9"/>
            <rFont val="Tahoma"/>
            <family val="2"/>
          </rPr>
          <t>MEDIO DE EVIDENCIA. INFORME, RESGISTRO FOTOGRAFICO, PLANILLA, ETC</t>
        </r>
      </text>
    </comment>
    <comment ref="A26" authorId="0">
      <text>
        <r>
          <rPr>
            <b/>
            <sz val="8"/>
            <rFont val="Tahoma"/>
            <family val="2"/>
          </rPr>
          <t xml:space="preserve">JEFE DE LA ENTIDAD </t>
        </r>
      </text>
    </comment>
    <comment ref="AF2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26" authorId="1">
      <text>
        <r>
          <rPr>
            <b/>
            <sz val="9"/>
            <rFont val="Tahoma"/>
            <family val="2"/>
          </rPr>
          <t>MEDIO DE EVIDENCIA. INFORME, RESGISTRO FOTOGRAFICO, PLANILLA, ETC</t>
        </r>
      </text>
    </comment>
    <comment ref="A42" authorId="0">
      <text>
        <r>
          <rPr>
            <b/>
            <sz val="8"/>
            <rFont val="Tahoma"/>
            <family val="2"/>
          </rPr>
          <t xml:space="preserve">JEFE DE LA ENTIDAD </t>
        </r>
      </text>
    </comment>
    <comment ref="AF4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42" authorId="1">
      <text>
        <r>
          <rPr>
            <b/>
            <sz val="9"/>
            <rFont val="Tahoma"/>
            <family val="2"/>
          </rPr>
          <t>MEDIO DE EVIDENCIA. INFORME, RESGISTRO FOTOGRAFICO, PLANILLA, ETC</t>
        </r>
      </text>
    </comment>
  </commentList>
</comments>
</file>

<file path=xl/comments14.xml><?xml version="1.0" encoding="utf-8"?>
<comments xmlns="http://schemas.openxmlformats.org/spreadsheetml/2006/main">
  <authors>
    <author>dcherrera</author>
    <author>Diana</author>
    <author>Full name</author>
  </authors>
  <commentList>
    <comment ref="A6" authorId="0">
      <text>
        <r>
          <rPr>
            <b/>
            <sz val="8"/>
            <rFont val="Tahoma"/>
            <family val="2"/>
          </rPr>
          <t xml:space="preserve">JEFE DE LA ENTIDAD </t>
        </r>
      </text>
    </comment>
    <comment ref="AF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6" authorId="1">
      <text>
        <r>
          <rPr>
            <b/>
            <sz val="9"/>
            <rFont val="Tahoma"/>
            <family val="2"/>
          </rPr>
          <t>MEDIO DE EVIDENCIA. INFORME, RESGISTRO FOTOGRAFICO, PLANILLA, ETC</t>
        </r>
      </text>
    </comment>
    <comment ref="S16" authorId="2">
      <text>
        <r>
          <rPr>
            <b/>
            <sz val="9"/>
            <rFont val="Tahoma"/>
            <family val="2"/>
          </rPr>
          <t>Full name:</t>
        </r>
        <r>
          <rPr>
            <sz val="9"/>
            <rFont val="Tahoma"/>
            <family val="2"/>
          </rPr>
          <t xml:space="preserve">
</t>
        </r>
      </text>
    </comment>
    <comment ref="A24" authorId="0">
      <text>
        <r>
          <rPr>
            <b/>
            <sz val="8"/>
            <rFont val="Tahoma"/>
            <family val="2"/>
          </rPr>
          <t xml:space="preserve">JEFE DE LA ENTIDAD </t>
        </r>
      </text>
    </comment>
    <comment ref="AF24"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24" authorId="1">
      <text>
        <r>
          <rPr>
            <b/>
            <sz val="9"/>
            <rFont val="Tahoma"/>
            <family val="2"/>
          </rPr>
          <t>MEDIO DE EVIDENCIA. INFORME, RESGISTRO FOTOGRAFICO, PLANILLA, ETC</t>
        </r>
      </text>
    </comment>
  </commentList>
</comments>
</file>

<file path=xl/comments15.xml><?xml version="1.0" encoding="utf-8"?>
<comments xmlns="http://schemas.openxmlformats.org/spreadsheetml/2006/main">
  <authors>
    <author>dcherrera</author>
    <author>Diana</author>
  </authors>
  <commentList>
    <comment ref="A6" authorId="0">
      <text>
        <r>
          <rPr>
            <b/>
            <sz val="8"/>
            <rFont val="Tahoma"/>
            <family val="2"/>
          </rPr>
          <t xml:space="preserve">JEFE DE LA ENTIDAD </t>
        </r>
      </text>
    </comment>
    <comment ref="AF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6" authorId="1">
      <text>
        <r>
          <rPr>
            <b/>
            <sz val="9"/>
            <rFont val="Tahoma"/>
            <family val="2"/>
          </rPr>
          <t>MEDIO DE EVIDENCIA. INFORME, RESGISTRO FOTOGRAFICO, PLANILLA, ETC</t>
        </r>
      </text>
    </comment>
    <comment ref="A15" authorId="0">
      <text>
        <r>
          <rPr>
            <b/>
            <sz val="8"/>
            <rFont val="Tahoma"/>
            <family val="2"/>
          </rPr>
          <t xml:space="preserve">JEFE DE LA ENTIDAD </t>
        </r>
      </text>
    </comment>
    <comment ref="AF15"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15" authorId="1">
      <text>
        <r>
          <rPr>
            <b/>
            <sz val="9"/>
            <rFont val="Tahoma"/>
            <family val="2"/>
          </rPr>
          <t>MEDIO DE EVIDENCIA. INFORME, RESGISTRO FOTOGRAFICO, PLANILLA, ETC</t>
        </r>
      </text>
    </comment>
    <comment ref="A23" authorId="0">
      <text>
        <r>
          <rPr>
            <b/>
            <sz val="8"/>
            <rFont val="Tahoma"/>
            <family val="2"/>
          </rPr>
          <t xml:space="preserve">JEFE DE LA ENTIDAD </t>
        </r>
      </text>
    </comment>
    <comment ref="AF23"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23" authorId="1">
      <text>
        <r>
          <rPr>
            <b/>
            <sz val="9"/>
            <rFont val="Tahoma"/>
            <family val="2"/>
          </rPr>
          <t>MEDIO DE EVIDENCIA. INFORME, RESGISTRO FOTOGRAFICO, PLANILLA, ETC</t>
        </r>
      </text>
    </comment>
    <comment ref="A36" authorId="0">
      <text>
        <r>
          <rPr>
            <b/>
            <sz val="8"/>
            <rFont val="Tahoma"/>
            <family val="2"/>
          </rPr>
          <t xml:space="preserve">JEFE DE LA ENTIDAD </t>
        </r>
      </text>
    </comment>
    <comment ref="AF3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36" authorId="1">
      <text>
        <r>
          <rPr>
            <b/>
            <sz val="9"/>
            <rFont val="Tahoma"/>
            <family val="2"/>
          </rPr>
          <t>MEDIO DE EVIDENCIA. INFORME, RESGISTRO FOTOGRAFICO, PLANILLA, ETC</t>
        </r>
      </text>
    </comment>
    <comment ref="A48" authorId="0">
      <text>
        <r>
          <rPr>
            <b/>
            <sz val="8"/>
            <rFont val="Tahoma"/>
            <family val="2"/>
          </rPr>
          <t xml:space="preserve">JEFE DE LA ENTIDAD </t>
        </r>
      </text>
    </comment>
    <comment ref="AF4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48" authorId="1">
      <text>
        <r>
          <rPr>
            <b/>
            <sz val="9"/>
            <rFont val="Tahoma"/>
            <family val="2"/>
          </rPr>
          <t>MEDIO DE EVIDENCIA. INFORME, RESGISTRO FOTOGRAFICO, PLANILLA, ETC</t>
        </r>
      </text>
    </comment>
    <comment ref="A61" authorId="0">
      <text>
        <r>
          <rPr>
            <b/>
            <sz val="8"/>
            <rFont val="Tahoma"/>
            <family val="2"/>
          </rPr>
          <t xml:space="preserve">JEFE DE LA ENTIDAD </t>
        </r>
      </text>
    </comment>
    <comment ref="AF61"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61" authorId="1">
      <text>
        <r>
          <rPr>
            <b/>
            <sz val="9"/>
            <rFont val="Tahoma"/>
            <family val="2"/>
          </rPr>
          <t>MEDIO DE EVIDENCIA. INFORME, RESGISTRO FOTOGRAFICO, PLANILLA, ETC</t>
        </r>
      </text>
    </comment>
    <comment ref="A68" authorId="0">
      <text>
        <r>
          <rPr>
            <b/>
            <sz val="8"/>
            <rFont val="Tahoma"/>
            <family val="2"/>
          </rPr>
          <t xml:space="preserve">JEFE DE LA ENTIDAD </t>
        </r>
      </text>
    </comment>
    <comment ref="AF6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68" authorId="1">
      <text>
        <r>
          <rPr>
            <b/>
            <sz val="9"/>
            <rFont val="Tahoma"/>
            <family val="2"/>
          </rPr>
          <t>MEDIO DE EVIDENCIA. INFORME, RESGISTRO FOTOGRAFICO, PLANILLA, ETC</t>
        </r>
      </text>
    </comment>
  </commentList>
</comments>
</file>

<file path=xl/comments16.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17.xml><?xml version="1.0" encoding="utf-8"?>
<comments xmlns="http://schemas.openxmlformats.org/spreadsheetml/2006/main">
  <authors>
    <author>dcherrera</author>
    <author>Diana</author>
  </authors>
  <commentList>
    <comment ref="A5" authorId="0">
      <text>
        <r>
          <rPr>
            <b/>
            <sz val="8"/>
            <rFont val="Tahoma"/>
            <family val="2"/>
          </rPr>
          <t xml:space="preserve">JEFE DE LA ENTIDAD </t>
        </r>
      </text>
    </comment>
    <comment ref="AF5"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5" authorId="1">
      <text>
        <r>
          <rPr>
            <b/>
            <sz val="9"/>
            <rFont val="Tahoma"/>
            <family val="2"/>
          </rPr>
          <t>MEDIO DE EVIDENCIA. INFORME, RESGISTRO FOTOGRAFICO, PLANILLA, ETC</t>
        </r>
      </text>
    </comment>
    <comment ref="A18" authorId="0">
      <text>
        <r>
          <rPr>
            <b/>
            <sz val="8"/>
            <rFont val="Tahoma"/>
            <family val="2"/>
          </rPr>
          <t xml:space="preserve">JEFE DE LA ENTIDAD </t>
        </r>
      </text>
    </comment>
    <comment ref="AF1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18" authorId="1">
      <text>
        <r>
          <rPr>
            <b/>
            <sz val="9"/>
            <rFont val="Tahoma"/>
            <family val="2"/>
          </rPr>
          <t>MEDIO DE EVIDENCIA. INFORME, RESGISTRO FOTOGRAFICO, PLANILLA, ETC</t>
        </r>
      </text>
    </comment>
  </commentList>
</comments>
</file>

<file path=xl/comments18.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2.xml><?xml version="1.0" encoding="utf-8"?>
<comments xmlns="http://schemas.openxmlformats.org/spreadsheetml/2006/main">
  <authors>
    <author>dcherrera</author>
    <author>Diana</author>
  </authors>
  <commentList>
    <comment ref="A6" authorId="0">
      <text>
        <r>
          <rPr>
            <b/>
            <sz val="8"/>
            <rFont val="Tahoma"/>
            <family val="2"/>
          </rPr>
          <t xml:space="preserve">JEFE DE LA ENTIDAD </t>
        </r>
      </text>
    </comment>
    <comment ref="AF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6" authorId="1">
      <text>
        <r>
          <rPr>
            <b/>
            <sz val="9"/>
            <rFont val="Tahoma"/>
            <family val="2"/>
          </rPr>
          <t>MEDIO DE EVIDENCIA. INFORME, RESGISTRO FOTOGRAFICO, PLANILLA, ETC</t>
        </r>
      </text>
    </comment>
    <comment ref="A17" authorId="0">
      <text>
        <r>
          <rPr>
            <b/>
            <sz val="8"/>
            <rFont val="Tahoma"/>
            <family val="2"/>
          </rPr>
          <t xml:space="preserve">JEFE DE LA ENTIDAD </t>
        </r>
      </text>
    </comment>
    <comment ref="AF1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17" authorId="1">
      <text>
        <r>
          <rPr>
            <b/>
            <sz val="9"/>
            <rFont val="Tahoma"/>
            <family val="2"/>
          </rPr>
          <t>MEDIO DE EVIDENCIA. INFORME, RESGISTRO FOTOGRAFICO, PLANILLA, ETC</t>
        </r>
      </text>
    </comment>
    <comment ref="A32" authorId="0">
      <text>
        <r>
          <rPr>
            <b/>
            <sz val="8"/>
            <rFont val="Tahoma"/>
            <family val="2"/>
          </rPr>
          <t xml:space="preserve">JEFE DE LA ENTIDAD </t>
        </r>
      </text>
    </comment>
    <comment ref="AF3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32" authorId="1">
      <text>
        <r>
          <rPr>
            <b/>
            <sz val="9"/>
            <rFont val="Tahoma"/>
            <family val="2"/>
          </rPr>
          <t>MEDIO DE EVIDENCIA. INFORME, RESGISTRO FOTOGRAFICO, PLANILLA, ETC</t>
        </r>
      </text>
    </comment>
    <comment ref="A40" authorId="0">
      <text>
        <r>
          <rPr>
            <b/>
            <sz val="8"/>
            <rFont val="Tahoma"/>
            <family val="2"/>
          </rPr>
          <t xml:space="preserve">JEFE DE LA ENTIDAD </t>
        </r>
      </text>
    </comment>
    <comment ref="AF40"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40" authorId="1">
      <text>
        <r>
          <rPr>
            <b/>
            <sz val="9"/>
            <rFont val="Tahoma"/>
            <family val="2"/>
          </rPr>
          <t>MEDIO DE EVIDENCIA. INFORME, RESGISTRO FOTOGRAFICO, PLANILLA, ETC</t>
        </r>
      </text>
    </comment>
  </commentList>
</comments>
</file>

<file path=xl/comments3.xml><?xml version="1.0" encoding="utf-8"?>
<comments xmlns="http://schemas.openxmlformats.org/spreadsheetml/2006/main">
  <authors>
    <author>dcherrera</author>
    <author>Diana</author>
  </authors>
  <commentList>
    <comment ref="A6" authorId="0">
      <text>
        <r>
          <rPr>
            <b/>
            <sz val="8"/>
            <rFont val="Tahoma"/>
            <family val="2"/>
          </rPr>
          <t xml:space="preserve">JEFE DE LA ENTIDAD </t>
        </r>
      </text>
    </comment>
    <comment ref="AF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6" authorId="1">
      <text>
        <r>
          <rPr>
            <b/>
            <sz val="9"/>
            <rFont val="Tahoma"/>
            <family val="2"/>
          </rPr>
          <t>MEDIO DE EVIDENCIA. INFORME, RESGISTRO FOTOGRAFICO, PLANILLA, ETC</t>
        </r>
      </text>
    </comment>
  </commentList>
</comments>
</file>

<file path=xl/comments4.xml><?xml version="1.0" encoding="utf-8"?>
<comments xmlns="http://schemas.openxmlformats.org/spreadsheetml/2006/main">
  <authors>
    <author>dcherrera</author>
    <author>Diana</author>
  </authors>
  <commentList>
    <comment ref="A6" authorId="0">
      <text>
        <r>
          <rPr>
            <b/>
            <sz val="8"/>
            <rFont val="Tahoma"/>
            <family val="2"/>
          </rPr>
          <t xml:space="preserve">JEFE DE LA ENTIDAD </t>
        </r>
      </text>
    </comment>
    <comment ref="AF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6" authorId="1">
      <text>
        <r>
          <rPr>
            <b/>
            <sz val="9"/>
            <rFont val="Tahoma"/>
            <family val="2"/>
          </rPr>
          <t>MEDIO DE EVIDENCIA. INFORME, RESGISTRO FOTOGRAFICO, PLANILLA, ETC</t>
        </r>
      </text>
    </comment>
    <comment ref="A30" authorId="0">
      <text>
        <r>
          <rPr>
            <b/>
            <sz val="8"/>
            <rFont val="Tahoma"/>
            <family val="2"/>
          </rPr>
          <t xml:space="preserve">JEFE DE LA ENTIDAD </t>
        </r>
      </text>
    </comment>
    <comment ref="AF30"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30" authorId="1">
      <text>
        <r>
          <rPr>
            <b/>
            <sz val="9"/>
            <rFont val="Tahoma"/>
            <family val="2"/>
          </rPr>
          <t>MEDIO DE EVIDENCIA. INFORME, RESGISTRO FOTOGRAFICO, PLANILLA, ETC</t>
        </r>
      </text>
    </comment>
    <comment ref="A52" authorId="0">
      <text>
        <r>
          <rPr>
            <b/>
            <sz val="8"/>
            <rFont val="Tahoma"/>
            <family val="2"/>
          </rPr>
          <t xml:space="preserve">JEFE DE LA ENTIDAD </t>
        </r>
      </text>
    </comment>
    <comment ref="AF5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52" authorId="1">
      <text>
        <r>
          <rPr>
            <b/>
            <sz val="9"/>
            <rFont val="Tahoma"/>
            <family val="2"/>
          </rPr>
          <t>MEDIO DE EVIDENCIA. INFORME, RESGISTRO FOTOGRAFICO, PLANILLA, ETC</t>
        </r>
      </text>
    </comment>
  </commentList>
</comments>
</file>

<file path=xl/comments5.xml><?xml version="1.0" encoding="utf-8"?>
<comments xmlns="http://schemas.openxmlformats.org/spreadsheetml/2006/main">
  <authors>
    <author>dcherrera</author>
    <author>Diana</author>
  </authors>
  <commentList>
    <comment ref="A5" authorId="0">
      <text>
        <r>
          <rPr>
            <b/>
            <sz val="8"/>
            <rFont val="Tahoma"/>
            <family val="2"/>
          </rPr>
          <t xml:space="preserve">JEFE DE LA ENTIDAD </t>
        </r>
      </text>
    </comment>
    <comment ref="AF5"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5" authorId="1">
      <text>
        <r>
          <rPr>
            <b/>
            <sz val="9"/>
            <rFont val="Tahoma"/>
            <family val="2"/>
          </rPr>
          <t>MEDIO DE EVIDENCIA. INFORME, RESGISTRO FOTOGRAFICO, PLANILLA, ETC</t>
        </r>
      </text>
    </comment>
  </commentList>
</comments>
</file>

<file path=xl/comments6.xml><?xml version="1.0" encoding="utf-8"?>
<comments xmlns="http://schemas.openxmlformats.org/spreadsheetml/2006/main">
  <authors>
    <author>dcherrera</author>
    <author>Diana</author>
  </authors>
  <commentList>
    <comment ref="A6" authorId="0">
      <text>
        <r>
          <rPr>
            <b/>
            <sz val="8"/>
            <rFont val="Tahoma"/>
            <family val="2"/>
          </rPr>
          <t xml:space="preserve">JEFE DE LA ENTIDAD </t>
        </r>
      </text>
    </comment>
    <comment ref="AF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6" authorId="1">
      <text>
        <r>
          <rPr>
            <b/>
            <sz val="9"/>
            <rFont val="Tahoma"/>
            <family val="2"/>
          </rPr>
          <t>MEDIO DE EVIDENCIA. INFORME, RESGISTRO FOTOGRAFICO, PLANILLA, ETC</t>
        </r>
      </text>
    </comment>
    <comment ref="A19" authorId="0">
      <text>
        <r>
          <rPr>
            <b/>
            <sz val="8"/>
            <rFont val="Tahoma"/>
            <family val="2"/>
          </rPr>
          <t xml:space="preserve">JEFE DE LA ENTIDAD </t>
        </r>
      </text>
    </comment>
    <comment ref="AF1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19" authorId="1">
      <text>
        <r>
          <rPr>
            <b/>
            <sz val="9"/>
            <rFont val="Tahoma"/>
            <family val="2"/>
          </rPr>
          <t>MEDIO DE EVIDENCIA. INFORME, RESGISTRO FOTOGRAFICO, PLANILLA, ETC</t>
        </r>
      </text>
    </comment>
    <comment ref="A25" authorId="0">
      <text>
        <r>
          <rPr>
            <b/>
            <sz val="8"/>
            <rFont val="Tahoma"/>
            <family val="2"/>
          </rPr>
          <t xml:space="preserve">JEFE DE LA ENTIDAD </t>
        </r>
      </text>
    </comment>
    <comment ref="AF25"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25" authorId="1">
      <text>
        <r>
          <rPr>
            <b/>
            <sz val="9"/>
            <rFont val="Tahoma"/>
            <family val="2"/>
          </rPr>
          <t>MEDIO DE EVIDENCIA. INFORME, RESGISTRO FOTOGRAFICO, PLANILLA, ETC</t>
        </r>
      </text>
    </comment>
    <comment ref="A32" authorId="0">
      <text>
        <r>
          <rPr>
            <b/>
            <sz val="8"/>
            <rFont val="Tahoma"/>
            <family val="2"/>
          </rPr>
          <t xml:space="preserve">JEFE DE LA ENTIDAD </t>
        </r>
      </text>
    </comment>
    <comment ref="AF3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32" authorId="1">
      <text>
        <r>
          <rPr>
            <b/>
            <sz val="9"/>
            <rFont val="Tahoma"/>
            <family val="2"/>
          </rPr>
          <t>MEDIO DE EVIDENCIA. INFORME, RESGISTRO FOTOGRAFICO, PLANILLA, ETC</t>
        </r>
      </text>
    </comment>
    <comment ref="A39" authorId="0">
      <text>
        <r>
          <rPr>
            <b/>
            <sz val="8"/>
            <rFont val="Tahoma"/>
            <family val="2"/>
          </rPr>
          <t xml:space="preserve">JEFE DE LA ENTIDAD </t>
        </r>
      </text>
    </comment>
    <comment ref="AF3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39" authorId="1">
      <text>
        <r>
          <rPr>
            <b/>
            <sz val="9"/>
            <rFont val="Tahoma"/>
            <family val="2"/>
          </rPr>
          <t>MEDIO DE EVIDENCIA. INFORME, RESGISTRO FOTOGRAFICO, PLANILLA, ETC</t>
        </r>
      </text>
    </comment>
    <comment ref="A46" authorId="0">
      <text>
        <r>
          <rPr>
            <b/>
            <sz val="8"/>
            <rFont val="Tahoma"/>
            <family val="2"/>
          </rPr>
          <t xml:space="preserve">JEFE DE LA ENTIDAD </t>
        </r>
      </text>
    </comment>
    <comment ref="AF4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46" authorId="1">
      <text>
        <r>
          <rPr>
            <b/>
            <sz val="9"/>
            <rFont val="Tahoma"/>
            <family val="2"/>
          </rPr>
          <t>MEDIO DE EVIDENCIA. INFORME, RESGISTRO FOTOGRAFICO, PLANILLA, ETC</t>
        </r>
      </text>
    </comment>
  </commentList>
</comments>
</file>

<file path=xl/comments7.xml><?xml version="1.0" encoding="utf-8"?>
<comments xmlns="http://schemas.openxmlformats.org/spreadsheetml/2006/main">
  <authors>
    <author>dcherrera</author>
    <author>Diana</author>
  </authors>
  <commentList>
    <comment ref="A6" authorId="0">
      <text>
        <r>
          <rPr>
            <b/>
            <sz val="8"/>
            <rFont val="Tahoma"/>
            <family val="2"/>
          </rPr>
          <t xml:space="preserve">JEFE DE LA ENTIDAD </t>
        </r>
      </text>
    </comment>
    <comment ref="AF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6" authorId="1">
      <text>
        <r>
          <rPr>
            <b/>
            <sz val="9"/>
            <rFont val="Tahoma"/>
            <family val="2"/>
          </rPr>
          <t>MEDIO DE EVIDENCIA. INFORME, RESGISTRO FOTOGRAFICO, PLANILLA, ETC</t>
        </r>
      </text>
    </comment>
  </commentList>
</comments>
</file>

<file path=xl/comments8.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9.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sharedStrings.xml><?xml version="1.0" encoding="utf-8"?>
<sst xmlns="http://schemas.openxmlformats.org/spreadsheetml/2006/main" count="3834" uniqueCount="1040">
  <si>
    <t>RECURSOS FINANCIEROS (MILES DE PESOS )</t>
  </si>
  <si>
    <t>GERENCIA</t>
  </si>
  <si>
    <t xml:space="preserve">META DE RESULTADO </t>
  </si>
  <si>
    <t xml:space="preserve">INDICADOR </t>
  </si>
  <si>
    <t>META  CUATRIENIO</t>
  </si>
  <si>
    <t>DPTO</t>
  </si>
  <si>
    <t>REGALIAS</t>
  </si>
  <si>
    <t>CREDITO</t>
  </si>
  <si>
    <t xml:space="preserve">OTROS </t>
  </si>
  <si>
    <t>TOTAL</t>
  </si>
  <si>
    <t>POBLACION BENEFICIADA</t>
  </si>
  <si>
    <t xml:space="preserve">VERIFICACIÒN </t>
  </si>
  <si>
    <t xml:space="preserve">COOPERANTE </t>
  </si>
  <si>
    <t>PROYECTO</t>
  </si>
  <si>
    <t xml:space="preserve">ACTIVIDADES </t>
  </si>
  <si>
    <t>META DE PRODUCTO 1</t>
  </si>
  <si>
    <t>META DE PRODUCTO 2</t>
  </si>
  <si>
    <t>META DE PRODUCTO 3</t>
  </si>
  <si>
    <t xml:space="preserve">Responsable </t>
  </si>
  <si>
    <t xml:space="preserve">LINEA BASE </t>
  </si>
  <si>
    <t>META  ALCANZADA 1ª SEMESTRE</t>
  </si>
  <si>
    <t>META  ALCANZADA 2ª SEMESTRE</t>
  </si>
  <si>
    <t>RESPONSABLE DIRECTO</t>
  </si>
  <si>
    <t>programado</t>
  </si>
  <si>
    <t xml:space="preserve">ejecutado </t>
  </si>
  <si>
    <t>ejecutado</t>
  </si>
  <si>
    <t xml:space="preserve">UNIDAD DE MEDIDA </t>
  </si>
  <si>
    <t xml:space="preserve">Ejecutado 1º Semestre </t>
  </si>
  <si>
    <t>Ejecutado 2º  Semestre</t>
  </si>
  <si>
    <t>UNIDAD DE MEDIDA</t>
  </si>
  <si>
    <t>CODIGO REGISTRO PROYECTO</t>
  </si>
  <si>
    <t>INDICADOR</t>
  </si>
  <si>
    <t>RECURSO PROPIO</t>
  </si>
  <si>
    <t>SGP ESPECIFICO</t>
  </si>
  <si>
    <t>SGP LIBRE DESTINACION</t>
  </si>
  <si>
    <t>NACION</t>
  </si>
  <si>
    <t xml:space="preserve">COMPONENTE DE EFICACIA - PLAN DE ACCIÒN - VIGENCIA  2013 </t>
  </si>
  <si>
    <t>EJE:   AMBIENTE NATURAL "POR UN TERRITORIO  PEÑONERO AMBIENTALMENTE SOSTENIBLE"</t>
  </si>
  <si>
    <t>SECTOR : GESTION DEL RIESGO DE DESASTRES</t>
  </si>
  <si>
    <t xml:space="preserve">OBJETIVO DEL EJE / DIMENSIÓN:   Garantizar un  desarrollo ambiental sostenible  mediante un manejo racional de los recursos naturales. </t>
  </si>
  <si>
    <t xml:space="preserve">NOMBRE  -  Secretario de Planeacion </t>
  </si>
  <si>
    <t>Implementar  acciones que permitan Prevenir posibles emergencias y atender estas de forma técnica, segura y eficiente si se presentan</t>
  </si>
  <si>
    <t>Atender el 100% de las posibles emergencias que se puedan presentar</t>
  </si>
  <si>
    <t>Programas de prevencion</t>
  </si>
  <si>
    <t xml:space="preserve">Estudios y diseños que permitan identificar y valorar las zonas de riesgo </t>
  </si>
  <si>
    <t>Compra de elementos para reforzar el  CMGRD</t>
  </si>
  <si>
    <t xml:space="preserve">Capacitaciones y solializaciones de los planes de gestion de riesgo </t>
  </si>
  <si>
    <t>Preparar  a la población para dar  respuesta ante situaciones declaradas de desastres y preparar los planes que orientarán los procesos de reconstrucción postdesastres.</t>
  </si>
  <si>
    <t>Formular y actualizar Planes de emergencia y contingencia, y planes de reconstrucción postdesastre elaborados y Actualizados)</t>
  </si>
  <si>
    <t>Suscribir cuatro convenios con las instituciones que brinandan atención  inmediata a emergencias Bomberos y Defensa Civil  donde se permita fortalecer  estos organismos  con dotaciones y apoyo directo en el cuatrenio.</t>
  </si>
  <si>
    <t>Identificacion del 100% de los daños a causa de un desastres natural, para iniciar la gestion de los recursos del orden Municipal, departamental y Nacional.                                                      Pérdidas en infraestructura de vivienda (Procesos de formación y capacitación del personal vinculado a los organismos de respuesta para la atención de desastres, Bienes e insumos adquiridos para la atención de la población afectada por situaciones de desastre (Centros de Reserva para la Atención de Emergencias -­‐ Decreto 969 de 1995)</t>
  </si>
  <si>
    <t xml:space="preserve">% </t>
  </si>
  <si>
    <t>META  VIGENCIA(2012)</t>
  </si>
  <si>
    <t xml:space="preserve">% de poblacion </t>
  </si>
  <si>
    <t xml:space="preserve">No. De planes formulados y actualizados </t>
  </si>
  <si>
    <t xml:space="preserve">No. De convenios suscritos </t>
  </si>
  <si>
    <t xml:space="preserve">% de daños identificados </t>
  </si>
  <si>
    <t xml:space="preserve">1  convenio por año suscrito con bomberos voluntarios de Pacho </t>
  </si>
  <si>
    <t>Apoyo de emergencias relacionadas con incendios, asesoria al municicipio, apoyo al CMGRD, Ejcucion de programas adoptados por los organismos  del Sistema Nacional de Bomberos de Colombia</t>
  </si>
  <si>
    <r>
      <t>PLAN DE DESARROLLO: "</t>
    </r>
    <r>
      <rPr>
        <b/>
        <i/>
        <sz val="11"/>
        <rFont val="Segoe Print"/>
        <family val="0"/>
      </rPr>
      <t>POR LA RENOVACION FORMAL DE EL PEÑON 2012-2015"</t>
    </r>
  </si>
  <si>
    <t xml:space="preserve">Solicitudes de la comunidad </t>
  </si>
  <si>
    <r>
      <t>PROGRAMA</t>
    </r>
    <r>
      <rPr>
        <b/>
        <sz val="10"/>
        <rFont val="Arial"/>
        <family val="2"/>
      </rPr>
      <t>:                   APOYO A LA ATENCIÓN Y PREVENCIÓN DE DESASTRES Y EMERGENCIAS EN EL MUNICIPIO</t>
    </r>
  </si>
  <si>
    <r>
      <t>OBJETIVOS</t>
    </r>
    <r>
      <rPr>
        <sz val="10"/>
        <rFont val="Arial"/>
        <family val="2"/>
      </rPr>
      <t>: Preparar y llevar a cabo la respuesta ante situaciones declaradas de desastres y preparar los planes que orientarán los procesos de reconstrucción post desastres.</t>
    </r>
  </si>
  <si>
    <t xml:space="preserve">4142- PI, I, AD, JUV,AD, AD-M, MUJER Y HOBRE, VCA, DISCAP. </t>
  </si>
  <si>
    <t xml:space="preserve">REGISTRO FOTOGRAFICO, PLANILLAS, ESTUDIOS, PLANES </t>
  </si>
  <si>
    <t xml:space="preserve">CONTRATO E INFORMES DE ACTIVIDADES </t>
  </si>
  <si>
    <t xml:space="preserve">SECRETARIA DE PLAENACION </t>
  </si>
  <si>
    <t xml:space="preserve">SECRETARIA DE PLANEACION </t>
  </si>
  <si>
    <t>EJE:   AMBIENTE CONSTRUIDO. PROGRESO EN LA INFRAESTRUCTURA PEÑONERA</t>
  </si>
  <si>
    <t xml:space="preserve">SECTOR : VIAS Y TRANSPORTE </t>
  </si>
  <si>
    <r>
      <t xml:space="preserve">OBJETIVO DEL EJE / DIMENSIÓN:   </t>
    </r>
    <r>
      <rPr>
        <sz val="10"/>
        <rFont val="Arial"/>
        <family val="2"/>
      </rPr>
      <t>Propender por un adelanto en la infraestructura espacial sostenible, donde las actividades económicas estén dirigidas al servicio de la comunidad Peñonera, garantizando la calidad de vida, equidad social, goce y disfrute del municipio a través del espacio público, en donde el modelo de uso del suelo viabilice el desarrollo comercial, social y de servicios.</t>
    </r>
  </si>
  <si>
    <r>
      <t>PROGRAMA</t>
    </r>
    <r>
      <rPr>
        <b/>
        <sz val="10"/>
        <rFont val="Arial"/>
        <family val="2"/>
      </rPr>
      <t xml:space="preserve">:                  </t>
    </r>
    <r>
      <rPr>
        <sz val="10"/>
        <rFont val="Arial"/>
        <family val="2"/>
      </rPr>
      <t>SISTEMA VIAL PARA LA CONECTIVIDAD</t>
    </r>
  </si>
  <si>
    <r>
      <t>OBJETIVOS</t>
    </r>
    <r>
      <rPr>
        <sz val="10"/>
        <rFont val="Arial"/>
        <family val="2"/>
      </rPr>
      <t>: Elevar calidad de vida población con mejor movilidad vehicular y peatonal</t>
    </r>
  </si>
  <si>
    <t xml:space="preserve">70% vias mantenidas en el cuatrenio </t>
  </si>
  <si>
    <t>1 Plan de seguridad vial elaborado</t>
  </si>
  <si>
    <t xml:space="preserve">No. </t>
  </si>
  <si>
    <t xml:space="preserve">Mejoramiento de vias </t>
  </si>
  <si>
    <t>Realizar la apertura de 5 km de vías en el municipio en el cuatrienio</t>
  </si>
  <si>
    <t>Realizar el mantenimiento periodico y rutinario a los 186 km malla vial del municipio</t>
  </si>
  <si>
    <t>Realizar una rocerias, limpieza de alcantarillas y cunetas en la malla vial existente anual</t>
  </si>
  <si>
    <t>Gestionar recursos del orden nacional y departamental para adecuar la malla vial del municipio</t>
  </si>
  <si>
    <t xml:space="preserve">Mingas y/o mandatos  con la comunidad, contratacion para ejecutar la limpia de vias, alcantarillas y cunetas </t>
  </si>
  <si>
    <t xml:space="preserve">Elaboracion, radicacion y gestion de proyectos ante el ICCU; INVIAS y demas entidades que aportes recursos a los Municipios para las vias </t>
  </si>
  <si>
    <t xml:space="preserve">Mantenimiento periodico y rutinario de  vias </t>
  </si>
  <si>
    <t xml:space="preserve">coformacion, cuneteo, recebado y afirmado de las vias con el banco de maquinaria del municipio </t>
  </si>
  <si>
    <t>Km</t>
  </si>
  <si>
    <t xml:space="preserve">Km </t>
  </si>
  <si>
    <t>Und</t>
  </si>
  <si>
    <t xml:space="preserve">No: de Km de vias mantenidos </t>
  </si>
  <si>
    <t xml:space="preserve">No. De rocerias </t>
  </si>
  <si>
    <t xml:space="preserve">No. De proyectos gestionados </t>
  </si>
  <si>
    <t xml:space="preserve">Apertura de caminos y vias con el buldozer del municipio </t>
  </si>
  <si>
    <t xml:space="preserve">No. De Km de via </t>
  </si>
  <si>
    <t>META  VIGENCIA(2013)</t>
  </si>
  <si>
    <t xml:space="preserve">Compra de maquinaria y equipo </t>
  </si>
  <si>
    <t xml:space="preserve">und </t>
  </si>
  <si>
    <t>Gestionar recurso del orden nacional departamental para la renovacion del banco de maquinaria del municipio (adquisicion un cilindro)</t>
  </si>
  <si>
    <t>Tramitar un credito con una entidad bancaria y elabracion, radiacacion y gestion de proyectos  para la compra, renovar, mantenimiento  y adecuar la maquinaria  del Municipio</t>
  </si>
  <si>
    <t>Realizar el mantenimiento Al 60% de la maquinaria existente del municipio</t>
  </si>
  <si>
    <t xml:space="preserve">% de maquinaria mantenida </t>
  </si>
  <si>
    <t>No. De proyectos gestionados para el mantenimiento del banco de maquinaria y adquisicion de Motoniveladora, cilindro</t>
  </si>
  <si>
    <t xml:space="preserve">Elaboracion plan de seguridad vial, dotacion de equipos y seguridad vial </t>
  </si>
  <si>
    <t xml:space="preserve">Caracterización, Identificación de las amenazas y estimación de los riesgos,  Evaluación del estado actual de la seguridad vial,  Definir e implementar el sistema de seguridad que garantice minimizar los riesgos identificados en la primera etapa, Definir las políticas de seguridad, Definir las medidas y procedimientos a implementar, Evaluar el sistema de seguridad implementado </t>
  </si>
  <si>
    <t>Elaborar e implementar EL Plan de Seguridad Vial, Donde se identifiquen los puntos de alta accidentalidad de la red vial y establecer Soluciones respecto a los puntos de alta accidentalidad identificados</t>
  </si>
  <si>
    <t>Comité Municipal de Seguridad Vial creado y en funcionamiento</t>
  </si>
  <si>
    <t xml:space="preserve">No. De planes elaborados e implementados </t>
  </si>
  <si>
    <t xml:space="preserve">No. De comites crados </t>
  </si>
  <si>
    <t xml:space="preserve">REGISTRO FOTOGRAFICO, CONTRATOS </t>
  </si>
  <si>
    <t xml:space="preserve">CONTRATO E INFORMES DE ACTIVIDADES, REGISTRO FOTOGRAFICO  </t>
  </si>
  <si>
    <t xml:space="preserve">Mejoramiento  de vivienda y saneamiento basico </t>
  </si>
  <si>
    <t>Atender el 10% de la poblacion PVCA, PEP, mujer cabeza de hogar en el cuatrenio y gestionar recuros para la poblacion afectada por la ola invernal</t>
  </si>
  <si>
    <t>Formular dos proyectos de Mejoramiento de vivienda con la particiapcion de un profesional especializado que identifique de manera precisa las necesidades de las familias e implementando metodologias de caracterizacion de la poblacion y donde se beneficien la PVCA, PEP y las mujeres cabeza de hogar</t>
  </si>
  <si>
    <t xml:space="preserve">Formar Una base consolidada del estado de las viviendas del Municipio </t>
  </si>
  <si>
    <t xml:space="preserve">Elaboracion de proyectos para construccion de baños, cocinas, pisos, </t>
  </si>
  <si>
    <t xml:space="preserve">Titulacion y legalizacion de predios </t>
  </si>
  <si>
    <t>Diseño de una estrategias de acompañamiento y asesoría para apoyar a las familias en el proceso de legalización de sus predios.</t>
  </si>
  <si>
    <t xml:space="preserve">Asesorar a los campesinos para que legalicen sus predios,  dandoles a conocer los tramites, documentacion que requieren para  obtencion de la escritura </t>
  </si>
  <si>
    <t xml:space="preserve">No. De Familias asesoradas </t>
  </si>
  <si>
    <t xml:space="preserve">SECTOR : VIVIENDA </t>
  </si>
  <si>
    <r>
      <t xml:space="preserve">OBJETIVO DEL EJE / DIMENSIÓN:  </t>
    </r>
    <r>
      <rPr>
        <sz val="10"/>
        <rFont val="Arial"/>
        <family val="2"/>
      </rPr>
      <t>Propender por un adelanto en la infraestructura espacial sostenible, donde las actividades económicas estén dirigidas al servicio de la comunidad Peñonera, garantizando la calidad de vida, equidad social, goce y disfrute del municipio a través del espacio público, en donde el modelo de uso del suelo viabilice el desarrollo comercial, social y de servicios.</t>
    </r>
  </si>
  <si>
    <r>
      <t>PROGRAMA</t>
    </r>
    <r>
      <rPr>
        <b/>
        <sz val="10"/>
        <rFont val="Arial"/>
        <family val="2"/>
      </rPr>
      <t xml:space="preserve">:                  </t>
    </r>
    <r>
      <rPr>
        <sz val="10"/>
        <rFont val="Arial"/>
        <family val="2"/>
      </rPr>
      <t>VIVIENDA PARA EL DISFRUTE DE UNA VIDA DIGNA.</t>
    </r>
  </si>
  <si>
    <r>
      <t>OBJETIVOS</t>
    </r>
    <r>
      <rPr>
        <sz val="10"/>
        <rFont val="Arial"/>
        <family val="2"/>
      </rPr>
      <t>: Mejor hábitat para las familias con espacios físicos individuales y entornos colectivos más amables y dignos.l</t>
    </r>
  </si>
  <si>
    <t xml:space="preserve"> MUJER Y HOBRE CEBEZA DE HOGAR </t>
  </si>
  <si>
    <t xml:space="preserve">INFORMES </t>
  </si>
  <si>
    <t xml:space="preserve">Reparacion, conservacion y mejoramiento del Palacio Municipal </t>
  </si>
  <si>
    <t>EJE:   AMBIENTE POLÍTICO ADMINISTRATIVO: CUENTAS CLARAS</t>
  </si>
  <si>
    <t>SECTOR : EQUIPAMIENTO MUNICIPAL</t>
  </si>
  <si>
    <r>
      <t xml:space="preserve">OBJETIVO DEL EJE / DIMENSIÓN:  </t>
    </r>
    <r>
      <rPr>
        <sz val="10"/>
        <rFont val="Arial"/>
        <family val="2"/>
      </rPr>
      <t>Generar confianza y valor público con más seguridad, cercanía del gobierno a la ciudadanía, gerencia eficiente, interacción y beneficios de retorno para la gente.</t>
    </r>
  </si>
  <si>
    <r>
      <t>PROGRAMA</t>
    </r>
    <r>
      <rPr>
        <b/>
        <sz val="10"/>
        <rFont val="Arial"/>
        <family val="2"/>
      </rPr>
      <t>:                INFRAESTRUCTURA FÍSICA Y BIENES PÚBLICOS</t>
    </r>
  </si>
  <si>
    <r>
      <t>OBJETIVOS</t>
    </r>
    <r>
      <rPr>
        <sz val="10"/>
        <rFont val="Arial"/>
        <family val="2"/>
      </rPr>
      <t xml:space="preserve">:Mejorar la infraestructura del Municipio. </t>
    </r>
  </si>
  <si>
    <t>Mejorar ambientes físicos para la
prestación de servicios sociales en el municipio.</t>
  </si>
  <si>
    <t xml:space="preserve">ejecucion de  obras de rehabilitacion y mantenimiento al palacio municipal  y dependencias  </t>
  </si>
  <si>
    <t>UND</t>
  </si>
  <si>
    <t xml:space="preserve">Realizar un mejoramiento a el palacio Municipal </t>
  </si>
  <si>
    <t xml:space="preserve">No. Mantenimientos </t>
  </si>
  <si>
    <t xml:space="preserve">Construccion de la infraestructura fisica de parques para la recreacion </t>
  </si>
  <si>
    <t xml:space="preserve">Mantenimiento, ampliacion y adecuacion  preventiva a los parque infantiles existentes </t>
  </si>
  <si>
    <t>10 Parques para la recreación y Esparcimiento de los niñ@s  y ancianos construidos Y remodelados en el cuatrenio.</t>
  </si>
  <si>
    <t xml:space="preserve">No. De parques infantiles  construidos y remodelados </t>
  </si>
  <si>
    <t xml:space="preserve"> 4142- PI, I, AD, JUV,AD, AD-M, MUJER Y HOBRE, VCA, DISCAP. </t>
  </si>
  <si>
    <t>Reparacion, conservacion y mejoramiento de la infraestructura  Planta de sacrificio de ganado</t>
  </si>
  <si>
    <t xml:space="preserve">Realizar obras de adecuacion planta de sacrificio </t>
  </si>
  <si>
    <t xml:space="preserve">UND </t>
  </si>
  <si>
    <t>Gestionar la puesta en marcha de la Planta de sacrificio de ganado para consumo humano adecuada a los lineamientos expresados en la Ley vigente durante el cuatrenio</t>
  </si>
  <si>
    <t xml:space="preserve">No. De plantas de sacrificio de ganado funcionando </t>
  </si>
  <si>
    <t>Reparacion, conservacion y mejoramiento de la infraestructura fisica Plaza de mercado municipal</t>
  </si>
  <si>
    <t xml:space="preserve">Realizar obras de mantenimiento Plaza de mercado y pabellones de carne </t>
  </si>
  <si>
    <t xml:space="preserve">Reaparacion, conservacion y mejoramiento de la infraestructura fisica Kiosco Municipal </t>
  </si>
  <si>
    <t xml:space="preserve">Realizar obras de mantenimiento piscina Municipal </t>
  </si>
  <si>
    <t>Un mantenimiento anual a la Piscina y Kiosco municipal, como principal atractivo turistico del municipio.</t>
  </si>
  <si>
    <t xml:space="preserve">No. De mantenimientos </t>
  </si>
  <si>
    <t xml:space="preserve">Mejoramiento y mantenimiento de cementerios (morgue Municipal) </t>
  </si>
  <si>
    <t xml:space="preserve">Realizar obras de mantenimiento y mejoramiento a la morgue Municipal </t>
  </si>
  <si>
    <t xml:space="preserve">Un mantenimiento en el cuatrinio </t>
  </si>
  <si>
    <t xml:space="preserve">Mejoramiento y mantenimiento de mobiliarios del espacio publico (coso Municipal) </t>
  </si>
  <si>
    <t xml:space="preserve">Realizar obras de mantenimiento y mejoramiento al coso Municipal </t>
  </si>
  <si>
    <t xml:space="preserve">SECTOR : JUSTICIA Y SEGURIDAD </t>
  </si>
  <si>
    <r>
      <t>PROGRAMA</t>
    </r>
    <r>
      <rPr>
        <b/>
        <sz val="10"/>
        <rFont val="Arial"/>
        <family val="2"/>
      </rPr>
      <t>:               UN MUNICIPIO SEGURO</t>
    </r>
  </si>
  <si>
    <r>
      <t>OBJETIVOS</t>
    </r>
    <r>
      <rPr>
        <sz val="10"/>
        <rFont val="Arial"/>
        <family val="2"/>
      </rPr>
      <t>:Proteger a los ciudadanos en su vida, integridad, libertad y patrimonio económico, por medio de La reducción y sanción del delito, el temor a la violencia y la promoción de la convivencia</t>
    </r>
  </si>
  <si>
    <t xml:space="preserve">NOMBRE  -  Secretario de Gobierno </t>
  </si>
  <si>
    <t xml:space="preserve"> Reducir  la frecuencia de los delitos que atenten la seguridad ciudadana y democrática, en el Municipio </t>
  </si>
  <si>
    <t xml:space="preserve">Seguridad  Ciudadana y preservacion del orden publico </t>
  </si>
  <si>
    <t>En coordinación con la Policía, asignar e incrementar el número de efectivos    la Policía Nacional según criterios de priorización y necesidades específicas en razón a los tipos de delincuencia</t>
  </si>
  <si>
    <t>Capacitar  el 50% de los padres de familia en situación de vulnerabilidad en competencias  basicas sobre resolución de diferencias y conflictos intrafamiliares e interpersonales para prevenir actos de violencia e intolerancia.</t>
  </si>
  <si>
    <t xml:space="preserve">% de poblacion capacitada </t>
  </si>
  <si>
    <t>Implementar UN plan anual  de desarme en coordinación con la policia nacional</t>
  </si>
  <si>
    <t xml:space="preserve">N. de planes implementados </t>
  </si>
  <si>
    <t>Elaborar y ejecutar EN UN 20% el Plan Integral de Seguridad y Convivencia  ciudadana, en coordinación con las entidades pertinentes</t>
  </si>
  <si>
    <t xml:space="preserve">20 niñ@s vinculados a la Policia CIVICA JUVENIL - Niños Cuida palos  Medio Ambiente </t>
  </si>
  <si>
    <t xml:space="preserve">No. De niños vinculados a la policia civica </t>
  </si>
  <si>
    <t>Crear 5 Frentes De Seguridad Local en el cuatrenio</t>
  </si>
  <si>
    <t xml:space="preserve">No. De frentes de seguridad creados </t>
  </si>
  <si>
    <t>100% Municipio seguros con la participacion del Ejercito Nacional (pintura de escuelas, acompañamiento vial)</t>
  </si>
  <si>
    <t xml:space="preserve">Construccion de un comando de policia para el Municipio de El Peñon </t>
  </si>
  <si>
    <t>Gestionar la construccion del comando de policia para el municipio de El Peñón</t>
  </si>
  <si>
    <t xml:space="preserve">No. Proyectos gestionados </t>
  </si>
  <si>
    <t xml:space="preserve">Gestion de recursos </t>
  </si>
  <si>
    <t xml:space="preserve">Gestionar para que permanezca o aumente el numero de personal efectivo </t>
  </si>
  <si>
    <t xml:space="preserve">Coordinar junto con la policia jornadas de desarme en la juridiccon del municipio </t>
  </si>
  <si>
    <t xml:space="preserve">Diagnostico basado en la problematica del año 2011 y 2012 y elaboracion del del plan </t>
  </si>
  <si>
    <t xml:space="preserve">Realizar canpañas para dar a canocer el programa e incentivar a los niños para que hagan parte de la pilicia Civica Juvenil - Niños cuidapalos medio ambiente  </t>
  </si>
  <si>
    <t xml:space="preserve">Coordinar junto con la policia y realizar charlas para que las comunidades se vincules a estos frentes </t>
  </si>
  <si>
    <t xml:space="preserve">Realizar jornadas de trabajo, limpia de escuelas, vias   y espacios publicos vinculando al ejercito y la policia. </t>
  </si>
  <si>
    <t xml:space="preserve">segun demanda </t>
  </si>
  <si>
    <t xml:space="preserve">Realizar reuniones en veredas especialmente donde exista incremento de infraccion de normas policivas y penales - REALIZACIÓN DE CUATRO (4)  ESCUELAS DE PADRES DONDE SE ORIENTE EL MANEJO Y RESOLUCIÓN DE COMFLICTOS </t>
  </si>
  <si>
    <r>
      <t xml:space="preserve">PLAN DE DESARROLLO: </t>
    </r>
    <r>
      <rPr>
        <b/>
        <i/>
        <sz val="10"/>
        <rFont val="Lucida Handwriting"/>
        <family val="4"/>
      </rPr>
      <t>"POR LA RENOVACION FORMALD E EL PEÑON  2012-2015"</t>
    </r>
  </si>
  <si>
    <t>COMPONENTE DE EFICACIA - PLAN DE ACCIÒN - VIGENCIA  2013</t>
  </si>
  <si>
    <t>EJE: SOCIO CULTURAL: CONSTRUYENDO EQUIDAD Y PROSPERIDAD</t>
  </si>
  <si>
    <t xml:space="preserve">SECTOR : SALUD </t>
  </si>
  <si>
    <t xml:space="preserve">OBJETIVO DEL EJE / DIMENSIÓN: </t>
  </si>
  <si>
    <r>
      <t>PROGRAMA</t>
    </r>
    <r>
      <rPr>
        <b/>
        <sz val="8"/>
        <rFont val="Arial"/>
        <family val="2"/>
      </rPr>
      <t>:                      Peñoneros Saludables</t>
    </r>
  </si>
  <si>
    <r>
      <t>OBJETIVOS</t>
    </r>
    <r>
      <rPr>
        <sz val="9"/>
        <rFont val="Arial"/>
        <family val="2"/>
      </rPr>
      <t>: Mejorar las coberturas en el aseguramiento de la población (VCA, EP) subsidiada en el Municipio de El Peñon y propender por la adecuada protección de la población según los lineamientos presentados por el Consejo Nacional de Seguridad Social en Salud – CNSSS</t>
    </r>
  </si>
  <si>
    <t>META  VIGENCIA(2011 Y 2013)</t>
  </si>
  <si>
    <t xml:space="preserve">NOMBRE  -  Secretaria de Gobierno </t>
  </si>
  <si>
    <t>En el 2015 los peñoneros habrán mejorado su salud gracias al acceso a entornos saludables, mejores estilos de vida, prevención de riesgos,  buenos hábitos alimenticios,  práctica del deporte y satisfechos por una prestación de servicios con calidad y oportunidad</t>
  </si>
  <si>
    <t xml:space="preserve">SECRETARIA DE GOBIERNO </t>
  </si>
  <si>
    <t xml:space="preserve">TODOS ASEGURADOS </t>
  </si>
  <si>
    <t xml:space="preserve"> realizar plan de accion para afiliar un 30% de las personas no cubiertas con el subsidio a la demanda </t>
  </si>
  <si>
    <t>% de personas vinculadas</t>
  </si>
  <si>
    <t xml:space="preserve">Lograr que 100 personas de niveles 1 y 2 SISBEN, pobreza extrema, Victima del conflicto armado y listados censales ingresen al Régimen Subsidiado de Salud, en el cuatrenio.             </t>
  </si>
  <si>
    <t>50</t>
  </si>
  <si>
    <t>PI-I-AD-JUV-AD-ADM-VCA-DISCAP-AFRO-INDIG</t>
  </si>
  <si>
    <t xml:space="preserve">REGISTROS DE DOCUMENTOS(PLANILLAS, INFORMES Y SEGUIMIENTO A LAS ACTIVIDADES </t>
  </si>
  <si>
    <t>realizar una campaña para Promover  la afiliacion al SGSSS y el buen uso de cupos del regimen subsidiado en el cuatrenio.</t>
  </si>
  <si>
    <t xml:space="preserve">No. Campañas realizadas </t>
  </si>
  <si>
    <t>2</t>
  </si>
  <si>
    <t xml:space="preserve">contar con base de datos de ususarios del regimen subsidiado de salud actualizada </t>
  </si>
  <si>
    <t xml:space="preserve">No. De actualizaciones </t>
  </si>
  <si>
    <t>1</t>
  </si>
  <si>
    <t xml:space="preserve">Realizar Auditoria  a las IPS Y EPS presentes en el municipio, para verificar el cumplimiento de los procesos del regimen subsidiado </t>
  </si>
  <si>
    <t xml:space="preserve">No. De auditorias realizadas </t>
  </si>
  <si>
    <t>realizar plan accion para depuracion de Base De Datos  Al 80%</t>
  </si>
  <si>
    <t>porcentaje</t>
  </si>
  <si>
    <t>BUENA PRESTACION DE SERVICIOS DE SALUD EN  LA ESE CAYETANO MARIA DE ROJAS</t>
  </si>
  <si>
    <t>una reunion entre la direccion local de salud y la ESE cayetano Maria de Rojas para verificar cumplimiento de los estándares de calidad, sistema de referencia y contra referencia.</t>
  </si>
  <si>
    <t>Realizar 4 reuniones  para verificar el cumplimiento de los estándares de calidad, sistema de referencia y contra referencia.</t>
  </si>
  <si>
    <t xml:space="preserve">REGISTRO DOCUMENTALES, FOTOGRAFICOS, RELACION DE CITAS Y AUDITORIAS </t>
  </si>
  <si>
    <t xml:space="preserve">suscribir contrato contrato con las ESE cayetano Rojas para la prestacion de servicios de salud a la poblacion pobre no afiliada al regimen subsidiado </t>
  </si>
  <si>
    <t>numero de contratos suscritos</t>
  </si>
  <si>
    <t>Realizar un Contrato anual con la ESE municipal para la prestación de servicios a la población pobre no afiliada al régimen subsidiado.</t>
  </si>
  <si>
    <t>Realizar proyecto para el mejoramiento de la infraestructura de la planta física de la ESE Cayetano María de Rojas sea acorde a la necesidad de servicios que la población de El Peñón requiere.</t>
  </si>
  <si>
    <t>No. De adecuaciones a la planta fisica de la ESE realizadas</t>
  </si>
  <si>
    <t>Gestionar ante el plan Bienal departamental un proyecto para el mejoramiento de la infraestructura hospitalaria en el cuatrenio.</t>
  </si>
  <si>
    <t>Recepcionar y dar trámite al 100% de quejas y reclamos de salud.</t>
  </si>
  <si>
    <t>ofina de atencion al usuario en funcionamiento</t>
  </si>
  <si>
    <t>Mantener en funcionamiento el buzon del usuario en salud en la direccion local de salud, en el cuatrenio</t>
  </si>
  <si>
    <t>Realizar vigilancia y control al prestador en lo relacionado a los estándares de calidad.</t>
  </si>
  <si>
    <t>No. De procesos implementados</t>
  </si>
  <si>
    <t>Anualmente se Verificara el cumplimiento de estándares de calidad en el prestador ESE Cayetano María de Rojas</t>
  </si>
  <si>
    <t>0.50</t>
  </si>
  <si>
    <t>POLITICA DE SALUD LABORAL EN EL MUNICIPIO</t>
  </si>
  <si>
    <t>Disminuir al 45%, la población laboral activa que está expuesta a factores de riesgo laboral.</t>
  </si>
  <si>
    <t xml:space="preserve">un documento de politica en salud laboral </t>
  </si>
  <si>
    <t>Implementar 3 acciones de Sensibilización en derechos y deberes en salud y riesgos profesionales a la población ocupada del Municipio en el cuatrenio.</t>
  </si>
  <si>
    <t>AD</t>
  </si>
  <si>
    <t xml:space="preserve">INFOR MES SOBRE LAS CAPACITACIONES DEL RIESGO LABORAL, VERIFICAR LOS ELEMENTOS DE SEGURIDAD LABORAL , QUE LA INFRAESTRUCTURA SEA ADECUADA PARA LAS ACTIVIDADES LABORES, MEDIANTE REGISTRO FOTOGRAFICOS Y REALIZAR SEGUIMIENTO CONTINUO </t>
  </si>
  <si>
    <t xml:space="preserve">Realizar un COVE Municipal para analizar la morbilidad y mortalidad por accidentes de trabajo y enfermedad laboral </t>
  </si>
  <si>
    <t>porcentaje de personas en riesgo laboral</t>
  </si>
  <si>
    <t>Realizar 4 retroalimentaciones en morbilidad y mortalidad por accidentes de trabajo y enfermedad a causa del trabajo en el municipio a través del COVE Municipal, en el cuatrenio.</t>
  </si>
  <si>
    <t xml:space="preserve">realizar documento de politica de entornos laborales saludables y salud ocupacional  </t>
  </si>
  <si>
    <t xml:space="preserve">Implementar al 100% y en ejecucion un 50%, la politica de entornos laborales saludables y fomento de la salud ocupacional municipal en el cuatrenio.  </t>
  </si>
  <si>
    <t>META DE PRODUCTO 4</t>
  </si>
  <si>
    <t xml:space="preserve">PLAN DE INTERVENCIONES COLECTIVAS  PARA LA PROMOCION DE LA SALUD Y PREVENCION DE RIESGOS EN SALUD </t>
  </si>
  <si>
    <t>Ejecutar las acciones de promocion y prevencion de la salud incluidas en el plan de intervenciones colectivas paraMantener en 0% la razon de la Mortalidad materna</t>
  </si>
  <si>
    <t>razon de la mortalidad materna</t>
  </si>
  <si>
    <t xml:space="preserve">Incrementar al  100% de maternas en control prenatal desde el primer trimestre. </t>
  </si>
  <si>
    <t>MUJERES</t>
  </si>
  <si>
    <t xml:space="preserve">VERIFICAR DE FORMA CONTINUA, MEDIANTE VISITAS, REGISTROS FOTOGRAFICOS Y DOCUMENTALES </t>
  </si>
  <si>
    <t>Ejecutar las acciones de promocion y prevencion de la salud incluidas en el plan de intervenciones colectivas paraMantener en 0% la tasa de mortalidad infantil en menores de 1 año</t>
  </si>
  <si>
    <t>tasa de mortalidad infantil</t>
  </si>
  <si>
    <t xml:space="preserve">Promoción de la estrategia de vacunación sin barreras con la cooperación intersectorial y comunitaria para el logro de coberturas útiles de vacunación. Lograr en el cuatrenio el 95% de coberturas utiles de vacunacion en menores de un año                        </t>
  </si>
  <si>
    <t>PI</t>
  </si>
  <si>
    <t>Ejecutar las acciones de promocion y prevencion de la salud incluidas en el plan de intervenciones colectivas paraMantener en 0% la Tasa en mortalidad en menores a 5 años</t>
  </si>
  <si>
    <t>tasa de mortalidad en menores de 5 años</t>
  </si>
  <si>
    <t>Lograr durante el cuatrenio  el 95% de coberturas utiles de vacunacion en menores a 5 años a traves de la Promoción de la estrategia de vacunación sin barreras con la cooperación intersectorial y comunitaria para el logro de coberturas útiles de vacunación.</t>
  </si>
  <si>
    <t>I</t>
  </si>
  <si>
    <t>Ejecutar las acciones de promocion y prevencion de la salud incluidas en el plan de intervenciones colectivas paraEvitar la morbi - mortalidad en niños de 0 a 5 años</t>
  </si>
  <si>
    <t>morbilidad en niños de 0 a 5 años y mortalidad infantil 0 a 5  años</t>
  </si>
  <si>
    <t>En El cuatrenio mantener la Promoción de las estrategias “Atención Integral de las Enfermedades Prevalentes de la Infancia” – AIEPI-; “Instituciones Amigas de la Mujer y de la Infancia” –IAMI-, en  la Institucion Prestadora de Servicios de Salud – IPS, cayetano Maria de Rojas.</t>
  </si>
  <si>
    <t>PI-I</t>
  </si>
  <si>
    <t>Ejecutar las acciones de promocion y prevencion de la salud incluidas en el plan de intervenciones colectivas paraDisminuir en 2 puntos la desnutricion aguda en la primera infancia.</t>
  </si>
  <si>
    <t>tasa de desnutricion aguda en menores de cinco años</t>
  </si>
  <si>
    <t xml:space="preserve">Mantener  AL 100% la lactancia materna exclusiva durante los 6 primeros meses de vida.  </t>
  </si>
  <si>
    <t>Canalización y apoyo nutricional niños menores a 5 años en riesgo. Mantenerla en el 100% en el cuatrienio.</t>
  </si>
  <si>
    <t>Ejecutar las acciones de promocion y prevencion de la salud incluidas en el plan de intervenciones colectivas paraMejorar la seguridad alimentaria y nutricional de la poblacion de El Peñon (extrema pobreza, PVCA, Grupos vulnerables a travez de capacitaciones sobre habitos nutricionales, y como preparar los alimentos</t>
  </si>
  <si>
    <t>numero de personas sensiblizadas</t>
  </si>
  <si>
    <t>40% población sensibilizada en hábitos nutricionales</t>
  </si>
  <si>
    <t>25</t>
  </si>
  <si>
    <t>JUV</t>
  </si>
  <si>
    <t>Ejecutar las acciones de promocion y prevencion de la salud incluidas en el plan de intervenciones colectivas paraLograr que en porcentaje del  30% a 50% de las familias beneficiadas a través de la Estrategia Unidos superen su situación de pobreza extrema</t>
  </si>
  <si>
    <t xml:space="preserve">porcentaje de familias con logos alcalzados </t>
  </si>
  <si>
    <t>Lograr que el 60% de la infancia y adolescencia, las personas en pobreza extrema, la poblacion victima de la violencia, accedan a los programas de prevención y promoción de la salud.</t>
  </si>
  <si>
    <t>30</t>
  </si>
  <si>
    <t>Ejecutar las acciones de promocion y prevencion de la salud incluidas en el plan de intervenciones colectivas paraLograr que el 30% de los jovenes reciban formacion sobre su sexualidad, proyecto de vida según su diversidad etnica y cultural</t>
  </si>
  <si>
    <t>Desarrollar 4 programas de formación para la sexualidad, construcción de ciudadanía y habilidades para la vida que favorezcan el desarrollo de un proyecto de vida autónomo, responsable, satisfactorio, libremente escogido y útil para si mismo y la sociedad, teniendo en cuenta la diversidad étnica y cultural.</t>
  </si>
  <si>
    <t>MUJERES-PI-I</t>
  </si>
  <si>
    <t xml:space="preserve">Ejecutar las acciones de promocion y prevencion de la salud incluidas en el plan de intervenciones colectivas paraMejorar la salud mental de toda la poblacion peñonera y evitar el consumo de sustancias psicoactivas en todo tipo de poblacion </t>
  </si>
  <si>
    <t>numero de personas recibiendo apoyo en salud mental</t>
  </si>
  <si>
    <t xml:space="preserve">Reactivar y poner en funcionamiento la red del buen trato y el comité sustancias psicoactivas, realizando 4 reuniones anuales. </t>
  </si>
  <si>
    <t>8</t>
  </si>
  <si>
    <t>Ejecutar las acciones de promocion y prevencion de la salud incluidas en el plan de intervenciones colectivas paraEvitar la morbilidad de estudiantes y empleados, causada por el consumo de tabaco en sitios de alta concurrencia poblacional.</t>
  </si>
  <si>
    <t xml:space="preserve">numero de casos </t>
  </si>
  <si>
    <t>A travez de campañas publicitarias una anual ("Respire tranquilo zona libre de humo resolucion 1956 del 30 de mayo de 2008"), desarrollar la estrategia espacios libres de humo en instituciones educativas, Espacios de Trabajo y Espacios Públicos, en coordinación con  EPS-, ARP, sector educativo, de cultura, deporte y otros.</t>
  </si>
  <si>
    <t>Ejecutar las acciones de promocion y prevencion de la salud incluidas en el plan de intervenciones colectivas paraBrindar a los niños  escolarizados de 6 a 11 años, entornos saludables y promover  estilos de vida saludable.</t>
  </si>
  <si>
    <t xml:space="preserve">numero de niños beneficiados </t>
  </si>
  <si>
    <t>Desarrollar   la estrategia de entornos saludables en coordinación con las – EPS- y - ARP, los sectores educativo, de cultura, deporte y otros.</t>
  </si>
  <si>
    <t>Continuar en el cuatrenio con la estrategia escuela saludable en el municipio , atendiendo el total de las escuelas (29)</t>
  </si>
  <si>
    <t>10</t>
  </si>
  <si>
    <t>Ejecutar las acciones de promocion y prevencion de la salud incluidas en el plan de intervenciones colectivas paraEvitar la morbi.mortalidad materna e infantil</t>
  </si>
  <si>
    <t>causas de morbilidad</t>
  </si>
  <si>
    <t>Promoción de campañas de asesoría y prueba voluntaria para VIH en población general y gestante, en coordinación con las Entidades Promotoras de Salud EPS- y Administradoras de Riesgos Profesionales –ARP</t>
  </si>
  <si>
    <t>AD-JUV-AD-ADM-DISCAP-AFRO-INDIG</t>
  </si>
  <si>
    <t>razon de la maternidad materna e infantil</t>
  </si>
  <si>
    <t>Garantizar Que El 100% De Las Maternas Se Realicen La Prueba Elisa.</t>
  </si>
  <si>
    <t>Ejecutar las acciones de promocion y prevencion de la salud incluidas en el plan de intervenciones colectivas paraEvitar la morbimortalidd infantil</t>
  </si>
  <si>
    <t>razon de la mortalidad  infantil 0                       morbilidad infantil (EDA, ERA , …..</t>
  </si>
  <si>
    <t>Impulsar el desarrollo de la atención integral protocolizada en salud con enfoque de riesgo bio -psicosocial, sin barreras y con calidad, para control prenatal, atención del parto y posparto, las emergencias obstétricas, e interrupción voluntaria del embarazo</t>
  </si>
  <si>
    <t>Ejecutar las acciones de promocion y prevencion de la salud incluidas en el plan de intervenciones colectivas paraDisminuir La Desnutrición Crónica De Los Niños Menores De 2 Años</t>
  </si>
  <si>
    <t>TASA DE DESNUTRICION CRONICA</t>
  </si>
  <si>
    <t>Canalización del 100% y seguimiento hasta lograr la recuperación nutricional de los menores de dos (2) años con algún grado de desnutrición, en coordinación con las Entidades Promotoras de Salud – EPS.</t>
  </si>
  <si>
    <t xml:space="preserve">Ejecutar las acciones de promocion y prevencion de la salud incluidas en el plan de intervenciones colectivas paraReducir la población por debajo del nivel mínimo de consumo de energía alimentaria </t>
  </si>
  <si>
    <t>NIVEL BAJO DE ENERGIA</t>
  </si>
  <si>
    <t>En el cuatrienio 100% cuidadores de niñ@s &lt; de 5
años formados en nutrición.</t>
  </si>
  <si>
    <t xml:space="preserve">Ejecutar las acciones de promocion y prevencion de la salud incluidas en el plan de intervenciones colectivas paraCaptar e intervenir todos los casos de sintomaticos respiratorios </t>
  </si>
  <si>
    <t>Búsqueda activa de sintomáticos respiratorios y de piel y sistema nervioso periférico, en coordinación con las Entidades Promotoras de Salud – EPS- y Administradoras de Riesgos Profesionales – ARP</t>
  </si>
  <si>
    <t>Ejecutar las acciones de promocion y prevencion de la salud incluidas en el plan de intervenciones colectivas paraCaptar e intervenir todos los casos de TBC Y LEPRA que se presenten en el municipio</t>
  </si>
  <si>
    <t>Continuidad al plan estratégico “Colombia Libre de Tuberculosis 2006-2015”, en coordinación con las Entidades Promotoras de Salud – EPS-.</t>
  </si>
  <si>
    <t>numero de personas atendids con algun programa de salud mental</t>
  </si>
  <si>
    <t>Implementación de la estrategia de “Atención Primaria en Salud Mental” en coordinación con las Entidades Promotoras de Salud – EPS-, Administradoras de Riesgos sectores y la comunidad.Profesionales – ARP-, los actores de otros</t>
  </si>
  <si>
    <t>PROMOCION SOCIAL</t>
  </si>
  <si>
    <t>Sensibilizar a la poblacion vulnerable , adultos mayores, pvca, discapacitados, poblacion infantil, gestantes y poblacion en pobreza extrema en prevencion de riesgos en salud y participacion social en salud</t>
  </si>
  <si>
    <t>NUMERO DE PERSONAS SENSIBILIZADAS</t>
  </si>
  <si>
    <t>Realizar 4 reuniones con las poblaciones vulnerables durante el cuatrenio para la promocion social de la salud y formas de participacion social</t>
  </si>
  <si>
    <t>SEGUIMIENTO A LAS CAPACITACIONES Y CHARLAS , REGISTRO FOTOGRAFICOS Y DOCUMENTAL</t>
  </si>
  <si>
    <t>mantener activas las formas de participacion comunitaria en salud , COPACOS ,Veedurias, Asociaciones De Usuarios.</t>
  </si>
  <si>
    <t>No. De formas de participacion funcionando</t>
  </si>
  <si>
    <t>AD-JUV-AD-ADM-VCA-DISCAP-AFRO-INDIG</t>
  </si>
  <si>
    <t xml:space="preserve">SECTOR : EDUCACION </t>
  </si>
  <si>
    <t>OBJETIVO DEL EJE / DIMENSIÓN: Búscar el bienestar de la población urbana y rural; con ambientes favorables a la restitución y ejercicio de los derechos sociales, culturales mediante la provisión de bienes y servicios que permitan fortalecer el capital humano con habilidades para vivir y desempeñarse con motivaciones necesarias para ser capital social porque está dispuesto a procurar el bien individual y colectivo.</t>
  </si>
  <si>
    <r>
      <t>PROGRAMA</t>
    </r>
    <r>
      <rPr>
        <b/>
        <sz val="8"/>
        <rFont val="Arial"/>
        <family val="2"/>
      </rPr>
      <t>:                    TODOS A ESTUDIAR</t>
    </r>
  </si>
  <si>
    <t xml:space="preserve">OBJETIVOS: Mejorar la calidad y pertinencia de la educación. </t>
  </si>
  <si>
    <t>Mas personas accediendo a la poblacion basica primaria, secundaria, media, tecnica y superior</t>
  </si>
  <si>
    <t xml:space="preserve">Garantizar el acceso, calidad, permanencia de la Educacion de la poblacion estudiantil  </t>
  </si>
  <si>
    <t xml:space="preserve">95% de la poblacion en edad escolar (Basica primaria y secundaria y media 11 - 16 años)dentro del sistema
educativo , realizar charlas para consientizar a los padres de la importancia de que los niños ingresen a sistema eduactivo </t>
  </si>
  <si>
    <t xml:space="preserve">% de poblacion incluida </t>
  </si>
  <si>
    <t>95% poblacion en edad escolar dentro del sistema educativo</t>
  </si>
  <si>
    <t>REGISTRO DE NIÑOS MATRICULADOS, REGISTRO DE ASISTENCIA ESCOLAR</t>
  </si>
  <si>
    <t>Gestionar y establecer 2 programas educativos afines con el desarrollo económico del municipio. En el cuatrenio</t>
  </si>
  <si>
    <t>AD-JUV-AD</t>
  </si>
  <si>
    <t xml:space="preserve">Elevar a 40 pobladores que tienen acceso a la educación de nivel técnico, tecnólogo o profesional. Solicitar a la universidad de cundinamarca para que realice socializacion de las diferentes carreras que ofrecen, que documentos necesitan para in gresar, que facilidades de pago tienen mediante que cooperativa se puede hacer el prestamo estudiantil y que porcentaje manejan, ademas que posibiliades para que los estudiantes puedan acceder alguna becas estudiantiles </t>
  </si>
  <si>
    <t xml:space="preserve">No. Plobladores </t>
  </si>
  <si>
    <t>Apoyar anualmente el programa de la universidad Minuto de Dios UNIMINUTO - ARTICULACION (poblacion beneficiada con el programa 52) y en el SENA microcredito (40). Y otras universidades</t>
  </si>
  <si>
    <t>Continuar con el progama de validacion con la metodologia CAFAM</t>
  </si>
  <si>
    <t>Gestionar un convenio con la gobernacion y el ICETEX para que los estudiantes que sean reconocidos como los mejores bachilleres de sus respectivas instituciones, reciban apoyo del Estado para poder continuar con sus estudios universitarios y tecnicos.</t>
  </si>
  <si>
    <t>AD-JUV</t>
  </si>
  <si>
    <r>
      <t>PROGRAMA</t>
    </r>
    <r>
      <rPr>
        <b/>
        <sz val="8"/>
        <rFont val="Arial"/>
        <family val="2"/>
      </rPr>
      <t>:                    FORTALECIMIENTO Y MEJORAMIENTO DE LA CALIDAD EDUCATIVA</t>
    </r>
  </si>
  <si>
    <r>
      <t>OBJETIVOS</t>
    </r>
    <r>
      <rPr>
        <sz val="9"/>
        <rFont val="Arial"/>
        <family val="2"/>
      </rPr>
      <t xml:space="preserve">:Mejorar la calidad y pertinencia de la educación. </t>
    </r>
  </si>
  <si>
    <t xml:space="preserve">Mejorar la calidad y capacidad intelectual y laboral de los Estudiantes en el futuro. </t>
  </si>
  <si>
    <t xml:space="preserve">Estudios y diseños  construccion I.E. Antonio Nariño </t>
  </si>
  <si>
    <t xml:space="preserve">30 Ambientes escolares adecaudos y mejorados en el cuatrenio. Realizar una remodelacion a los establecimientos escolares para una mejor adecuacion en el entorno para los estuadiantes  </t>
  </si>
  <si>
    <t xml:space="preserve">No.  De estableciminetos escolares adecaudos y mejorados </t>
  </si>
  <si>
    <t>Gestionar la inclusion del proyecto para la reubicacion de la I.E. Antonio Nariño, por parte de la Gobernacion de Cundinamarca ante el MEN con los recursos de Ley 21 de 1982.</t>
  </si>
  <si>
    <t>PI-I-AD-JUV</t>
  </si>
  <si>
    <t xml:space="preserve">REGISTRO FOTOGRAFICO </t>
  </si>
  <si>
    <t>SECRETARIA DE GOBIERNO</t>
  </si>
  <si>
    <t xml:space="preserve">Obras de conservacion preventiva y correctiva y mejoramiento de los estableciminetos educativos  </t>
  </si>
  <si>
    <t xml:space="preserve">Ejecutar obras de mantenimiento de los establecimiento eductivos a traves de contratacion o mandatos y/o mingas </t>
  </si>
  <si>
    <t>Construccion, ambliacion y adecuacion de el ambiente físico de los  29 centros educativos  (pintura general, limpieza y mantenimiento a los establecimientos educativos)</t>
  </si>
  <si>
    <t>CONVENIOY SIMULACROS DEL PREICFES</t>
  </si>
  <si>
    <t>Mejoran el nivel de pruebas ICFES y Saber</t>
  </si>
  <si>
    <t xml:space="preserve">Alumnos del grado once de las dos I.E.D. con preparacion preincfes en los cuatros años. Gestionar para realizar  a los estudiantes de once un seminario de preicfes para mejorar los resultados de la prueba y asi puedadn ingresar a la educacion superior </t>
  </si>
  <si>
    <t xml:space="preserve"> 2 colegios en nivel MEDIO, en los resutados del examen para el acceso a la educacion superior del ICFES.</t>
  </si>
  <si>
    <t>Apoyar al 100% de los jovenes en  la preparación de las pruebas saber y pruebas ICFES</t>
  </si>
  <si>
    <t>% de jovenes apoyados para la preparacion de la prueba ICFES</t>
  </si>
  <si>
    <t xml:space="preserve">Dotacion de mobiliario escolar , equipos didacticos y herramineta para talleres y ambientes especilaizados para la educacion media tecnica para uso institucional </t>
  </si>
  <si>
    <t>Dotar el 50% de los centros educativos del municipio con material pedagogico en el cuatrenio.</t>
  </si>
  <si>
    <t>% de Establecimientos dotados</t>
  </si>
  <si>
    <t>Apoyar el diseño e implementación de una (1) sala gratuita de nuevas tecnologías en la bibliotecas.</t>
  </si>
  <si>
    <t>I-AD-JUV</t>
  </si>
  <si>
    <t xml:space="preserve">MEDIANTE REGISTRO FOTOGRAFICOS </t>
  </si>
  <si>
    <t xml:space="preserve">100% de los centros educativos dotados con material pedagogico y mobiliario </t>
  </si>
  <si>
    <t>Continuar la estrategia de computadores para educar</t>
  </si>
  <si>
    <r>
      <t>PROGRAMA</t>
    </r>
    <r>
      <rPr>
        <b/>
        <sz val="8"/>
        <rFont val="Arial"/>
        <family val="2"/>
      </rPr>
      <t xml:space="preserve">:               FORMULACIÓN E IMPLEMENTACIÓN DE VERDADERAS POLÍTICAS PÚBLICAS EN EDUCACIÓN   </t>
    </r>
  </si>
  <si>
    <r>
      <t>OBJETIVOS</t>
    </r>
    <r>
      <rPr>
        <sz val="9"/>
        <rFont val="Arial"/>
        <family val="2"/>
      </rPr>
      <t>:Formular e implementar políticas municipales en el sector de educación.</t>
    </r>
  </si>
  <si>
    <t>Plan de eduaccion formulado e implementado</t>
  </si>
  <si>
    <t xml:space="preserve">Mejoramiento de la calidad del servicio educativo </t>
  </si>
  <si>
    <t>Realizar un Plan de educacion formulado, socializado e implementado en un 20%</t>
  </si>
  <si>
    <t xml:space="preserve">No. De planes implementados y socializados </t>
  </si>
  <si>
    <t>Formulara un plan educativo Municipal, que será la guía en el crecimiento de la educación en el Municipio de El Peñón en el cuatrenio.</t>
  </si>
  <si>
    <t xml:space="preserve">PLAN DE EDUCACION </t>
  </si>
  <si>
    <t xml:space="preserve">Realizar junto con los Estudientes de 10° y 11° de los colegios  programas sociales enfocados en la alfabetizacion </t>
  </si>
  <si>
    <t xml:space="preserve">% de iletrados vinculados a un programa de alfabetizacion </t>
  </si>
  <si>
    <t>Alfabetizar el 2% de la poblacion  iletrados del municipio en el cuatrenio.</t>
  </si>
  <si>
    <t>AD-ADM</t>
  </si>
  <si>
    <t xml:space="preserve">PROGRAMA DE ALFABETIZACION Y REGISTRO FOTOGRAFI COS </t>
  </si>
  <si>
    <r>
      <t>PROGRAMA</t>
    </r>
    <r>
      <rPr>
        <b/>
        <sz val="8"/>
        <rFont val="Arial"/>
        <family val="2"/>
      </rPr>
      <t>:               TODOS CON ACCESO A LA EDUCACIÓN</t>
    </r>
  </si>
  <si>
    <r>
      <t>OBJETIVOS</t>
    </r>
    <r>
      <rPr>
        <sz val="9"/>
        <rFont val="Arial"/>
        <family val="2"/>
      </rPr>
      <t>:</t>
    </r>
    <r>
      <rPr>
        <b/>
        <sz val="9"/>
        <rFont val="Arial"/>
        <family val="2"/>
      </rPr>
      <t>Brindar a la población escolar acceso a la educación para un mejor proyecto de vida</t>
    </r>
  </si>
  <si>
    <t xml:space="preserve">Servicio de transporte escolar a la poblacion de menores recursos de los estableciminetos educativos  para garantizar su acceso y permanencia </t>
  </si>
  <si>
    <t xml:space="preserve">Realizar seguimiento y entrega de bonos de trasporte escolar a los padres de familia para asegurar la permanencia de los estudiantes en el plantel educativo   </t>
  </si>
  <si>
    <t>Favorecer al 100% de los alumnos que cursan los grados de 6 a 11 y que viven en zonas rurales a más de tres kilómetros de distancia de la IED a la que asisten, con el 35% De subsidio de transporte escolar.</t>
  </si>
  <si>
    <t xml:space="preserve">NUMERO DE REPORTES DE NIÑOS MATRICULADOS EN EL COLEGIO </t>
  </si>
  <si>
    <t xml:space="preserve">Suministro organizado de un complemento alimentario a los niños y jovenes matriculados en los establecimientos educativos </t>
  </si>
  <si>
    <t xml:space="preserve">Realizar vistas y seguimiento al restaurante escolar , contratar el suministro del apoyo para brindar complementos alimentario a los niños de los planteles educativos </t>
  </si>
  <si>
    <t>00 % De La Poblacion escolar beneficiada con refuerzos nutricionales en el cuatrienio</t>
  </si>
  <si>
    <t xml:space="preserve">REGISTRO FOTOGRAFICOS </t>
  </si>
  <si>
    <t>Dotacion de menaje e implementos para restaurantes escolares</t>
  </si>
  <si>
    <t xml:space="preserve">Compra de elementos para dotacion de restaurantes escolares </t>
  </si>
  <si>
    <t xml:space="preserve">100% de los restaurantes escolares dotados con menajes </t>
  </si>
  <si>
    <t>PLAN DE DESARROLLO: “POR LA RENOVACIÓN FORMAL DE EL PEÑON 2012 - 2015”</t>
  </si>
  <si>
    <r>
      <t xml:space="preserve">EJE:  SOCIO CULTURAL: </t>
    </r>
    <r>
      <rPr>
        <b/>
        <sz val="10"/>
        <rFont val="Arial"/>
        <family val="2"/>
      </rPr>
      <t>CONSTRUYENDO EQUIDAD Y PROSPERIDAD</t>
    </r>
  </si>
  <si>
    <r>
      <t xml:space="preserve">SECTOR :  </t>
    </r>
    <r>
      <rPr>
        <b/>
        <sz val="10"/>
        <rFont val="Arial"/>
        <family val="2"/>
      </rPr>
      <t xml:space="preserve">INTEGRACION SOCIAL  - ATENCION A GRUPOS VULNERABLES </t>
    </r>
  </si>
  <si>
    <r>
      <t>PROGRAMA</t>
    </r>
    <r>
      <rPr>
        <b/>
        <sz val="8"/>
        <rFont val="Arial"/>
        <family val="2"/>
      </rPr>
      <t xml:space="preserve">:                  </t>
    </r>
    <r>
      <rPr>
        <b/>
        <sz val="10"/>
        <rFont val="Arial"/>
        <family val="2"/>
      </rPr>
      <t xml:space="preserve">  Garantías para la Infancia y Adolescencia  </t>
    </r>
  </si>
  <si>
    <r>
      <t>OBJETIVOS</t>
    </r>
    <r>
      <rPr>
        <sz val="9"/>
        <rFont val="Arial"/>
        <family val="2"/>
      </rPr>
      <t>:  Lograr que la infancia y adolescencia peñonera sean más felices construyendo en el municipio una nueva cultura de niñez, basados en los derechos de los niños, niñas y adolescentes; con los que se valoren y reconozca la importancia de la etapa de la vida.</t>
    </r>
  </si>
  <si>
    <t>NOMBRE  -  COMISARIA DE FAMILIA</t>
  </si>
  <si>
    <t>100% de la población de infancia y adolescencia con el gose efectivo de sus derechos</t>
  </si>
  <si>
    <t>ACTIVIDADES DIRIGIDAS Y CORDINADAS POR LA COMISARÍA DE FAMILIA</t>
  </si>
  <si>
    <t>PROTECCIÓN INTEGRAL A LA PRIMERA INFANCIA</t>
  </si>
  <si>
    <t>UN (1) PAIPI  INSTITUCIONAL Y  CUATRO (4)  FAMILIARES Y APOYO A LOS 6 HOGARES COMUNITARIOS DEL ICBF</t>
  </si>
  <si>
    <t>UN (1) PAIPI INSTITUCIONAL, (4) FAMILIARES</t>
  </si>
  <si>
    <t>APOYO A LOS SEIS (6) HOGARES DEL ICBF</t>
  </si>
  <si>
    <t>Continuar con la Estrategia de Atención Integral a la Primera Infancia, De Cero a Siempre,  Reduciendo brechas, hacia un acceso universal y con calidad.                                     (Continuidad al programa Paipi 1 iNSTITUCIONAL Y 4 FAMILIARES y apoyo a los 6 hogares comunitarios del ICBF)</t>
  </si>
  <si>
    <t>IMPLEMENTACIÓN DE UN (1) PAIPI INSTITUCIONAL, (4) FAMILIARES</t>
  </si>
  <si>
    <t>UN (1) PAIPI INSTITUCIONAL, (4) FAMILIARES Y APOYO A LOS SEIS (6) HOGARES DEL ICBF</t>
  </si>
  <si>
    <t>PI (50)</t>
  </si>
  <si>
    <t>planillas y registro fotografico</t>
  </si>
  <si>
    <t>COMISARIA  DE  FAMILIA</t>
  </si>
  <si>
    <t>UNA (1) CAMPAÑA SOBRE NIÑ@S Y ADOLESCENTES DOCUMENTADOS</t>
  </si>
  <si>
    <t>Nº DE CAMPAÑAS</t>
  </si>
  <si>
    <t>UNA (1) CAMPAÑA</t>
  </si>
  <si>
    <t>100% de niñ@s y adolescentes documentados</t>
  </si>
  <si>
    <t>PI-I 20</t>
  </si>
  <si>
    <t>PROYECTO DE ACUERDO PARA LA CELEBRACÓN DEL DÍA DEL CONCEJALITO</t>
  </si>
  <si>
    <t>Nº DE ACUERDOS</t>
  </si>
  <si>
    <t>UN (1) PROYECTO DE ACUERDO</t>
  </si>
  <si>
    <t>20 concejalitos y comunalitos en el cuatrenio</t>
  </si>
  <si>
    <t xml:space="preserve"> SIETE (7) CONCEJALITOS</t>
  </si>
  <si>
    <t>PI - I - AD (7)</t>
  </si>
  <si>
    <t>CUATRO (4) CONVIVENCIAS A ESTUDIANTES DE PRIMARIA ORIENTANDO LA COMUNICACIÓN CON SUS FAMILIAS Y LA SOCIEDAD</t>
  </si>
  <si>
    <t xml:space="preserve">No. De programas </t>
  </si>
  <si>
    <t>CUATRO (4) CONVIVENCIAS</t>
  </si>
  <si>
    <t>4 programas de comunicación infantil en el cuatrenio.</t>
  </si>
  <si>
    <t>I. ADO (50)</t>
  </si>
  <si>
    <t>PROTECCIÓN INTEGRAL A ADOLESCENTES Y JÓVENES</t>
  </si>
  <si>
    <t xml:space="preserve">* CONVOCATORIA DE FAMILIAS INTERESADAS PRESTAR EL SERVICIO DE HOGAR DE PASO.                                                                  </t>
  </si>
  <si>
    <t>un (1)  hogar</t>
  </si>
  <si>
    <t>Apertura del hogar de paso</t>
  </si>
  <si>
    <t>Mantenimiento del hogar de paso</t>
  </si>
  <si>
    <t>Implementar un hogar de paso en el municipio de El Peñon, para atender adolescentes vulnerados en el cuatrenio.</t>
  </si>
  <si>
    <t xml:space="preserve">UN (1)  Hogar implementado </t>
  </si>
  <si>
    <t xml:space="preserve"> </t>
  </si>
  <si>
    <t>ADOL (2)</t>
  </si>
  <si>
    <t xml:space="preserve">*SOLICITUD DE SEGUIMIENTO Y EVALUACIÓN DE LAS FAMILIAS  INTERESADAS, POR PARTE DEL ICBF                                                                       </t>
  </si>
  <si>
    <t xml:space="preserve">*APERTURA DEL HOGAR SELECCIONADO                                      </t>
  </si>
  <si>
    <t>*IMPLEMENTACIÓN Y SEGUIMIENTO DE ACUERDO A LOS LINEAMIENTOS TÉCNICOS PARA HOGARES DE PASO DIRECCIONADOS POR EL ICBF</t>
  </si>
  <si>
    <t xml:space="preserve">* REALIZAR LA CONVOCATORIA A LOS ACTORES PERTINENTES DE LA RED.   </t>
  </si>
  <si>
    <t>UNA (1) RED</t>
  </si>
  <si>
    <t>CINCO (5) REUNIONES</t>
  </si>
  <si>
    <t xml:space="preserve">Reactividar y poner a funcionar la red del buen trato en el municipio </t>
  </si>
  <si>
    <t xml:space="preserve"> UNA (1) RED DEL BUEN TRATO ACTIVA EN EL MUNICIPIO </t>
  </si>
  <si>
    <t>I - AD-JOV- ADUL (100)</t>
  </si>
  <si>
    <t xml:space="preserve">*ORIENTAR  Y COORDINAR LA REUNIÓN RESPECTIVA     </t>
  </si>
  <si>
    <t>*REALIZAR Y CONSERVAR LAS ACTAS RESPECTIVAS</t>
  </si>
  <si>
    <t>*FORMULACÓN DEL PLAN DE INTERVENCIÓN DEL MENOR TRABAJADOR</t>
  </si>
  <si>
    <t>UN (1) PLAN</t>
  </si>
  <si>
    <t>FORMULACIÓN DE UN (1) PLAN</t>
  </si>
  <si>
    <t>SEGUIMIENTO DE UN PLAN</t>
  </si>
  <si>
    <t>Formular y realizar seguimientoa un plan de intervencion del menor trabajador.</t>
  </si>
  <si>
    <t>UN (1) PLAN DE INTERVENCIÒN AL MENOR TRABAJADOR Y SEGUIMIENTO A NUMERO DE CASOS REPORTADOS</t>
  </si>
  <si>
    <t>I - AD-JOV- ADUL- AD.M-VCA-DISC</t>
  </si>
  <si>
    <t>*DIFUSIÓN DEL PLAN DE INTERVENCIÓN DEL MENOR TRABAJADOR</t>
  </si>
  <si>
    <t>*SEGUIMIENTO DEL PLAN DE INTERVENCIÓN DEL MENOR TRABAJADOR</t>
  </si>
  <si>
    <t>*FORMULACIÓN Y SOCIALIZACIÓN  DEL MANUAL DE CONVIVENCIA  MUNICIPAL</t>
  </si>
  <si>
    <t>UN (1) MANUAL</t>
  </si>
  <si>
    <t>FORMULACIÓN DE UN (1) MANUAL</t>
  </si>
  <si>
    <t>SOCIALIZACIÓN</t>
  </si>
  <si>
    <t>4 reuniones o encuentros para la  promoción de  Red Paz, justicia y conciliación Y  Manual de convivencia municipal en el cuatrenio.</t>
  </si>
  <si>
    <t>P.I- I- ADO- AD-AD.M- DISC-VCA-</t>
  </si>
  <si>
    <t xml:space="preserve">* ORIENTAR  LA ELAVORACIÓN Y REALIZACIÓN DE CUATRO (4) CONFERENCIAS A ESTUDIANTES Y PADRES SOBRE MANEJO Y RESOLUCÓN DE CONFLICTOS  </t>
  </si>
  <si>
    <t>Nº DE REUNIONES</t>
  </si>
  <si>
    <t xml:space="preserve"> UNA (1) REUNIÓN</t>
  </si>
  <si>
    <t>TRES (3) REUNIONES</t>
  </si>
  <si>
    <t>Cuatro (4) reuniones anual</t>
  </si>
  <si>
    <t>REALIZAR UNA (1) ESCUELA DE PADRES A SEIS  HOGARES COMUNITARIOS</t>
  </si>
  <si>
    <t>6 hogares comunita fortalecidos</t>
  </si>
  <si>
    <t xml:space="preserve">Seis (6)  de hogares fortalecidos </t>
  </si>
  <si>
    <t>P.I. (40)</t>
  </si>
  <si>
    <t>ATENCIÓN Y ORIENTACIÓN  EN LA COMISARÍA DE FAMILIA DE EL PEÑÓN</t>
  </si>
  <si>
    <t xml:space="preserve">No de centros </t>
  </si>
  <si>
    <t>1 centro de Atención integral a la familia</t>
  </si>
  <si>
    <t>DOS (2) SEMINARIOS SOBRE MANEJO Y RESOLUCIÓN DE CONFLICTOS DIRIGIDO A LAS PERSONAS VINCULADAS EN PROCESOS ORIENTADOS POR LA COMISARIA DE FAMILIA</t>
  </si>
  <si>
    <t>UN (1) SEMINARIO</t>
  </si>
  <si>
    <t xml:space="preserve">60% de los procesos por violencia intrafamiliar con habilidades para la reconciliación y la paz </t>
  </si>
  <si>
    <t>60%  de procesos  atendidos por la comisaroia de familia</t>
  </si>
  <si>
    <t xml:space="preserve">15 casos de violencia intrafamiliar remitidos a la Fiscalia de Pacho </t>
  </si>
  <si>
    <t>P.I- I- ADO- AD-AD.M- DISC-VCA- (20)</t>
  </si>
  <si>
    <t>SEGUIMIENTO Y EJECUCIÓN DEL PLAN DE INTERVENCIÓN NUTRICIONAL</t>
  </si>
  <si>
    <t xml:space="preserve">% de formular y ejecucion   Plan de  Intervención Nutricional </t>
  </si>
  <si>
    <t>SEGUIMIENTO Y EJECUCIÓN</t>
  </si>
  <si>
    <t>Formular y ejecutandose en un 15% el  Plan de  Intervención Nutricional en el cuatrenio.</t>
  </si>
  <si>
    <t>P.I.</t>
  </si>
  <si>
    <t>TRES (3) ENCUENTROS CON LAS 396 FAMILIAS EN ACCIÓN PARA QUE SE SENSIBILICEN Y  GENERAR IMPACTO A NIVEL NUTRICIONAL.</t>
  </si>
  <si>
    <t>DOS (2) REUNIONES</t>
  </si>
  <si>
    <t>8 Encuentros con las 396 familias en accion para que se sensibilicen y  generar impacto a nivel nutricional.</t>
  </si>
  <si>
    <t xml:space="preserve">tres (3)  encuentros </t>
  </si>
  <si>
    <t>P.I.- I- ADOS (500 personas)</t>
  </si>
  <si>
    <t xml:space="preserve">UN (1) CONVENIO PARA LOGRAR LA ATENCIÓN EN EL  CENTRO TRANSITORIO PARA EL MENOR INFRACTOR </t>
  </si>
  <si>
    <t>Nº DE CONVENIOS</t>
  </si>
  <si>
    <t>UN (1) CONVENIO</t>
  </si>
  <si>
    <t>Realizar 4 convenios para lograr la atencion en el  Centro atención al menor infractor regional en el cuatrenio.</t>
  </si>
  <si>
    <t>un (1) convenio suscrito</t>
  </si>
  <si>
    <t>ADOS</t>
  </si>
  <si>
    <t>* ORIENTAR  LA ELAVORACIÓN Y REALIZACIÓN DE CUATRO (4) CONFERENCIAS A ESTUDIANTES Y PADRES SOBRE EL TRABAJO INFANTIL Y LOS DERECHOS LABORALES DEL LOS MENORES</t>
  </si>
  <si>
    <t xml:space="preserve"> CUATRO  (4) REUNIONES</t>
  </si>
  <si>
    <t>Realizar 4 encuentros, charlas y/o reuniones con los padres identificados o caracterizados para garantizar el trabajo protegido en menores entre 15-17 años cuando no fuere evitable, en el cuatrenio.</t>
  </si>
  <si>
    <t xml:space="preserve">cuatro (4)  encuentros o charlas </t>
  </si>
  <si>
    <t>ADOS (120)</t>
  </si>
  <si>
    <t>EJE: SOCIO CULTURAL: SOCIO CULTURAL: CONSTRUYENDO EQUIDAD Y PROSPERIDAD</t>
  </si>
  <si>
    <t xml:space="preserve">SECTOR : INTEGRACION SOCIAL  - ATENCION A GRUPOS VULNERABLES </t>
  </si>
  <si>
    <r>
      <t>PROGRAMA</t>
    </r>
    <r>
      <rPr>
        <b/>
        <sz val="8"/>
        <rFont val="Arial"/>
        <family val="2"/>
      </rPr>
      <t xml:space="preserve">:         PFAMILIAS UNIDAS, PRESERVANDO VIDAS    </t>
    </r>
  </si>
  <si>
    <r>
      <t>OBJETIVOS</t>
    </r>
    <r>
      <rPr>
        <sz val="9"/>
        <rFont val="Arial"/>
        <family val="2"/>
      </rPr>
      <t>: Fortalecer y apoyar permanentemente los programas dirigidos a la mujer, cabeza de hogar madres comunitarias, ecónomas, niños, niñas, jóvenes y adultos mayores de nuestro municipio, para fortalecer los programas que involucren el bienestar de las personas más necesitadas.</t>
    </r>
  </si>
  <si>
    <t xml:space="preserve">NOMBRE  -  Jesus Antonio Pachon - Coordinardor Programas Sociales </t>
  </si>
  <si>
    <t>20% de la poblacion femenina, adulta mayor y con discapacidad atendida con programas sociales</t>
  </si>
  <si>
    <t xml:space="preserve">Atencion familias en accion </t>
  </si>
  <si>
    <t xml:space="preserve">Asamblea generales, encuantros de cuidado,socializacion con rectores y docentes de las instituciones educativa y socializacion con el Gerente y enfermera Jefe de la ESE Cayetano Maria de Rojas </t>
  </si>
  <si>
    <t>Garantizar que EL 100% de las familias del programa familias en accion mantengan los niñ@s en educacion y en controles de salud en el cuatrenio</t>
  </si>
  <si>
    <t xml:space="preserve">%  de familias </t>
  </si>
  <si>
    <t>PI-I-AD-JUV-AD-ADM-VCA-AFRO-INDIG</t>
  </si>
  <si>
    <t>VERIFICACION DE DOCUMENTACION DE CALIDAD DE DESPLAZADOS Y PROYECTOS A LA SOCIEDAD VULNERADA</t>
  </si>
  <si>
    <t xml:space="preserve">COORDINADOR PROGRAMAS SOCIALES </t>
  </si>
  <si>
    <t xml:space="preserve">Realizar 4 asambleas en el cuatrienio con las madres titulares del programa. </t>
  </si>
  <si>
    <t xml:space="preserve">No. De asanbleas </t>
  </si>
  <si>
    <t>Realizar 3 encuentros de cuidado por cada madre líder (5)  en el año.</t>
  </si>
  <si>
    <t xml:space="preserve">No. De encuentros </t>
  </si>
  <si>
    <t xml:space="preserve">Mejorar las condiciones de vida de mujeres y hombres cabeza de hogar </t>
  </si>
  <si>
    <t xml:space="preserve">REALIZACIÓN DE CUATRO (4)  ESCUELAS DE PADRES DONDE SE PROMUEVA LA PARTICIPACIÓN  </t>
  </si>
  <si>
    <t xml:space="preserve">No. De espacios de participacion </t>
  </si>
  <si>
    <t>UNA (01) ESCUELAS DE PADRES</t>
  </si>
  <si>
    <t>Crear 4 espacios de participacion y desarrollo con equidad entre mujeres y hombres</t>
  </si>
  <si>
    <t>REALIZAR CUATRO (4) CAMPAÑAS EN LA EMISORA COMUNITARIA PARA DIFUNDIR LA LEY 1257 DE 2008 SOBRE MALTRATO A LA MUJER Y 731 DE 2009 SOBRE MUJER RURAL .</t>
  </si>
  <si>
    <t xml:space="preserve">No. De campañas impulsadas </t>
  </si>
  <si>
    <t>UNA (01) CAMPAÑAS</t>
  </si>
  <si>
    <t>DOS (2) CAMPAÑAS</t>
  </si>
  <si>
    <t>Impulsar 10 campañas en la emisora comunitaria para difundir la Ley 1257 de 2008 sobre maltrato a la mujer y 731 de 2009 sobre mujer rural en el cuatrienio.</t>
  </si>
  <si>
    <t xml:space="preserve">Atencion integral del Adulto Mayor </t>
  </si>
  <si>
    <t xml:space="preserve">Realizar actividas de recreacion, celebracion del dia del adulto mayor, vinculacion en las diferentes actividades culturales y civico - sociales que realice el Municipio </t>
  </si>
  <si>
    <t>4 Programas integrales de atencion al adulto mayor, con enfasis en recreacion, deporte, juegos autoctonos, manualidades y habitos alimenticios</t>
  </si>
  <si>
    <t xml:space="preserve">No de programas </t>
  </si>
  <si>
    <t xml:space="preserve">ADULTOS MAYORES </t>
  </si>
  <si>
    <t xml:space="preserve">Atencion integral de la Poblacion discapacitada  </t>
  </si>
  <si>
    <t>Adecuacion de 1 Aula - Centro de Atención a la discapacidad</t>
  </si>
  <si>
    <t xml:space="preserve">No de aulas adecuadas </t>
  </si>
  <si>
    <t>Promocion  de los diferentes programas y proyectos  de salud, educacion, vivienda, sociales   que ejecute el gobierno Nacional, Departamental y Municipal para que la poblacion discapacitada acceda a ellos .</t>
  </si>
  <si>
    <t xml:space="preserve">todos </t>
  </si>
  <si>
    <t xml:space="preserve">Gestionar ayudas tecnicas para la poblacion discapacitada  </t>
  </si>
  <si>
    <t>1 Banco de ayudas en servicio</t>
  </si>
  <si>
    <t xml:space="preserve">No. De banco de ayudas </t>
  </si>
  <si>
    <r>
      <t>PROGRAMA</t>
    </r>
    <r>
      <rPr>
        <b/>
        <sz val="8"/>
        <rFont val="Arial"/>
        <family val="2"/>
      </rPr>
      <t xml:space="preserve">:         PREVENCION, ASISTENCIA, ATENCION Y REPARACION INTEGRAL CON GARANTIA DE NO REPETICION DE LA POBLACION DESPLAZADA Y VICTIMA DEL CONFLICTO ARMADO INTERNO.          </t>
    </r>
  </si>
  <si>
    <r>
      <t>OBJETIVOS</t>
    </r>
    <r>
      <rPr>
        <sz val="9"/>
        <rFont val="Arial"/>
        <family val="2"/>
      </rPr>
      <t>: Prestar la atención, asistencia y reparación integral a las víctimas del conflicto armado residentes en el municipio.</t>
    </r>
  </si>
  <si>
    <t>En el 2015 las personas que hayan sido victimizadas por cualquiera de los hechos victimizantes habrán recibido del estado  la atención y asistencia necesaria dentro de los derechos que les otorgue la ley</t>
  </si>
  <si>
    <t xml:space="preserve">Atencion poblacion desplazada </t>
  </si>
  <si>
    <t xml:space="preserve">realizar encuestas para la identificacion de la necesidad basica insatifechas de la Población víctima del conflicto armada  para su inclusion en proyectos sociales del municipio </t>
  </si>
  <si>
    <t xml:space="preserve">% poblacion victima del conflicto armado </t>
  </si>
  <si>
    <t>PIU formulado e implementandose en un 15% el cuatrenio</t>
  </si>
  <si>
    <t>Comité municipal de justicia transicional funcionando</t>
  </si>
  <si>
    <t xml:space="preserve">%  </t>
  </si>
  <si>
    <t>Determinar la oferta institucional en el municipio para la atención, asistencia y reparación a las victimas del conflicto armado interno y gestionar la inclusion en un 10% de  programas a esta poblacion a nivel departamental y nacional.</t>
  </si>
  <si>
    <t>verificacion ante el DPS -Unidad para la reparacion integral a las victimas  la inclusion en  el registro unico de victimas   y posteriormente proceder a la asignacion de los recursos  para sufragar la asistencia funeraria,  del 10%, de acuerdo a la disponibilidad presupuestal.</t>
  </si>
  <si>
    <t xml:space="preserve">% de poblacion que recibira auxilio funerario </t>
  </si>
  <si>
    <t>Subsidiar los gastos funerarios en un 10% a la población desplazada y víctima del conflicto armado que no cuente con recursos suficientes.</t>
  </si>
  <si>
    <t>verificar que se encuentre en el registro unico de victimas  para que reciban la ayuda humanitaria inmediata.</t>
  </si>
  <si>
    <t xml:space="preserve">%   de personas </t>
  </si>
  <si>
    <t>Brindar albergue temporal  y asistencia alimentaria de emergencia a la población víctima del conflicto armado que haga presencai en el municipio y se encuentre en estado de vulnerabilidad desde la declaración hasta su inscripción en el registro único de víctimas.</t>
  </si>
  <si>
    <t xml:space="preserve">No de campañas </t>
  </si>
  <si>
    <t xml:space="preserve">realizar charlas  con personal idoneo a la población desplazada y demás víctimas del conflicto armado que permiten mejorar sus condiciones psicosociales y fisicas </t>
  </si>
  <si>
    <t>% de poblaciopn victima del conflicto armado con mejores condiciones físicas y psicosociales</t>
  </si>
  <si>
    <t>Adoptar el 50% de las medidas que establesca el gobierno Nacional para el restablecimiento de las condiciones físicas y psicosociales  de la  población desplazada y víctimas del conflicto armado internoAdoptar el 50% de las medidas que establesca el gobierno Nacional para el restablecimiento de las condiciones físicas y psicosociales  de la  población desplazada y víctimas del conflicto armado interno</t>
  </si>
  <si>
    <t xml:space="preserve">% de acompañamiento </t>
  </si>
  <si>
    <t xml:space="preserve">realizar convocatorias para los programas de vivienda y verificar su condicion de desplazada y demás víctimas del conflicto armado </t>
  </si>
  <si>
    <t>10% de la población desplazada y demás víctimas del conflicto armado priorizadas en los programas de vivienda.</t>
  </si>
  <si>
    <t xml:space="preserve">convocar a la poblacion victma de conflicto armando para el dia 09 de abril para ser escuchada en secion plenaria del concejo municipal </t>
  </si>
  <si>
    <t>Institucionalizar en el municipio mediante acuerdo municipal el día 9 abril de cada año  como el día  de la memoria y solidaridad con las víctimas.</t>
  </si>
  <si>
    <t xml:space="preserve">No. De planes adoctados </t>
  </si>
  <si>
    <t>realizar compañas con la fuerza publica, instituciones   de no agresión, de no violencia  para salvaguardar la vida e integridad de todas las personas residentes.</t>
  </si>
  <si>
    <t xml:space="preserve">No. de campañas </t>
  </si>
  <si>
    <t>Implementar una campaña de prevención y reprobación de la violencia  contra la mujer, niños y adolescentes y la búsqueda de la paz y prosperidad al año.</t>
  </si>
  <si>
    <t>%  de  familias desplazadas por la violencia y demás víctimas del conflicto armado</t>
  </si>
  <si>
    <t>Garantizar el acompañamiento de la fuerza pública, Ejército y Policía Nacional en el retorno de las familias desplazadas y víctimas de la violencia a sus tierras.Garantizar el acompañamiento de la fuerza pública, ejército y Policía Nacional en el retorno de las familias desplazadas y víctimas de la violencia a sus tierras.</t>
  </si>
  <si>
    <t xml:space="preserve">No. De campanas </t>
  </si>
  <si>
    <t>monitorear la presencia de las fuerzas armadas en el municipio para brindar seguridad a las familias desplazas por la violencia y víctimas del conflicto armado.</t>
  </si>
  <si>
    <t>%   familias desplazas por la violencia y víctimas del conflicto armado gozaran de un municipio seguro.</t>
  </si>
  <si>
    <t xml:space="preserve">No de la población desplazada y demás víctimas del conflicto armado </t>
  </si>
  <si>
    <t>realizar charlas informativas que permitan dar a conocer los programas y proyectos para acceder a la reparación a que tengan derecho por ley.</t>
  </si>
  <si>
    <t>%  de  familias desplazadas por la violencia y demás víctimas del conflicto armado con acompañamiento de la administración, para acceder a la reparación a que tengan derecho por ley.</t>
  </si>
  <si>
    <t>Adoptar  por parte del comité municipal de justicia transicional los planes nacionales para la reparación colectiva de las víctimas.</t>
  </si>
  <si>
    <t>realizar capacitaciones a la población desplazada  y víctima del conflicto armado sobre la  implementación de la pequeña y mediana empresa</t>
  </si>
  <si>
    <t>Gestionar la vinculación  del  10 % de la población desplazada a programas de capacitación en el SENA para la formación de pequeña y mediana empresa.</t>
  </si>
  <si>
    <t xml:space="preserve">charlas y capacitaciones que de a conocer los procedimientos para salvaguardar sus derechos fundamentales </t>
  </si>
  <si>
    <t>% población desplazada y demás víctimas del conflicto armado</t>
  </si>
  <si>
    <t>Realizar campañas  informativas   sobre la concientización de  deberes y derechos  hacia la población desplazada y víctima del conflicto armado.</t>
  </si>
  <si>
    <t>realizar invitacion a la población desplazada y demás víctimas del conflicto armado a las  diferentes formas de participación social, comunitaria y ciudadana.</t>
  </si>
  <si>
    <t xml:space="preserve">% de la población desplazada y demás víctimas del conflicto armado </t>
  </si>
  <si>
    <t>Incluir dentro de los diferentes consejos y comités,al menos la participación de un representantes de la población desplazada y demás víctimas del conflicto armado.</t>
  </si>
  <si>
    <t>Cuantos Comites hay</t>
  </si>
  <si>
    <r>
      <t>PROGRAMA</t>
    </r>
    <r>
      <rPr>
        <b/>
        <sz val="8"/>
        <rFont val="Arial"/>
        <family val="2"/>
      </rPr>
      <t xml:space="preserve">:    FAMILIAS EN POBREZA EXTREMA (RED UNIDOS)         </t>
    </r>
  </si>
  <si>
    <t>OBJETIVOS:Establecer las medidas necesarias para la prevención, asistencia, atención y reparación de las víctimas del conflicto armado aplicando los mecanismos judiciales, administrativos, sociales  y económicos para posibilitar el goce efectivo de los derecho a la verdad, justicia y reparación con garantía de no repetición dentro del municipio</t>
  </si>
  <si>
    <t>Lograr que el 30% a 50% de las familias beneficiadas a través de la Estrategia Unidos superen su situación de pobreza extrema</t>
  </si>
  <si>
    <t>Mejoramiento condiciones de vida de la poblacion en condiciones de pobreza</t>
  </si>
  <si>
    <t>realizar campañas y convocatorias a todos los integrantes de las familias en pobreza extrema a fin de que tramiten los documentos que los identifican como ciudadanos colombianos</t>
  </si>
  <si>
    <t xml:space="preserve">%  familias en pobreza extrema </t>
  </si>
  <si>
    <t xml:space="preserve">100% de niñ@s y adolescentes documentados </t>
  </si>
  <si>
    <t xml:space="preserve">%  de niñ@s y adolescentes </t>
  </si>
  <si>
    <t xml:space="preserve">COMISARIA  DE  FAMILIA Y COORDINADOR PROGRAMAS SOCIALES </t>
  </si>
  <si>
    <t>Lograr que el 70% de  los hombres tengan libreta militar,  de las familias en pobreza extrema</t>
  </si>
  <si>
    <t>% de  los hombres de las familias en pobreza extrema</t>
  </si>
  <si>
    <t>Lograr que el 100% de las familias en pobreza extrema esten registrada en la base de datos del Sisbén.</t>
  </si>
  <si>
    <t>% de las familias en pobreza extrema</t>
  </si>
  <si>
    <t xml:space="preserve">EJE:  DIMENSION: Ambiente natural:  Por un Territorio  Peñonero Ambientalmente Sostenible </t>
  </si>
  <si>
    <r>
      <t>PROGRAMA</t>
    </r>
    <r>
      <rPr>
        <b/>
        <sz val="9"/>
        <rFont val="Arial"/>
        <family val="2"/>
      </rPr>
      <t xml:space="preserve">:   Desarrollo Productivo sostenible                  </t>
    </r>
  </si>
  <si>
    <r>
      <t>OBJETIVOS</t>
    </r>
    <r>
      <rPr>
        <sz val="9"/>
        <rFont val="Arial"/>
        <family val="2"/>
      </rPr>
      <t xml:space="preserve">: Brindarle a los peñoneros un medio ambiente sano, conservando su riqueza natural, iniciando la recuperaciuon de las zonas intervenidas de forma adecuada y sensibilizando a la comunidad sobre la improtancia de usar de forma racional proteger, conservar y mantener los recursos naturales  SUBPROGRAMAS: Manejo y conservacion del sistema hidrico  - Manejo y conservacion de ecosistemas estrategicos y la Biodiversidad                     </t>
    </r>
  </si>
  <si>
    <t>NOMBRE  -  UMATA- SERVICIOS PUBLICOS</t>
  </si>
  <si>
    <t xml:space="preserve">Incrementar en un 20% la protección de las reservas naturales del municipio </t>
  </si>
  <si>
    <t xml:space="preserve">% proteccion reservas naturales </t>
  </si>
  <si>
    <t xml:space="preserve">Adquisicion de predios </t>
  </si>
  <si>
    <t xml:space="preserve">Adquirir  la propiedad de 80 hectáreas  mínimo, en las áreas de los nacimientos de aguas,  bocatomas de los acueductos y reservas hidricas  durante el cuatrienio. </t>
  </si>
  <si>
    <t xml:space="preserve">No de hectareas adquiridas </t>
  </si>
  <si>
    <t xml:space="preserve"> P.I. - I - ADOS- JOV- AD- AD.M-  VCA- DISC </t>
  </si>
  <si>
    <t>Lista de asistencia, fotos, folleto, plan ambiental</t>
  </si>
  <si>
    <t>Bosques de Cundinamarca- CAR</t>
  </si>
  <si>
    <t>UMATA</t>
  </si>
  <si>
    <t>REFORESTACION Y CONTROL DE EROSION DE FUENTES HIDRICAS</t>
  </si>
  <si>
    <t>Caracterizacion fuentes hidricas</t>
  </si>
  <si>
    <t>numero</t>
  </si>
  <si>
    <t>30% DE PROPIETARIOS DE FUENTES HIDRICAS PROTEJAN LAS RONDAS SEGÚN EL EOT, A TRAVES DE CHARLAS.  META 3: Aislar y reforestar 10 ha en zona de importancia hidrica empleando apoyo comunitario en los 4 años.</t>
  </si>
  <si>
    <t>% PROTECCION RESERVAS NATURALES</t>
  </si>
  <si>
    <t>CAPACITACIONES</t>
  </si>
  <si>
    <t>NUMERO DE PERSONAS</t>
  </si>
  <si>
    <t>ENCERRAMIENTO</t>
  </si>
  <si>
    <t>MTS</t>
  </si>
  <si>
    <t>SIEMBRA DE ARBOLES NATIVOS</t>
  </si>
  <si>
    <t>NUMERO</t>
  </si>
  <si>
    <t xml:space="preserve">Descontaminacion de corrientes de agua afectados por vertimientos, a traves de la construccion de unidades sanitarias y fogones ecologicos </t>
  </si>
  <si>
    <t xml:space="preserve">Gestion de proyectos para la contruccion de unidades sanitarias y fogones ecologicos </t>
  </si>
  <si>
    <t xml:space="preserve"> Construir 50 baterias sanitarias y fogones ecologicas, en el cuatrenio para beneficiar a la PVCA, PEP, mujeres cabeza de hogar   con la construcción de baterías sanitarias</t>
  </si>
  <si>
    <t xml:space="preserve">No. De unidades sanitarias construidas </t>
  </si>
  <si>
    <t xml:space="preserve">P.I. - I - ADOS- JOV- AD- AD.M-  VCA- DISC </t>
  </si>
  <si>
    <t>Lista de asistencia, fotos, folleto,plan de manejo</t>
  </si>
  <si>
    <t>CAMPO LIMPIO</t>
  </si>
  <si>
    <t>EDUCACION AMBIENTAL NO FORMAL MANEJO DE RESIDUOS PELIGROSOS</t>
  </si>
  <si>
    <t>CAPACITACION</t>
  </si>
  <si>
    <t>Capacitar el 80% de la poblacion del casco urbano en manejo de residuos solidos, META 2: Formular el PGIRP e implementar una fase donde se solucione la disposicion final adecuaqda de los envases agroquimicos y productos veterinarios.</t>
  </si>
  <si>
    <r>
      <rPr>
        <strike/>
        <sz val="10"/>
        <rFont val="Arial"/>
        <family val="2"/>
      </rPr>
      <t xml:space="preserve"> de poblacion capacitada, META 2  % del </t>
    </r>
    <r>
      <rPr>
        <sz val="10"/>
        <rFont val="Arial"/>
        <family val="2"/>
      </rPr>
      <t>Plan de manejo de residuos peligrosos formulado e implementado</t>
    </r>
  </si>
  <si>
    <t>SEÑALIZACION</t>
  </si>
  <si>
    <t>NO DE VALLAS</t>
  </si>
  <si>
    <t>PUNTOS DE ACOPIO</t>
  </si>
  <si>
    <t>NUMERO DE PUNTOS</t>
  </si>
  <si>
    <t>RECOLECCION</t>
  </si>
  <si>
    <t>RUTAS</t>
  </si>
  <si>
    <t xml:space="preserve">Capacitar el  80%  de  la población Peñonera del casco urbano  en  el manejo de los residuos sólidos, mediante talleres  y jornadas de aseo comunitario. Durante el cuatrienio </t>
  </si>
  <si>
    <t xml:space="preserve">Ajustar el PGIRS   e  iniciar su implementación  hasta llegar a un 50% de avance . Durante el Cuatrienio </t>
  </si>
  <si>
    <t xml:space="preserve">% de implementacion </t>
  </si>
  <si>
    <t xml:space="preserve">Formular el Plande Gestión Integral de los Residuos Peligrosos  e implementar una fase donde se solucione la disposición final adecuada de los  embases de agroquimicos y productos  veterinarios </t>
  </si>
  <si>
    <t xml:space="preserve">% plan formulado e  implementado </t>
  </si>
  <si>
    <t xml:space="preserve">Implementar  3 modelos productivos agropecuarios, que permitan  la producción de bienes de consumo limpios durante el cuatrienio </t>
  </si>
  <si>
    <t xml:space="preserve">No. De modelos productivos agropecuarios implementados </t>
  </si>
  <si>
    <t xml:space="preserve">Implementar  un programa específico de Educación Ambiental  dirigido a los niños y jóvenes  de los colegios  municipales, durante el cuatrineio </t>
  </si>
  <si>
    <t xml:space="preserve">No. De progamas implementados </t>
  </si>
  <si>
    <t xml:space="preserve">Formular e implementacion de  3 proyectos ciudadanos de educacion ambiental (PROCEDAS) durante el cuatrienio </t>
  </si>
  <si>
    <t xml:space="preserve">No. De proyectos formulados e implementados </t>
  </si>
  <si>
    <t>Apoyar la formulación e implementación  de todos los PRAES de las Instituciones Educativas</t>
  </si>
  <si>
    <t xml:space="preserve">No. De PRAES apoyados, formulados e implementados </t>
  </si>
  <si>
    <t xml:space="preserve">Crear por Acuerdo Municipal  el Comité Interistitucional  de Eduación Ambiental  del Peñón   CIDEA y construir un  Plan de Acción del Comité para el cuatrienio </t>
  </si>
  <si>
    <t xml:space="preserve">No. De acuerdos aprobados </t>
  </si>
  <si>
    <t xml:space="preserve">EJE:  DIMENSION: Ambiente Economicol: Defendiendo el desarrollo economico para todos los Peñoneros. </t>
  </si>
  <si>
    <t>SECTOR : AGROPECUARIO</t>
  </si>
  <si>
    <t>OBJETIVO DEL EJE / DIMENSIÓN: Alcanzar la competitividad y elevar la calidad de vida de nuestra comunidad con generacion de empleo, mejores alternativas y modernizacion de la produccion y comercializacion acorde con la vocacion del municipio.</t>
  </si>
  <si>
    <r>
      <t>PROGRAMA</t>
    </r>
    <r>
      <rPr>
        <b/>
        <sz val="9"/>
        <rFont val="Arial"/>
        <family val="2"/>
      </rPr>
      <t xml:space="preserve">:  Seguridad Alimentaria y Desarrollo  Rural Integrado.                </t>
    </r>
  </si>
  <si>
    <r>
      <t>OBJETIVOS</t>
    </r>
    <r>
      <rPr>
        <sz val="9"/>
        <rFont val="Arial"/>
        <family val="2"/>
      </rPr>
      <t xml:space="preserve">:  GARANTIZAR A LA POBLACION UN SISTEMA AGROALIMENTARIO SOSTENIBLE, FACILITANDO EL ACCESO A LOS FACTORES PRODUCTIVOS PARA MEJORAR SU NUTRICION Y BIENENSTAR PRESTANDO ASISTENCIA TECNICA DIRECTA  (IEATDR) a los pequeños y medianos productores inscritos en el RUAT.  SUBPROGRAMAS: Reactivacion de la Piscicultura, Especies Menores, frutales, ganaderia, cultivos anuales y transitorios.  </t>
    </r>
  </si>
  <si>
    <t>NOMBRE  -  UMATA</t>
  </si>
  <si>
    <t xml:space="preserve"> Garantizar la Seguridad Alimentaria de  las familias  campesinas,  a través de la producción de bienes de autoconsumo  durante el cuatrienio</t>
  </si>
  <si>
    <t>% de poblacion en seguridad alimentaria</t>
  </si>
  <si>
    <t>30 familias con huerta casera tecnificada en 5 veredas del Municipio</t>
  </si>
  <si>
    <t xml:space="preserve">  De la huerta a la mesa una oportunidad para alimentarnos mejor</t>
  </si>
  <si>
    <t>Capacitacion</t>
  </si>
  <si>
    <t>mujeres capacitadas</t>
  </si>
  <si>
    <t xml:space="preserve">Implementar  un programa de huerta casera en 10 veredas  del Municipio del Peñón, empleando  como premisa  la producción de alimentos sanos </t>
  </si>
  <si>
    <t xml:space="preserve"> No. De  veredas con huerta casera </t>
  </si>
  <si>
    <t>30 parcelas</t>
  </si>
  <si>
    <t xml:space="preserve"> P.I. - I - ADOS- JOV- AD- AD.M-  VCA- DISC</t>
  </si>
  <si>
    <t>Lista de asistencia, fotos, folleto, Registros</t>
  </si>
  <si>
    <t xml:space="preserve">UMATA- </t>
  </si>
  <si>
    <t>Parcela Demostrativa</t>
  </si>
  <si>
    <t>unidad</t>
  </si>
  <si>
    <t>REACTIVACION DE LA PISCICULTURA Y ESPECIES MENORES</t>
  </si>
  <si>
    <t>usuarios</t>
  </si>
  <si>
    <t xml:space="preserve">Establecer  en  10 veredas del municipio  modelos de  producción de  especies menores y piscicultura, buscando  mejorar  la  dieta alimentacia y la producción de excedentes  para proveer  al municipio y la Región </t>
  </si>
  <si>
    <t xml:space="preserve">No. De veredas </t>
  </si>
  <si>
    <t>P.I. - I - ADOS- JOV- AD- AD.M-  VCA- DISC</t>
  </si>
  <si>
    <t>MADR, SADR -GOBERNACION</t>
  </si>
  <si>
    <t>UMATA- EPSAGRO</t>
  </si>
  <si>
    <t>UNIDAD</t>
  </si>
  <si>
    <t>Dia de campo</t>
  </si>
  <si>
    <t xml:space="preserve">RENOVANDO NUESTRA HUERTA, PARCELAS DEMOSTRATIVAS EN FRUTALES </t>
  </si>
  <si>
    <t xml:space="preserve">Implementar   proyectos de  diversificación  en 10 veredas teniendo como base  las explotaciones tradicionales Café, Caña, Cacao, Gandería. Como mecanismo de contrarrestar  las crisis  que estos productos  tienen por épocas  </t>
  </si>
  <si>
    <t>Lista de asistencia, fotos, folleto, registros</t>
  </si>
  <si>
    <t>Parcela demostrativa</t>
  </si>
  <si>
    <t>Practicas culturales</t>
  </si>
  <si>
    <t>Usuarios capacitados</t>
  </si>
  <si>
    <r>
      <t>PROGRAMA</t>
    </r>
    <r>
      <rPr>
        <b/>
        <sz val="9"/>
        <rFont val="Arial"/>
        <family val="2"/>
      </rPr>
      <t xml:space="preserve">:  PLANIFICANDO Y TECNIFICANDO LA PRODUCCIÓN SE VA AUMENTANDO     </t>
    </r>
  </si>
  <si>
    <r>
      <t>OBJETIVOS</t>
    </r>
    <r>
      <rPr>
        <sz val="9"/>
        <rFont val="Arial"/>
        <family val="2"/>
      </rPr>
      <t>:  Fortalecer los procesos de asistencia técnica rural agropecuaria  y transferencia de tecnología como base del desarrollo. Implementación de un sistema de información  para determinar y evaluar los proyectos.</t>
    </r>
  </si>
  <si>
    <t xml:space="preserve">  34 veredas con procesos de asistencia tecnica y planificacion</t>
  </si>
  <si>
    <t xml:space="preserve">34 veredas con procesos de asistencia tecnica y planificacion </t>
  </si>
  <si>
    <t xml:space="preserve"> 12 familias de pequeños productores rurales con procesos de asistencia tecnica y planificacion de sus fincas</t>
  </si>
  <si>
    <t xml:space="preserve"> APOYO A PRODUCTORES DE CULTIVOS PROMISORIOS (FRUTALES, FLORES, SISTEMAS FORESTALES) QUE TENGAN FACTIBILIDAD TECNICA Y FINANCIERA.</t>
  </si>
  <si>
    <t>productor</t>
  </si>
  <si>
    <t xml:space="preserve">Apoyar  12 Productores  de cultivos  promisorios (frutales, flores, sistemas forestales  entre otros)  que tengan  factibilidad  técnica y finaciera </t>
  </si>
  <si>
    <t xml:space="preserve">No. De productores </t>
  </si>
  <si>
    <t>12 familias de pequeños productores rurales con procesos de asistencia tecnica y planificacion de sus fincas</t>
  </si>
  <si>
    <t>Manejo Integrado de plagas y enfermedades</t>
  </si>
  <si>
    <t>ha</t>
  </si>
  <si>
    <t>Dia de Campo</t>
  </si>
  <si>
    <t>META DE PRODUCTO 5</t>
  </si>
  <si>
    <t xml:space="preserve"> BRINDAR ASISTENCIA TECNICA A 200 PRODUCTORES</t>
  </si>
  <si>
    <t>Capacitacion EN MAQUINARIA AGRICOLA</t>
  </si>
  <si>
    <t xml:space="preserve">Brindar asistencia técnica directa a 200 pequeños productores durante el cuatrienio </t>
  </si>
  <si>
    <t xml:space="preserve">No. De asistencias tecnicas </t>
  </si>
  <si>
    <t xml:space="preserve"> Equipos, fotos, folleto, Protocolos</t>
  </si>
  <si>
    <t>COMPRA DE IMPLEMENTO PARA EL TRACTOR ENTREGADO EN COMODATO</t>
  </si>
  <si>
    <t>COMPRA DE SEGUROS CONTRA TODO RIESGO DE MAQUINARIA AGRICOLA Y TRANSPORTE DE ASISTENTE TECNICO</t>
  </si>
  <si>
    <t>NUMERO DE SEGUROS</t>
  </si>
  <si>
    <r>
      <t>PROGRAMA</t>
    </r>
    <r>
      <rPr>
        <b/>
        <sz val="9"/>
        <rFont val="Arial"/>
        <family val="2"/>
      </rPr>
      <t>:  SOSTENIBILIDAD TERRITORIAL …… SEGURIDAD RURAL</t>
    </r>
  </si>
  <si>
    <r>
      <t>OBJETIVOS</t>
    </r>
    <r>
      <rPr>
        <sz val="9"/>
        <rFont val="Arial"/>
        <family val="2"/>
      </rPr>
      <t>: Consolidar la economia rural sostenible basados en la proteccion de los recursos productivos.</t>
    </r>
  </si>
  <si>
    <t>META DE PRODUCTO 6</t>
  </si>
  <si>
    <t xml:space="preserve">Apoyar productores  de caña panelera  que esten asociados, con asesoría para mejorar las condiciones de sus enramadas, para dar cumplimiento a las exigencias  del INVIMA </t>
  </si>
  <si>
    <t xml:space="preserve">Apoyar a  todos los productores  de caña panelera  que esten asociados, con asesoría para mejorar las condiciones de sus enramadas, para dar cumplimiento a las exigencias  del INVIMA </t>
  </si>
  <si>
    <t xml:space="preserve">%  productores de caña </t>
  </si>
  <si>
    <t>100 AD, 20 AD-M, 5 JUV, 25 VCA</t>
  </si>
  <si>
    <t>50 AD, 20 AD-M, 5 JUV, 25 VCA</t>
  </si>
  <si>
    <t>Usuarios</t>
  </si>
  <si>
    <t>EJE:  DIMENSION: AMBIENTE ECONÓMICO. DEFENDIENDO EL DESARROLLO ECONÓMICO PARA TODOS LOS PEÑONEROS</t>
  </si>
  <si>
    <t>SECTOR : DESARROLLO SOCIAL  REGIONAL INTEGRADO</t>
  </si>
  <si>
    <t>OBJETIVO DEL EJE / DIMENSIÓN: Alcanzar la competitividad y elevar la calidad de vida de nuestra comunidad con generación de empleo, mejores alternativas y modernización de la producción y comercialización acorde con la vocación del municipio.</t>
  </si>
  <si>
    <r>
      <t>PROGRAMA</t>
    </r>
    <r>
      <rPr>
        <b/>
        <sz val="9"/>
        <rFont val="Arial"/>
        <family val="2"/>
      </rPr>
      <t xml:space="preserve">:  el peñon emprendedor empresarial y competitivo  MEDIANTE ACUERDOS ESTRATÉGICOS PARA EL DESARROLLO DEL TERRITORIO                </t>
    </r>
  </si>
  <si>
    <r>
      <t>OBJETIVOS</t>
    </r>
    <r>
      <rPr>
        <sz val="9"/>
        <rFont val="Arial"/>
        <family val="2"/>
      </rPr>
      <t>:   Creación y fortalecimiento de centros empresariales, alianzas estratégicas y cadenas productivas agropecuarias, acompañar iniciativas de creación de empresas organizadas  mediante Contrato-Plan para el desarrollo de la transformación, industrialización y comercialización de bienes y servicios del sector agropecuario con fácil acceso al crédito.</t>
    </r>
  </si>
  <si>
    <t xml:space="preserve">Apoyar   a todos los productores  agropecuarios del municipio  que inicien procesos asociativos  y/o  proyectos individuales  que demanden acompañamiento  técnico, financiero  y  trámites a te otras instituciones </t>
  </si>
  <si>
    <t>Area sembrada de las cadenas productivas: 2.000 Hectareas</t>
  </si>
  <si>
    <t>50 hectareas de area sembrada tecnificada y sostenible, cumpliendo con las buenas practicas agricolas y ganaderas, certificadas y articuladas a las cadenas productivas</t>
  </si>
  <si>
    <t xml:space="preserve">AcompañamienTo y soporte tecnico a los procesos de produccion, distribucion y comercializacion y acceso a fuentes de financiacion </t>
  </si>
  <si>
    <t xml:space="preserve">Capacitar  a todos los productores   que inicien procesos agropecuarios  comerciales  en  competitividad  productiva </t>
  </si>
  <si>
    <t>productores</t>
  </si>
  <si>
    <t xml:space="preserve">Elaborar como mínimo  dos proyectos anuales  que permitan  vincular a los productores  en programas  de desarrollo agropecuario Departamentales y Nacionales </t>
  </si>
  <si>
    <t xml:space="preserve">No. De proyectos </t>
  </si>
  <si>
    <t xml:space="preserve"> Los creditos son rechazados en un 90%</t>
  </si>
  <si>
    <t>100 AD, 20 AD-M, 50 JUV, 30 VCA</t>
  </si>
  <si>
    <t>Lista de asistencia, fotos, folleto, PLAN DE NEGOCIOS</t>
  </si>
  <si>
    <t>SECRETARIA DESARROLLO ECONOMICO-SENA</t>
  </si>
  <si>
    <t>UMATA- COMUNIDAD</t>
  </si>
  <si>
    <t>Apoyar  a los productores al acceso del crédito  por línea FINAGRO  logrando mínimo la asignación de 10 créditos al año</t>
  </si>
  <si>
    <t xml:space="preserve">No. De creditos aprobados </t>
  </si>
  <si>
    <t>100% de productores inscritos en la UMATA, capacitados en competitividad productiva</t>
  </si>
  <si>
    <t xml:space="preserve">% productores inscritos en la UMATA </t>
  </si>
  <si>
    <t xml:space="preserve">Mejorar  las condiciones de comercialización a través del fortalecimiento de los centros de acopio municipal  (plazas de Mercado) existentes en el Municipio </t>
  </si>
  <si>
    <t>Facilitar la construcción, sostenimiento y consolidación de dos redes  rurales y regionales de comercialización de productos de la economía campesina. (Ley 731 de 2002)</t>
  </si>
  <si>
    <t>No. De redes rurales y regionales</t>
  </si>
  <si>
    <t xml:space="preserve">Elaborar un diagnóstico  de los centros de acopio  donde se permita  definir cuanto  es el volumen de  venta de nuestros productos  peñoneros, acompañado del diseño de estrategias  que permitan  incrementar  el consumo de productos locales </t>
  </si>
  <si>
    <t xml:space="preserve">% diagnostico </t>
  </si>
  <si>
    <t>Plan de Negocios</t>
  </si>
  <si>
    <t xml:space="preserve">Realizar  un mantenimiento anual a la infaestrura de los sitios empleados para el comercio de  productos agropecuarios </t>
  </si>
  <si>
    <t>Asesoria y acompañamiento para la Asociatividad, cooperativismo y formación de empresa</t>
  </si>
  <si>
    <t xml:space="preserve">Generar  nuevos procesos de asociatividad en los productores  rurales logrando  duplicar  el número de asociaciones  existentes </t>
  </si>
  <si>
    <t>Mujeres</t>
  </si>
  <si>
    <t xml:space="preserve"> Apoyar la creación de  mínimo dos nuevas asociaciones o el fortalecimiento del mismo número  de los grupos asociativos  con asiento en el municipio</t>
  </si>
  <si>
    <t xml:space="preserve">No. De asociaciones creadas </t>
  </si>
  <si>
    <t xml:space="preserve">Existen 10 empresas asociativas , solo una funcionando </t>
  </si>
  <si>
    <t>10 MUJER JUV, 20 MUJER AD, 10 MUJER AD-M</t>
  </si>
  <si>
    <t xml:space="preserve"> Conformacion de una asociacion de mujesres funcionando con un plan de trabajo </t>
  </si>
  <si>
    <t>Cuatro capacitaciones para transferir capacidades, Impulsar la creación y fortalecimiento de redes de mujeres productoras y productivas en la region  y habilidades a las mujeres rurales y sus organizaciones para la creación y fortalecimiento de la micro y mediana empresa</t>
  </si>
  <si>
    <t xml:space="preserve">No. Capacitaciones </t>
  </si>
  <si>
    <r>
      <t>PROGRAMA</t>
    </r>
    <r>
      <rPr>
        <b/>
        <sz val="9"/>
        <rFont val="Arial"/>
        <family val="2"/>
      </rPr>
      <t xml:space="preserve">: GESTIÓN INTEGRAL DE RESIDUOS SOLIDOS  </t>
    </r>
  </si>
  <si>
    <r>
      <t>OBJETIVOS</t>
    </r>
    <r>
      <rPr>
        <sz val="9"/>
        <rFont val="Arial"/>
        <family val="2"/>
      </rPr>
      <t>:   Gestión integral de residuos solidos.</t>
    </r>
  </si>
  <si>
    <t xml:space="preserve"> Crear un programa que permita el aprovechamiento  de los residuos sólidos orgánicos  generados en el casco urbana </t>
  </si>
  <si>
    <t xml:space="preserve"> 1 proceso de manejo de los residuos solidos implementado en la zona urbana</t>
  </si>
  <si>
    <t xml:space="preserve"> La zona urbana del Municipio tiene un programa de manejo de residuos solidos produciendo abonos</t>
  </si>
  <si>
    <t xml:space="preserve"> Produciendo los abonos… produciendo alimentos verdes</t>
  </si>
  <si>
    <t xml:space="preserve">Crear un programa que permita el aprovechamiento  de los residuos sólidos orgánicos  generados en el casco urbana </t>
  </si>
  <si>
    <t xml:space="preserve">Apoyar al 15% de la  población del casco urbano que posea  espacios  en sus viviendas  para implementar un proyecto de agricultura urbana </t>
  </si>
  <si>
    <t xml:space="preserve">% poblacion urbana con espacio en las viviendas </t>
  </si>
  <si>
    <t>La zona urbana del Municipio tiene un programa de manejo de residuos solidos produciendo abonos</t>
  </si>
  <si>
    <t>5 MUJER JUV, 10 MUJER AD, 10 MUJER VCA, 25 HOMBRE AD.</t>
  </si>
  <si>
    <r>
      <t>PROGRAMA</t>
    </r>
    <r>
      <rPr>
        <b/>
        <sz val="8"/>
        <rFont val="Arial"/>
        <family val="2"/>
      </rPr>
      <t>:                    CULTURA PARA EXCELENCIA EN GESTIÓN PÚBLICA</t>
    </r>
  </si>
  <si>
    <t>OBJETIVOS: Incrementar el desempeño con calidad en la gestión pública municipal.</t>
  </si>
  <si>
    <t>EJE: SOCIO CULTURAL: AMBIENTE POLÍTICO ADMINISTRATIVO: CUENTAS CLARAS</t>
  </si>
  <si>
    <t>SECTOR : FORTALECIMIENTO INSTITUCIONAL</t>
  </si>
  <si>
    <t>OBJETIVO DEL EJE / DIMENSIÓN: Generar confianza y valor público con más seguridad, cercanía del gobierno a la ciudadanía, gerencia eficiente, interacción y beneficios de retorno para la gente.</t>
  </si>
  <si>
    <t>Implementar un incentivo trimestral a los funcionarios públicos en el cuatrienio, como contraprestación al buen desempeño laboral.</t>
  </si>
  <si>
    <t xml:space="preserve">Asistencia tecnica y capacitacion institucional </t>
  </si>
  <si>
    <t>Realizar Procesos Integrales de Evaluación Institucional y capacitación, que le permitan a la Administración Municipal mejorar su Gestión y adecuar su Estructura Administrativa, para el desarrollo eficiente de sus competencias, dentro de sus límites financieros; adelantando actividades relacionadas con la reorganización de la Administración Municipal.</t>
  </si>
  <si>
    <t xml:space="preserve">% empledos participando en los diferentes procesos    Y % de incremento de gestion   </t>
  </si>
  <si>
    <t>Mejor empleado del trimestre.</t>
  </si>
  <si>
    <t xml:space="preserve">No. De condecoraciones </t>
  </si>
  <si>
    <t>FUNCIONARIOS DE LA ADMINITRACION</t>
  </si>
  <si>
    <t xml:space="preserve">CAPACITACIONES, REGISTRO FOTOGRAFICOS Y DESEMPEÑO DE CADA UNO DE LOS EMPLEADOS MEDAINTE LAS EVALUACIONES </t>
  </si>
  <si>
    <t>Dos Integraciones y convivencias en relaciones laborales y sociales al año.</t>
  </si>
  <si>
    <t xml:space="preserve">No. De integraciones </t>
  </si>
  <si>
    <t>Una capacitacion anual para lograr que los funcionarios apliquen nuevos conocimientos y mejoren su desempeño</t>
  </si>
  <si>
    <t xml:space="preserve">No. De capacitaciones </t>
  </si>
  <si>
    <t xml:space="preserve">PROGRAMA:                    FORMAMOS GENTE EFICIENTE </t>
  </si>
  <si>
    <t>OBJETIVOS: Incrementar el desempeño en la gestión pública con el fortalecimiento del talento  humano.</t>
  </si>
  <si>
    <t>Aumentar en 20% la Gestón Administrativa en el cuatrenio.</t>
  </si>
  <si>
    <r>
      <t>PROGRAMA</t>
    </r>
    <r>
      <rPr>
        <b/>
        <sz val="8"/>
        <rFont val="Arial"/>
        <family val="2"/>
      </rPr>
      <t>:                MEJORAMIENTO DEL DESEMPEÑO FISCAL</t>
    </r>
  </si>
  <si>
    <t>OBJETIVOS: Organizar y Fortalecer la Gestión Tributaria Municipal</t>
  </si>
  <si>
    <t>Incrementar en un 10% los ingresos tributarios.</t>
  </si>
  <si>
    <t xml:space="preserve">Finanzas sanas y sostenibles </t>
  </si>
  <si>
    <t xml:space="preserve">Actalizacion catastral, depuracion base de datos de deudores, continuar con el proceso de cobro persuacivi e iniaciar con el cobro coactivo, ahorro en papeleria, energia y demas insumos de oficina     </t>
  </si>
  <si>
    <t xml:space="preserve">Aumentar los ingresos tributarios de la entidad territorial en un 5.75% </t>
  </si>
  <si>
    <t xml:space="preserve">% aumento ingresos tributarios </t>
  </si>
  <si>
    <t>COMUNIDAD</t>
  </si>
  <si>
    <t>Intensificar las actividadesen un 40%,  tendientes a acelerar la recuperación de cartera morosa, mediante el cobro persuasivo y coactivo, los acuerdos de pago, los cruces de cuentas del contribuyente y la selección de cartera por edades. En el caso del cobro coactivo la Administración establecerá políticas claras en torno a la finalización del proceso de cobro, que permitan la recuperación de la cartera de difícil recaudo y así fortalecer la inversión con los recursos corrientes</t>
  </si>
  <si>
    <t xml:space="preserve">% actividades intensificadas </t>
  </si>
  <si>
    <t>REALIZAR SEGUIMIENTO MEDIANTE AUDITORIA</t>
  </si>
  <si>
    <t>Implementar un estricto control de los gastos de funcionamiento en gastos personales y generales, en estos últimos minimizando su presupuestación, reorganizándolos de acuerdo a su destinación buscando así una eficiente asignación de recursos. En cuanto a los gastos personales se efectuará un estudio a fin de reorganizar la planta de personal en función de mejorar el servicio a la comunidad y optimizar dichos gastos</t>
  </si>
  <si>
    <t xml:space="preserve">NO. Procesos de control de gasto </t>
  </si>
  <si>
    <t>Mejorar EN UN 30% el control interno de  la entidad  territorial durante el Cuatrenio</t>
  </si>
  <si>
    <t xml:space="preserve">% MECI  mejorado </t>
  </si>
  <si>
    <r>
      <t>PROGRAMA</t>
    </r>
    <r>
      <rPr>
        <b/>
        <sz val="8"/>
        <rFont val="Arial"/>
        <family val="2"/>
      </rPr>
      <t>:       ORDENAMIENTO TERRITORIAL PEÑONERO</t>
    </r>
  </si>
  <si>
    <t>OBJETIVOS:</t>
  </si>
  <si>
    <t xml:space="preserve">Actualizacion, revision y ajustes al EOT municipal </t>
  </si>
  <si>
    <t>1 EOT, Formulado y concertado con las comunidades y autoridades ambientales en el cuatrenio.</t>
  </si>
  <si>
    <t xml:space="preserve">No. E.O.T Formulado y concertado </t>
  </si>
  <si>
    <t xml:space="preserve">Realizar los ajustes del Esquema de Ordenamiento Territorial, logrando un documento técnico  que le permita  a la actual  y las futuras administraciones municipales  generar proyectos  acordes con la realidad del territorio  y solucionar actuales conflictos del uso del suelo </t>
  </si>
  <si>
    <t>LA ACTUALIZACION EOT MUNCIPAL IMPLEMENTADO</t>
  </si>
  <si>
    <r>
      <t>PROGRAMA</t>
    </r>
    <r>
      <rPr>
        <b/>
        <sz val="8"/>
        <rFont val="Arial"/>
        <family val="2"/>
      </rPr>
      <t>:       TECNOLOGÍAS DE LA INFORMACIÓN Y LAS COMUNICACIONES</t>
    </r>
  </si>
  <si>
    <t>OBJETIVOS:Provisión de infraestructura para el acceso a las TIC</t>
  </si>
  <si>
    <t xml:space="preserve">Dotacion de equipos de computo </t>
  </si>
  <si>
    <t xml:space="preserve">Gestionar equipos de computo para poder Ampliar la conectividad en la adminitracion </t>
  </si>
  <si>
    <t xml:space="preserve">No.de equipos </t>
  </si>
  <si>
    <t>Gestionar  DOS dotación de equipos de cómputo a establecimientos educativos, bibliotecas y  casas de cultura en el orden nacional y departamental en el cuatrenio.</t>
  </si>
  <si>
    <t xml:space="preserve">FUNCIONARIOS DE LA ADMINITRACION PARA UN MEJOR DESEMPEÑO </t>
  </si>
  <si>
    <t xml:space="preserve">FACTURA DE COMPRA DE LOS EQUIPOS Y REGISTRO FOTOGRAFICOS </t>
  </si>
  <si>
    <r>
      <t>PROGRAMA</t>
    </r>
    <r>
      <rPr>
        <b/>
        <sz val="8"/>
        <rFont val="Arial"/>
        <family val="2"/>
      </rPr>
      <t>:       ALCALDÍA AL CAMPO</t>
    </r>
  </si>
  <si>
    <t>OBJETIVOS:  Hacer de las comunicaciones un medio para interactuar, informar, recrear, educar, motivar y comprometer a la ciudadanía y el gobierno local en la responsabilidad de lo público.</t>
  </si>
  <si>
    <t>Hacer de las comunicaciones un medio para interactuar, informar, recrear, educar, motivar y comprometer a la ciudadanía y el gobierno local en la responsabilidad de lo público.</t>
  </si>
  <si>
    <t>ALCALDÍA AL CAMPO</t>
  </si>
  <si>
    <t xml:space="preserve">Realizar  3 salidas a sectores estrategicos del Municipio para dar atencion a la poblacion </t>
  </si>
  <si>
    <t>12 jornadas de Acercamiento de la administracion central con la pablacionn rural, acceder a diferentes servicios como salud, recreacion, deporte cultura, servicios financieros, de planeacion y sociales en el cuatrenio.</t>
  </si>
  <si>
    <t xml:space="preserve">No. De jornadas </t>
  </si>
  <si>
    <r>
      <t>PROGRAMA</t>
    </r>
    <r>
      <rPr>
        <b/>
        <sz val="8"/>
        <rFont val="Arial"/>
        <family val="2"/>
      </rPr>
      <t>:     MINGAS CON LA GENTE Y PARA LA GENTE</t>
    </r>
  </si>
  <si>
    <t xml:space="preserve">OBJETIVOS:  Incentivar el trabajo comunitario y de participacion comunitaria </t>
  </si>
  <si>
    <t>20 mingas en las diferentes veredas del municipio en el cuatrienio.</t>
  </si>
  <si>
    <t>MINGAS CON LA GENTE Y PARA LA GENTE</t>
  </si>
  <si>
    <t xml:space="preserve">Realizar  jornadas de trabajos en las vias, escuelas y demas sitios publicos cinculando a la comunidad </t>
  </si>
  <si>
    <t>Realizar 20 mingas de limpieza de las vias, embellecimiento de establecimientos educativos, pintura de parques entre otros.</t>
  </si>
  <si>
    <t xml:space="preserve">No. De mingas </t>
  </si>
  <si>
    <t>SECTOR : DESARROLLO COMUNITARIO</t>
  </si>
  <si>
    <r>
      <t>PROGRAMA</t>
    </r>
    <r>
      <rPr>
        <b/>
        <sz val="8"/>
        <rFont val="Arial"/>
        <family val="2"/>
      </rPr>
      <t>:    CUENTAS CLARAS</t>
    </r>
  </si>
  <si>
    <t>OBJETIVOS: Promover la rendición de cuentas en  el municipio</t>
  </si>
  <si>
    <t xml:space="preserve">rendicion de cuentas </t>
  </si>
  <si>
    <t xml:space="preserve">realizar anual la rendicion de cuentas para poder Fomentar  una cultura de transparencia en dicha rendicion </t>
  </si>
  <si>
    <t>Proceso de rendición de cuentas realizado anualmente en el municipio de El Peñon, que  cumpla con las etapas propuestas en el Conpes 3654 de  2010 “Informar, Dialogar y retroalimentar”</t>
  </si>
  <si>
    <t>COMUNIDAD EN GENERAL</t>
  </si>
  <si>
    <t xml:space="preserve"> SOPORTES DOCUMENTALES ENTREGADOS POR CADA SECRETARIO DE DESPACHO </t>
  </si>
  <si>
    <r>
      <t>PROGRAMA</t>
    </r>
    <r>
      <rPr>
        <b/>
        <sz val="8"/>
        <rFont val="Arial"/>
        <family val="2"/>
      </rPr>
      <t>:    ESTRATEGIA DE GOBIERNO EN LÍNEA</t>
    </r>
  </si>
  <si>
    <t>OBJETIVOS: Implementar la Estrategia de Gobierno en línea en el orden territorial durante el cuatrienio</t>
  </si>
  <si>
    <t xml:space="preserve">SECTOR :  DESARROLLO COMUNITARIO </t>
  </si>
  <si>
    <t>60% de Implementación del programa de gobierno en línea.</t>
  </si>
  <si>
    <t xml:space="preserve">Actividades administrativas para el mejoramiento y reorganizacion </t>
  </si>
  <si>
    <t xml:space="preserve">implementar medios electronicos para la prestacion de tramites y servicios para la comunidad </t>
  </si>
  <si>
    <t>% De implementacion de gobierno en linea</t>
  </si>
  <si>
    <t>Mejorar la calidad de la información en un 30% y de los servicios  prestados por medios electrónicos de tal forma que respondan a las necesidades de los ciudadanos, empresas y servidores públicos</t>
  </si>
  <si>
    <t xml:space="preserve">% mejoramiento de informacion servicios prestados </t>
  </si>
  <si>
    <t>comunidad en general</t>
  </si>
  <si>
    <t>verificando la cantidad de poblacion que visita la pagina de la alcaldia , para realizar los tramites</t>
  </si>
  <si>
    <t>100% de la contratacion Publicada  en el Portal Único de Contratación (Sistema Electrónico para la Contratación Pública -­‐SECOP) la información sobre la contratación que adelantan las entidades territoriales</t>
  </si>
  <si>
    <t>% de contratacion publicada en el SECOP</t>
  </si>
  <si>
    <t>Articular la Estrategia de Gobierno en línea con el Modelo Estándar de Control Interno de la entidad territorial  Subsistema de Control Estratégico, Subsistema de Control de Gestión  y Subsistema de Control de Evaluación)</t>
  </si>
  <si>
    <t>% Estrategia Gobierno en linea articulada con el MECI</t>
  </si>
  <si>
    <t xml:space="preserve"> OBJETIVO DEL EJE / DIMENSIÓN:  Búscar el bienestar de la población urbana y rural; con ambientes favorables a la restitución y ejercicio de los derechos sociales, culturales mediante la provisión de bienes y servicios que permitan fortalecer el capital humano con habilidades para vivir y desempeñarse con motivaciones necesarias para ser capital social porque está dispuesto a procurar el bien individual y colectivo.</t>
  </si>
  <si>
    <r>
      <t xml:space="preserve">OBJETIVO DEL EJE / DIMENSIÓN: </t>
    </r>
    <r>
      <rPr>
        <sz val="8"/>
        <rFont val="Arial"/>
        <family val="2"/>
      </rPr>
      <t>Búscar el bienestar de la población urbana y rural; con ambientes favorables a la restitución y ejercicio de los derechos sociales, culturales mediante la provisión de bienes y servicios que permitan fortalecer el capital humano con habilidades para vivir y desempeñarse con motivaciones necesarias para ser capital social porque está dispuesto a procurar el bien individual y colectivo.</t>
    </r>
  </si>
  <si>
    <t xml:space="preserve">SECTOR :MEDIO AMBIENTE  </t>
  </si>
  <si>
    <r>
      <t xml:space="preserve"> Objetivo de dimension: </t>
    </r>
    <r>
      <rPr>
        <sz val="8"/>
        <rFont val="Arial"/>
        <family val="2"/>
      </rPr>
      <t>garantizar un desarrollo ambiental sostenible mediante el manejo racional de los recursos naturales.</t>
    </r>
  </si>
  <si>
    <t xml:space="preserve">Adecucion de un sitio para desarrollar actividades enfocadas en personas con discapacidad </t>
  </si>
  <si>
    <t xml:space="preserve">Artuculacion en  la red pretadora de servicios de salud y el Municipio para la rehabilitacion de discapacitados </t>
  </si>
  <si>
    <t xml:space="preserve">Actividedes recreodeportivas y culturales </t>
  </si>
  <si>
    <t xml:space="preserve">Continuar con la impleentacion del registro de localizacion y caracterizacion de la poblacion discapacitada </t>
  </si>
  <si>
    <t xml:space="preserve">Conformacion y fortalecimiento de los comites Municipales de </t>
  </si>
  <si>
    <t>PLAN DE DESARROLLO: "POR LA RENOVACION FORMAL DE EL PEÑON" 2012-2015</t>
  </si>
  <si>
    <t xml:space="preserve">COMPONENTE DE EFICACIA - PLAN DE ACCIÒN - VIGENCIA  2013- </t>
  </si>
  <si>
    <t>EJE: AMBIENTE CONSTRUIDO, PROGRESO EN LA INFRAESTRUCTUTRA PEÑONERA</t>
  </si>
  <si>
    <t>SECTOR : AGUA POTABLE Y SANEAMIENTO BASICO</t>
  </si>
  <si>
    <t>OBJETIVO DEL EJE / DIMENSIÓN: Propender por un adelanto en la infraestructura espacial sostenible, donde las actividades económicas estén dirigidas al servicio de la comunidad Peñonera, garantizando la calidad de vida, equidad social, goce y disfrute del municipio a través del espacio público, en donde el modelo de uso del suelo viabilice el desarrollo comercial, social y de servicios.</t>
  </si>
  <si>
    <r>
      <t>PROGRAMA</t>
    </r>
    <r>
      <rPr>
        <b/>
        <sz val="8"/>
        <rFont val="Arial"/>
        <family val="2"/>
      </rPr>
      <t xml:space="preserve">: PLAN DEPARTAMENTAL DE AGUAS    </t>
    </r>
  </si>
  <si>
    <r>
      <t>OBJETIVOS</t>
    </r>
    <r>
      <rPr>
        <sz val="9"/>
        <rFont val="Arial"/>
        <family val="2"/>
      </rPr>
      <t>:  Mejorar la estrategia establecida en los planes departamentales de agua, buscando mecanismos eficientes de prestación de los servicios de acueducto, alcantarillado y aseo.</t>
    </r>
  </si>
  <si>
    <t>NOMBRE  -  EDGAR CAÑON CHIMBI  JEFE SERVICIOS PUBLICOS</t>
  </si>
  <si>
    <t xml:space="preserve">CONSTRUCCION, MEJORAMIENTO Y OPTIMIZACION DE LA INFRAESTRUCTURA DE LOS SERVICIOS  </t>
  </si>
  <si>
    <t>No. de estructuras de caueductos/ No. de plantas de agua potable</t>
  </si>
  <si>
    <t xml:space="preserve">PLAN MAESTRO DE ACUEDUCTO DEL AREA URBANA, CENTROS POBLADOS DE TALAUTA Y GUAYABAL </t>
  </si>
  <si>
    <t>radicar los estudios y diseños generados al plan departamental de aguas  para la concecucion de recursos para viavilaizar los planes maestros de Acueducto y Alcantarillado del area urbana y los centros poblados de guayabal</t>
  </si>
  <si>
    <t>UNID</t>
  </si>
  <si>
    <t>Implementar y ejecutar los proyectos  a mediano y largo plazo con la participacion del gobierno nacional y departamental  de los Plan maestro de acueducto del area urbana y de los centros poblados de Taluta y Guayabal de Toledo (para beneficia a la poblacion Victima del conflicto armado)</t>
  </si>
  <si>
    <t>No. de acueductos optimizados y mejorados</t>
  </si>
  <si>
    <t>P.I. , I, AD, JUV, AD, AD-M, MUJERES Y HOMBRES, VCA, DISCAP, AFRO</t>
  </si>
  <si>
    <t>DOCUMENTO</t>
  </si>
  <si>
    <r>
      <t>PROGRAMA</t>
    </r>
    <r>
      <rPr>
        <b/>
        <sz val="8"/>
        <rFont val="Arial"/>
        <family val="2"/>
      </rPr>
      <t xml:space="preserve">: AMPLIACION DE COBERTURA, CALIDAD Y CONTINUIDAD DEL SERVICIO DE SANEAMIENTO BASICO   </t>
    </r>
  </si>
  <si>
    <r>
      <t>OBJETIVOS</t>
    </r>
    <r>
      <rPr>
        <sz val="9"/>
        <rFont val="Arial"/>
        <family val="2"/>
      </rPr>
      <t>:  Ampliar y Mejorar los sistemas de de acueducto y aumentar la cobertura de tratamiento de agua potable que permita el mejoramiento de las condiciones de vida de la comunidad de los hogares del Municipio de El Peñon Cund</t>
    </r>
  </si>
  <si>
    <t xml:space="preserve">Suministrar agua apta para el consumo humano durante el cuatrenio a la poblacion del centro poblado de talauta y la Vereda guanacas de acuerdo al estudio tarifario </t>
  </si>
  <si>
    <t>No. de de viviendas sin agua potable/ No. de viviendas con agua potable</t>
  </si>
  <si>
    <t>SUMINISTRO DE AGUA POTABLE</t>
  </si>
  <si>
    <t>se debe realizar las campañas por el medio de difucion como la emisora y enviar mensajes por medio de la factura que se entrega mensual</t>
  </si>
  <si>
    <t>Garantizar la continuidad del servicio de agua durante el cuatrienio (resolución CRA 315 y 488 ) atraves de las campañas de ahorro y uso eficiente del agua en el municipio.     Disminución del Índice de Agua no contabilizada</t>
  </si>
  <si>
    <t>No. de Campañas realizadas/ programas</t>
  </si>
  <si>
    <t>PLANILLAS REGISTRO FOTOGRAFICO</t>
  </si>
  <si>
    <t>se debe solitar la concertacion del nuevo punto con la direccion de salud de cundinamarca</t>
  </si>
  <si>
    <t>Concertación de puntos de muestreo para el control y vigilancia de la calidad del agua (Resolución 0811 de 2008)</t>
  </si>
  <si>
    <t>No. de Puntos de Muestreo concertados/ puntos concertados</t>
  </si>
  <si>
    <t>INFORMES EN ACTA</t>
  </si>
  <si>
    <t xml:space="preserve">Se deben realizar los estudios y diseños, garantizar la el sumistro de agua con otra captacion por bombeo, y costruir la conducion de agua desde la planta de tratamiento de agua potable hasta el centro poblado de talauta  </t>
  </si>
  <si>
    <t xml:space="preserve"> Suministrar agua apta para el consumo humano durante el cuatrienio a la poblacion del centro poblado de Talauta, de acuerdo al estudio tarifario .</t>
  </si>
  <si>
    <t>INFORME, REGISTRO FOTOGRAFICO, PLANILLAS</t>
  </si>
  <si>
    <r>
      <t>OBJETIVOS</t>
    </r>
    <r>
      <rPr>
        <sz val="9"/>
        <rFont val="Arial"/>
        <family val="2"/>
      </rPr>
      <t xml:space="preserve">: Ampliar y Mejorar los sistemas de saneamiento básico, a fin de aumentar la cobertura de tratamiento de aguas residuales o servidas que permita el mejoramiento de las condiciones del medio ambiente y la higiene de los hogares del Municipio de El Peñon Cundinamarca. </t>
    </r>
  </si>
  <si>
    <t>Aumentar en un 30% la red de alcantarillado  (cambio de tubería de acuerdo al plan maestro de alcantarillado que se tiene previsto con el plan departamental de agua)</t>
  </si>
  <si>
    <t>No. de  viviendas sin cobertura/ No. de viviendas con covertura</t>
  </si>
  <si>
    <t>MANTENIMIENTO Y AMPLIACION ALCANTARILLADO DE ACUERDO CON EL PLAN DEPARTAMENTAL DE AGUA</t>
  </si>
  <si>
    <t>Comprar de tuberia para realizar la reposicion y mejorar las redes del municpio en cuanto alcantarillado</t>
  </si>
  <si>
    <t>mts</t>
  </si>
  <si>
    <t>Aumentar en un 30% la red de alcantarillado  (cambio de tuberia de acuerdo al plan maestro de alcantarillado que se tiene previsto con el plan departamental de agua)</t>
  </si>
  <si>
    <t xml:space="preserve">%  red de alcatarillado aumentado </t>
  </si>
  <si>
    <t>INFORME, REGISTRO FOTOGRAFICO</t>
  </si>
  <si>
    <t>Generar el plan de saneamineto y manejo de vertimientos - PSMV , Adecuar la planta de tramiento  de aguas residuales  de acuerdo al documento generado PSMV</t>
  </si>
  <si>
    <t>Aumentar en un 20% el tratamiento de aguas residuales urbanas (resolución CRA 315 de 2005) - Implementar el Plan de Saneamiento y Manejo de Vertimientos en el Municipio</t>
  </si>
  <si>
    <t xml:space="preserve">% aguas residuales Urbanas tratadas </t>
  </si>
  <si>
    <t>INFORME, DOCUMENTO REGISTRO FOTOGRAFICO</t>
  </si>
  <si>
    <r>
      <t>PROGRAMA</t>
    </r>
    <r>
      <rPr>
        <b/>
        <sz val="8"/>
        <rFont val="Arial"/>
        <family val="2"/>
      </rPr>
      <t xml:space="preserve">: DISPOSICION FINAL Y MANEJO DE RESIDUOS SOLIDOS   </t>
    </r>
  </si>
  <si>
    <r>
      <t>OBJETIVOS</t>
    </r>
    <r>
      <rPr>
        <sz val="9"/>
        <rFont val="Arial"/>
        <family val="2"/>
      </rPr>
      <t>: Promover la planificación ambiental y el uso racional de los recursos naturales con los planes de gestión integral de residuos sólidos como una estrategia de optimizar la prestación del servicio de disposición final y manejo de los residuos sólidos con el fin de no generar focos de contaminación e impactos directos.</t>
    </r>
  </si>
  <si>
    <t xml:space="preserve">IMPLEMENTACION DEL PLAN DE GESTION INTEGRAL DE RESIDUOS SOLIDOS PGIRS  </t>
  </si>
  <si>
    <t>No. de  Plantas por construidas / No. de plantas construidas</t>
  </si>
  <si>
    <t>TARTAMIENTO Y APROVECHAMIENTO DE LOS RESIDUOS SOLIDOS</t>
  </si>
  <si>
    <t xml:space="preserve">Compra de un terreno para construir la planta, realizar estudios y diseños , permiso de manejo de medio ambiente a la CAR  </t>
  </si>
  <si>
    <t xml:space="preserve">UNID </t>
  </si>
  <si>
    <t>Gestionar una planta de reciclaje y /o programa para el manejo de los residuos solidos en el cuatrenio</t>
  </si>
  <si>
    <t>No. de planta de reciclaje</t>
  </si>
  <si>
    <t xml:space="preserve">INFORME, DOCUMENTO, REGISTRO FOTOGRAFICO, PLANILLAS </t>
  </si>
  <si>
    <t>SECTOR : SERVICIOS PUBLICOS</t>
  </si>
  <si>
    <t>OBJETIVO DEL EJE / DIMENSIÓN: Garantizar la cobertura, continuidad y calidad en la prestación de los servicios públicos de agua potable, aseo, alcantarillado y energía, con miras a mejorar la salud y calidad de vida de la población Peñonera e incentivar el desarrollo económico del municipio.</t>
  </si>
  <si>
    <r>
      <t>PROGRAMA</t>
    </r>
    <r>
      <rPr>
        <b/>
        <sz val="8"/>
        <rFont val="Arial"/>
        <family val="2"/>
      </rPr>
      <t xml:space="preserve">: AMPLIACION, COBERTURA, CALIDAD Y CONTINUIDAD DEL SERVICIO ELECTRICO </t>
    </r>
  </si>
  <si>
    <r>
      <t>OBJETIVOS</t>
    </r>
    <r>
      <rPr>
        <sz val="9"/>
        <rFont val="Arial"/>
        <family val="2"/>
      </rPr>
      <t xml:space="preserve">:  Garantizar el servicio de energía eléctrica en condiciones de calidad y de manera continua, del servicio domiciliario como del alumbrado público, a la población </t>
    </r>
  </si>
  <si>
    <t xml:space="preserve">suministrar  el servicio de energia electrica al 40% de las viviendas que no cuentan con este servicio  </t>
  </si>
  <si>
    <t>No. de viviendas sin luz/ No. de viviendas con luz</t>
  </si>
  <si>
    <t>MANTENIEMIENTO Y AMPLIACION DEL ALUMBRADO PUBLICO MUNICIPAL</t>
  </si>
  <si>
    <t xml:space="preserve">Generra el documento, socializarlo con la comunidad </t>
  </si>
  <si>
    <t xml:space="preserve">Formular el plan de uso eficiencia de la energia en el cuatrenio y socializarlo </t>
  </si>
  <si>
    <t xml:space="preserve">No. de planes formulados e implementados </t>
  </si>
  <si>
    <t>DOCUMENTO, INFORME</t>
  </si>
  <si>
    <t xml:space="preserve">compra de materiales para el mejoramiento y arreglo de luminarias y contratar personal calificado para su su arreglo y mantenimeinto </t>
  </si>
  <si>
    <t>Realizar un manteniemiento y ampliacion del alumbrado publico</t>
  </si>
  <si>
    <t>COLAS DE ENERGIA RURAL</t>
  </si>
  <si>
    <t>Realizar los estudios y diseños  para el proyecto de colas de luz</t>
  </si>
  <si>
    <t xml:space="preserve"> Gestionar ante el Gobierno nacional y departamental un proyecto de colas de energía eléctrica para atender el 40% de las viviendas  que no cuenta con el servicio </t>
  </si>
  <si>
    <t>No. de viviendas</t>
  </si>
  <si>
    <t>SECTOR : DEPORTE Y RECREACION  "Deporte, Convivencia y Paz"</t>
  </si>
  <si>
    <r>
      <t>PROGRAMA</t>
    </r>
    <r>
      <rPr>
        <b/>
        <sz val="8"/>
        <rFont val="Arial"/>
        <family val="2"/>
      </rPr>
      <t>:   FORMANDO DEPORTISTAS INTEGROS</t>
    </r>
  </si>
  <si>
    <r>
      <t>OBJETIVOS</t>
    </r>
    <r>
      <rPr>
        <sz val="9"/>
        <rFont val="Arial"/>
        <family val="2"/>
      </rPr>
      <t xml:space="preserve">: Aumentar el porcentaje de personas que practican alguna actividad deportiva durante el cuatrienio </t>
    </r>
  </si>
  <si>
    <t>NOMBRE  -  Coordinador de Cultura, deporte y Turismo</t>
  </si>
  <si>
    <t>coordinacion de cultura, deporte y turismo</t>
  </si>
  <si>
    <t xml:space="preserve">FONMENTO, DESARROLLO Y PRACTICA DEL DEPORTE, LA RECREACION Y EL APROVECHAMIENTO DEL TIEMPO LIBRE </t>
  </si>
  <si>
    <t xml:space="preserve">Planear y realizar un calendario anual </t>
  </si>
  <si>
    <t>1 calendario anual con los torneos de las diferentes disciplinas con participación de toda la población</t>
  </si>
  <si>
    <t>1100 habitantes de las diferentes veredas participanron en los juegos escolares, intercolegiados, del magisterio, campesinos, copa navideña  y encuentros deportivos</t>
  </si>
  <si>
    <t>100% P.I. - I - ADOS- JOV- AD- AD.M-  VCA- DISC</t>
  </si>
  <si>
    <t>cronograma</t>
  </si>
  <si>
    <t>llevar a cabo intercambios deportivos a nivel municipal y regional</t>
  </si>
  <si>
    <t>16 encuentros deportivos en las diferentes categorías y de acuerdo a la población en el cuatrienio</t>
  </si>
  <si>
    <t xml:space="preserve">2% de poblacion (PE, VCA) </t>
  </si>
  <si>
    <t>30% P.I. - I - ADOS- JOV- AD- AD.M-  VCA- DISC</t>
  </si>
  <si>
    <t>evidencia fotografica, infromes</t>
  </si>
  <si>
    <t>Planear y llevar a cabo la fase intramural y municipal de los festivales escolares y los intercolegiados</t>
  </si>
  <si>
    <t>Realizar4 encuentros de Pintura, encuentros deportivos y otros en el cuatrienio</t>
  </si>
  <si>
    <t>2% de la población (PE, VCA) participaron en festivales</t>
  </si>
  <si>
    <t>20% P.I. - I - ADOS- JOV- AD- AD.M-  VCA- DISC</t>
  </si>
  <si>
    <t>brindar el servicio de la ludoteca para los niños y niñas de El Peñon, y realizar salidas periodicas para llevar el juego a las veredas.</t>
  </si>
  <si>
    <t>4 actividades en el cuatrenio</t>
  </si>
  <si>
    <t xml:space="preserve">20% de los niños y niñas beneficiadas con el servicio </t>
  </si>
  <si>
    <t xml:space="preserve">realizar un festival de juego en la calle </t>
  </si>
  <si>
    <t>20% de la poblacion urbana de infancia y adolescencia participando activamente en el cuatrenio.</t>
  </si>
  <si>
    <t xml:space="preserve">1 ludoteca funcionando y dotada </t>
  </si>
  <si>
    <t>10% P.I. - I - ADOS- JOV- AD- AD.M-  VCA- DISC</t>
  </si>
  <si>
    <t xml:space="preserve">realizar la actividad el dia del desafio, aerobicos , caminatas, ciclovias </t>
  </si>
  <si>
    <t>4 Actividades en el cuatrienio, día del desafío</t>
  </si>
  <si>
    <t xml:space="preserve">5% poblacion urbana del municipio participo en actividades deportivas </t>
  </si>
  <si>
    <t xml:space="preserve">Pago de instructores escuelas de formacion deportiva </t>
  </si>
  <si>
    <t>mantener la escuela de formacion deportiva en futsal,baloncesto y ciclismo</t>
  </si>
  <si>
    <t>3 escuelas de formación deportiva (Futsal, Baloncesto y ciclismo), ampliadas al área rural</t>
  </si>
  <si>
    <t xml:space="preserve">80 niños de 7 a 12 años participando en las tres escuelas de formacion deportiva, futsal, baloncesto y ciclismo </t>
  </si>
  <si>
    <t>60% P.I. - I - ADOS- JOV- AD- AD.M-  VCA- DISC</t>
  </si>
  <si>
    <t>Compra de implementos y equipos para la dotacion de escenarios deportivos y la practica del deporte</t>
  </si>
  <si>
    <t>planear y realizar la adquisicion de los elementos necesarios para facilitar la practica del deporte en el municipio</t>
  </si>
  <si>
    <t>Una dotación annual</t>
  </si>
  <si>
    <t xml:space="preserve">Coordinacion de deportes dotada con elementos deportivos </t>
  </si>
  <si>
    <t>evidencia fotografica, planillas de esntrega</t>
  </si>
  <si>
    <t xml:space="preserve">Construccion, mantenimiento y adecuacion escenarios deportivos y/o recreativos </t>
  </si>
  <si>
    <t xml:space="preserve">revisar el inventario de escenarios deportivos y realizar el mantenimiento correspondiente </t>
  </si>
  <si>
    <t>4 escenarios deportivos adecuados y mejorados en el cuatrienio</t>
  </si>
  <si>
    <t xml:space="preserve">%  poblacion (PE, VCA) del municipio beneficiados con la adecuacion a escenarios deportivos </t>
  </si>
  <si>
    <t>evidencia fotografica</t>
  </si>
  <si>
    <r>
      <t>PLAN DE DESARROLLO: "POR LA RENOVACION FORMAL DE EL PE;ON 2012-2015</t>
    </r>
    <r>
      <rPr>
        <sz val="5.5"/>
        <rFont val="Arial"/>
        <family val="2"/>
      </rPr>
      <t>"</t>
    </r>
  </si>
  <si>
    <t>SECTOR : CULTURA Y JUVENTUD</t>
  </si>
  <si>
    <t>OBJETIVO DEL EJE / DIMENSIÓN: Fomentar, promocionar y cuidar de la cultura y el ambiente como ejes fundamentales del desarrollo social.</t>
  </si>
  <si>
    <r>
      <t>PROGRAMA</t>
    </r>
    <r>
      <rPr>
        <b/>
        <sz val="8"/>
        <rFont val="Arial"/>
        <family val="2"/>
      </rPr>
      <t>:   FORTALECIMIENTO Y PROMOCIÓN DE LAS EXPRESIONES ARTÍSTICAS Y CULTURALES</t>
    </r>
  </si>
  <si>
    <r>
      <t>OBJETIVOS</t>
    </r>
    <r>
      <rPr>
        <sz val="9"/>
        <rFont val="Arial"/>
        <family val="2"/>
      </rPr>
      <t xml:space="preserve">: Fortalecer la Identidad Cultural y de los jóvenes del Municipio,  investigando y conociendo las costumbres, tradiciones  y formas de vida de los Peñoneros, brindando espacios y programas que impulsen y trasciendan el Idioma de la Cultura a través de procesos de información, investigación, difusión y formación de las expresiones culturales, artísticas y multiculturales del Municipio, Institucionalizando una política cultural sostenible con miras al desarrollo social, ambiental y educativo a nivel local. </t>
    </r>
  </si>
  <si>
    <t>Lograr que el 60% de la población (infancia y adolescencia, adulto mayor, discapacitados, PEP, PVCA, mujeres), como espectadores, protagonistas o promotores apropiando identidad y cultura Peñonera, Cundinamarquesa y Colombiana.</t>
  </si>
  <si>
    <t>% de la población (infancia y adolescencia, adulto mayor, discapacitados, PEP, PVCA, mujeres)</t>
  </si>
  <si>
    <t xml:space="preserve">20% de la poblacion vincula en la celebracion  de la semana cultural </t>
  </si>
  <si>
    <t xml:space="preserve">Fomento, apoyo y difusion de eventos y expresiones artisticas y culturales </t>
  </si>
  <si>
    <t>REALIZAR LA SEMANA CULTURAL EN EL MUNICIPIO DE EL PE;ON</t>
  </si>
  <si>
    <t>Continuar con la realización de 4 semanas culturales en el cuatrienio</t>
  </si>
  <si>
    <t>100%, P.I. - I - ADOS- JOV- AD- AD.M-  VCA- DISC</t>
  </si>
  <si>
    <t xml:space="preserve">REALIZAR EL REINADO DE LA PAZ </t>
  </si>
  <si>
    <t>2 reinados municipales "REINADO DE LA PAZ O SEÑORITA PEÑON"</t>
  </si>
  <si>
    <t>60%, P.I. - I - ADOS- JOV- AD- AD.M-  VCA- DISC</t>
  </si>
  <si>
    <t xml:space="preserve">REALIZAR LAS VACACIONES RECREATIVAS, CINE AL PARQUE,  </t>
  </si>
  <si>
    <t>4  eventos (Cine al Parque, Sábados Culturales, Ferias y fiestas, Vacaciones recreativas, Tertulias,  etc.).</t>
  </si>
  <si>
    <t>TRABAJAR DESDE TODOS LOS ENTES PARA LOGRAR FORTALECER LA IDENTIDAD PE;ONERA, MEDIANTE CAHRLAS, PUBLICIDAD Y EN LAS ESCUELAS DE FORMACION DEPORTIVAS</t>
  </si>
  <si>
    <t>Ejecución de 2 campaña educativa-recreativa, cultural que incentive y fomente la identidad Peñonera.</t>
  </si>
  <si>
    <t>evidencia fotografica, infromes, FOLLETOS</t>
  </si>
  <si>
    <t>CONMEMORAR EL DIA DE LA MADRE, DIA DE LA FAMILIA , 20 DE JULIUO , HALLOWIN, DIA DEL NI;O,NOVENAS</t>
  </si>
  <si>
    <t>8 Eventos conmemorativos a: Día de la mujer, de la madre, de la niñez,  del adulto mayor, de la familia, Halloween, novenas, entre otras</t>
  </si>
  <si>
    <t xml:space="preserve">Actividades de formacion, capacitacion e investigacion artistica y cultural </t>
  </si>
  <si>
    <t>mantener la escuela de formacion artistica en danzas y musica</t>
  </si>
  <si>
    <t>Mantener 2 escuelas de formación artística.</t>
  </si>
  <si>
    <t>realizar la compra de vestuario para danzas y elementos de consumo para musica</t>
  </si>
  <si>
    <t>Equipar a las 2 escuelas de formación artística que existen en el municipio</t>
  </si>
  <si>
    <r>
      <t>PROGRAMA</t>
    </r>
    <r>
      <rPr>
        <b/>
        <sz val="8"/>
        <rFont val="Arial"/>
        <family val="2"/>
      </rPr>
      <t xml:space="preserve">:   PROTECCION DEL PATRIMONIO CULTURAL </t>
    </r>
  </si>
  <si>
    <r>
      <t>OBJETIVOS</t>
    </r>
    <r>
      <rPr>
        <sz val="9"/>
        <rFont val="Arial"/>
        <family val="2"/>
      </rPr>
      <t>:</t>
    </r>
  </si>
  <si>
    <t xml:space="preserve">100% de sitios declarados patrimonio cultura rehabilitados </t>
  </si>
  <si>
    <t xml:space="preserve">% de sitios declarados patrimonio cultural </t>
  </si>
  <si>
    <t xml:space="preserve">Conservacion y rehabilitacion de la iglesia Santa Barbara </t>
  </si>
  <si>
    <t xml:space="preserve">llevar los servicios de la biblioteca a las diferentes veredas, conformar el grupoo de amigos de la biblioteca </t>
  </si>
  <si>
    <t xml:space="preserve">Realizar una rehabilitacion  a la estructura fisica  de la iglesia santa Barbara </t>
  </si>
  <si>
    <t xml:space="preserve">0% multiplicadores del patrimonio </t>
  </si>
  <si>
    <t>informes, evidencia fotografica</t>
  </si>
  <si>
    <r>
      <t>PROGRAMA</t>
    </r>
    <r>
      <rPr>
        <b/>
        <sz val="8"/>
        <rFont val="Arial"/>
        <family val="2"/>
      </rPr>
      <t xml:space="preserve">:   INFRAESTRUCTURA FÍSICA CULTURAL </t>
    </r>
  </si>
  <si>
    <r>
      <t>OBJETIVOS</t>
    </r>
    <r>
      <rPr>
        <sz val="9"/>
        <rFont val="Arial"/>
        <family val="2"/>
      </rPr>
      <t xml:space="preserve">: </t>
    </r>
  </si>
  <si>
    <t xml:space="preserve">Construccion, mantenimiento y adecuacion de la infraestructura cultural y artistica   Municipal </t>
  </si>
  <si>
    <t xml:space="preserve">Realizar un mantenimiento a casa de la cultura </t>
  </si>
  <si>
    <r>
      <t>PROGRAMA</t>
    </r>
    <r>
      <rPr>
        <b/>
        <sz val="8"/>
        <rFont val="Arial"/>
        <family val="2"/>
      </rPr>
      <t xml:space="preserve">:   APOYO A LA BIBLIOTECA MUNICIPAL </t>
    </r>
  </si>
  <si>
    <t xml:space="preserve">Mantenimiento y dotacion la biblioteca Municipal </t>
  </si>
  <si>
    <t xml:space="preserve">Mantenimiento y dotacion de la biblioteca Municipal </t>
  </si>
  <si>
    <t xml:space="preserve">Realizar un mantenimiento y dotacion de la biblioteca Municipal </t>
  </si>
  <si>
    <r>
      <t>PROGRAMA</t>
    </r>
    <r>
      <rPr>
        <b/>
        <sz val="8"/>
        <rFont val="Arial"/>
        <family val="2"/>
      </rPr>
      <t>:   A LEER SE DIJO</t>
    </r>
  </si>
  <si>
    <r>
      <t>OBJETIVOS</t>
    </r>
    <r>
      <rPr>
        <sz val="9"/>
        <rFont val="Arial"/>
        <family val="2"/>
      </rPr>
      <t>: Promover el hábito de la lectura con el fortalecimiento de las Bibliotecas y la organización de la Red de Biblioteca a través de la difusión y articulación masiva de programas y proyectos lectores.</t>
    </r>
  </si>
  <si>
    <t xml:space="preserve">Crear habitos de lectura en la  poblacion Peñonera  </t>
  </si>
  <si>
    <t xml:space="preserve">Mantener los servicios de la biblioteca y llevar estos servicios a las diferentes veredas, conformar el grupoo de amigos de la biblioteca </t>
  </si>
  <si>
    <t>4 Programas para el fomento de la  cultura, lectura al servicio a la comunidad</t>
  </si>
  <si>
    <t>200, P.I. - I - ADOS- JOV- AD- AD.M-  VCA- DISC</t>
  </si>
  <si>
    <r>
      <t>PROGRAMA</t>
    </r>
    <r>
      <rPr>
        <b/>
        <sz val="8"/>
        <rFont val="Arial"/>
        <family val="2"/>
      </rPr>
      <t>:   UNIDOS CIMENTAMOS CIUDADANÍA JOVEN</t>
    </r>
  </si>
  <si>
    <r>
      <t>OBJETIVOS</t>
    </r>
    <r>
      <rPr>
        <sz val="9"/>
        <rFont val="Arial"/>
        <family val="2"/>
      </rPr>
      <t>: Vincular a los jóvenes para que participe activamente en actividades que les permita mejorar sus estilos de vida y construir un proyecto de vida sólido, a través de la participación, la convivencia para crear un tejido social.</t>
    </r>
  </si>
  <si>
    <t>Actividades y estimulos realizados  para fomentar, apoyar y difundir eventos y expresiones artisticas y culturales</t>
  </si>
  <si>
    <t>convocar a la juventud peñonera , capacitarlos  e incentivarlos a conformar el consejo de juventudes</t>
  </si>
  <si>
    <t>Crear el consejo de juventudes para fortalecer las juventudes del  municipio de El Peñón.</t>
  </si>
  <si>
    <t>10%, P.I. - I - ADOS- JOV- AD- AD.M-  VCA- DISC</t>
  </si>
  <si>
    <t>convocar, y facilitar los espacios para conformar un club artisticoç</t>
  </si>
  <si>
    <t>Implementar Dos clubes juveniles y pre juveniles en convenio con el ICBF</t>
  </si>
</sst>
</file>

<file path=xl/styles.xml><?xml version="1.0" encoding="utf-8"?>
<styleSheet xmlns="http://schemas.openxmlformats.org/spreadsheetml/2006/main">
  <numFmts count="3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_);_(* \(#,##0\);_(* &quot;-&quot;??_);_(@_)"/>
    <numFmt numFmtId="181" formatCode="0.000"/>
    <numFmt numFmtId="182" formatCode="#,##0.000"/>
    <numFmt numFmtId="183" formatCode="#,##0.0"/>
    <numFmt numFmtId="184" formatCode="#,##0.0000"/>
    <numFmt numFmtId="185" formatCode="#,##0.00000"/>
    <numFmt numFmtId="186" formatCode="0.0%"/>
    <numFmt numFmtId="187" formatCode="_(* #,##0.000_);_(* \(#,##0.000\);_(* &quot;-&quot;??_);_(@_)"/>
    <numFmt numFmtId="188" formatCode="_(* #,##0.0_);_(* \(#,##0.0\);_(* &quot;-&quot;??_);_(@_)"/>
    <numFmt numFmtId="189" formatCode="0.0"/>
    <numFmt numFmtId="190" formatCode="&quot;$&quot;\ #,##0"/>
  </numFmts>
  <fonts count="72">
    <font>
      <sz val="11"/>
      <color theme="1"/>
      <name val="Calibri"/>
      <family val="2"/>
    </font>
    <font>
      <sz val="11"/>
      <color indexed="8"/>
      <name val="Calibri"/>
      <family val="2"/>
    </font>
    <font>
      <b/>
      <sz val="9"/>
      <name val="Tahoma"/>
      <family val="2"/>
    </font>
    <font>
      <sz val="10"/>
      <color indexed="8"/>
      <name val="Arial"/>
      <family val="2"/>
    </font>
    <font>
      <b/>
      <sz val="10"/>
      <name val="Arial"/>
      <family val="2"/>
    </font>
    <font>
      <sz val="10"/>
      <name val="Arial"/>
      <family val="2"/>
    </font>
    <font>
      <u val="single"/>
      <sz val="7.5"/>
      <color indexed="12"/>
      <name val="Arial"/>
      <family val="2"/>
    </font>
    <font>
      <sz val="8"/>
      <name val="Arial"/>
      <family val="2"/>
    </font>
    <font>
      <sz val="9"/>
      <name val="Arial"/>
      <family val="2"/>
    </font>
    <font>
      <sz val="6"/>
      <name val="Arial"/>
      <family val="2"/>
    </font>
    <font>
      <sz val="8"/>
      <color indexed="8"/>
      <name val="Arial"/>
      <family val="2"/>
    </font>
    <font>
      <b/>
      <sz val="8"/>
      <name val="Tahoma"/>
      <family val="2"/>
    </font>
    <font>
      <b/>
      <sz val="11"/>
      <name val="Arial"/>
      <family val="2"/>
    </font>
    <font>
      <b/>
      <i/>
      <sz val="11"/>
      <name val="Segoe Print"/>
      <family val="0"/>
    </font>
    <font>
      <sz val="11"/>
      <name val="Arial"/>
      <family val="2"/>
    </font>
    <font>
      <b/>
      <i/>
      <sz val="10"/>
      <name val="Lucida Handwriting"/>
      <family val="4"/>
    </font>
    <font>
      <b/>
      <sz val="8"/>
      <name val="Arial"/>
      <family val="2"/>
    </font>
    <font>
      <b/>
      <sz val="9"/>
      <name val="Arial"/>
      <family val="2"/>
    </font>
    <font>
      <b/>
      <sz val="6"/>
      <name val="Arial"/>
      <family val="2"/>
    </font>
    <font>
      <b/>
      <sz val="7"/>
      <name val="Arial"/>
      <family val="2"/>
    </font>
    <font>
      <sz val="7"/>
      <name val="Arial"/>
      <family val="2"/>
    </font>
    <font>
      <strike/>
      <sz val="10"/>
      <name val="Arial"/>
      <family val="2"/>
    </font>
    <font>
      <sz val="9"/>
      <name val="Tahoma"/>
      <family val="2"/>
    </font>
    <font>
      <sz val="5.5"/>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9"/>
      <color indexed="8"/>
      <name val="Calibri"/>
      <family val="2"/>
    </font>
    <font>
      <sz val="8"/>
      <color indexed="10"/>
      <name val="Arial"/>
      <family val="2"/>
    </font>
    <font>
      <sz val="6"/>
      <color indexed="8"/>
      <name val="Arial"/>
      <family val="2"/>
    </font>
    <font>
      <sz val="6"/>
      <color indexed="8"/>
      <name val="Century"/>
      <family val="1"/>
    </font>
    <font>
      <sz val="8"/>
      <color indexed="8"/>
      <name val="Century"/>
      <family val="1"/>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9"/>
      <color theme="1"/>
      <name val="Calibri"/>
      <family val="2"/>
    </font>
    <font>
      <sz val="8"/>
      <color rgb="FFFF0000"/>
      <name val="Arial"/>
      <family val="2"/>
    </font>
    <font>
      <sz val="6"/>
      <color theme="1"/>
      <name val="Arial"/>
      <family val="2"/>
    </font>
    <font>
      <sz val="6"/>
      <color theme="1"/>
      <name val="Century"/>
      <family val="1"/>
    </font>
    <font>
      <sz val="8"/>
      <color theme="1"/>
      <name val="Century"/>
      <family val="1"/>
    </font>
    <font>
      <sz val="11"/>
      <color theme="1"/>
      <name val="Arial"/>
      <family val="2"/>
    </font>
    <font>
      <sz val="10"/>
      <color theme="1"/>
      <name val="Arial"/>
      <family val="2"/>
    </font>
    <font>
      <b/>
      <sz val="8"/>
      <name val="Calibri"/>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65"/>
        <bgColor indexed="64"/>
      </patternFill>
    </fill>
    <fill>
      <patternFill patternType="gray125">
        <fgColor indexed="9"/>
        <bgColor indexed="9"/>
      </patternFill>
    </fill>
    <fill>
      <patternFill patternType="solid">
        <fgColor indexed="9"/>
        <bgColor indexed="64"/>
      </patternFill>
    </fill>
    <fill>
      <patternFill patternType="gray125">
        <fgColor indexed="9"/>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rgb="FF99FF66"/>
        <bgColor indexed="64"/>
      </patternFill>
    </fill>
    <fill>
      <patternFill patternType="solid">
        <fgColor rgb="FF00FF00"/>
        <bgColor indexed="64"/>
      </patternFill>
    </fill>
    <fill>
      <patternFill patternType="solid">
        <fgColor theme="6" tint="0.5999900102615356"/>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medium"/>
    </border>
    <border>
      <left style="thin"/>
      <right style="thin"/>
      <top style="medium"/>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thin"/>
      <top style="medium"/>
      <bottom/>
    </border>
    <border>
      <left style="thin"/>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style="thin"/>
      <right style="thin"/>
      <top style="medium"/>
      <bottom style="thin"/>
    </border>
    <border>
      <left/>
      <right style="thin"/>
      <top/>
      <bottom/>
    </border>
    <border>
      <left>
        <color indexed="63"/>
      </left>
      <right style="thin"/>
      <top>
        <color indexed="63"/>
      </top>
      <bottom style="medium"/>
    </border>
    <border>
      <left style="thin"/>
      <right style="thin"/>
      <top style="thin"/>
      <bottom style="medium"/>
    </border>
    <border>
      <left style="medium"/>
      <right style="thin"/>
      <top style="medium"/>
      <bottom style="thin"/>
    </border>
    <border>
      <left style="thin"/>
      <right style="thin"/>
      <top style="thin"/>
      <bottom>
        <color indexed="63"/>
      </bottom>
    </border>
    <border>
      <left style="medium"/>
      <right style="thin"/>
      <top style="thin"/>
      <bottom>
        <color indexed="63"/>
      </bottom>
    </border>
    <border>
      <left style="thin"/>
      <right style="medium"/>
      <top>
        <color indexed="63"/>
      </top>
      <bottom>
        <color indexed="63"/>
      </bottom>
    </border>
    <border>
      <left style="medium"/>
      <right style="thin"/>
      <top style="thin"/>
      <bottom style="medium"/>
    </border>
    <border>
      <left style="thin"/>
      <right>
        <color indexed="63"/>
      </right>
      <top style="thin"/>
      <bottom style="thin"/>
    </border>
    <border>
      <left style="thin"/>
      <right style="medium"/>
      <top style="thin"/>
      <bottom style="thin"/>
    </border>
    <border>
      <left style="medium"/>
      <right style="thin"/>
      <top style="thin"/>
      <bottom style="thin"/>
    </border>
    <border>
      <left style="thin"/>
      <right style="medium"/>
      <top>
        <color indexed="63"/>
      </top>
      <bottom style="thin"/>
    </border>
    <border>
      <left style="thin"/>
      <right style="medium"/>
      <top style="thin"/>
      <bottom style="medium"/>
    </border>
    <border>
      <left>
        <color indexed="63"/>
      </left>
      <right>
        <color indexed="63"/>
      </right>
      <top style="thin"/>
      <bottom style="medium"/>
    </border>
    <border>
      <left style="thin"/>
      <right style="medium"/>
      <top style="thin"/>
      <bottom>
        <color indexed="63"/>
      </bottom>
    </border>
    <border>
      <left style="medium"/>
      <right style="medium"/>
      <top style="medium"/>
      <bottom style="medium"/>
    </border>
    <border>
      <left style="medium"/>
      <right style="medium"/>
      <top style="medium"/>
      <bottom>
        <color indexed="63"/>
      </bottom>
    </border>
    <border>
      <left style="medium"/>
      <right/>
      <top style="medium"/>
      <bottom/>
    </border>
    <border>
      <left/>
      <right/>
      <top style="medium"/>
      <bottom/>
    </border>
    <border>
      <left/>
      <right style="medium"/>
      <top style="medium"/>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color indexed="63"/>
      </left>
      <right>
        <color indexed="63"/>
      </right>
      <top style="medium"/>
      <bottom style="medium"/>
    </border>
    <border>
      <left style="double"/>
      <right style="thin"/>
      <top style="thin"/>
      <bottom style="double"/>
    </border>
    <border>
      <left style="thin"/>
      <right style="thin"/>
      <top style="thin"/>
      <bottom style="double"/>
    </border>
    <border>
      <left style="thin"/>
      <right style="double"/>
      <top style="thin"/>
      <bottom style="double"/>
    </border>
    <border>
      <left style="medium"/>
      <right style="thin"/>
      <top>
        <color indexed="63"/>
      </top>
      <bottom>
        <color indexed="63"/>
      </bottom>
    </border>
    <border>
      <left style="thin"/>
      <right/>
      <top/>
      <bottom/>
    </border>
    <border>
      <left style="thin"/>
      <right/>
      <top style="thin"/>
      <bottom/>
    </border>
    <border>
      <left>
        <color indexed="63"/>
      </left>
      <right>
        <color indexed="63"/>
      </right>
      <top style="thin"/>
      <bottom>
        <color indexed="63"/>
      </bottom>
    </border>
    <border>
      <left/>
      <right style="thin"/>
      <top style="thin"/>
      <bottom/>
    </border>
    <border>
      <left/>
      <right style="medium"/>
      <top/>
      <bottom/>
    </border>
    <border>
      <left style="medium"/>
      <right/>
      <top/>
      <bottom/>
    </border>
    <border>
      <left>
        <color indexed="63"/>
      </left>
      <right>
        <color indexed="63"/>
      </right>
      <top>
        <color indexed="63"/>
      </top>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thin"/>
    </border>
    <border>
      <left style="thin"/>
      <right style="medium"/>
      <top style="medium"/>
      <bottom style="thin"/>
    </border>
    <border>
      <left>
        <color indexed="63"/>
      </left>
      <right style="thin"/>
      <top style="thin"/>
      <bottom style="thin"/>
    </border>
    <border>
      <left style="thin"/>
      <right>
        <color indexed="63"/>
      </right>
      <top style="medium"/>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medium"/>
    </border>
    <border>
      <left style="thin"/>
      <right style="thin"/>
      <top style="double"/>
      <bottom>
        <color indexed="63"/>
      </bottom>
    </border>
    <border>
      <left style="medium"/>
      <right>
        <color indexed="63"/>
      </right>
      <top style="medium"/>
      <bottom style="medium"/>
    </border>
    <border>
      <left>
        <color indexed="63"/>
      </left>
      <right style="medium"/>
      <top style="medium"/>
      <bottom style="medium"/>
    </border>
    <border>
      <left style="thin"/>
      <right style="medium"/>
      <top>
        <color indexed="63"/>
      </top>
      <bottom style="medium"/>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color indexed="63"/>
      </right>
      <top style="medium"/>
      <bottom style="thin"/>
    </border>
    <border>
      <left style="medium"/>
      <right style="medium"/>
      <top>
        <color indexed="63"/>
      </top>
      <bottom style="mediu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21"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3" fillId="28" borderId="1" applyNumberFormat="0" applyAlignment="0" applyProtection="0"/>
    <xf numFmtId="0" fontId="6" fillId="0" borderId="0" applyNumberFormat="0" applyFill="0" applyBorder="0" applyAlignment="0" applyProtection="0"/>
    <xf numFmtId="0" fontId="54"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30" borderId="0" applyNumberFormat="0" applyBorder="0" applyAlignment="0" applyProtection="0"/>
    <xf numFmtId="177" fontId="5" fillId="0" borderId="0" applyFont="0" applyFill="0" applyBorder="0" applyAlignment="0" applyProtection="0"/>
    <xf numFmtId="0" fontId="0" fillId="0" borderId="0">
      <alignment/>
      <protection/>
    </xf>
    <xf numFmtId="0" fontId="0" fillId="0" borderId="0">
      <alignment/>
      <protection/>
    </xf>
    <xf numFmtId="0" fontId="5" fillId="0" borderId="0">
      <alignment/>
      <protection/>
    </xf>
    <xf numFmtId="0" fontId="1" fillId="31" borderId="4" applyNumberFormat="0" applyFont="0" applyAlignment="0" applyProtection="0"/>
    <xf numFmtId="9" fontId="1" fillId="0" borderId="0" applyFont="0" applyFill="0" applyBorder="0" applyAlignment="0" applyProtection="0"/>
    <xf numFmtId="0" fontId="56" fillId="20"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1438">
    <xf numFmtId="0" fontId="0" fillId="0" borderId="0" xfId="0" applyFont="1" applyAlignment="1">
      <alignment/>
    </xf>
    <xf numFmtId="0" fontId="7" fillId="0" borderId="0" xfId="0" applyFont="1" applyAlignment="1">
      <alignment/>
    </xf>
    <xf numFmtId="0" fontId="5" fillId="0" borderId="0" xfId="0" applyFont="1" applyAlignment="1">
      <alignment/>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0" fillId="0" borderId="0" xfId="0" applyFont="1" applyAlignment="1">
      <alignment/>
    </xf>
    <xf numFmtId="0" fontId="0" fillId="0" borderId="0" xfId="0" applyAlignment="1">
      <alignment horizontal="center" vertical="center" wrapText="1"/>
    </xf>
    <xf numFmtId="0" fontId="3" fillId="0" borderId="0" xfId="0" applyFont="1" applyAlignment="1">
      <alignment/>
    </xf>
    <xf numFmtId="0" fontId="9" fillId="0" borderId="0" xfId="0" applyFont="1" applyFill="1" applyBorder="1" applyAlignment="1">
      <alignment horizontal="left" vertical="center" wrapText="1"/>
    </xf>
    <xf numFmtId="3" fontId="0" fillId="0" borderId="0" xfId="0" applyNumberFormat="1" applyAlignment="1">
      <alignment horizontal="center" vertical="center" wrapText="1"/>
    </xf>
    <xf numFmtId="1" fontId="0" fillId="0" borderId="0" xfId="0" applyNumberFormat="1" applyAlignment="1">
      <alignment horizontal="center" vertical="center" wrapText="1"/>
    </xf>
    <xf numFmtId="0" fontId="5" fillId="0" borderId="13" xfId="0" applyFont="1" applyFill="1" applyBorder="1" applyAlignment="1">
      <alignment horizontal="justify" vertical="center" wrapText="1"/>
    </xf>
    <xf numFmtId="0" fontId="5" fillId="0" borderId="14" xfId="0" applyFont="1" applyFill="1" applyBorder="1" applyAlignment="1">
      <alignment horizontal="center" vertical="center" wrapText="1"/>
    </xf>
    <xf numFmtId="9" fontId="5" fillId="0" borderId="13" xfId="0" applyNumberFormat="1" applyFont="1" applyFill="1" applyBorder="1" applyAlignment="1">
      <alignment horizontal="justify" vertical="center"/>
    </xf>
    <xf numFmtId="0" fontId="5" fillId="0" borderId="13" xfId="0" applyFont="1" applyFill="1" applyBorder="1" applyAlignment="1">
      <alignment horizontal="justify" vertical="center"/>
    </xf>
    <xf numFmtId="0" fontId="0" fillId="0" borderId="0" xfId="0" applyFont="1" applyAlignment="1">
      <alignment/>
    </xf>
    <xf numFmtId="0" fontId="14" fillId="32" borderId="15" xfId="0" applyFont="1" applyFill="1" applyBorder="1" applyAlignment="1">
      <alignment horizontal="center" vertical="center" wrapText="1"/>
    </xf>
    <xf numFmtId="3" fontId="14" fillId="32" borderId="15" xfId="0" applyNumberFormat="1" applyFont="1" applyFill="1" applyBorder="1" applyAlignment="1" applyProtection="1">
      <alignment horizontal="center" vertical="center" wrapText="1"/>
      <protection locked="0"/>
    </xf>
    <xf numFmtId="9" fontId="14" fillId="32" borderId="16" xfId="57" applyFont="1" applyFill="1" applyBorder="1" applyAlignment="1" applyProtection="1">
      <alignment horizontal="center" vertical="center" wrapText="1"/>
      <protection locked="0"/>
    </xf>
    <xf numFmtId="9" fontId="14" fillId="32" borderId="16" xfId="57" applyFont="1" applyFill="1" applyBorder="1" applyAlignment="1">
      <alignment horizontal="center" vertical="center" textRotation="90"/>
    </xf>
    <xf numFmtId="3" fontId="14" fillId="32" borderId="16" xfId="0" applyNumberFormat="1" applyFont="1" applyFill="1" applyBorder="1" applyAlignment="1">
      <alignment horizontal="center" vertical="center" textRotation="90"/>
    </xf>
    <xf numFmtId="0" fontId="14" fillId="32" borderId="16" xfId="0" applyFont="1" applyFill="1" applyBorder="1" applyAlignment="1">
      <alignment horizontal="center" vertical="center" textRotation="90"/>
    </xf>
    <xf numFmtId="0" fontId="14" fillId="32" borderId="17" xfId="0" applyFont="1" applyFill="1" applyBorder="1" applyAlignment="1">
      <alignment horizontal="center" vertical="center" textRotation="90"/>
    </xf>
    <xf numFmtId="3" fontId="14" fillId="33" borderId="15" xfId="0" applyNumberFormat="1" applyFont="1" applyFill="1" applyBorder="1" applyAlignment="1">
      <alignment horizontal="center" vertical="center" textRotation="90"/>
    </xf>
    <xf numFmtId="3" fontId="14" fillId="33" borderId="16" xfId="0" applyNumberFormat="1" applyFont="1" applyFill="1" applyBorder="1" applyAlignment="1">
      <alignment horizontal="center" vertical="center" textRotation="90"/>
    </xf>
    <xf numFmtId="3" fontId="14" fillId="33" borderId="17" xfId="0" applyNumberFormat="1" applyFont="1" applyFill="1" applyBorder="1" applyAlignment="1">
      <alignment horizontal="center" vertical="center" textRotation="90"/>
    </xf>
    <xf numFmtId="0" fontId="14" fillId="34" borderId="18" xfId="0" applyFont="1" applyFill="1" applyBorder="1" applyAlignment="1">
      <alignment horizontal="center" vertical="center" textRotation="90"/>
    </xf>
    <xf numFmtId="0" fontId="14" fillId="34" borderId="16" xfId="0" applyFont="1" applyFill="1" applyBorder="1" applyAlignment="1">
      <alignment horizontal="center" vertical="center" textRotation="90"/>
    </xf>
    <xf numFmtId="0" fontId="14" fillId="34" borderId="17" xfId="0" applyFont="1" applyFill="1" applyBorder="1" applyAlignment="1">
      <alignment horizontal="center" vertical="center" textRotation="90" wrapText="1"/>
    </xf>
    <xf numFmtId="0" fontId="4" fillId="10" borderId="19" xfId="0" applyFont="1" applyFill="1" applyBorder="1" applyAlignment="1">
      <alignment horizontal="center" vertical="center"/>
    </xf>
    <xf numFmtId="0" fontId="4" fillId="10" borderId="12" xfId="0" applyFont="1" applyFill="1" applyBorder="1" applyAlignment="1">
      <alignment horizontal="center" vertical="center" wrapText="1"/>
    </xf>
    <xf numFmtId="177" fontId="4" fillId="10" borderId="20" xfId="0" applyNumberFormat="1" applyFont="1" applyFill="1" applyBorder="1" applyAlignment="1">
      <alignment horizontal="center" vertical="center" wrapText="1"/>
    </xf>
    <xf numFmtId="0" fontId="4" fillId="10" borderId="15" xfId="0" applyFont="1" applyFill="1" applyBorder="1" applyAlignment="1">
      <alignment horizontal="center" vertical="center" wrapText="1"/>
    </xf>
    <xf numFmtId="0" fontId="4" fillId="10" borderId="16" xfId="0" applyFont="1" applyFill="1" applyBorder="1" applyAlignment="1" applyProtection="1">
      <alignment horizontal="center" vertical="center" textRotation="90" wrapText="1"/>
      <protection locked="0"/>
    </xf>
    <xf numFmtId="0" fontId="4" fillId="10" borderId="17" xfId="0" applyFont="1" applyFill="1" applyBorder="1" applyAlignment="1" applyProtection="1">
      <alignment horizontal="center" vertical="center" textRotation="90" wrapText="1"/>
      <protection locked="0"/>
    </xf>
    <xf numFmtId="3" fontId="5" fillId="33" borderId="19" xfId="0" applyNumberFormat="1" applyFont="1" applyFill="1" applyBorder="1" applyAlignment="1" applyProtection="1">
      <alignment horizontal="center" vertical="center" textRotation="90" wrapText="1"/>
      <protection locked="0"/>
    </xf>
    <xf numFmtId="3" fontId="5" fillId="35" borderId="12" xfId="0" applyNumberFormat="1" applyFont="1" applyFill="1" applyBorder="1" applyAlignment="1" applyProtection="1">
      <alignment horizontal="center" vertical="center" textRotation="90" wrapText="1"/>
      <protection locked="0"/>
    </xf>
    <xf numFmtId="3" fontId="5" fillId="33" borderId="12" xfId="0" applyNumberFormat="1" applyFont="1" applyFill="1" applyBorder="1" applyAlignment="1" applyProtection="1">
      <alignment horizontal="center" vertical="center" textRotation="90" wrapText="1"/>
      <protection locked="0"/>
    </xf>
    <xf numFmtId="3" fontId="4" fillId="33" borderId="12" xfId="0" applyNumberFormat="1" applyFont="1" applyFill="1" applyBorder="1" applyAlignment="1" applyProtection="1">
      <alignment horizontal="center" vertical="center" textRotation="90" wrapText="1"/>
      <protection locked="0"/>
    </xf>
    <xf numFmtId="0" fontId="4" fillId="34" borderId="12" xfId="0" applyFont="1" applyFill="1" applyBorder="1" applyAlignment="1" applyProtection="1">
      <alignment horizontal="center" vertical="center" textRotation="90" wrapText="1"/>
      <protection locked="0"/>
    </xf>
    <xf numFmtId="0" fontId="5" fillId="34" borderId="12" xfId="0" applyFont="1" applyFill="1" applyBorder="1" applyAlignment="1" applyProtection="1">
      <alignment horizontal="center" vertical="center" wrapText="1"/>
      <protection locked="0"/>
    </xf>
    <xf numFmtId="0" fontId="5" fillId="34" borderId="21" xfId="0" applyFont="1" applyFill="1" applyBorder="1" applyAlignment="1">
      <alignment wrapText="1"/>
    </xf>
    <xf numFmtId="0" fontId="63" fillId="0" borderId="0" xfId="0" applyFont="1" applyAlignment="1">
      <alignment/>
    </xf>
    <xf numFmtId="0" fontId="5" fillId="36" borderId="22" xfId="0" applyFont="1" applyFill="1" applyBorder="1" applyAlignment="1">
      <alignment horizontal="center" vertical="center" wrapText="1"/>
    </xf>
    <xf numFmtId="0" fontId="5" fillId="0" borderId="23" xfId="0" applyFont="1" applyFill="1" applyBorder="1" applyAlignment="1">
      <alignment horizontal="left" vertical="center" wrapText="1"/>
    </xf>
    <xf numFmtId="0" fontId="5" fillId="0" borderId="13" xfId="0" applyFont="1" applyFill="1" applyBorder="1" applyAlignment="1">
      <alignment horizontal="center" vertical="center" wrapText="1"/>
    </xf>
    <xf numFmtId="3" fontId="5" fillId="0" borderId="13" xfId="0" applyNumberFormat="1" applyFont="1" applyFill="1" applyBorder="1" applyAlignment="1" applyProtection="1">
      <alignment horizontal="center" vertical="center" textRotation="90" wrapText="1"/>
      <protection locked="0"/>
    </xf>
    <xf numFmtId="0" fontId="5" fillId="36" borderId="2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36" borderId="25"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26" xfId="0" applyFont="1" applyFill="1" applyBorder="1" applyAlignment="1">
      <alignment horizontal="center" vertical="center" wrapText="1"/>
    </xf>
    <xf numFmtId="0" fontId="5" fillId="10" borderId="12" xfId="0" applyFont="1" applyFill="1" applyBorder="1" applyAlignment="1">
      <alignment horizontal="center" vertical="center" wrapText="1"/>
    </xf>
    <xf numFmtId="3" fontId="5" fillId="10" borderId="12" xfId="0" applyNumberFormat="1" applyFont="1" applyFill="1" applyBorder="1" applyAlignment="1">
      <alignment horizontal="center" vertical="center" textRotation="90" wrapText="1"/>
    </xf>
    <xf numFmtId="0" fontId="4" fillId="10" borderId="12" xfId="0" applyFont="1" applyFill="1" applyBorder="1" applyAlignment="1" applyProtection="1">
      <alignment horizontal="center" vertical="center" textRotation="90" wrapText="1"/>
      <protection locked="0"/>
    </xf>
    <xf numFmtId="0" fontId="4" fillId="10" borderId="21" xfId="0" applyFont="1" applyFill="1" applyBorder="1" applyAlignment="1" applyProtection="1">
      <alignment horizontal="center" vertical="center" textRotation="90" wrapText="1"/>
      <protection locked="0"/>
    </xf>
    <xf numFmtId="0" fontId="5" fillId="37" borderId="13" xfId="0" applyFont="1" applyFill="1" applyBorder="1" applyAlignment="1" applyProtection="1">
      <alignment horizontal="center" vertical="center" textRotation="90" wrapText="1"/>
      <protection locked="0"/>
    </xf>
    <xf numFmtId="0" fontId="63" fillId="38" borderId="0" xfId="0" applyFont="1" applyFill="1" applyAlignment="1">
      <alignment/>
    </xf>
    <xf numFmtId="3" fontId="5" fillId="10" borderId="12" xfId="0" applyNumberFormat="1" applyFont="1" applyFill="1" applyBorder="1" applyAlignment="1">
      <alignment vertical="center" textRotation="90" wrapText="1"/>
    </xf>
    <xf numFmtId="3" fontId="5" fillId="10" borderId="12" xfId="0" applyNumberFormat="1" applyFont="1" applyFill="1" applyBorder="1" applyAlignment="1" applyProtection="1">
      <alignment horizontal="center" vertical="center" textRotation="90" wrapText="1"/>
      <protection locked="0"/>
    </xf>
    <xf numFmtId="0" fontId="5" fillId="37" borderId="23" xfId="0" applyFont="1" applyFill="1" applyBorder="1" applyAlignment="1" applyProtection="1">
      <alignment horizontal="center" vertical="center" wrapText="1"/>
      <protection locked="0"/>
    </xf>
    <xf numFmtId="0" fontId="5" fillId="0" borderId="23" xfId="0" applyFont="1" applyFill="1" applyBorder="1" applyAlignment="1">
      <alignment horizontal="center" vertical="center" wrapText="1"/>
    </xf>
    <xf numFmtId="3" fontId="5" fillId="0" borderId="23" xfId="0" applyNumberFormat="1" applyFont="1" applyFill="1" applyBorder="1" applyAlignment="1">
      <alignment horizontal="center" vertical="center" textRotation="90" wrapText="1"/>
    </xf>
    <xf numFmtId="3" fontId="5" fillId="0" borderId="27" xfId="0" applyNumberFormat="1" applyFont="1" applyFill="1" applyBorder="1" applyAlignment="1" applyProtection="1">
      <alignment horizontal="center" vertical="center" textRotation="90" wrapText="1"/>
      <protection locked="0"/>
    </xf>
    <xf numFmtId="3" fontId="5" fillId="0" borderId="23" xfId="0" applyNumberFormat="1" applyFont="1" applyFill="1" applyBorder="1" applyAlignment="1" applyProtection="1">
      <alignment horizontal="center" vertical="center" textRotation="90" wrapText="1"/>
      <protection locked="0"/>
    </xf>
    <xf numFmtId="3" fontId="5" fillId="38" borderId="23" xfId="0" applyNumberFormat="1" applyFont="1" applyFill="1" applyBorder="1" applyAlignment="1" applyProtection="1">
      <alignment horizontal="center" vertical="center" textRotation="90" wrapText="1"/>
      <protection locked="0"/>
    </xf>
    <xf numFmtId="3" fontId="5" fillId="0" borderId="28" xfId="0" applyNumberFormat="1" applyFont="1" applyFill="1" applyBorder="1" applyAlignment="1" applyProtection="1">
      <alignment horizontal="center" vertical="center" textRotation="90" wrapText="1"/>
      <protection locked="0"/>
    </xf>
    <xf numFmtId="0" fontId="5" fillId="37" borderId="14" xfId="0" applyFont="1" applyFill="1" applyBorder="1" applyAlignment="1" applyProtection="1">
      <alignment horizontal="center" vertical="center" wrapText="1"/>
      <protection locked="0"/>
    </xf>
    <xf numFmtId="3" fontId="5" fillId="0" borderId="13" xfId="0" applyNumberFormat="1" applyFont="1" applyFill="1" applyBorder="1" applyAlignment="1">
      <alignment horizontal="center" vertical="center" textRotation="90" wrapText="1"/>
    </xf>
    <xf numFmtId="3" fontId="5" fillId="0" borderId="29" xfId="0" applyNumberFormat="1" applyFont="1" applyFill="1" applyBorder="1" applyAlignment="1" applyProtection="1">
      <alignment horizontal="center" vertical="center" textRotation="90" wrapText="1"/>
      <protection locked="0"/>
    </xf>
    <xf numFmtId="3" fontId="5" fillId="38" borderId="28" xfId="0" applyNumberFormat="1" applyFont="1" applyFill="1" applyBorder="1" applyAlignment="1" applyProtection="1">
      <alignment horizontal="center" vertical="center" textRotation="90" wrapText="1"/>
      <protection locked="0"/>
    </xf>
    <xf numFmtId="3" fontId="5" fillId="0" borderId="10" xfId="0" applyNumberFormat="1" applyFont="1" applyFill="1" applyBorder="1" applyAlignment="1" applyProtection="1">
      <alignment horizontal="center" vertical="center" textRotation="90" wrapText="1"/>
      <protection locked="0"/>
    </xf>
    <xf numFmtId="0" fontId="5" fillId="0" borderId="30" xfId="0" applyFont="1" applyFill="1" applyBorder="1" applyAlignment="1">
      <alignment horizontal="center" vertical="center" textRotation="90" wrapText="1"/>
    </xf>
    <xf numFmtId="0" fontId="5" fillId="37" borderId="11" xfId="0" applyFont="1" applyFill="1" applyBorder="1" applyAlignment="1" applyProtection="1">
      <alignment horizontal="center" vertical="center" wrapText="1"/>
      <protection locked="0"/>
    </xf>
    <xf numFmtId="3" fontId="5" fillId="0" borderId="26" xfId="0" applyNumberFormat="1" applyFont="1" applyFill="1" applyBorder="1" applyAlignment="1">
      <alignment horizontal="center" vertical="center" textRotation="90" wrapText="1"/>
    </xf>
    <xf numFmtId="3" fontId="5" fillId="0" borderId="31" xfId="0" applyNumberFormat="1" applyFont="1" applyFill="1" applyBorder="1" applyAlignment="1" applyProtection="1">
      <alignment horizontal="center" vertical="center" textRotation="90" wrapText="1"/>
      <protection locked="0"/>
    </xf>
    <xf numFmtId="3" fontId="5" fillId="0" borderId="26" xfId="0" applyNumberFormat="1" applyFont="1" applyFill="1" applyBorder="1" applyAlignment="1" applyProtection="1">
      <alignment horizontal="center" vertical="center" textRotation="90" wrapText="1"/>
      <protection locked="0"/>
    </xf>
    <xf numFmtId="3" fontId="5" fillId="38" borderId="26" xfId="0" applyNumberFormat="1" applyFont="1" applyFill="1" applyBorder="1" applyAlignment="1" applyProtection="1">
      <alignment horizontal="center" vertical="center" textRotation="90" wrapText="1"/>
      <protection locked="0"/>
    </xf>
    <xf numFmtId="0" fontId="5" fillId="37" borderId="26" xfId="0" applyFont="1" applyFill="1" applyBorder="1" applyAlignment="1" applyProtection="1">
      <alignment horizontal="center" vertical="center" textRotation="90" wrapText="1"/>
      <protection locked="0"/>
    </xf>
    <xf numFmtId="3" fontId="5" fillId="0" borderId="13" xfId="0" applyNumberFormat="1" applyFont="1" applyFill="1" applyBorder="1" applyAlignment="1" applyProtection="1">
      <alignment horizontal="justify" vertical="center" textRotation="90" wrapText="1"/>
      <protection locked="0"/>
    </xf>
    <xf numFmtId="0" fontId="5" fillId="0" borderId="14" xfId="0" applyFont="1" applyFill="1" applyBorder="1" applyAlignment="1">
      <alignment horizontal="justify" vertical="center" wrapText="1"/>
    </xf>
    <xf numFmtId="0" fontId="5" fillId="36" borderId="19" xfId="0" applyFont="1" applyFill="1" applyBorder="1" applyAlignment="1">
      <alignment horizontal="justify" vertical="center" wrapText="1"/>
    </xf>
    <xf numFmtId="0" fontId="5" fillId="37" borderId="13" xfId="0" applyFont="1" applyFill="1" applyBorder="1" applyAlignment="1" applyProtection="1">
      <alignment horizontal="justify" vertical="center" wrapText="1"/>
      <protection locked="0"/>
    </xf>
    <xf numFmtId="0" fontId="5" fillId="0" borderId="32" xfId="0" applyFont="1" applyBorder="1" applyAlignment="1">
      <alignment horizontal="justify" vertical="center" wrapText="1"/>
    </xf>
    <xf numFmtId="0" fontId="5" fillId="0" borderId="13" xfId="0" applyFont="1" applyFill="1" applyBorder="1" applyAlignment="1" applyProtection="1">
      <alignment horizontal="justify" vertical="center" textRotation="90" wrapText="1"/>
      <protection locked="0"/>
    </xf>
    <xf numFmtId="0" fontId="5" fillId="0" borderId="33" xfId="0" applyFont="1" applyFill="1" applyBorder="1" applyAlignment="1" applyProtection="1">
      <alignment horizontal="justify" vertical="center" textRotation="90" wrapText="1"/>
      <protection locked="0"/>
    </xf>
    <xf numFmtId="3" fontId="5" fillId="0" borderId="34" xfId="0" applyNumberFormat="1" applyFont="1" applyFill="1" applyBorder="1" applyAlignment="1" applyProtection="1">
      <alignment horizontal="justify" vertical="center" textRotation="90" wrapText="1"/>
      <protection locked="0"/>
    </xf>
    <xf numFmtId="0" fontId="5" fillId="0" borderId="33" xfId="0" applyFont="1" applyFill="1" applyBorder="1" applyAlignment="1">
      <alignment horizontal="justify" vertical="center" textRotation="90" wrapText="1"/>
    </xf>
    <xf numFmtId="0" fontId="63" fillId="0" borderId="0" xfId="0" applyFont="1" applyAlignment="1">
      <alignment horizontal="justify" vertical="center"/>
    </xf>
    <xf numFmtId="0" fontId="8" fillId="0" borderId="23" xfId="0" applyFont="1" applyFill="1" applyBorder="1" applyAlignment="1">
      <alignment horizontal="justify" vertical="center" wrapText="1"/>
    </xf>
    <xf numFmtId="0" fontId="8" fillId="39" borderId="23" xfId="0" applyFont="1" applyFill="1" applyBorder="1" applyAlignment="1" applyProtection="1">
      <alignment horizontal="justify" vertical="center" wrapText="1"/>
      <protection locked="0"/>
    </xf>
    <xf numFmtId="0" fontId="8" fillId="0" borderId="13" xfId="0" applyFont="1" applyFill="1" applyBorder="1" applyAlignment="1">
      <alignment horizontal="justify" vertical="center" wrapText="1"/>
    </xf>
    <xf numFmtId="9" fontId="8" fillId="0" borderId="13" xfId="0" applyNumberFormat="1" applyFont="1" applyFill="1" applyBorder="1" applyAlignment="1">
      <alignment horizontal="justify" vertical="center"/>
    </xf>
    <xf numFmtId="0" fontId="8" fillId="0" borderId="13" xfId="0" applyFont="1" applyFill="1" applyBorder="1" applyAlignment="1">
      <alignment horizontal="justify" vertical="center"/>
    </xf>
    <xf numFmtId="3" fontId="8" fillId="0" borderId="13" xfId="0" applyNumberFormat="1" applyFont="1" applyFill="1" applyBorder="1" applyAlignment="1" applyProtection="1">
      <alignment horizontal="justify" vertical="center" textRotation="90" wrapText="1"/>
      <protection locked="0"/>
    </xf>
    <xf numFmtId="0" fontId="64" fillId="0" borderId="0" xfId="0" applyFont="1" applyAlignment="1">
      <alignment/>
    </xf>
    <xf numFmtId="0" fontId="8" fillId="39" borderId="13" xfId="0" applyFont="1" applyFill="1" applyBorder="1" applyAlignment="1" applyProtection="1">
      <alignment horizontal="justify" vertical="center" wrapText="1"/>
      <protection locked="0"/>
    </xf>
    <xf numFmtId="0" fontId="8" fillId="39" borderId="13" xfId="0" applyFont="1" applyFill="1" applyBorder="1" applyAlignment="1">
      <alignment horizontal="justify" vertical="center" wrapText="1"/>
    </xf>
    <xf numFmtId="0" fontId="8" fillId="39" borderId="26" xfId="0" applyFont="1" applyFill="1" applyBorder="1" applyAlignment="1">
      <alignment horizontal="justify" vertical="center" wrapText="1"/>
    </xf>
    <xf numFmtId="0" fontId="8" fillId="0" borderId="26" xfId="0" applyFont="1" applyFill="1" applyBorder="1" applyAlignment="1">
      <alignment horizontal="justify" vertical="center" wrapText="1"/>
    </xf>
    <xf numFmtId="0" fontId="8" fillId="36" borderId="23" xfId="0" applyFont="1" applyFill="1" applyBorder="1" applyAlignment="1">
      <alignment horizontal="justify" vertical="center" wrapText="1"/>
    </xf>
    <xf numFmtId="0" fontId="8" fillId="36" borderId="14" xfId="0" applyFont="1" applyFill="1" applyBorder="1" applyAlignment="1">
      <alignment horizontal="justify" vertical="center" textRotation="90" wrapText="1"/>
    </xf>
    <xf numFmtId="0" fontId="8" fillId="36" borderId="35" xfId="0" applyFont="1" applyFill="1" applyBorder="1" applyAlignment="1">
      <alignment horizontal="justify" vertical="center" wrapText="1"/>
    </xf>
    <xf numFmtId="0" fontId="8" fillId="36" borderId="13" xfId="0" applyFont="1" applyFill="1" applyBorder="1" applyAlignment="1">
      <alignment horizontal="justify" vertical="center" wrapText="1"/>
    </xf>
    <xf numFmtId="0" fontId="8" fillId="36" borderId="13" xfId="0" applyFont="1" applyFill="1" applyBorder="1" applyAlignment="1">
      <alignment horizontal="justify" vertical="center" textRotation="90" wrapText="1"/>
    </xf>
    <xf numFmtId="0" fontId="8" fillId="36" borderId="33" xfId="0" applyFont="1" applyFill="1" applyBorder="1" applyAlignment="1">
      <alignment horizontal="justify" vertical="center" wrapText="1"/>
    </xf>
    <xf numFmtId="0" fontId="8" fillId="36" borderId="26" xfId="0" applyFont="1" applyFill="1" applyBorder="1" applyAlignment="1">
      <alignment horizontal="justify" vertical="center" wrapText="1"/>
    </xf>
    <xf numFmtId="0" fontId="8" fillId="36" borderId="26" xfId="0" applyFont="1" applyFill="1" applyBorder="1" applyAlignment="1">
      <alignment horizontal="justify" vertical="center" textRotation="90" wrapText="1"/>
    </xf>
    <xf numFmtId="0" fontId="8" fillId="36" borderId="36" xfId="0" applyFont="1" applyFill="1" applyBorder="1" applyAlignment="1">
      <alignment horizontal="justify" vertical="center" wrapText="1"/>
    </xf>
    <xf numFmtId="0" fontId="5" fillId="40" borderId="37" xfId="0" applyFont="1" applyFill="1" applyBorder="1" applyAlignment="1">
      <alignment horizontal="center" vertical="center" wrapText="1"/>
    </xf>
    <xf numFmtId="3" fontId="4" fillId="33" borderId="29" xfId="0" applyNumberFormat="1" applyFont="1" applyFill="1" applyBorder="1" applyAlignment="1" applyProtection="1">
      <alignment horizontal="center" vertical="center" textRotation="90" wrapText="1"/>
      <protection/>
    </xf>
    <xf numFmtId="3" fontId="4" fillId="38" borderId="28" xfId="0" applyNumberFormat="1" applyFont="1" applyFill="1" applyBorder="1" applyAlignment="1" applyProtection="1">
      <alignment horizontal="center" vertical="center" textRotation="90" wrapText="1"/>
      <protection/>
    </xf>
    <xf numFmtId="3" fontId="4" fillId="33" borderId="28" xfId="0" applyNumberFormat="1" applyFont="1" applyFill="1" applyBorder="1" applyAlignment="1" applyProtection="1">
      <alignment horizontal="center" vertical="center" textRotation="90" wrapText="1"/>
      <protection/>
    </xf>
    <xf numFmtId="3" fontId="4" fillId="38" borderId="38" xfId="0" applyNumberFormat="1" applyFont="1" applyFill="1" applyBorder="1" applyAlignment="1" applyProtection="1">
      <alignment horizontal="center" vertical="center" textRotation="90" wrapText="1"/>
      <protection/>
    </xf>
    <xf numFmtId="0" fontId="7" fillId="37" borderId="13" xfId="0" applyFont="1" applyFill="1" applyBorder="1" applyAlignment="1" applyProtection="1">
      <alignment horizontal="justify" vertical="center" textRotation="90" wrapText="1"/>
      <protection locked="0"/>
    </xf>
    <xf numFmtId="0" fontId="7" fillId="36" borderId="13" xfId="0" applyFont="1" applyFill="1" applyBorder="1" applyAlignment="1" applyProtection="1">
      <alignment horizontal="justify" vertical="center" textRotation="90" wrapText="1"/>
      <protection locked="0"/>
    </xf>
    <xf numFmtId="0" fontId="14" fillId="32" borderId="39" xfId="0" applyFont="1" applyFill="1" applyBorder="1" applyAlignment="1">
      <alignment horizontal="center" vertical="center" wrapText="1"/>
    </xf>
    <xf numFmtId="0" fontId="4" fillId="32" borderId="39" xfId="0" applyFont="1" applyFill="1" applyBorder="1" applyAlignment="1" applyProtection="1">
      <alignment horizontal="center" vertical="center" wrapText="1"/>
      <protection locked="0"/>
    </xf>
    <xf numFmtId="0" fontId="4" fillId="32" borderId="39" xfId="0" applyFont="1" applyFill="1" applyBorder="1" applyAlignment="1" applyProtection="1">
      <alignment horizontal="center" vertical="center" textRotation="90" wrapText="1"/>
      <protection/>
    </xf>
    <xf numFmtId="0" fontId="4" fillId="32" borderId="39" xfId="0" applyFont="1" applyFill="1" applyBorder="1" applyAlignment="1">
      <alignment horizontal="center" vertical="center" textRotation="90" wrapText="1"/>
    </xf>
    <xf numFmtId="3" fontId="5" fillId="34" borderId="39" xfId="0" applyNumberFormat="1" applyFont="1" applyFill="1" applyBorder="1" applyAlignment="1" applyProtection="1">
      <alignment horizontal="center" vertical="center" textRotation="90" wrapText="1"/>
      <protection/>
    </xf>
    <xf numFmtId="0" fontId="5" fillId="34" borderId="39" xfId="0" applyFont="1" applyFill="1" applyBorder="1" applyAlignment="1" applyProtection="1">
      <alignment horizontal="center" vertical="center" textRotation="90" wrapText="1"/>
      <protection/>
    </xf>
    <xf numFmtId="10" fontId="5" fillId="34" borderId="39" xfId="0" applyNumberFormat="1" applyFont="1" applyFill="1" applyBorder="1" applyAlignment="1" applyProtection="1">
      <alignment horizontal="center" vertical="center" textRotation="90" wrapText="1"/>
      <protection/>
    </xf>
    <xf numFmtId="3" fontId="14" fillId="32" borderId="39" xfId="0" applyNumberFormat="1" applyFont="1" applyFill="1" applyBorder="1" applyAlignment="1" applyProtection="1">
      <alignment horizontal="center" vertical="center" wrapText="1"/>
      <protection locked="0"/>
    </xf>
    <xf numFmtId="9" fontId="14" fillId="32" borderId="39" xfId="57" applyFont="1" applyFill="1" applyBorder="1" applyAlignment="1" applyProtection="1">
      <alignment horizontal="center" vertical="center" wrapText="1"/>
      <protection locked="0"/>
    </xf>
    <xf numFmtId="9" fontId="14" fillId="32" borderId="39" xfId="57" applyFont="1" applyFill="1" applyBorder="1" applyAlignment="1">
      <alignment horizontal="center" vertical="center" textRotation="90"/>
    </xf>
    <xf numFmtId="3" fontId="14" fillId="32" borderId="39" xfId="0" applyNumberFormat="1" applyFont="1" applyFill="1" applyBorder="1" applyAlignment="1">
      <alignment horizontal="center" vertical="center" textRotation="90"/>
    </xf>
    <xf numFmtId="0" fontId="14" fillId="32" borderId="39" xfId="0" applyFont="1" applyFill="1" applyBorder="1" applyAlignment="1">
      <alignment horizontal="center" vertical="center" textRotation="90"/>
    </xf>
    <xf numFmtId="0" fontId="14" fillId="34" borderId="39" xfId="0" applyFont="1" applyFill="1" applyBorder="1" applyAlignment="1">
      <alignment horizontal="center" vertical="center" textRotation="90"/>
    </xf>
    <xf numFmtId="0" fontId="14" fillId="34" borderId="39" xfId="0" applyFont="1" applyFill="1" applyBorder="1" applyAlignment="1">
      <alignment horizontal="center" vertical="center" textRotation="90" wrapText="1"/>
    </xf>
    <xf numFmtId="9" fontId="4" fillId="32" borderId="39" xfId="57" applyFont="1" applyFill="1" applyBorder="1" applyAlignment="1" applyProtection="1">
      <alignment horizontal="center" vertical="center" textRotation="90" wrapText="1"/>
      <protection/>
    </xf>
    <xf numFmtId="9" fontId="4" fillId="32" borderId="39" xfId="57" applyNumberFormat="1" applyFont="1" applyFill="1" applyBorder="1" applyAlignment="1" applyProtection="1">
      <alignment horizontal="center" vertical="center" textRotation="90" wrapText="1"/>
      <protection/>
    </xf>
    <xf numFmtId="3" fontId="14" fillId="33" borderId="40" xfId="0" applyNumberFormat="1" applyFont="1" applyFill="1" applyBorder="1" applyAlignment="1">
      <alignment horizontal="center" vertical="center" textRotation="90"/>
    </xf>
    <xf numFmtId="0" fontId="63" fillId="0" borderId="0" xfId="0" applyFont="1" applyFill="1" applyAlignment="1">
      <alignment/>
    </xf>
    <xf numFmtId="0" fontId="4" fillId="0" borderId="14" xfId="0" applyFont="1" applyFill="1" applyBorder="1" applyAlignment="1">
      <alignment horizontal="center" vertical="center" wrapText="1"/>
    </xf>
    <xf numFmtId="0" fontId="4" fillId="0" borderId="14" xfId="0" applyFont="1" applyFill="1" applyBorder="1" applyAlignment="1" applyProtection="1">
      <alignment horizontal="center" vertical="center" textRotation="90" wrapText="1"/>
      <protection locked="0"/>
    </xf>
    <xf numFmtId="0" fontId="5" fillId="0" borderId="14" xfId="0" applyFont="1" applyFill="1" applyBorder="1" applyAlignment="1" applyProtection="1">
      <alignment horizontal="center" vertical="center" wrapText="1"/>
      <protection locked="0"/>
    </xf>
    <xf numFmtId="0" fontId="4" fillId="0" borderId="13" xfId="0" applyFont="1" applyFill="1" applyBorder="1" applyAlignment="1">
      <alignment horizontal="center" vertical="center" wrapText="1"/>
    </xf>
    <xf numFmtId="0" fontId="4" fillId="0" borderId="13" xfId="0" applyFont="1" applyFill="1" applyBorder="1" applyAlignment="1" applyProtection="1">
      <alignment horizontal="center" vertical="center" textRotation="90" wrapText="1"/>
      <protection locked="0"/>
    </xf>
    <xf numFmtId="0" fontId="5" fillId="0" borderId="13" xfId="0" applyFont="1" applyFill="1" applyBorder="1" applyAlignment="1" applyProtection="1">
      <alignment horizontal="center" vertical="center" wrapText="1"/>
      <protection locked="0"/>
    </xf>
    <xf numFmtId="0" fontId="4" fillId="10" borderId="19"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9" xfId="0" applyFont="1" applyFill="1" applyBorder="1" applyAlignment="1">
      <alignment horizontal="center" vertical="center" wrapText="1"/>
    </xf>
    <xf numFmtId="0" fontId="5" fillId="0" borderId="13" xfId="0" applyFont="1" applyFill="1" applyBorder="1" applyAlignment="1" applyProtection="1">
      <alignment horizontal="justify" vertical="center" wrapText="1"/>
      <protection locked="0"/>
    </xf>
    <xf numFmtId="0" fontId="63" fillId="0" borderId="0" xfId="0" applyFont="1" applyFill="1" applyAlignment="1">
      <alignment horizontal="justify" vertical="center"/>
    </xf>
    <xf numFmtId="0" fontId="7" fillId="0" borderId="10" xfId="0" applyFont="1" applyFill="1" applyBorder="1" applyAlignment="1" applyProtection="1">
      <alignment horizontal="center" vertical="center" textRotation="90" wrapText="1"/>
      <protection locked="0"/>
    </xf>
    <xf numFmtId="1" fontId="5" fillId="0" borderId="13" xfId="57" applyNumberFormat="1" applyFont="1" applyFill="1" applyBorder="1" applyAlignment="1">
      <alignment horizontal="justify" vertical="center" textRotation="90" wrapText="1"/>
    </xf>
    <xf numFmtId="189" fontId="5" fillId="0" borderId="13" xfId="57" applyNumberFormat="1" applyFont="1" applyFill="1" applyBorder="1" applyAlignment="1">
      <alignment horizontal="justify" vertical="center" textRotation="90" wrapText="1"/>
    </xf>
    <xf numFmtId="3" fontId="5" fillId="0" borderId="13" xfId="0" applyNumberFormat="1" applyFont="1" applyFill="1" applyBorder="1" applyAlignment="1">
      <alignment horizontal="justify" vertical="center" textRotation="90" wrapText="1"/>
    </xf>
    <xf numFmtId="0" fontId="5" fillId="0" borderId="13" xfId="0" applyFont="1" applyFill="1" applyBorder="1" applyAlignment="1">
      <alignment horizontal="justify" vertical="center" textRotation="90" wrapText="1"/>
    </xf>
    <xf numFmtId="183" fontId="5" fillId="0" borderId="13" xfId="0" applyNumberFormat="1" applyFont="1" applyFill="1" applyBorder="1" applyAlignment="1">
      <alignment horizontal="justify" vertical="center" textRotation="90" wrapText="1"/>
    </xf>
    <xf numFmtId="9" fontId="5" fillId="0" borderId="13" xfId="57" applyFont="1" applyFill="1" applyBorder="1" applyAlignment="1">
      <alignment horizontal="justify" vertical="center" textRotation="90" wrapText="1"/>
    </xf>
    <xf numFmtId="0" fontId="8" fillId="0" borderId="12" xfId="0" applyFont="1" applyFill="1" applyBorder="1" applyAlignment="1">
      <alignment horizontal="justify" vertical="center" wrapText="1"/>
    </xf>
    <xf numFmtId="0" fontId="8" fillId="0" borderId="12" xfId="0" applyFont="1" applyFill="1" applyBorder="1" applyAlignment="1">
      <alignment horizontal="justify" vertical="center"/>
    </xf>
    <xf numFmtId="0" fontId="8" fillId="0" borderId="12" xfId="57" applyNumberFormat="1" applyFont="1" applyFill="1" applyBorder="1" applyAlignment="1">
      <alignment horizontal="justify" vertical="center"/>
    </xf>
    <xf numFmtId="43" fontId="8" fillId="0" borderId="12" xfId="47" applyNumberFormat="1" applyFont="1" applyFill="1" applyBorder="1" applyAlignment="1">
      <alignment horizontal="justify" vertical="center"/>
    </xf>
    <xf numFmtId="0" fontId="64" fillId="0" borderId="0" xfId="0" applyFont="1" applyAlignment="1">
      <alignment horizontal="justify" vertical="center"/>
    </xf>
    <xf numFmtId="0" fontId="8" fillId="0" borderId="12" xfId="0" applyFont="1" applyFill="1" applyBorder="1" applyAlignment="1">
      <alignment vertical="center" wrapText="1"/>
    </xf>
    <xf numFmtId="0" fontId="8" fillId="0" borderId="10" xfId="0" applyFont="1" applyFill="1" applyBorder="1" applyAlignment="1">
      <alignment vertical="center" wrapText="1"/>
    </xf>
    <xf numFmtId="0" fontId="5" fillId="41" borderId="13" xfId="0" applyFont="1" applyFill="1" applyBorder="1" applyAlignment="1">
      <alignment horizontal="justify" vertical="center" wrapText="1"/>
    </xf>
    <xf numFmtId="0" fontId="5" fillId="41" borderId="13" xfId="0" applyFont="1" applyFill="1" applyBorder="1" applyAlignment="1">
      <alignment horizontal="justify" vertical="center"/>
    </xf>
    <xf numFmtId="189" fontId="5" fillId="0" borderId="13" xfId="57" applyNumberFormat="1" applyFont="1" applyFill="1" applyBorder="1" applyAlignment="1">
      <alignment horizontal="justify" vertical="center" wrapText="1"/>
    </xf>
    <xf numFmtId="3" fontId="5" fillId="0" borderId="13" xfId="0" applyNumberFormat="1" applyFont="1" applyFill="1" applyBorder="1" applyAlignment="1">
      <alignment horizontal="justify" vertical="center" wrapText="1"/>
    </xf>
    <xf numFmtId="0" fontId="8" fillId="0" borderId="27" xfId="0" applyFont="1" applyFill="1" applyBorder="1" applyAlignment="1">
      <alignment horizontal="justify" vertical="center" wrapText="1"/>
    </xf>
    <xf numFmtId="0" fontId="8" fillId="0" borderId="12" xfId="0" applyFont="1" applyFill="1" applyBorder="1" applyAlignment="1" applyProtection="1">
      <alignment horizontal="justify" vertical="center" wrapText="1"/>
      <protection locked="0"/>
    </xf>
    <xf numFmtId="0" fontId="8" fillId="0" borderId="14" xfId="0" applyFont="1" applyFill="1" applyBorder="1" applyAlignment="1">
      <alignment horizontal="justify" vertical="center" textRotation="90" wrapText="1"/>
    </xf>
    <xf numFmtId="0" fontId="8" fillId="0" borderId="35" xfId="0" applyFont="1" applyFill="1" applyBorder="1" applyAlignment="1">
      <alignment horizontal="justify" vertical="center" wrapText="1"/>
    </xf>
    <xf numFmtId="180" fontId="8" fillId="0" borderId="29" xfId="47" applyNumberFormat="1" applyFont="1" applyFill="1" applyBorder="1" applyAlignment="1" applyProtection="1">
      <alignment horizontal="justify" vertical="center" textRotation="90" wrapText="1"/>
      <protection locked="0"/>
    </xf>
    <xf numFmtId="3" fontId="8" fillId="0" borderId="28" xfId="0" applyNumberFormat="1" applyFont="1" applyFill="1" applyBorder="1" applyAlignment="1" applyProtection="1">
      <alignment horizontal="justify" vertical="center" textRotation="90" wrapText="1"/>
      <protection locked="0"/>
    </xf>
    <xf numFmtId="0" fontId="8" fillId="0" borderId="28" xfId="0" applyFont="1" applyFill="1" applyBorder="1" applyAlignment="1" applyProtection="1">
      <alignment horizontal="justify" vertical="center" textRotation="90" wrapText="1"/>
      <protection locked="0"/>
    </xf>
    <xf numFmtId="0" fontId="8" fillId="0" borderId="13" xfId="0" applyFont="1" applyFill="1" applyBorder="1" applyAlignment="1" applyProtection="1">
      <alignment horizontal="justify" vertical="center" textRotation="90" wrapText="1"/>
      <protection locked="0"/>
    </xf>
    <xf numFmtId="0" fontId="8" fillId="0" borderId="33" xfId="0" applyFont="1" applyFill="1" applyBorder="1" applyAlignment="1">
      <alignment horizontal="justify" vertical="center" textRotation="90" wrapText="1"/>
    </xf>
    <xf numFmtId="0" fontId="64" fillId="0" borderId="0" xfId="0" applyFont="1" applyFill="1" applyAlignment="1">
      <alignment horizontal="justify" vertical="center"/>
    </xf>
    <xf numFmtId="0" fontId="4" fillId="10" borderId="13" xfId="0" applyFont="1" applyFill="1" applyBorder="1" applyAlignment="1">
      <alignment horizontal="center" vertical="center"/>
    </xf>
    <xf numFmtId="0" fontId="4" fillId="10" borderId="13" xfId="0" applyFont="1" applyFill="1" applyBorder="1" applyAlignment="1">
      <alignment horizontal="center" vertical="center" wrapText="1"/>
    </xf>
    <xf numFmtId="177" fontId="4" fillId="10" borderId="13" xfId="0" applyNumberFormat="1" applyFont="1" applyFill="1" applyBorder="1" applyAlignment="1">
      <alignment horizontal="center" vertical="center" wrapText="1"/>
    </xf>
    <xf numFmtId="0" fontId="5" fillId="10" borderId="13" xfId="0" applyFont="1" applyFill="1" applyBorder="1" applyAlignment="1">
      <alignment horizontal="center" vertical="center" wrapText="1"/>
    </xf>
    <xf numFmtId="3" fontId="5" fillId="10" borderId="13" xfId="0" applyNumberFormat="1" applyFont="1" applyFill="1" applyBorder="1" applyAlignment="1">
      <alignment vertical="center" textRotation="90" wrapText="1"/>
    </xf>
    <xf numFmtId="3" fontId="5" fillId="10" borderId="13" xfId="0" applyNumberFormat="1" applyFont="1" applyFill="1" applyBorder="1" applyAlignment="1">
      <alignment horizontal="center" vertical="center" textRotation="90" wrapText="1"/>
    </xf>
    <xf numFmtId="0" fontId="4" fillId="10" borderId="13" xfId="0" applyFont="1" applyFill="1" applyBorder="1" applyAlignment="1" applyProtection="1">
      <alignment horizontal="center" vertical="center" textRotation="90" wrapText="1"/>
      <protection locked="0"/>
    </xf>
    <xf numFmtId="3" fontId="5" fillId="33" borderId="13" xfId="0" applyNumberFormat="1" applyFont="1" applyFill="1" applyBorder="1" applyAlignment="1" applyProtection="1">
      <alignment horizontal="center" vertical="center" textRotation="90" wrapText="1"/>
      <protection locked="0"/>
    </xf>
    <xf numFmtId="3" fontId="5" fillId="35" borderId="13" xfId="0" applyNumberFormat="1" applyFont="1" applyFill="1" applyBorder="1" applyAlignment="1" applyProtection="1">
      <alignment horizontal="center" vertical="center" textRotation="90" wrapText="1"/>
      <protection locked="0"/>
    </xf>
    <xf numFmtId="3" fontId="5" fillId="10" borderId="13" xfId="0" applyNumberFormat="1" applyFont="1" applyFill="1" applyBorder="1" applyAlignment="1" applyProtection="1">
      <alignment horizontal="center" vertical="center" textRotation="90" wrapText="1"/>
      <protection locked="0"/>
    </xf>
    <xf numFmtId="0" fontId="4" fillId="34" borderId="13" xfId="0" applyFont="1" applyFill="1" applyBorder="1" applyAlignment="1" applyProtection="1">
      <alignment horizontal="center" vertical="center" textRotation="90" wrapText="1"/>
      <protection locked="0"/>
    </xf>
    <xf numFmtId="0" fontId="5" fillId="34" borderId="13" xfId="0" applyFont="1" applyFill="1" applyBorder="1" applyAlignment="1" applyProtection="1">
      <alignment horizontal="center" vertical="center" wrapText="1"/>
      <protection locked="0"/>
    </xf>
    <xf numFmtId="0" fontId="5" fillId="34" borderId="13" xfId="0" applyFont="1" applyFill="1" applyBorder="1" applyAlignment="1">
      <alignment wrapText="1"/>
    </xf>
    <xf numFmtId="1" fontId="5" fillId="0" borderId="13" xfId="0" applyNumberFormat="1" applyFont="1" applyFill="1" applyBorder="1" applyAlignment="1">
      <alignment horizontal="justify" vertical="center"/>
    </xf>
    <xf numFmtId="0" fontId="8" fillId="39" borderId="12" xfId="0" applyFont="1" applyFill="1" applyBorder="1" applyAlignment="1" applyProtection="1">
      <alignment vertical="center" wrapText="1"/>
      <protection locked="0"/>
    </xf>
    <xf numFmtId="0" fontId="8" fillId="39" borderId="10" xfId="0" applyFont="1" applyFill="1" applyBorder="1" applyAlignment="1" applyProtection="1">
      <alignment vertical="center" wrapText="1"/>
      <protection locked="0"/>
    </xf>
    <xf numFmtId="0" fontId="8" fillId="0" borderId="10" xfId="0" applyFont="1" applyFill="1" applyBorder="1" applyAlignment="1">
      <alignment horizontal="justify" vertical="center" wrapText="1"/>
    </xf>
    <xf numFmtId="0" fontId="8" fillId="0" borderId="10" xfId="0" applyFont="1" applyFill="1" applyBorder="1" applyAlignment="1" applyProtection="1">
      <alignment horizontal="center" vertical="center" textRotation="90" wrapText="1"/>
      <protection locked="0"/>
    </xf>
    <xf numFmtId="1" fontId="5" fillId="36" borderId="28" xfId="0" applyNumberFormat="1" applyFont="1" applyFill="1" applyBorder="1" applyAlignment="1">
      <alignment horizontal="justify" vertical="center" textRotation="90" wrapText="1"/>
    </xf>
    <xf numFmtId="1" fontId="4" fillId="0" borderId="10" xfId="0" applyNumberFormat="1" applyFont="1" applyFill="1" applyBorder="1" applyAlignment="1">
      <alignment horizontal="center" vertical="center" textRotation="90" wrapText="1"/>
    </xf>
    <xf numFmtId="1" fontId="8" fillId="0" borderId="12" xfId="0" applyNumberFormat="1" applyFont="1" applyFill="1" applyBorder="1" applyAlignment="1">
      <alignment horizontal="justify" vertical="center" textRotation="90" wrapText="1"/>
    </xf>
    <xf numFmtId="1" fontId="5" fillId="0" borderId="13" xfId="0" applyNumberFormat="1" applyFont="1" applyFill="1" applyBorder="1" applyAlignment="1">
      <alignment horizontal="justify" vertical="center" textRotation="90" wrapText="1"/>
    </xf>
    <xf numFmtId="190" fontId="5" fillId="0" borderId="13" xfId="0" applyNumberFormat="1" applyFont="1" applyFill="1" applyBorder="1" applyAlignment="1">
      <alignment horizontal="justify" vertical="center" textRotation="90" wrapText="1"/>
    </xf>
    <xf numFmtId="0" fontId="7" fillId="40" borderId="37" xfId="0" applyFont="1" applyFill="1" applyBorder="1" applyAlignment="1">
      <alignment horizontal="center" vertical="center" wrapText="1"/>
    </xf>
    <xf numFmtId="3" fontId="19" fillId="33" borderId="29" xfId="0" applyNumberFormat="1" applyFont="1" applyFill="1" applyBorder="1" applyAlignment="1" applyProtection="1">
      <alignment horizontal="center" vertical="center" textRotation="90" wrapText="1"/>
      <protection/>
    </xf>
    <xf numFmtId="3" fontId="19" fillId="38" borderId="28" xfId="0" applyNumberFormat="1" applyFont="1" applyFill="1" applyBorder="1" applyAlignment="1" applyProtection="1">
      <alignment horizontal="center" vertical="center" textRotation="90" wrapText="1"/>
      <protection/>
    </xf>
    <xf numFmtId="3" fontId="19" fillId="33" borderId="28" xfId="0" applyNumberFormat="1" applyFont="1" applyFill="1" applyBorder="1" applyAlignment="1" applyProtection="1">
      <alignment horizontal="center" vertical="center" textRotation="90" wrapText="1"/>
      <protection/>
    </xf>
    <xf numFmtId="3" fontId="19" fillId="38" borderId="38" xfId="0" applyNumberFormat="1" applyFont="1" applyFill="1" applyBorder="1" applyAlignment="1" applyProtection="1">
      <alignment horizontal="center" vertical="center" textRotation="90" wrapText="1"/>
      <protection/>
    </xf>
    <xf numFmtId="0" fontId="7" fillId="32" borderId="15" xfId="0" applyFont="1" applyFill="1" applyBorder="1" applyAlignment="1">
      <alignment horizontal="center" vertical="center" wrapText="1"/>
    </xf>
    <xf numFmtId="3" fontId="7" fillId="32" borderId="15" xfId="0" applyNumberFormat="1" applyFont="1" applyFill="1" applyBorder="1" applyAlignment="1" applyProtection="1">
      <alignment horizontal="center" vertical="center" wrapText="1"/>
      <protection locked="0"/>
    </xf>
    <xf numFmtId="3" fontId="7" fillId="32" borderId="16" xfId="0" applyNumberFormat="1" applyFont="1" applyFill="1" applyBorder="1" applyAlignment="1" applyProtection="1">
      <alignment horizontal="center" vertical="center" wrapText="1"/>
      <protection locked="0"/>
    </xf>
    <xf numFmtId="3" fontId="7" fillId="32" borderId="16" xfId="0" applyNumberFormat="1" applyFont="1" applyFill="1" applyBorder="1" applyAlignment="1">
      <alignment horizontal="center" vertical="center" textRotation="90"/>
    </xf>
    <xf numFmtId="0" fontId="7" fillId="32" borderId="16" xfId="0" applyFont="1" applyFill="1" applyBorder="1" applyAlignment="1">
      <alignment horizontal="center" vertical="center" textRotation="90"/>
    </xf>
    <xf numFmtId="0" fontId="7" fillId="32" borderId="17" xfId="0" applyFont="1" applyFill="1" applyBorder="1" applyAlignment="1">
      <alignment horizontal="center" vertical="center" textRotation="90"/>
    </xf>
    <xf numFmtId="3" fontId="7" fillId="33" borderId="15" xfId="0" applyNumberFormat="1" applyFont="1" applyFill="1" applyBorder="1" applyAlignment="1">
      <alignment horizontal="center" vertical="center" textRotation="90"/>
    </xf>
    <xf numFmtId="3" fontId="7" fillId="33" borderId="16" xfId="0" applyNumberFormat="1" applyFont="1" applyFill="1" applyBorder="1" applyAlignment="1">
      <alignment horizontal="center" vertical="center" textRotation="90"/>
    </xf>
    <xf numFmtId="3" fontId="7" fillId="33" borderId="17" xfId="0" applyNumberFormat="1" applyFont="1" applyFill="1" applyBorder="1" applyAlignment="1">
      <alignment horizontal="center" vertical="center" textRotation="90"/>
    </xf>
    <xf numFmtId="0" fontId="7" fillId="34" borderId="18" xfId="0" applyFont="1" applyFill="1" applyBorder="1" applyAlignment="1">
      <alignment horizontal="center" vertical="center" textRotation="90"/>
    </xf>
    <xf numFmtId="0" fontId="7" fillId="34" borderId="16" xfId="0" applyFont="1" applyFill="1" applyBorder="1" applyAlignment="1">
      <alignment horizontal="center" vertical="center" textRotation="90"/>
    </xf>
    <xf numFmtId="0" fontId="7" fillId="34" borderId="17" xfId="0" applyFont="1" applyFill="1" applyBorder="1" applyAlignment="1">
      <alignment horizontal="center" vertical="center" textRotation="90" wrapText="1"/>
    </xf>
    <xf numFmtId="0" fontId="7" fillId="0" borderId="41" xfId="0" applyFont="1" applyFill="1" applyBorder="1" applyAlignment="1">
      <alignment horizontal="center"/>
    </xf>
    <xf numFmtId="0" fontId="7" fillId="0" borderId="42" xfId="0" applyFont="1" applyFill="1" applyBorder="1" applyAlignment="1">
      <alignment horizontal="center"/>
    </xf>
    <xf numFmtId="0" fontId="7" fillId="0" borderId="43" xfId="0" applyFont="1" applyFill="1" applyBorder="1" applyAlignment="1">
      <alignment horizontal="center"/>
    </xf>
    <xf numFmtId="0" fontId="16" fillId="10" borderId="44" xfId="0" applyFont="1" applyFill="1" applyBorder="1" applyAlignment="1">
      <alignment horizontal="center" vertical="center"/>
    </xf>
    <xf numFmtId="0" fontId="16" fillId="10" borderId="45" xfId="0" applyFont="1" applyFill="1" applyBorder="1" applyAlignment="1">
      <alignment horizontal="center" vertical="center" wrapText="1"/>
    </xf>
    <xf numFmtId="0" fontId="18" fillId="10" borderId="45" xfId="0" applyFont="1" applyFill="1" applyBorder="1" applyAlignment="1">
      <alignment horizontal="center" vertical="center" wrapText="1"/>
    </xf>
    <xf numFmtId="177" fontId="16" fillId="10" borderId="45" xfId="0" applyNumberFormat="1" applyFont="1" applyFill="1" applyBorder="1" applyAlignment="1">
      <alignment horizontal="center" vertical="center" wrapText="1"/>
    </xf>
    <xf numFmtId="0" fontId="16" fillId="10" borderId="45" xfId="0" applyFont="1" applyFill="1" applyBorder="1" applyAlignment="1" applyProtection="1">
      <alignment horizontal="center" vertical="center" textRotation="90" wrapText="1"/>
      <protection locked="0"/>
    </xf>
    <xf numFmtId="3" fontId="7" fillId="33" borderId="45" xfId="0" applyNumberFormat="1" applyFont="1" applyFill="1" applyBorder="1" applyAlignment="1" applyProtection="1">
      <alignment horizontal="center" vertical="center" textRotation="90" wrapText="1"/>
      <protection locked="0"/>
    </xf>
    <xf numFmtId="3" fontId="7" fillId="35" borderId="45" xfId="0" applyNumberFormat="1" applyFont="1" applyFill="1" applyBorder="1" applyAlignment="1" applyProtection="1">
      <alignment horizontal="center" vertical="center" textRotation="90" wrapText="1"/>
      <protection locked="0"/>
    </xf>
    <xf numFmtId="3" fontId="16" fillId="33" borderId="45" xfId="0" applyNumberFormat="1" applyFont="1" applyFill="1" applyBorder="1" applyAlignment="1" applyProtection="1">
      <alignment horizontal="center" vertical="center" textRotation="90" wrapText="1"/>
      <protection locked="0"/>
    </xf>
    <xf numFmtId="0" fontId="16" fillId="34" borderId="45" xfId="0" applyFont="1" applyFill="1" applyBorder="1" applyAlignment="1" applyProtection="1">
      <alignment horizontal="center" vertical="center" textRotation="90" wrapText="1"/>
      <protection locked="0"/>
    </xf>
    <xf numFmtId="0" fontId="20" fillId="34" borderId="45" xfId="0" applyFont="1" applyFill="1" applyBorder="1" applyAlignment="1" applyProtection="1">
      <alignment horizontal="center" vertical="center" wrapText="1"/>
      <protection locked="0"/>
    </xf>
    <xf numFmtId="0" fontId="7" fillId="34" borderId="46" xfId="0" applyFont="1" applyFill="1" applyBorder="1" applyAlignment="1">
      <alignment wrapText="1"/>
    </xf>
    <xf numFmtId="1" fontId="7" fillId="36" borderId="28" xfId="0" applyNumberFormat="1" applyFont="1" applyFill="1" applyBorder="1" applyAlignment="1">
      <alignment horizontal="center" vertical="center" textRotation="90" wrapText="1"/>
    </xf>
    <xf numFmtId="0" fontId="7" fillId="0" borderId="13" xfId="0" applyFont="1" applyFill="1" applyBorder="1" applyAlignment="1">
      <alignment horizontal="left" vertical="center" wrapText="1"/>
    </xf>
    <xf numFmtId="0" fontId="7" fillId="39" borderId="13" xfId="0" applyFont="1" applyFill="1" applyBorder="1" applyAlignment="1" applyProtection="1">
      <alignment horizontal="center" vertical="center" wrapText="1"/>
      <protection locked="0"/>
    </xf>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16" fillId="42" borderId="13" xfId="0" applyFont="1" applyFill="1" applyBorder="1" applyAlignment="1">
      <alignment horizontal="justify" vertical="center" wrapText="1"/>
    </xf>
    <xf numFmtId="49" fontId="16" fillId="42" borderId="13" xfId="0" applyNumberFormat="1" applyFont="1" applyFill="1" applyBorder="1" applyAlignment="1">
      <alignment horizontal="justify" vertical="center" wrapText="1"/>
    </xf>
    <xf numFmtId="0" fontId="7" fillId="36" borderId="13" xfId="0" applyFont="1" applyFill="1" applyBorder="1" applyAlignment="1">
      <alignment horizontal="center" vertical="center" textRotation="90" wrapText="1"/>
    </xf>
    <xf numFmtId="0" fontId="7" fillId="36" borderId="13" xfId="0" applyFont="1" applyFill="1" applyBorder="1" applyAlignment="1">
      <alignment horizontal="center" vertical="center" wrapText="1"/>
    </xf>
    <xf numFmtId="3" fontId="7" fillId="0" borderId="13" xfId="0" applyNumberFormat="1" applyFont="1" applyFill="1" applyBorder="1" applyAlignment="1" applyProtection="1">
      <alignment horizontal="center" vertical="center" textRotation="90" wrapText="1"/>
      <protection locked="0"/>
    </xf>
    <xf numFmtId="0" fontId="7" fillId="39" borderId="13" xfId="0" applyFont="1" applyFill="1" applyBorder="1" applyAlignment="1" applyProtection="1">
      <alignment horizontal="center" vertical="center" textRotation="90" wrapText="1"/>
      <protection locked="0"/>
    </xf>
    <xf numFmtId="0" fontId="7" fillId="36" borderId="13" xfId="0" applyFont="1" applyFill="1" applyBorder="1" applyAlignment="1" applyProtection="1">
      <alignment horizontal="center" vertical="center" textRotation="90" wrapText="1"/>
      <protection locked="0"/>
    </xf>
    <xf numFmtId="1" fontId="7" fillId="36" borderId="10" xfId="0" applyNumberFormat="1" applyFont="1" applyFill="1" applyBorder="1" applyAlignment="1">
      <alignment horizontal="center" vertical="center" textRotation="90" wrapText="1"/>
    </xf>
    <xf numFmtId="0" fontId="7" fillId="39" borderId="13" xfId="0" applyFont="1" applyFill="1" applyBorder="1" applyAlignment="1">
      <alignment horizontal="center" vertical="center" wrapText="1"/>
    </xf>
    <xf numFmtId="9" fontId="7" fillId="0" borderId="13" xfId="0" applyNumberFormat="1" applyFont="1" applyBorder="1" applyAlignment="1">
      <alignment horizontal="center" vertical="center" wrapText="1"/>
    </xf>
    <xf numFmtId="0" fontId="7" fillId="39" borderId="13" xfId="0" applyFont="1" applyFill="1" applyBorder="1" applyAlignment="1">
      <alignment horizontal="center" vertical="center" textRotation="90" wrapText="1"/>
    </xf>
    <xf numFmtId="0" fontId="16" fillId="10" borderId="47" xfId="0" applyFont="1" applyFill="1" applyBorder="1" applyAlignment="1">
      <alignment horizontal="center" vertical="center"/>
    </xf>
    <xf numFmtId="0" fontId="16" fillId="10" borderId="13" xfId="0" applyFont="1" applyFill="1" applyBorder="1" applyAlignment="1">
      <alignment horizontal="center" vertical="center" wrapText="1"/>
    </xf>
    <xf numFmtId="177" fontId="16" fillId="10" borderId="13" xfId="0" applyNumberFormat="1" applyFont="1" applyFill="1" applyBorder="1" applyAlignment="1">
      <alignment horizontal="center" vertical="center" wrapText="1"/>
    </xf>
    <xf numFmtId="0" fontId="7" fillId="10" borderId="13" xfId="0" applyFont="1" applyFill="1" applyBorder="1" applyAlignment="1">
      <alignment horizontal="center" vertical="center" wrapText="1"/>
    </xf>
    <xf numFmtId="3" fontId="7" fillId="10" borderId="13" xfId="0" applyNumberFormat="1" applyFont="1" applyFill="1" applyBorder="1" applyAlignment="1">
      <alignment horizontal="center" vertical="center" textRotation="90" wrapText="1"/>
    </xf>
    <xf numFmtId="0" fontId="16" fillId="10" borderId="13" xfId="0" applyFont="1" applyFill="1" applyBorder="1" applyAlignment="1" applyProtection="1">
      <alignment horizontal="center" vertical="center" textRotation="90" wrapText="1"/>
      <protection locked="0"/>
    </xf>
    <xf numFmtId="3" fontId="7" fillId="33" borderId="13" xfId="0" applyNumberFormat="1" applyFont="1" applyFill="1" applyBorder="1" applyAlignment="1" applyProtection="1">
      <alignment horizontal="center" vertical="center" textRotation="90" wrapText="1"/>
      <protection locked="0"/>
    </xf>
    <xf numFmtId="3" fontId="7" fillId="35" borderId="13" xfId="0" applyNumberFormat="1" applyFont="1" applyFill="1" applyBorder="1" applyAlignment="1" applyProtection="1">
      <alignment horizontal="center" vertical="center" textRotation="90" wrapText="1"/>
      <protection locked="0"/>
    </xf>
    <xf numFmtId="0" fontId="16" fillId="34" borderId="13" xfId="0" applyFont="1" applyFill="1" applyBorder="1" applyAlignment="1" applyProtection="1">
      <alignment horizontal="center" vertical="center" textRotation="90" wrapText="1"/>
      <protection locked="0"/>
    </xf>
    <xf numFmtId="0" fontId="7" fillId="34" borderId="13" xfId="0" applyFont="1" applyFill="1" applyBorder="1" applyAlignment="1" applyProtection="1">
      <alignment horizontal="center" vertical="center" wrapText="1"/>
      <protection locked="0"/>
    </xf>
    <xf numFmtId="0" fontId="7" fillId="34" borderId="48" xfId="0" applyFont="1" applyFill="1" applyBorder="1" applyAlignment="1">
      <alignment wrapText="1"/>
    </xf>
    <xf numFmtId="0" fontId="7" fillId="37" borderId="13" xfId="0" applyFont="1" applyFill="1" applyBorder="1" applyAlignment="1" applyProtection="1">
      <alignment horizontal="center" vertical="center" wrapText="1"/>
      <protection locked="0"/>
    </xf>
    <xf numFmtId="0" fontId="7" fillId="42" borderId="13" xfId="0" applyFont="1" applyFill="1" applyBorder="1" applyAlignment="1">
      <alignment horizontal="justify" vertical="center" wrapText="1"/>
    </xf>
    <xf numFmtId="0" fontId="7" fillId="0" borderId="13" xfId="0" applyFont="1" applyFill="1" applyBorder="1" applyAlignment="1" applyProtection="1">
      <alignment horizontal="center" vertical="center" textRotation="90" wrapText="1"/>
      <protection locked="0"/>
    </xf>
    <xf numFmtId="0" fontId="7" fillId="37" borderId="13" xfId="0" applyFont="1" applyFill="1" applyBorder="1" applyAlignment="1" applyProtection="1">
      <alignment horizontal="center" vertical="center" textRotation="90" wrapText="1"/>
      <protection locked="0"/>
    </xf>
    <xf numFmtId="9" fontId="7" fillId="37" borderId="13" xfId="0" applyNumberFormat="1"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0" fontId="7" fillId="37" borderId="13" xfId="0" applyFont="1" applyFill="1" applyBorder="1" applyAlignment="1">
      <alignment horizontal="center" vertical="center" textRotation="90" wrapText="1"/>
    </xf>
    <xf numFmtId="3" fontId="7" fillId="10" borderId="13" xfId="0" applyNumberFormat="1" applyFont="1" applyFill="1" applyBorder="1" applyAlignment="1">
      <alignment vertical="center" textRotation="90" wrapText="1"/>
    </xf>
    <xf numFmtId="3" fontId="7" fillId="10" borderId="13" xfId="0" applyNumberFormat="1" applyFont="1" applyFill="1" applyBorder="1" applyAlignment="1" applyProtection="1">
      <alignment horizontal="center" vertical="center" textRotation="90" wrapText="1"/>
      <protection locked="0"/>
    </xf>
    <xf numFmtId="0" fontId="16" fillId="42" borderId="13" xfId="0" applyFont="1" applyFill="1" applyBorder="1" applyAlignment="1">
      <alignment vertical="center" wrapText="1"/>
    </xf>
    <xf numFmtId="0" fontId="7" fillId="0" borderId="13" xfId="0" applyFont="1" applyBorder="1" applyAlignment="1">
      <alignment vertical="center" wrapText="1"/>
    </xf>
    <xf numFmtId="3" fontId="7" fillId="0" borderId="13" xfId="0" applyNumberFormat="1" applyFont="1" applyFill="1" applyBorder="1" applyAlignment="1">
      <alignment horizontal="center" vertical="center" textRotation="90" wrapText="1"/>
    </xf>
    <xf numFmtId="3" fontId="7" fillId="38" borderId="13" xfId="0" applyNumberFormat="1" applyFont="1" applyFill="1" applyBorder="1" applyAlignment="1" applyProtection="1">
      <alignment horizontal="center" vertical="center" textRotation="90" wrapText="1"/>
      <protection locked="0"/>
    </xf>
    <xf numFmtId="10" fontId="7" fillId="0" borderId="13" xfId="0" applyNumberFormat="1" applyFont="1" applyBorder="1" applyAlignment="1">
      <alignment horizontal="center" vertical="center" wrapText="1"/>
    </xf>
    <xf numFmtId="9" fontId="16" fillId="42" borderId="13" xfId="0" applyNumberFormat="1" applyFont="1" applyFill="1" applyBorder="1" applyAlignment="1">
      <alignment horizontal="justify" vertical="center" wrapText="1"/>
    </xf>
    <xf numFmtId="3" fontId="7" fillId="0" borderId="13" xfId="0" applyNumberFormat="1" applyFont="1" applyFill="1" applyBorder="1" applyAlignment="1" applyProtection="1">
      <alignment vertical="center" textRotation="90" wrapText="1"/>
      <protection locked="0"/>
    </xf>
    <xf numFmtId="186" fontId="16" fillId="42" borderId="13" xfId="0" applyNumberFormat="1" applyFont="1" applyFill="1" applyBorder="1" applyAlignment="1">
      <alignment horizontal="justify" vertical="center" wrapText="1"/>
    </xf>
    <xf numFmtId="10" fontId="16" fillId="42" borderId="13" xfId="0" applyNumberFormat="1" applyFont="1" applyFill="1" applyBorder="1" applyAlignment="1">
      <alignment horizontal="justify" vertical="center" wrapText="1"/>
    </xf>
    <xf numFmtId="0" fontId="7" fillId="37" borderId="14" xfId="0" applyFont="1" applyFill="1" applyBorder="1" applyAlignment="1" applyProtection="1">
      <alignment horizontal="center" vertical="center" wrapText="1"/>
      <protection locked="0"/>
    </xf>
    <xf numFmtId="0" fontId="7" fillId="0" borderId="14" xfId="0" applyFont="1" applyFill="1" applyBorder="1" applyAlignment="1">
      <alignment horizontal="center" vertical="center" wrapText="1"/>
    </xf>
    <xf numFmtId="3" fontId="16" fillId="33" borderId="13" xfId="0" applyNumberFormat="1" applyFont="1" applyFill="1" applyBorder="1" applyAlignment="1" applyProtection="1">
      <alignment horizontal="center" vertical="center" textRotation="90" wrapText="1"/>
      <protection locked="0"/>
    </xf>
    <xf numFmtId="9" fontId="7" fillId="39" borderId="13" xfId="0" applyNumberFormat="1" applyFont="1" applyFill="1" applyBorder="1" applyAlignment="1" applyProtection="1">
      <alignment horizontal="center" vertical="center" wrapText="1"/>
      <protection locked="0"/>
    </xf>
    <xf numFmtId="180" fontId="7" fillId="38" borderId="13" xfId="47" applyNumberFormat="1" applyFont="1" applyFill="1" applyBorder="1" applyAlignment="1" applyProtection="1">
      <alignment horizontal="center" vertical="center" textRotation="90" wrapText="1"/>
      <protection locked="0"/>
    </xf>
    <xf numFmtId="180" fontId="7" fillId="0" borderId="13" xfId="47" applyNumberFormat="1" applyFont="1" applyBorder="1" applyAlignment="1">
      <alignment horizontal="center" textRotation="90"/>
    </xf>
    <xf numFmtId="3" fontId="7" fillId="0" borderId="13" xfId="0" applyNumberFormat="1" applyFont="1" applyFill="1" applyBorder="1" applyAlignment="1" applyProtection="1">
      <alignment horizontal="center" vertical="center" wrapText="1"/>
      <protection locked="0"/>
    </xf>
    <xf numFmtId="1" fontId="16" fillId="42" borderId="13" xfId="0" applyNumberFormat="1" applyFont="1" applyFill="1" applyBorder="1" applyAlignment="1">
      <alignment horizontal="justify" vertical="center" wrapText="1"/>
    </xf>
    <xf numFmtId="180" fontId="7" fillId="38" borderId="13" xfId="47" applyNumberFormat="1" applyFont="1" applyFill="1" applyBorder="1" applyAlignment="1">
      <alignment horizontal="center" textRotation="90"/>
    </xf>
    <xf numFmtId="0" fontId="7" fillId="0" borderId="49" xfId="0" applyFont="1" applyFill="1" applyBorder="1" applyAlignment="1">
      <alignment horizontal="center"/>
    </xf>
    <xf numFmtId="0" fontId="16" fillId="10" borderId="19" xfId="0" applyFont="1" applyFill="1" applyBorder="1" applyAlignment="1">
      <alignment horizontal="center" vertical="center"/>
    </xf>
    <xf numFmtId="0" fontId="16" fillId="10" borderId="12" xfId="0" applyFont="1" applyFill="1" applyBorder="1" applyAlignment="1">
      <alignment horizontal="center" vertical="center" wrapText="1"/>
    </xf>
    <xf numFmtId="0" fontId="18" fillId="10" borderId="12" xfId="0" applyFont="1" applyFill="1" applyBorder="1" applyAlignment="1">
      <alignment horizontal="center" vertical="center" wrapText="1"/>
    </xf>
    <xf numFmtId="177" fontId="16" fillId="10" borderId="20" xfId="0" applyNumberFormat="1" applyFont="1" applyFill="1" applyBorder="1" applyAlignment="1">
      <alignment horizontal="center" vertical="center" wrapText="1"/>
    </xf>
    <xf numFmtId="0" fontId="16" fillId="10" borderId="19" xfId="0" applyFont="1" applyFill="1" applyBorder="1" applyAlignment="1">
      <alignment horizontal="center" vertical="center" wrapText="1"/>
    </xf>
    <xf numFmtId="0" fontId="16" fillId="10" borderId="12" xfId="0" applyFont="1" applyFill="1" applyBorder="1" applyAlignment="1" applyProtection="1">
      <alignment horizontal="center" vertical="center" textRotation="90" wrapText="1"/>
      <protection locked="0"/>
    </xf>
    <xf numFmtId="0" fontId="16" fillId="10" borderId="21" xfId="0" applyFont="1" applyFill="1" applyBorder="1" applyAlignment="1" applyProtection="1">
      <alignment horizontal="center" vertical="center" textRotation="90" wrapText="1"/>
      <protection locked="0"/>
    </xf>
    <xf numFmtId="3" fontId="7" fillId="33" borderId="19" xfId="0" applyNumberFormat="1" applyFont="1" applyFill="1" applyBorder="1" applyAlignment="1" applyProtection="1">
      <alignment horizontal="center" vertical="center" textRotation="90" wrapText="1"/>
      <protection locked="0"/>
    </xf>
    <xf numFmtId="3" fontId="7" fillId="35" borderId="12" xfId="0" applyNumberFormat="1" applyFont="1" applyFill="1" applyBorder="1" applyAlignment="1" applyProtection="1">
      <alignment horizontal="center" vertical="center" textRotation="90" wrapText="1"/>
      <protection locked="0"/>
    </xf>
    <xf numFmtId="3" fontId="7" fillId="33" borderId="12" xfId="0" applyNumberFormat="1" applyFont="1" applyFill="1" applyBorder="1" applyAlignment="1" applyProtection="1">
      <alignment horizontal="center" vertical="center" textRotation="90" wrapText="1"/>
      <protection locked="0"/>
    </xf>
    <xf numFmtId="3" fontId="16" fillId="33" borderId="12" xfId="0" applyNumberFormat="1" applyFont="1" applyFill="1" applyBorder="1" applyAlignment="1" applyProtection="1">
      <alignment horizontal="center" vertical="center" textRotation="90" wrapText="1"/>
      <protection locked="0"/>
    </xf>
    <xf numFmtId="0" fontId="16" fillId="34" borderId="12" xfId="0" applyFont="1" applyFill="1" applyBorder="1" applyAlignment="1" applyProtection="1">
      <alignment horizontal="center" vertical="center" textRotation="90" wrapText="1"/>
      <protection locked="0"/>
    </xf>
    <xf numFmtId="0" fontId="20" fillId="34" borderId="12" xfId="0" applyFont="1" applyFill="1" applyBorder="1" applyAlignment="1" applyProtection="1">
      <alignment horizontal="center" vertical="center" wrapText="1"/>
      <protection locked="0"/>
    </xf>
    <xf numFmtId="0" fontId="7" fillId="34" borderId="21" xfId="0" applyFont="1" applyFill="1" applyBorder="1" applyAlignment="1">
      <alignment wrapText="1"/>
    </xf>
    <xf numFmtId="0" fontId="8" fillId="0" borderId="45" xfId="0" applyFont="1" applyBorder="1" applyAlignment="1">
      <alignment vertical="center" wrapText="1"/>
    </xf>
    <xf numFmtId="0" fontId="5" fillId="0" borderId="45" xfId="0" applyFont="1" applyBorder="1" applyAlignment="1">
      <alignment horizontal="center" vertical="center" wrapText="1"/>
    </xf>
    <xf numFmtId="9" fontId="7" fillId="36" borderId="45" xfId="57" applyNumberFormat="1" applyFont="1" applyFill="1" applyBorder="1" applyAlignment="1">
      <alignment horizontal="left" vertical="center" wrapText="1"/>
    </xf>
    <xf numFmtId="10" fontId="7" fillId="36" borderId="45" xfId="0" applyNumberFormat="1" applyFont="1" applyFill="1" applyBorder="1" applyAlignment="1">
      <alignment horizontal="left" vertical="center" wrapText="1"/>
    </xf>
    <xf numFmtId="0" fontId="7" fillId="39" borderId="45" xfId="0" applyFont="1" applyFill="1" applyBorder="1" applyAlignment="1" applyProtection="1">
      <alignment horizontal="center" vertical="center" textRotation="90" wrapText="1"/>
      <protection locked="0"/>
    </xf>
    <xf numFmtId="0" fontId="8" fillId="0" borderId="13" xfId="0" applyFont="1" applyFill="1" applyBorder="1" applyAlignment="1">
      <alignment horizontal="center" vertical="center" wrapText="1"/>
    </xf>
    <xf numFmtId="0" fontId="7" fillId="39" borderId="14" xfId="0" applyFont="1" applyFill="1" applyBorder="1" applyAlignment="1" applyProtection="1">
      <alignment horizontal="center" vertical="center" wrapText="1"/>
      <protection locked="0"/>
    </xf>
    <xf numFmtId="0" fontId="5" fillId="0" borderId="13" xfId="0" applyFont="1" applyBorder="1" applyAlignment="1">
      <alignment vertical="center" wrapText="1"/>
    </xf>
    <xf numFmtId="0" fontId="5" fillId="0" borderId="13" xfId="0" applyFont="1" applyBorder="1" applyAlignment="1">
      <alignment horizontal="center" vertical="center" wrapText="1"/>
    </xf>
    <xf numFmtId="0" fontId="5" fillId="0" borderId="13" xfId="0" applyFont="1" applyFill="1" applyBorder="1" applyAlignment="1">
      <alignment horizontal="left" vertical="center"/>
    </xf>
    <xf numFmtId="9" fontId="5" fillId="0" borderId="13" xfId="0" applyNumberFormat="1" applyFont="1" applyBorder="1" applyAlignment="1">
      <alignment horizontal="center" vertical="center" wrapText="1"/>
    </xf>
    <xf numFmtId="0" fontId="8" fillId="0" borderId="10" xfId="0" applyFont="1" applyFill="1" applyBorder="1" applyAlignment="1">
      <alignment horizontal="center" vertical="center" wrapText="1"/>
    </xf>
    <xf numFmtId="0" fontId="7" fillId="40" borderId="13" xfId="0" applyFont="1" applyFill="1" applyBorder="1" applyAlignment="1">
      <alignment horizontal="center" vertical="center" wrapText="1"/>
    </xf>
    <xf numFmtId="3" fontId="19" fillId="33" borderId="13" xfId="0" applyNumberFormat="1" applyFont="1" applyFill="1" applyBorder="1" applyAlignment="1" applyProtection="1">
      <alignment horizontal="center" vertical="center" textRotation="90" wrapText="1"/>
      <protection/>
    </xf>
    <xf numFmtId="3" fontId="19" fillId="38" borderId="13" xfId="0" applyNumberFormat="1" applyFont="1" applyFill="1" applyBorder="1" applyAlignment="1" applyProtection="1">
      <alignment horizontal="center" vertical="center" textRotation="90" wrapText="1"/>
      <protection/>
    </xf>
    <xf numFmtId="0" fontId="7" fillId="32" borderId="47" xfId="0" applyFont="1" applyFill="1" applyBorder="1" applyAlignment="1">
      <alignment horizontal="center" vertical="center" wrapText="1"/>
    </xf>
    <xf numFmtId="3" fontId="7" fillId="32" borderId="13" xfId="0" applyNumberFormat="1" applyFont="1" applyFill="1" applyBorder="1" applyAlignment="1" applyProtection="1">
      <alignment horizontal="center" vertical="center" wrapText="1"/>
      <protection locked="0"/>
    </xf>
    <xf numFmtId="3" fontId="7" fillId="32" borderId="13" xfId="0" applyNumberFormat="1" applyFont="1" applyFill="1" applyBorder="1" applyAlignment="1">
      <alignment horizontal="center" vertical="center" textRotation="90"/>
    </xf>
    <xf numFmtId="0" fontId="7" fillId="32" borderId="13" xfId="0" applyFont="1" applyFill="1" applyBorder="1" applyAlignment="1">
      <alignment horizontal="center" vertical="center" textRotation="90"/>
    </xf>
    <xf numFmtId="3" fontId="7" fillId="33" borderId="13" xfId="0" applyNumberFormat="1" applyFont="1" applyFill="1" applyBorder="1" applyAlignment="1">
      <alignment horizontal="center" vertical="center" textRotation="90"/>
    </xf>
    <xf numFmtId="0" fontId="7" fillId="34" borderId="13" xfId="0" applyFont="1" applyFill="1" applyBorder="1" applyAlignment="1">
      <alignment horizontal="center" vertical="center" textRotation="90"/>
    </xf>
    <xf numFmtId="0" fontId="7" fillId="34" borderId="48" xfId="0" applyFont="1" applyFill="1" applyBorder="1" applyAlignment="1">
      <alignment horizontal="center" vertical="center" textRotation="90" wrapText="1"/>
    </xf>
    <xf numFmtId="0" fontId="18" fillId="10" borderId="13" xfId="0" applyFont="1" applyFill="1" applyBorder="1" applyAlignment="1">
      <alignment horizontal="center" vertical="center" wrapText="1"/>
    </xf>
    <xf numFmtId="0" fontId="20" fillId="34" borderId="13" xfId="0" applyFont="1" applyFill="1" applyBorder="1" applyAlignment="1" applyProtection="1">
      <alignment horizontal="center" vertical="center" wrapText="1"/>
      <protection locked="0"/>
    </xf>
    <xf numFmtId="0" fontId="8" fillId="36" borderId="47" xfId="0" applyFont="1" applyFill="1" applyBorder="1" applyAlignment="1">
      <alignment vertical="center" wrapText="1"/>
    </xf>
    <xf numFmtId="1" fontId="7" fillId="36" borderId="13" xfId="0" applyNumberFormat="1" applyFont="1" applyFill="1" applyBorder="1" applyAlignment="1">
      <alignment horizontal="center" vertical="center" textRotation="90" wrapText="1"/>
    </xf>
    <xf numFmtId="0" fontId="8" fillId="0" borderId="13" xfId="0" applyFont="1" applyFill="1" applyBorder="1" applyAlignment="1">
      <alignment horizontal="left" vertical="center" wrapText="1"/>
    </xf>
    <xf numFmtId="0" fontId="8" fillId="0" borderId="13" xfId="0" applyFont="1" applyBorder="1" applyAlignment="1">
      <alignment vertical="center" wrapText="1"/>
    </xf>
    <xf numFmtId="0" fontId="7" fillId="36" borderId="13" xfId="57" applyNumberFormat="1" applyFont="1" applyFill="1" applyBorder="1" applyAlignment="1">
      <alignment vertical="center" textRotation="90" wrapText="1"/>
    </xf>
    <xf numFmtId="0" fontId="7" fillId="36" borderId="13" xfId="0" applyNumberFormat="1" applyFont="1" applyFill="1" applyBorder="1" applyAlignment="1">
      <alignment vertical="center" textRotation="90" wrapText="1"/>
    </xf>
    <xf numFmtId="0" fontId="7" fillId="36" borderId="13" xfId="0" applyFont="1" applyFill="1" applyBorder="1" applyAlignment="1">
      <alignment vertical="center" wrapText="1"/>
    </xf>
    <xf numFmtId="0" fontId="7" fillId="36" borderId="13" xfId="0" applyFont="1" applyFill="1" applyBorder="1" applyAlignment="1" applyProtection="1">
      <alignment vertical="center" textRotation="90" wrapText="1"/>
      <protection locked="0"/>
    </xf>
    <xf numFmtId="0" fontId="5" fillId="43" borderId="13" xfId="0" applyFont="1" applyFill="1" applyBorder="1" applyAlignment="1">
      <alignment vertical="center" wrapText="1"/>
    </xf>
    <xf numFmtId="0" fontId="16" fillId="43" borderId="13" xfId="0" applyFont="1" applyFill="1" applyBorder="1" applyAlignment="1" applyProtection="1">
      <alignment horizontal="center" vertical="center" textRotation="90" wrapText="1"/>
      <protection locked="0"/>
    </xf>
    <xf numFmtId="0" fontId="7" fillId="43" borderId="13" xfId="0" applyNumberFormat="1" applyFont="1" applyFill="1" applyBorder="1" applyAlignment="1">
      <alignment vertical="center" textRotation="90" wrapText="1"/>
    </xf>
    <xf numFmtId="0" fontId="7" fillId="43" borderId="13" xfId="0" applyFont="1" applyFill="1" applyBorder="1" applyAlignment="1">
      <alignment vertical="center" wrapText="1"/>
    </xf>
    <xf numFmtId="0" fontId="7" fillId="36" borderId="47" xfId="0" applyFont="1" applyFill="1" applyBorder="1" applyAlignment="1">
      <alignment vertical="center" wrapText="1"/>
    </xf>
    <xf numFmtId="1" fontId="7" fillId="36" borderId="13" xfId="57" applyNumberFormat="1" applyFont="1" applyFill="1" applyBorder="1" applyAlignment="1">
      <alignment vertical="center" textRotation="90" wrapText="1"/>
    </xf>
    <xf numFmtId="0" fontId="16" fillId="44" borderId="47" xfId="0" applyFont="1" applyFill="1" applyBorder="1" applyAlignment="1">
      <alignment horizontal="center" vertical="center"/>
    </xf>
    <xf numFmtId="0" fontId="16" fillId="44" borderId="13" xfId="0" applyFont="1" applyFill="1" applyBorder="1" applyAlignment="1">
      <alignment horizontal="center" vertical="center" wrapText="1"/>
    </xf>
    <xf numFmtId="0" fontId="18" fillId="44" borderId="13" xfId="0" applyFont="1" applyFill="1" applyBorder="1" applyAlignment="1">
      <alignment horizontal="center" vertical="center" wrapText="1"/>
    </xf>
    <xf numFmtId="177" fontId="16" fillId="44" borderId="13" xfId="0" applyNumberFormat="1" applyFont="1" applyFill="1" applyBorder="1" applyAlignment="1">
      <alignment horizontal="center" vertical="center" wrapText="1"/>
    </xf>
    <xf numFmtId="0" fontId="5" fillId="44" borderId="13" xfId="0" applyFont="1" applyFill="1" applyBorder="1" applyAlignment="1">
      <alignment vertical="center" wrapText="1"/>
    </xf>
    <xf numFmtId="0" fontId="16" fillId="44" borderId="13" xfId="0" applyFont="1" applyFill="1" applyBorder="1" applyAlignment="1" applyProtection="1">
      <alignment horizontal="center" vertical="center" textRotation="90" wrapText="1"/>
      <protection locked="0"/>
    </xf>
    <xf numFmtId="0" fontId="7" fillId="44" borderId="13" xfId="0" applyNumberFormat="1" applyFont="1" applyFill="1" applyBorder="1" applyAlignment="1">
      <alignment vertical="center" textRotation="90" wrapText="1"/>
    </xf>
    <xf numFmtId="0" fontId="7" fillId="44" borderId="13" xfId="0" applyFont="1" applyFill="1" applyBorder="1" applyAlignment="1">
      <alignment vertical="center" wrapText="1"/>
    </xf>
    <xf numFmtId="9" fontId="7" fillId="36" borderId="13" xfId="57" applyFont="1" applyFill="1" applyBorder="1" applyAlignment="1">
      <alignment vertical="center" wrapText="1"/>
    </xf>
    <xf numFmtId="9" fontId="7" fillId="36" borderId="13" xfId="57" applyFont="1" applyFill="1" applyBorder="1" applyAlignment="1">
      <alignment horizontal="center" vertical="center" wrapText="1"/>
    </xf>
    <xf numFmtId="9" fontId="7" fillId="36" borderId="13" xfId="57" applyNumberFormat="1" applyFont="1" applyFill="1" applyBorder="1" applyAlignment="1">
      <alignment vertical="center" textRotation="90" wrapText="1"/>
    </xf>
    <xf numFmtId="10" fontId="7" fillId="36" borderId="13" xfId="0" applyNumberFormat="1" applyFont="1" applyFill="1" applyBorder="1" applyAlignment="1">
      <alignment horizontal="center" vertical="center" textRotation="90" wrapText="1"/>
    </xf>
    <xf numFmtId="0" fontId="7" fillId="36" borderId="13" xfId="0" applyFont="1" applyFill="1" applyBorder="1" applyAlignment="1">
      <alignment vertical="center" textRotation="90" wrapText="1"/>
    </xf>
    <xf numFmtId="0" fontId="7" fillId="36" borderId="48" xfId="0" applyFont="1" applyFill="1" applyBorder="1" applyAlignment="1">
      <alignment vertical="center" textRotation="90" wrapText="1"/>
    </xf>
    <xf numFmtId="1" fontId="16" fillId="44" borderId="13" xfId="0" applyNumberFormat="1" applyFont="1" applyFill="1" applyBorder="1" applyAlignment="1">
      <alignment horizontal="center" vertical="center" wrapText="1"/>
    </xf>
    <xf numFmtId="0" fontId="7" fillId="44" borderId="13" xfId="0" applyFont="1" applyFill="1" applyBorder="1" applyAlignment="1">
      <alignment vertical="center" textRotation="90" wrapText="1"/>
    </xf>
    <xf numFmtId="0" fontId="5" fillId="44" borderId="28" xfId="0" applyFont="1" applyFill="1" applyBorder="1" applyAlignment="1">
      <alignment vertical="center" wrapText="1"/>
    </xf>
    <xf numFmtId="0" fontId="7" fillId="44" borderId="28" xfId="0" applyFont="1" applyFill="1" applyBorder="1" applyAlignment="1">
      <alignment vertical="center" textRotation="90" wrapText="1"/>
    </xf>
    <xf numFmtId="0" fontId="7" fillId="44" borderId="28" xfId="0" applyFont="1" applyFill="1" applyBorder="1" applyAlignment="1">
      <alignment vertical="center" wrapText="1"/>
    </xf>
    <xf numFmtId="3" fontId="7" fillId="0" borderId="28" xfId="0" applyNumberFormat="1" applyFont="1" applyFill="1" applyBorder="1" applyAlignment="1" applyProtection="1">
      <alignment vertical="center" textRotation="90" wrapText="1"/>
      <protection locked="0"/>
    </xf>
    <xf numFmtId="0" fontId="7" fillId="36" borderId="50" xfId="0" applyFont="1" applyFill="1" applyBorder="1" applyAlignment="1">
      <alignment vertical="center" wrapText="1"/>
    </xf>
    <xf numFmtId="1" fontId="7" fillId="36" borderId="51" xfId="0" applyNumberFormat="1" applyFont="1" applyFill="1" applyBorder="1" applyAlignment="1">
      <alignment horizontal="center" vertical="center" textRotation="90" wrapText="1"/>
    </xf>
    <xf numFmtId="0" fontId="8" fillId="0" borderId="51" xfId="0" applyFont="1" applyFill="1" applyBorder="1" applyAlignment="1">
      <alignment horizontal="justify" vertical="center" wrapText="1"/>
    </xf>
    <xf numFmtId="0" fontId="8" fillId="0" borderId="51" xfId="0" applyFont="1" applyFill="1" applyBorder="1" applyAlignment="1">
      <alignment vertical="center" wrapText="1"/>
    </xf>
    <xf numFmtId="0" fontId="5" fillId="0" borderId="51" xfId="0" applyFont="1" applyBorder="1" applyAlignment="1">
      <alignment vertical="center" wrapText="1"/>
    </xf>
    <xf numFmtId="9" fontId="5" fillId="0" borderId="51" xfId="0" applyNumberFormat="1" applyFont="1" applyBorder="1" applyAlignment="1">
      <alignment horizontal="center" vertical="center" wrapText="1"/>
    </xf>
    <xf numFmtId="9" fontId="7" fillId="36" borderId="51" xfId="57" applyNumberFormat="1" applyFont="1" applyFill="1" applyBorder="1" applyAlignment="1">
      <alignment vertical="center" textRotation="90" wrapText="1"/>
    </xf>
    <xf numFmtId="0" fontId="7" fillId="36" borderId="51" xfId="0" applyFont="1" applyFill="1" applyBorder="1" applyAlignment="1">
      <alignment horizontal="center" vertical="center" textRotation="90" wrapText="1"/>
    </xf>
    <xf numFmtId="0" fontId="7" fillId="36" borderId="51" xfId="0" applyFont="1" applyFill="1" applyBorder="1" applyAlignment="1">
      <alignment vertical="center" textRotation="90" wrapText="1"/>
    </xf>
    <xf numFmtId="0" fontId="7" fillId="36" borderId="51" xfId="0" applyFont="1" applyFill="1" applyBorder="1" applyAlignment="1">
      <alignment vertical="center" wrapText="1"/>
    </xf>
    <xf numFmtId="180" fontId="7" fillId="38" borderId="51" xfId="47" applyNumberFormat="1" applyFont="1" applyFill="1" applyBorder="1" applyAlignment="1" applyProtection="1">
      <alignment vertical="center" textRotation="90" wrapText="1"/>
      <protection locked="0"/>
    </xf>
    <xf numFmtId="3" fontId="7" fillId="0" borderId="51" xfId="0" applyNumberFormat="1" applyFont="1" applyFill="1" applyBorder="1" applyAlignment="1" applyProtection="1">
      <alignment vertical="center" textRotation="90" wrapText="1"/>
      <protection locked="0"/>
    </xf>
    <xf numFmtId="0" fontId="7" fillId="36" borderId="52" xfId="0" applyFont="1" applyFill="1" applyBorder="1" applyAlignment="1">
      <alignment vertical="center" textRotation="90" wrapText="1"/>
    </xf>
    <xf numFmtId="0" fontId="7" fillId="34" borderId="21" xfId="0" applyFont="1" applyFill="1" applyBorder="1" applyAlignment="1">
      <alignment textRotation="90" wrapText="1"/>
    </xf>
    <xf numFmtId="0" fontId="9" fillId="0" borderId="15"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20" fillId="39" borderId="16" xfId="0" applyFont="1" applyFill="1" applyBorder="1" applyAlignment="1" applyProtection="1">
      <alignment horizontal="center" vertical="center" wrapText="1"/>
      <protection locked="0"/>
    </xf>
    <xf numFmtId="0" fontId="7" fillId="0" borderId="16" xfId="0" applyFont="1" applyFill="1" applyBorder="1" applyAlignment="1">
      <alignment horizontal="center" vertical="center" wrapText="1"/>
    </xf>
    <xf numFmtId="0" fontId="7" fillId="0" borderId="16" xfId="0" applyFont="1" applyBorder="1" applyAlignment="1">
      <alignment horizontal="justify" vertical="center" wrapText="1"/>
    </xf>
    <xf numFmtId="0" fontId="7" fillId="0" borderId="16" xfId="0" applyFont="1" applyBorder="1" applyAlignment="1">
      <alignment vertical="center" wrapText="1"/>
    </xf>
    <xf numFmtId="0" fontId="5" fillId="0" borderId="16" xfId="0" applyFont="1" applyBorder="1" applyAlignment="1">
      <alignment horizontal="center" vertical="center" wrapText="1"/>
    </xf>
    <xf numFmtId="3" fontId="7" fillId="36" borderId="16" xfId="0" applyNumberFormat="1" applyFont="1" applyFill="1" applyBorder="1" applyAlignment="1">
      <alignment horizontal="center" vertical="center" wrapText="1"/>
    </xf>
    <xf numFmtId="0" fontId="9" fillId="36" borderId="16" xfId="0" applyFont="1" applyFill="1" applyBorder="1" applyAlignment="1">
      <alignment horizontal="center" vertical="center" textRotation="90" wrapText="1"/>
    </xf>
    <xf numFmtId="0" fontId="20" fillId="36" borderId="16" xfId="0" applyFont="1" applyFill="1" applyBorder="1" applyAlignment="1">
      <alignment vertical="center" textRotation="90" wrapText="1"/>
    </xf>
    <xf numFmtId="3" fontId="7" fillId="0" borderId="23" xfId="0" applyNumberFormat="1" applyFont="1" applyFill="1" applyBorder="1" applyAlignment="1" applyProtection="1">
      <alignment horizontal="center" vertical="center" textRotation="90" wrapText="1"/>
      <protection locked="0"/>
    </xf>
    <xf numFmtId="0" fontId="7" fillId="39" borderId="23" xfId="0" applyFont="1" applyFill="1" applyBorder="1" applyAlignment="1" applyProtection="1">
      <alignment horizontal="center" vertical="center" textRotation="90" wrapText="1"/>
      <protection locked="0"/>
    </xf>
    <xf numFmtId="0" fontId="7" fillId="36" borderId="53" xfId="0" applyFont="1" applyFill="1" applyBorder="1" applyAlignment="1">
      <alignment horizontal="center" vertical="center" wrapText="1"/>
    </xf>
    <xf numFmtId="0" fontId="7" fillId="39" borderId="16" xfId="0" applyFont="1" applyFill="1" applyBorder="1" applyAlignment="1" applyProtection="1">
      <alignment horizontal="center" vertical="center" wrapText="1"/>
      <protection locked="0"/>
    </xf>
    <xf numFmtId="0" fontId="9" fillId="0" borderId="16" xfId="0" applyFont="1" applyBorder="1" applyAlignment="1">
      <alignment vertical="center" wrapText="1"/>
    </xf>
    <xf numFmtId="0" fontId="7" fillId="36" borderId="16" xfId="0" applyFont="1" applyFill="1" applyBorder="1" applyAlignment="1">
      <alignment horizontal="center" vertical="center" textRotation="90" wrapText="1"/>
    </xf>
    <xf numFmtId="0" fontId="9" fillId="36" borderId="16" xfId="0" applyFont="1" applyFill="1" applyBorder="1" applyAlignment="1">
      <alignment vertical="center" textRotation="90" wrapText="1"/>
    </xf>
    <xf numFmtId="0" fontId="7" fillId="36" borderId="16" xfId="0" applyFont="1" applyFill="1" applyBorder="1" applyAlignment="1">
      <alignment vertical="center" wrapText="1"/>
    </xf>
    <xf numFmtId="0" fontId="7" fillId="36" borderId="10" xfId="0" applyFont="1" applyFill="1" applyBorder="1" applyAlignment="1" applyProtection="1">
      <alignment horizontal="center" vertical="center" textRotation="90" wrapText="1"/>
      <protection locked="0"/>
    </xf>
    <xf numFmtId="0" fontId="7" fillId="36" borderId="33" xfId="0" applyFont="1" applyFill="1" applyBorder="1" applyAlignment="1">
      <alignment horizontal="center" vertical="center" textRotation="90" wrapText="1"/>
    </xf>
    <xf numFmtId="0" fontId="7" fillId="39" borderId="16" xfId="0" applyFont="1" applyFill="1" applyBorder="1" applyAlignment="1">
      <alignment horizontal="center" vertical="center" wrapText="1"/>
    </xf>
    <xf numFmtId="0" fontId="20" fillId="0" borderId="16" xfId="0" applyFont="1" applyBorder="1" applyAlignment="1">
      <alignment vertical="center" wrapText="1"/>
    </xf>
    <xf numFmtId="0" fontId="20" fillId="39" borderId="16" xfId="0" applyFont="1" applyFill="1" applyBorder="1" applyAlignment="1">
      <alignment horizontal="center" vertical="center" wrapText="1"/>
    </xf>
    <xf numFmtId="3" fontId="7" fillId="0" borderId="26" xfId="0" applyNumberFormat="1" applyFont="1" applyFill="1" applyBorder="1" applyAlignment="1" applyProtection="1">
      <alignment horizontal="center" vertical="center" textRotation="90" wrapText="1"/>
      <protection locked="0"/>
    </xf>
    <xf numFmtId="0" fontId="7" fillId="39" borderId="26" xfId="0" applyFont="1" applyFill="1" applyBorder="1" applyAlignment="1">
      <alignment horizontal="center" vertical="center" textRotation="90" wrapText="1"/>
    </xf>
    <xf numFmtId="1" fontId="7" fillId="36" borderId="24"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7" fillId="39"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5" fillId="0" borderId="54" xfId="0" applyFont="1" applyBorder="1" applyAlignment="1">
      <alignment horizontal="justify" vertical="center" wrapText="1"/>
    </xf>
    <xf numFmtId="0" fontId="5" fillId="0" borderId="24" xfId="0" applyFont="1" applyBorder="1" applyAlignment="1">
      <alignment vertical="center" wrapText="1"/>
    </xf>
    <xf numFmtId="3" fontId="7" fillId="36" borderId="10" xfId="0" applyNumberFormat="1" applyFont="1" applyFill="1" applyBorder="1" applyAlignment="1">
      <alignment horizontal="center" vertical="center" wrapText="1"/>
    </xf>
    <xf numFmtId="0" fontId="7" fillId="36" borderId="10" xfId="0" applyFont="1" applyFill="1" applyBorder="1" applyAlignment="1">
      <alignment horizontal="center" vertical="center" textRotation="90" wrapText="1"/>
    </xf>
    <xf numFmtId="0" fontId="7" fillId="36" borderId="10" xfId="0" applyFont="1" applyFill="1" applyBorder="1" applyAlignment="1">
      <alignment vertical="center" textRotation="90" wrapText="1"/>
    </xf>
    <xf numFmtId="0" fontId="7" fillId="36" borderId="54" xfId="0" applyFont="1" applyFill="1" applyBorder="1" applyAlignment="1">
      <alignment vertical="center" wrapText="1"/>
    </xf>
    <xf numFmtId="180" fontId="7" fillId="38" borderId="24" xfId="47" applyNumberFormat="1" applyFont="1" applyFill="1" applyBorder="1" applyAlignment="1" applyProtection="1">
      <alignment horizontal="center" vertical="center" textRotation="90" wrapText="1"/>
      <protection locked="0"/>
    </xf>
    <xf numFmtId="3" fontId="7" fillId="38" borderId="10" xfId="0" applyNumberFormat="1" applyFont="1" applyFill="1" applyBorder="1" applyAlignment="1" applyProtection="1">
      <alignment horizontal="center" vertical="center" textRotation="90" wrapText="1"/>
      <protection locked="0"/>
    </xf>
    <xf numFmtId="180" fontId="7" fillId="0" borderId="10" xfId="47" applyNumberFormat="1" applyFont="1" applyBorder="1" applyAlignment="1">
      <alignment horizontal="center" textRotation="90"/>
    </xf>
    <xf numFmtId="3" fontId="7" fillId="0" borderId="10" xfId="0" applyNumberFormat="1" applyFont="1" applyFill="1" applyBorder="1" applyAlignment="1" applyProtection="1">
      <alignment horizontal="center" vertical="center" wrapText="1"/>
      <protection locked="0"/>
    </xf>
    <xf numFmtId="3" fontId="7" fillId="0" borderId="10" xfId="0" applyNumberFormat="1" applyFont="1" applyFill="1" applyBorder="1" applyAlignment="1" applyProtection="1">
      <alignment horizontal="center" vertical="center" textRotation="90" wrapText="1"/>
      <protection locked="0"/>
    </xf>
    <xf numFmtId="0" fontId="7" fillId="39" borderId="10" xfId="0" applyFont="1" applyFill="1" applyBorder="1" applyAlignment="1">
      <alignment horizontal="center" vertical="center" textRotation="90" wrapText="1"/>
    </xf>
    <xf numFmtId="0" fontId="7" fillId="36" borderId="30" xfId="0" applyFont="1" applyFill="1" applyBorder="1" applyAlignment="1">
      <alignment horizontal="center" vertical="center" textRotation="90" wrapText="1"/>
    </xf>
    <xf numFmtId="1" fontId="16" fillId="10" borderId="12" xfId="0" applyNumberFormat="1" applyFont="1" applyFill="1" applyBorder="1" applyAlignment="1">
      <alignment horizontal="center" vertical="center" wrapText="1"/>
    </xf>
    <xf numFmtId="0" fontId="7" fillId="10" borderId="12" xfId="0" applyFont="1" applyFill="1" applyBorder="1" applyAlignment="1">
      <alignment horizontal="center" vertical="center" wrapText="1"/>
    </xf>
    <xf numFmtId="3" fontId="7" fillId="10" borderId="12" xfId="0" applyNumberFormat="1" applyFont="1" applyFill="1" applyBorder="1" applyAlignment="1">
      <alignment horizontal="center" vertical="center" textRotation="90" wrapText="1"/>
    </xf>
    <xf numFmtId="0" fontId="16" fillId="10" borderId="30" xfId="0" applyFont="1" applyFill="1" applyBorder="1" applyAlignment="1" applyProtection="1">
      <alignment horizontal="center" vertical="center" textRotation="90" wrapText="1"/>
      <protection locked="0"/>
    </xf>
    <xf numFmtId="0" fontId="66" fillId="0" borderId="23" xfId="0" applyFont="1" applyBorder="1" applyAlignment="1">
      <alignment horizontal="justify" vertical="center" wrapText="1"/>
    </xf>
    <xf numFmtId="3" fontId="7" fillId="0" borderId="12" xfId="0" applyNumberFormat="1" applyFont="1" applyFill="1" applyBorder="1" applyAlignment="1" applyProtection="1">
      <alignment horizontal="center" vertical="center" textRotation="90" wrapText="1"/>
      <protection locked="0"/>
    </xf>
    <xf numFmtId="0" fontId="7" fillId="37" borderId="28" xfId="0" applyFont="1" applyFill="1" applyBorder="1" applyAlignment="1" applyProtection="1">
      <alignment horizontal="center" vertical="center" textRotation="90" wrapText="1"/>
      <protection locked="0"/>
    </xf>
    <xf numFmtId="0" fontId="20" fillId="0" borderId="13" xfId="0" applyFont="1" applyFill="1" applyBorder="1" applyAlignment="1" applyProtection="1">
      <alignment horizontal="center" vertical="center" textRotation="90" wrapText="1"/>
      <protection locked="0"/>
    </xf>
    <xf numFmtId="0" fontId="66" fillId="0" borderId="13" xfId="0" applyNumberFormat="1" applyFont="1" applyBorder="1" applyAlignment="1">
      <alignment horizontal="justify" vertical="center" wrapText="1"/>
    </xf>
    <xf numFmtId="0" fontId="66" fillId="0" borderId="13" xfId="0" applyFont="1" applyBorder="1" applyAlignment="1">
      <alignment horizontal="justify" vertical="center" wrapText="1"/>
    </xf>
    <xf numFmtId="0" fontId="66" fillId="0" borderId="26" xfId="0" applyFont="1" applyBorder="1" applyAlignment="1">
      <alignment horizontal="justify" vertical="center" wrapText="1"/>
    </xf>
    <xf numFmtId="0" fontId="7" fillId="37" borderId="11" xfId="0" applyFont="1" applyFill="1" applyBorder="1" applyAlignment="1" applyProtection="1">
      <alignment horizontal="center" vertical="center" wrapText="1"/>
      <protection locked="0"/>
    </xf>
    <xf numFmtId="0" fontId="9" fillId="0" borderId="26"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23"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3" xfId="0" applyFont="1" applyFill="1" applyBorder="1" applyAlignment="1">
      <alignment horizontal="center" vertical="center" wrapText="1"/>
    </xf>
    <xf numFmtId="0" fontId="20" fillId="37" borderId="23" xfId="0" applyFont="1" applyFill="1" applyBorder="1" applyAlignment="1" applyProtection="1">
      <alignment horizontal="center" vertical="center" wrapText="1"/>
      <protection locked="0"/>
    </xf>
    <xf numFmtId="9" fontId="20" fillId="0" borderId="23" xfId="0" applyNumberFormat="1" applyFont="1" applyFill="1" applyBorder="1" applyAlignment="1">
      <alignment horizontal="center" vertical="center" wrapText="1"/>
    </xf>
    <xf numFmtId="0" fontId="5" fillId="0" borderId="23" xfId="0" applyFont="1" applyBorder="1" applyAlignment="1">
      <alignment horizontal="center" vertical="center" wrapText="1"/>
    </xf>
    <xf numFmtId="0" fontId="9" fillId="0" borderId="23" xfId="0" applyFont="1" applyBorder="1" applyAlignment="1">
      <alignment horizontal="center" vertical="center" textRotation="90" wrapText="1"/>
    </xf>
    <xf numFmtId="0" fontId="9" fillId="0" borderId="26" xfId="0" applyFont="1" applyFill="1" applyBorder="1" applyAlignment="1">
      <alignment horizontal="justify" vertical="center" wrapText="1"/>
    </xf>
    <xf numFmtId="0" fontId="7" fillId="37" borderId="26" xfId="0" applyFont="1" applyFill="1" applyBorder="1" applyAlignment="1" applyProtection="1">
      <alignment horizontal="center" vertical="center" wrapText="1"/>
      <protection locked="0"/>
    </xf>
    <xf numFmtId="0" fontId="7" fillId="0" borderId="26" xfId="0" applyFont="1" applyFill="1" applyBorder="1" applyAlignment="1">
      <alignment horizontal="center" vertical="center" wrapText="1"/>
    </xf>
    <xf numFmtId="0" fontId="7" fillId="0" borderId="26" xfId="0" applyFont="1" applyFill="1" applyBorder="1" applyAlignment="1">
      <alignment horizontal="justify" vertical="center"/>
    </xf>
    <xf numFmtId="0" fontId="5" fillId="0" borderId="26" xfId="0" applyFont="1" applyBorder="1" applyAlignment="1">
      <alignment horizontal="center" vertical="center" wrapText="1"/>
    </xf>
    <xf numFmtId="3" fontId="7" fillId="0" borderId="26" xfId="0" applyNumberFormat="1" applyFont="1" applyFill="1" applyBorder="1" applyAlignment="1">
      <alignment horizontal="center" vertical="center" wrapText="1"/>
    </xf>
    <xf numFmtId="0" fontId="20" fillId="0" borderId="26" xfId="0" applyFont="1" applyFill="1" applyBorder="1" applyAlignment="1" applyProtection="1">
      <alignment horizontal="justify" vertical="center" textRotation="90" wrapText="1"/>
      <protection locked="0"/>
    </xf>
    <xf numFmtId="0" fontId="8" fillId="0" borderId="16" xfId="0" applyFont="1" applyFill="1" applyBorder="1" applyAlignment="1">
      <alignment horizontal="justify" vertical="center" wrapText="1"/>
    </xf>
    <xf numFmtId="9" fontId="7" fillId="0" borderId="16" xfId="0" applyNumberFormat="1" applyFont="1" applyFill="1" applyBorder="1" applyAlignment="1">
      <alignment horizontal="justify" vertical="center"/>
    </xf>
    <xf numFmtId="3" fontId="7" fillId="0" borderId="16" xfId="0" applyNumberFormat="1" applyFont="1" applyFill="1" applyBorder="1" applyAlignment="1">
      <alignment horizontal="center" vertical="center" wrapText="1"/>
    </xf>
    <xf numFmtId="0" fontId="20" fillId="0" borderId="16" xfId="0" applyFont="1" applyFill="1" applyBorder="1" applyAlignment="1" applyProtection="1">
      <alignment horizontal="justify" vertical="center" textRotation="90" wrapText="1"/>
      <protection locked="0"/>
    </xf>
    <xf numFmtId="0" fontId="7" fillId="37" borderId="16" xfId="0" applyFont="1" applyFill="1" applyBorder="1" applyAlignment="1" applyProtection="1">
      <alignment horizontal="center" vertical="center" wrapText="1"/>
      <protection locked="0"/>
    </xf>
    <xf numFmtId="0" fontId="7" fillId="0" borderId="16" xfId="0" applyFont="1" applyFill="1" applyBorder="1" applyAlignment="1" applyProtection="1">
      <alignment vertical="center" textRotation="90" wrapText="1"/>
      <protection locked="0"/>
    </xf>
    <xf numFmtId="0" fontId="9" fillId="0" borderId="16" xfId="0" applyFont="1" applyFill="1" applyBorder="1" applyAlignment="1">
      <alignment horizontal="center" vertical="center" wrapText="1"/>
    </xf>
    <xf numFmtId="0" fontId="17" fillId="0" borderId="16" xfId="0" applyFont="1" applyFill="1" applyBorder="1" applyAlignment="1">
      <alignment horizontal="justify" vertical="center" wrapText="1"/>
    </xf>
    <xf numFmtId="0" fontId="9" fillId="0" borderId="16" xfId="0" applyFont="1" applyBorder="1" applyAlignment="1">
      <alignment horizontal="center" vertical="center" wrapText="1"/>
    </xf>
    <xf numFmtId="0" fontId="20" fillId="0" borderId="16" xfId="0" applyFont="1" applyFill="1" applyBorder="1" applyAlignment="1" applyProtection="1">
      <alignment vertical="center" textRotation="90" wrapText="1"/>
      <protection locked="0"/>
    </xf>
    <xf numFmtId="4" fontId="7" fillId="0" borderId="16" xfId="0" applyNumberFormat="1" applyFont="1" applyFill="1" applyBorder="1" applyAlignment="1">
      <alignment horizontal="center" vertical="center" wrapText="1"/>
    </xf>
    <xf numFmtId="0" fontId="9" fillId="0" borderId="16" xfId="0" applyFont="1" applyFill="1" applyBorder="1" applyAlignment="1">
      <alignment horizontal="justify" vertical="center" wrapText="1"/>
    </xf>
    <xf numFmtId="0" fontId="7" fillId="0" borderId="16" xfId="0" applyFont="1" applyFill="1" applyBorder="1" applyAlignment="1">
      <alignment horizontal="justify" vertical="center"/>
    </xf>
    <xf numFmtId="0" fontId="7" fillId="0" borderId="16" xfId="0" applyFont="1" applyBorder="1" applyAlignment="1">
      <alignment horizontal="center" vertical="center"/>
    </xf>
    <xf numFmtId="0" fontId="7" fillId="37" borderId="16" xfId="0" applyFont="1" applyFill="1" applyBorder="1" applyAlignment="1">
      <alignment horizontal="center" vertical="center" wrapText="1"/>
    </xf>
    <xf numFmtId="0" fontId="7" fillId="37" borderId="26" xfId="0" applyFont="1" applyFill="1" applyBorder="1" applyAlignment="1">
      <alignment horizontal="center" vertical="center" textRotation="90" wrapText="1"/>
    </xf>
    <xf numFmtId="9" fontId="7" fillId="32" borderId="16" xfId="57" applyFont="1" applyFill="1" applyBorder="1" applyAlignment="1">
      <alignment horizontal="center" vertical="center"/>
    </xf>
    <xf numFmtId="0" fontId="7" fillId="32" borderId="16" xfId="0" applyFont="1" applyFill="1" applyBorder="1" applyAlignment="1">
      <alignment horizontal="center" vertical="center"/>
    </xf>
    <xf numFmtId="0" fontId="7" fillId="32" borderId="17" xfId="0" applyFont="1" applyFill="1" applyBorder="1" applyAlignment="1">
      <alignment horizontal="center" vertical="center"/>
    </xf>
    <xf numFmtId="0" fontId="8" fillId="36" borderId="13" xfId="0" applyFont="1" applyFill="1" applyBorder="1" applyAlignment="1">
      <alignment horizontal="center" vertical="center" wrapText="1"/>
    </xf>
    <xf numFmtId="9" fontId="5" fillId="0" borderId="13" xfId="57" applyFont="1" applyFill="1" applyBorder="1" applyAlignment="1">
      <alignment horizontal="justify" vertical="center"/>
    </xf>
    <xf numFmtId="3" fontId="8" fillId="0" borderId="13" xfId="0" applyNumberFormat="1" applyFont="1" applyFill="1" applyBorder="1" applyAlignment="1" applyProtection="1">
      <alignment horizontal="center" vertical="center" textRotation="90" wrapText="1"/>
      <protection locked="0"/>
    </xf>
    <xf numFmtId="0" fontId="8" fillId="0" borderId="13" xfId="0" applyFont="1" applyFill="1" applyBorder="1" applyAlignment="1" applyProtection="1">
      <alignment horizontal="center" vertical="center" textRotation="90" wrapText="1"/>
      <protection locked="0"/>
    </xf>
    <xf numFmtId="0" fontId="8" fillId="0" borderId="13" xfId="0" applyFont="1" applyFill="1" applyBorder="1" applyAlignment="1">
      <alignment vertical="center"/>
    </xf>
    <xf numFmtId="0" fontId="8" fillId="0" borderId="13" xfId="0" applyFont="1" applyFill="1" applyBorder="1" applyAlignment="1" applyProtection="1">
      <alignment vertical="center" wrapText="1"/>
      <protection locked="0"/>
    </xf>
    <xf numFmtId="0" fontId="8" fillId="0" borderId="13" xfId="0" applyFont="1" applyFill="1" applyBorder="1" applyAlignment="1">
      <alignment vertical="center" wrapText="1"/>
    </xf>
    <xf numFmtId="0" fontId="8" fillId="36" borderId="55" xfId="0" applyFont="1" applyFill="1" applyBorder="1" applyAlignment="1">
      <alignment horizontal="center" vertical="center" wrapText="1"/>
    </xf>
    <xf numFmtId="0" fontId="8" fillId="36" borderId="5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56" xfId="0" applyFont="1" applyFill="1" applyBorder="1" applyAlignment="1">
      <alignment vertical="center"/>
    </xf>
    <xf numFmtId="0" fontId="8" fillId="0" borderId="56" xfId="0" applyFont="1" applyFill="1" applyBorder="1" applyAlignment="1" applyProtection="1">
      <alignment vertical="center" wrapText="1"/>
      <protection locked="0"/>
    </xf>
    <xf numFmtId="0" fontId="8" fillId="0" borderId="56" xfId="0" applyFont="1" applyFill="1" applyBorder="1" applyAlignment="1">
      <alignment vertical="center" wrapText="1"/>
    </xf>
    <xf numFmtId="0" fontId="5" fillId="0" borderId="56" xfId="0" applyFont="1" applyFill="1" applyBorder="1" applyAlignment="1">
      <alignment horizontal="justify" vertical="center" wrapText="1"/>
    </xf>
    <xf numFmtId="9" fontId="5" fillId="0" borderId="56" xfId="0" applyNumberFormat="1" applyFont="1" applyFill="1" applyBorder="1" applyAlignment="1">
      <alignment horizontal="justify" vertical="center"/>
    </xf>
    <xf numFmtId="0" fontId="8" fillId="0" borderId="56" xfId="0" applyFont="1" applyFill="1" applyBorder="1" applyAlignment="1">
      <alignment horizontal="justify" vertical="center" wrapText="1"/>
    </xf>
    <xf numFmtId="1" fontId="5" fillId="0" borderId="56" xfId="0" applyNumberFormat="1" applyFont="1" applyFill="1" applyBorder="1" applyAlignment="1">
      <alignment horizontal="justify" vertical="center"/>
    </xf>
    <xf numFmtId="0" fontId="5" fillId="0" borderId="56" xfId="0" applyFont="1" applyFill="1" applyBorder="1" applyAlignment="1">
      <alignment horizontal="justify" vertical="center"/>
    </xf>
    <xf numFmtId="0" fontId="8" fillId="36" borderId="57" xfId="0" applyFont="1" applyFill="1" applyBorder="1" applyAlignment="1">
      <alignment horizontal="center" vertical="center" wrapText="1"/>
    </xf>
    <xf numFmtId="180" fontId="8" fillId="38" borderId="54" xfId="47" applyNumberFormat="1" applyFont="1" applyFill="1" applyBorder="1" applyAlignment="1" applyProtection="1">
      <alignment horizontal="center" vertical="center" textRotation="90" wrapText="1"/>
      <protection locked="0"/>
    </xf>
    <xf numFmtId="180" fontId="8" fillId="38" borderId="0" xfId="47" applyNumberFormat="1" applyFont="1" applyFill="1" applyBorder="1" applyAlignment="1" applyProtection="1">
      <alignment horizontal="center" vertical="center" textRotation="90" wrapText="1"/>
      <protection locked="0"/>
    </xf>
    <xf numFmtId="3" fontId="8" fillId="0" borderId="0" xfId="0" applyNumberFormat="1" applyFont="1" applyFill="1" applyBorder="1" applyAlignment="1" applyProtection="1">
      <alignment horizontal="center" vertical="center" textRotation="90" wrapText="1"/>
      <protection locked="0"/>
    </xf>
    <xf numFmtId="3" fontId="8" fillId="0" borderId="24" xfId="0" applyNumberFormat="1" applyFont="1" applyFill="1" applyBorder="1" applyAlignment="1" applyProtection="1">
      <alignment horizontal="center" vertical="center" textRotation="90" wrapText="1"/>
      <protection locked="0"/>
    </xf>
    <xf numFmtId="0" fontId="8" fillId="0" borderId="54" xfId="0" applyFont="1" applyFill="1" applyBorder="1" applyAlignment="1" applyProtection="1">
      <alignment horizontal="center" vertical="center" textRotation="90" wrapText="1"/>
      <protection locked="0"/>
    </xf>
    <xf numFmtId="0" fontId="8" fillId="36" borderId="0" xfId="0" applyFont="1" applyFill="1" applyBorder="1" applyAlignment="1" applyProtection="1">
      <alignment horizontal="center" vertical="center" textRotation="90" wrapText="1"/>
      <protection locked="0"/>
    </xf>
    <xf numFmtId="0" fontId="8" fillId="36" borderId="0" xfId="0" applyFont="1" applyFill="1" applyBorder="1" applyAlignment="1">
      <alignment horizontal="center" vertical="center" textRotation="90" wrapText="1"/>
    </xf>
    <xf numFmtId="1" fontId="8" fillId="0" borderId="13" xfId="0" applyNumberFormat="1" applyFont="1" applyFill="1" applyBorder="1" applyAlignment="1">
      <alignment horizontal="center" vertical="center" textRotation="90" wrapText="1"/>
    </xf>
    <xf numFmtId="0" fontId="8" fillId="0" borderId="23" xfId="0" applyFont="1" applyFill="1" applyBorder="1" applyAlignment="1">
      <alignment horizontal="left" vertical="center" wrapText="1"/>
    </xf>
    <xf numFmtId="0" fontId="8" fillId="37" borderId="23" xfId="0" applyFont="1" applyFill="1" applyBorder="1" applyAlignment="1" applyProtection="1">
      <alignment horizontal="center" vertical="center" wrapText="1"/>
      <protection locked="0"/>
    </xf>
    <xf numFmtId="0" fontId="8" fillId="0" borderId="23" xfId="0" applyFont="1" applyFill="1" applyBorder="1" applyAlignment="1">
      <alignment horizontal="center" vertical="center" wrapText="1"/>
    </xf>
    <xf numFmtId="180" fontId="8" fillId="0" borderId="13" xfId="47" applyNumberFormat="1" applyFont="1" applyFill="1" applyBorder="1" applyAlignment="1" applyProtection="1">
      <alignment horizontal="center" vertical="center" textRotation="90" wrapText="1"/>
      <protection locked="0"/>
    </xf>
    <xf numFmtId="0" fontId="8" fillId="0" borderId="13" xfId="0" applyFont="1" applyFill="1" applyBorder="1" applyAlignment="1">
      <alignment horizontal="center" vertical="center" textRotation="90" wrapText="1"/>
    </xf>
    <xf numFmtId="0" fontId="8" fillId="0" borderId="26" xfId="0" applyFont="1" applyFill="1" applyBorder="1" applyAlignment="1">
      <alignment horizontal="left" vertical="center" wrapText="1"/>
    </xf>
    <xf numFmtId="0" fontId="8" fillId="37" borderId="26" xfId="0" applyFont="1" applyFill="1" applyBorder="1" applyAlignment="1" applyProtection="1">
      <alignment horizontal="center" vertical="center" wrapText="1"/>
      <protection locked="0"/>
    </xf>
    <xf numFmtId="0" fontId="8" fillId="0" borderId="10" xfId="0" applyFont="1" applyFill="1" applyBorder="1" applyAlignment="1">
      <alignment horizontal="center" vertical="center"/>
    </xf>
    <xf numFmtId="0" fontId="8" fillId="0" borderId="10" xfId="0" applyFont="1" applyFill="1" applyBorder="1" applyAlignment="1" applyProtection="1">
      <alignment horizontal="center" vertical="center" wrapText="1"/>
      <protection locked="0"/>
    </xf>
    <xf numFmtId="0" fontId="5" fillId="0" borderId="54" xfId="0" applyFont="1" applyFill="1" applyBorder="1" applyAlignment="1">
      <alignment horizontal="justify" vertical="center" wrapText="1"/>
    </xf>
    <xf numFmtId="0" fontId="5" fillId="0" borderId="24" xfId="0" applyFont="1" applyFill="1" applyBorder="1" applyAlignment="1">
      <alignment horizontal="justify" vertical="center"/>
    </xf>
    <xf numFmtId="1" fontId="5" fillId="0" borderId="10" xfId="0" applyNumberFormat="1" applyFont="1" applyFill="1" applyBorder="1" applyAlignment="1">
      <alignment horizontal="justify" vertical="center"/>
    </xf>
    <xf numFmtId="0" fontId="5" fillId="0" borderId="10" xfId="0" applyFont="1" applyFill="1" applyBorder="1" applyAlignment="1">
      <alignment horizontal="justify" vertical="center"/>
    </xf>
    <xf numFmtId="0" fontId="8" fillId="0" borderId="54" xfId="0" applyFont="1" applyFill="1" applyBorder="1" applyAlignment="1">
      <alignment horizontal="center" vertical="center" wrapText="1"/>
    </xf>
    <xf numFmtId="180" fontId="8" fillId="0" borderId="24" xfId="47" applyNumberFormat="1" applyFont="1" applyFill="1" applyBorder="1" applyAlignment="1" applyProtection="1">
      <alignment horizontal="center" vertical="center" textRotation="90" wrapText="1"/>
      <protection locked="0"/>
    </xf>
    <xf numFmtId="0" fontId="8" fillId="0" borderId="54" xfId="0" applyFont="1" applyFill="1" applyBorder="1" applyAlignment="1">
      <alignment horizontal="center" vertical="center" textRotation="90" wrapText="1"/>
    </xf>
    <xf numFmtId="1" fontId="5" fillId="0" borderId="13" xfId="57" applyNumberFormat="1" applyFont="1" applyFill="1" applyBorder="1" applyAlignment="1">
      <alignment horizontal="justify" vertical="center"/>
    </xf>
    <xf numFmtId="189" fontId="5" fillId="0" borderId="13" xfId="0" applyNumberFormat="1" applyFont="1" applyFill="1" applyBorder="1" applyAlignment="1">
      <alignment horizontal="justify" vertical="center"/>
    </xf>
    <xf numFmtId="0" fontId="8" fillId="36" borderId="54" xfId="0" applyFont="1" applyFill="1" applyBorder="1" applyAlignment="1">
      <alignment horizontal="center" vertical="center" wrapText="1"/>
    </xf>
    <xf numFmtId="0" fontId="8" fillId="36" borderId="0" xfId="0" applyFont="1" applyFill="1" applyBorder="1" applyAlignment="1">
      <alignment horizontal="center" vertical="center" wrapText="1"/>
    </xf>
    <xf numFmtId="0" fontId="8" fillId="0" borderId="0" xfId="0" applyFont="1" applyFill="1" applyBorder="1" applyAlignment="1">
      <alignment vertical="center"/>
    </xf>
    <xf numFmtId="0" fontId="8"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5" fillId="0" borderId="0" xfId="0" applyFont="1" applyFill="1" applyBorder="1" applyAlignment="1">
      <alignment horizontal="justify" vertical="center" wrapText="1"/>
    </xf>
    <xf numFmtId="9" fontId="5" fillId="0" borderId="0" xfId="0" applyNumberFormat="1" applyFont="1" applyFill="1" applyBorder="1" applyAlignment="1">
      <alignment horizontal="justify" vertical="center"/>
    </xf>
    <xf numFmtId="0" fontId="8" fillId="0" borderId="0" xfId="0" applyFont="1" applyFill="1" applyBorder="1" applyAlignment="1">
      <alignment horizontal="justify" vertical="center" wrapText="1"/>
    </xf>
    <xf numFmtId="1" fontId="5" fillId="0" borderId="0" xfId="0" applyNumberFormat="1" applyFont="1" applyFill="1" applyBorder="1" applyAlignment="1">
      <alignment horizontal="justify" vertical="center"/>
    </xf>
    <xf numFmtId="0" fontId="5" fillId="0" borderId="0" xfId="0" applyFont="1" applyFill="1" applyBorder="1" applyAlignment="1">
      <alignment horizontal="justify" vertical="center"/>
    </xf>
    <xf numFmtId="0" fontId="8" fillId="36" borderId="24" xfId="0" applyFont="1" applyFill="1" applyBorder="1" applyAlignment="1">
      <alignment horizontal="center" vertical="center" wrapText="1"/>
    </xf>
    <xf numFmtId="0" fontId="8" fillId="39" borderId="13" xfId="0" applyFont="1" applyFill="1" applyBorder="1" applyAlignment="1" applyProtection="1">
      <alignment horizontal="center" vertical="center" wrapText="1"/>
      <protection locked="0"/>
    </xf>
    <xf numFmtId="0" fontId="8" fillId="42" borderId="13" xfId="0" applyFont="1" applyFill="1" applyBorder="1" applyAlignment="1">
      <alignment horizontal="justify" vertical="center" wrapText="1"/>
    </xf>
    <xf numFmtId="0" fontId="8" fillId="39" borderId="13" xfId="0" applyFont="1" applyFill="1" applyBorder="1" applyAlignment="1" applyProtection="1">
      <alignment horizontal="center" vertical="center" textRotation="90" wrapText="1"/>
      <protection locked="0"/>
    </xf>
    <xf numFmtId="0" fontId="8" fillId="42" borderId="13" xfId="0" applyFont="1" applyFill="1" applyBorder="1" applyAlignment="1">
      <alignment horizontal="justify" vertical="center"/>
    </xf>
    <xf numFmtId="0" fontId="8" fillId="39" borderId="13" xfId="0" applyFont="1" applyFill="1" applyBorder="1" applyAlignment="1">
      <alignment horizontal="center" vertical="center" wrapText="1"/>
    </xf>
    <xf numFmtId="9" fontId="8" fillId="0" borderId="13" xfId="0" applyNumberFormat="1" applyFont="1" applyFill="1" applyBorder="1" applyAlignment="1">
      <alignment horizontal="center" vertical="center" wrapText="1"/>
    </xf>
    <xf numFmtId="0" fontId="8" fillId="39" borderId="13" xfId="0" applyFont="1" applyFill="1" applyBorder="1" applyAlignment="1">
      <alignment horizontal="center" vertical="center" textRotation="90" wrapText="1"/>
    </xf>
    <xf numFmtId="0" fontId="8" fillId="39" borderId="13" xfId="0" applyFont="1" applyFill="1" applyBorder="1" applyAlignment="1">
      <alignment vertical="center" wrapText="1"/>
    </xf>
    <xf numFmtId="0" fontId="8" fillId="39" borderId="13" xfId="0" applyFont="1" applyFill="1" applyBorder="1" applyAlignment="1">
      <alignment horizontal="center" vertical="center"/>
    </xf>
    <xf numFmtId="0" fontId="8" fillId="42" borderId="24" xfId="0" applyFont="1" applyFill="1" applyBorder="1" applyAlignment="1">
      <alignment horizontal="justify" vertical="center" wrapText="1"/>
    </xf>
    <xf numFmtId="0" fontId="8" fillId="42" borderId="0" xfId="0" applyFont="1" applyFill="1" applyBorder="1" applyAlignment="1">
      <alignment horizontal="justify" vertical="center"/>
    </xf>
    <xf numFmtId="0" fontId="8" fillId="39"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42" borderId="0" xfId="0" applyFont="1" applyFill="1" applyBorder="1" applyAlignment="1">
      <alignment horizontal="justify" vertical="center" wrapText="1"/>
    </xf>
    <xf numFmtId="0" fontId="8" fillId="39" borderId="54" xfId="0" applyFont="1" applyFill="1" applyBorder="1" applyAlignment="1">
      <alignment horizontal="center" vertical="center" textRotation="90" wrapText="1"/>
    </xf>
    <xf numFmtId="0" fontId="8" fillId="36" borderId="58" xfId="0" applyFont="1" applyFill="1" applyBorder="1" applyAlignment="1">
      <alignment horizontal="center" vertical="center" textRotation="90" wrapText="1"/>
    </xf>
    <xf numFmtId="9" fontId="7" fillId="36" borderId="13" xfId="0" applyNumberFormat="1" applyFont="1" applyFill="1" applyBorder="1" applyAlignment="1">
      <alignment horizontal="center" vertical="center" textRotation="90" wrapText="1"/>
    </xf>
    <xf numFmtId="0" fontId="7" fillId="39" borderId="13" xfId="0" applyFont="1" applyFill="1" applyBorder="1" applyAlignment="1">
      <alignment vertical="center" textRotation="90" wrapText="1"/>
    </xf>
    <xf numFmtId="0" fontId="7" fillId="0" borderId="19" xfId="0" applyFont="1" applyFill="1" applyBorder="1" applyAlignment="1">
      <alignment horizontal="center" vertical="center" wrapText="1"/>
    </xf>
    <xf numFmtId="3" fontId="7" fillId="0" borderId="20" xfId="0" applyNumberFormat="1" applyFont="1" applyFill="1" applyBorder="1" applyAlignment="1">
      <alignment horizontal="center" vertical="center" wrapText="1"/>
    </xf>
    <xf numFmtId="3" fontId="7" fillId="0" borderId="42" xfId="0" applyNumberFormat="1" applyFont="1" applyFill="1" applyBorder="1" applyAlignment="1">
      <alignment horizontal="center" vertical="center" wrapText="1"/>
    </xf>
    <xf numFmtId="3" fontId="7" fillId="0" borderId="15" xfId="0" applyNumberFormat="1" applyFont="1" applyFill="1" applyBorder="1" applyAlignment="1" applyProtection="1">
      <alignment horizontal="center" vertical="center" wrapText="1"/>
      <protection locked="0"/>
    </xf>
    <xf numFmtId="3" fontId="7" fillId="0" borderId="16" xfId="0" applyNumberFormat="1" applyFont="1" applyFill="1" applyBorder="1" applyAlignment="1" applyProtection="1">
      <alignment horizontal="center" vertical="center" wrapText="1"/>
      <protection locked="0"/>
    </xf>
    <xf numFmtId="3" fontId="7" fillId="0" borderId="16" xfId="0" applyNumberFormat="1" applyFont="1" applyFill="1" applyBorder="1" applyAlignment="1">
      <alignment horizontal="center" vertical="center" textRotation="90"/>
    </xf>
    <xf numFmtId="0" fontId="7" fillId="0" borderId="16" xfId="0" applyFont="1" applyFill="1" applyBorder="1" applyAlignment="1">
      <alignment horizontal="center" vertical="center" textRotation="90"/>
    </xf>
    <xf numFmtId="0" fontId="7" fillId="0" borderId="17" xfId="0" applyFont="1" applyFill="1" applyBorder="1" applyAlignment="1">
      <alignment horizontal="center" vertical="center" textRotation="90"/>
    </xf>
    <xf numFmtId="3" fontId="7" fillId="0" borderId="19" xfId="0" applyNumberFormat="1" applyFont="1" applyFill="1" applyBorder="1" applyAlignment="1">
      <alignment horizontal="center" vertical="center" textRotation="90"/>
    </xf>
    <xf numFmtId="3" fontId="7" fillId="0" borderId="22" xfId="0" applyNumberFormat="1" applyFont="1" applyFill="1" applyBorder="1" applyAlignment="1">
      <alignment horizontal="center" vertical="center" textRotation="90"/>
    </xf>
    <xf numFmtId="0" fontId="7" fillId="0" borderId="22" xfId="0" applyFont="1" applyFill="1" applyBorder="1" applyAlignment="1">
      <alignment horizontal="center" vertical="center" textRotation="90"/>
    </xf>
    <xf numFmtId="0" fontId="7" fillId="0" borderId="12" xfId="0" applyFont="1" applyFill="1" applyBorder="1" applyAlignment="1">
      <alignment horizontal="center" vertical="center" textRotation="90"/>
    </xf>
    <xf numFmtId="0" fontId="7" fillId="0" borderId="21" xfId="0" applyFont="1" applyFill="1" applyBorder="1" applyAlignment="1">
      <alignment horizontal="center" vertical="center" textRotation="90" wrapText="1"/>
    </xf>
    <xf numFmtId="0" fontId="16" fillId="10" borderId="15" xfId="0" applyFont="1" applyFill="1" applyBorder="1" applyAlignment="1">
      <alignment horizontal="center" vertical="center" wrapText="1"/>
    </xf>
    <xf numFmtId="0" fontId="16" fillId="10" borderId="16" xfId="0" applyFont="1" applyFill="1" applyBorder="1" applyAlignment="1" applyProtection="1">
      <alignment horizontal="center" vertical="center" textRotation="90" wrapText="1"/>
      <protection locked="0"/>
    </xf>
    <xf numFmtId="0" fontId="16" fillId="10" borderId="17" xfId="0" applyFont="1" applyFill="1" applyBorder="1" applyAlignment="1" applyProtection="1">
      <alignment horizontal="center" vertical="center" textRotation="90" wrapText="1"/>
      <protection locked="0"/>
    </xf>
    <xf numFmtId="1" fontId="7" fillId="0" borderId="22" xfId="0" applyNumberFormat="1" applyFont="1" applyFill="1" applyBorder="1" applyAlignment="1">
      <alignment horizontal="center" vertical="center" textRotation="90" wrapText="1"/>
    </xf>
    <xf numFmtId="0" fontId="7" fillId="0" borderId="23" xfId="0" applyFont="1" applyFill="1" applyBorder="1" applyAlignment="1">
      <alignment horizontal="left" vertical="center" wrapText="1"/>
    </xf>
    <xf numFmtId="0" fontId="7" fillId="0" borderId="23"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3" fontId="7" fillId="0" borderId="10" xfId="0" applyNumberFormat="1" applyFont="1" applyFill="1" applyBorder="1" applyAlignment="1">
      <alignment vertical="center" textRotation="90" wrapText="1"/>
    </xf>
    <xf numFmtId="0" fontId="7" fillId="0" borderId="14"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7" fillId="0" borderId="30" xfId="0" applyFont="1" applyFill="1" applyBorder="1" applyAlignment="1">
      <alignment horizontal="center" vertical="center" wrapText="1"/>
    </xf>
    <xf numFmtId="180" fontId="7" fillId="0" borderId="34" xfId="47" applyNumberFormat="1" applyFont="1" applyFill="1" applyBorder="1" applyAlignment="1" applyProtection="1">
      <alignment horizontal="center" vertical="center" textRotation="90" wrapText="1"/>
      <protection locked="0"/>
    </xf>
    <xf numFmtId="180" fontId="7" fillId="0" borderId="57" xfId="47" applyNumberFormat="1" applyFont="1" applyFill="1" applyBorder="1" applyAlignment="1">
      <alignment horizontal="center" textRotation="90"/>
    </xf>
    <xf numFmtId="3" fontId="7" fillId="0" borderId="23" xfId="0" applyNumberFormat="1"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textRotation="90" wrapText="1"/>
      <protection locked="0"/>
    </xf>
    <xf numFmtId="0" fontId="7" fillId="0" borderId="33" xfId="0" applyFont="1" applyFill="1" applyBorder="1" applyAlignment="1">
      <alignment horizontal="center" vertical="center" textRotation="90" wrapText="1"/>
    </xf>
    <xf numFmtId="1" fontId="7" fillId="0" borderId="42" xfId="0" applyNumberFormat="1" applyFont="1" applyFill="1" applyBorder="1" applyAlignment="1">
      <alignment horizontal="center"/>
    </xf>
    <xf numFmtId="0" fontId="7" fillId="39" borderId="23" xfId="0" applyFont="1" applyFill="1" applyBorder="1" applyAlignment="1" applyProtection="1">
      <alignment horizontal="center" vertical="center" wrapText="1"/>
      <protection locked="0"/>
    </xf>
    <xf numFmtId="0" fontId="7" fillId="36" borderId="14" xfId="0" applyFont="1" applyFill="1" applyBorder="1" applyAlignment="1">
      <alignment horizontal="center" vertical="center" textRotation="90" wrapText="1"/>
    </xf>
    <xf numFmtId="0" fontId="7" fillId="36" borderId="30"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39" borderId="26" xfId="0" applyFont="1" applyFill="1" applyBorder="1" applyAlignment="1">
      <alignment horizontal="center" vertical="center" wrapText="1"/>
    </xf>
    <xf numFmtId="0" fontId="7" fillId="36" borderId="26" xfId="0" applyFont="1" applyFill="1" applyBorder="1" applyAlignment="1">
      <alignment horizontal="center" vertical="center" textRotation="90" wrapText="1"/>
    </xf>
    <xf numFmtId="0" fontId="7" fillId="36" borderId="34" xfId="0" applyFont="1" applyFill="1" applyBorder="1" applyAlignment="1">
      <alignment horizontal="center" vertical="center" wrapText="1"/>
    </xf>
    <xf numFmtId="0" fontId="7" fillId="0" borderId="33" xfId="0" applyFont="1" applyFill="1" applyBorder="1" applyAlignment="1" applyProtection="1">
      <alignment horizontal="center" vertical="center" textRotation="90" wrapText="1"/>
      <protection locked="0"/>
    </xf>
    <xf numFmtId="3" fontId="7" fillId="0" borderId="34" xfId="0" applyNumberFormat="1" applyFont="1" applyFill="1" applyBorder="1" applyAlignment="1" applyProtection="1">
      <alignment horizontal="center" vertical="center" textRotation="90" wrapText="1"/>
      <protection locked="0"/>
    </xf>
    <xf numFmtId="0" fontId="7" fillId="36" borderId="59" xfId="0" applyFont="1" applyFill="1" applyBorder="1" applyAlignment="1">
      <alignment horizontal="center" vertical="center"/>
    </xf>
    <xf numFmtId="1" fontId="7" fillId="36" borderId="0" xfId="0" applyNumberFormat="1" applyFont="1" applyFill="1" applyBorder="1" applyAlignment="1">
      <alignment horizontal="center" vertical="center"/>
    </xf>
    <xf numFmtId="0" fontId="7" fillId="36" borderId="0" xfId="0" applyFont="1" applyFill="1" applyBorder="1" applyAlignment="1">
      <alignment horizontal="center" vertical="center"/>
    </xf>
    <xf numFmtId="0" fontId="7" fillId="36" borderId="60" xfId="0" applyFont="1" applyFill="1" applyBorder="1" applyAlignment="1">
      <alignment horizontal="center" vertical="center"/>
    </xf>
    <xf numFmtId="0" fontId="7" fillId="36" borderId="58" xfId="0" applyFont="1" applyFill="1" applyBorder="1" applyAlignment="1">
      <alignment horizontal="center" vertical="center"/>
    </xf>
    <xf numFmtId="0" fontId="7" fillId="0" borderId="13" xfId="0" applyFont="1" applyFill="1" applyBorder="1" applyAlignment="1" applyProtection="1">
      <alignment horizontal="center" vertical="center" wrapText="1"/>
      <protection locked="0"/>
    </xf>
    <xf numFmtId="3" fontId="7" fillId="0" borderId="28" xfId="0" applyNumberFormat="1" applyFont="1" applyFill="1" applyBorder="1" applyAlignment="1" applyProtection="1">
      <alignment horizontal="center" vertical="center" textRotation="90" wrapText="1"/>
      <protection locked="0"/>
    </xf>
    <xf numFmtId="0" fontId="7" fillId="0" borderId="13" xfId="0" applyFont="1" applyFill="1" applyBorder="1" applyAlignment="1">
      <alignment horizontal="center" vertical="center" textRotation="90" wrapText="1"/>
    </xf>
    <xf numFmtId="0" fontId="0" fillId="0" borderId="13" xfId="0" applyFill="1" applyBorder="1" applyAlignment="1">
      <alignment/>
    </xf>
    <xf numFmtId="10" fontId="5" fillId="0" borderId="13" xfId="0" applyNumberFormat="1" applyFont="1" applyFill="1" applyBorder="1" applyAlignment="1">
      <alignment horizontal="justify" vertical="center"/>
    </xf>
    <xf numFmtId="3" fontId="7" fillId="0" borderId="14" xfId="0" applyNumberFormat="1" applyFont="1" applyFill="1" applyBorder="1" applyAlignment="1" applyProtection="1">
      <alignment horizontal="center" vertical="center" textRotation="90" wrapText="1"/>
      <protection locked="0"/>
    </xf>
    <xf numFmtId="0" fontId="7" fillId="0" borderId="10" xfId="0" applyFont="1" applyBorder="1" applyAlignment="1">
      <alignment horizontal="center" vertical="center" wrapText="1"/>
    </xf>
    <xf numFmtId="180" fontId="7" fillId="38" borderId="34" xfId="47" applyNumberFormat="1" applyFont="1" applyFill="1" applyBorder="1" applyAlignment="1" applyProtection="1">
      <alignment horizontal="center" vertical="center" textRotation="90" wrapText="1"/>
      <protection locked="0"/>
    </xf>
    <xf numFmtId="180" fontId="7" fillId="0" borderId="57" xfId="47" applyNumberFormat="1" applyFont="1" applyBorder="1" applyAlignment="1">
      <alignment horizontal="center" textRotation="90"/>
    </xf>
    <xf numFmtId="0" fontId="9" fillId="39" borderId="13" xfId="0" applyFont="1" applyFill="1" applyBorder="1" applyAlignment="1" applyProtection="1">
      <alignment horizontal="center" vertical="center" textRotation="90" wrapText="1"/>
      <protection locked="0"/>
    </xf>
    <xf numFmtId="180" fontId="7" fillId="38" borderId="59" xfId="47" applyNumberFormat="1" applyFont="1" applyFill="1" applyBorder="1" applyAlignment="1">
      <alignment horizontal="center" textRotation="90"/>
    </xf>
    <xf numFmtId="0" fontId="7" fillId="36" borderId="25" xfId="0" applyFont="1" applyFill="1" applyBorder="1" applyAlignment="1">
      <alignment horizontal="center" vertical="center" wrapText="1"/>
    </xf>
    <xf numFmtId="0" fontId="7" fillId="0" borderId="11" xfId="0" applyFont="1" applyBorder="1" applyAlignment="1">
      <alignment horizontal="center" vertical="center" wrapText="1"/>
    </xf>
    <xf numFmtId="180" fontId="7" fillId="38" borderId="31" xfId="47" applyNumberFormat="1" applyFont="1" applyFill="1" applyBorder="1" applyAlignment="1" applyProtection="1">
      <alignment horizontal="center" vertical="center" textRotation="90" wrapText="1"/>
      <protection locked="0"/>
    </xf>
    <xf numFmtId="3" fontId="7" fillId="38" borderId="26" xfId="0" applyNumberFormat="1" applyFont="1" applyFill="1" applyBorder="1" applyAlignment="1" applyProtection="1">
      <alignment horizontal="center" vertical="center" textRotation="90" wrapText="1"/>
      <protection locked="0"/>
    </xf>
    <xf numFmtId="180" fontId="7" fillId="0" borderId="26" xfId="47" applyNumberFormat="1" applyFont="1" applyBorder="1" applyAlignment="1">
      <alignment horizontal="center" textRotation="90"/>
    </xf>
    <xf numFmtId="3" fontId="7" fillId="0" borderId="26" xfId="0" applyNumberFormat="1" applyFont="1" applyFill="1" applyBorder="1" applyAlignment="1" applyProtection="1">
      <alignment horizontal="center" vertical="center" wrapText="1"/>
      <protection locked="0"/>
    </xf>
    <xf numFmtId="3" fontId="7" fillId="10" borderId="12" xfId="0" applyNumberFormat="1" applyFont="1" applyFill="1" applyBorder="1" applyAlignment="1">
      <alignment vertical="center" textRotation="90" wrapText="1"/>
    </xf>
    <xf numFmtId="3" fontId="7" fillId="10" borderId="12" xfId="0" applyNumberFormat="1" applyFont="1" applyFill="1" applyBorder="1" applyAlignment="1" applyProtection="1">
      <alignment horizontal="center" vertical="center" textRotation="90" wrapText="1"/>
      <protection locked="0"/>
    </xf>
    <xf numFmtId="0" fontId="7" fillId="37" borderId="23" xfId="0" applyFont="1" applyFill="1" applyBorder="1" applyAlignment="1" applyProtection="1">
      <alignment horizontal="center" vertical="center" wrapText="1"/>
      <protection locked="0"/>
    </xf>
    <xf numFmtId="0" fontId="7" fillId="0" borderId="23" xfId="0" applyFont="1" applyFill="1" applyBorder="1" applyAlignment="1">
      <alignment horizontal="center" vertical="center" wrapText="1"/>
    </xf>
    <xf numFmtId="3" fontId="7" fillId="0" borderId="23" xfId="0" applyNumberFormat="1" applyFont="1" applyFill="1" applyBorder="1" applyAlignment="1">
      <alignment horizontal="center" vertical="center" textRotation="90" wrapText="1"/>
    </xf>
    <xf numFmtId="3" fontId="7" fillId="0" borderId="27" xfId="0" applyNumberFormat="1" applyFont="1" applyFill="1" applyBorder="1" applyAlignment="1" applyProtection="1">
      <alignment horizontal="center" vertical="center" textRotation="90" wrapText="1"/>
      <protection locked="0"/>
    </xf>
    <xf numFmtId="3" fontId="7" fillId="38" borderId="23" xfId="0" applyNumberFormat="1" applyFont="1" applyFill="1" applyBorder="1" applyAlignment="1" applyProtection="1">
      <alignment horizontal="center" vertical="center" textRotation="90" wrapText="1"/>
      <protection locked="0"/>
    </xf>
    <xf numFmtId="3" fontId="7" fillId="0" borderId="29" xfId="0" applyNumberFormat="1" applyFont="1" applyFill="1" applyBorder="1" applyAlignment="1" applyProtection="1">
      <alignment horizontal="center" vertical="center" textRotation="90" wrapText="1"/>
      <protection locked="0"/>
    </xf>
    <xf numFmtId="3" fontId="7" fillId="38" borderId="28" xfId="0" applyNumberFormat="1" applyFont="1" applyFill="1" applyBorder="1" applyAlignment="1" applyProtection="1">
      <alignment horizontal="center" vertical="center" textRotation="90" wrapText="1"/>
      <protection locked="0"/>
    </xf>
    <xf numFmtId="3" fontId="7" fillId="0" borderId="26" xfId="0" applyNumberFormat="1" applyFont="1" applyFill="1" applyBorder="1" applyAlignment="1">
      <alignment horizontal="center" vertical="center" textRotation="90" wrapText="1"/>
    </xf>
    <xf numFmtId="3" fontId="7" fillId="0" borderId="31" xfId="0" applyNumberFormat="1" applyFont="1" applyFill="1" applyBorder="1" applyAlignment="1" applyProtection="1">
      <alignment horizontal="center" vertical="center" textRotation="90" wrapText="1"/>
      <protection locked="0"/>
    </xf>
    <xf numFmtId="0" fontId="7" fillId="34" borderId="12" xfId="0" applyFont="1" applyFill="1" applyBorder="1" applyAlignment="1" applyProtection="1">
      <alignment horizontal="center" vertical="center" wrapText="1"/>
      <protection locked="0"/>
    </xf>
    <xf numFmtId="0" fontId="7" fillId="37" borderId="13" xfId="0" applyFont="1" applyFill="1" applyBorder="1" applyAlignment="1">
      <alignment horizontal="center" vertical="center" wrapText="1"/>
    </xf>
    <xf numFmtId="0" fontId="7" fillId="0" borderId="26" xfId="0" applyFont="1" applyFill="1" applyBorder="1" applyAlignment="1">
      <alignment horizontal="left" vertical="center" wrapText="1"/>
    </xf>
    <xf numFmtId="0" fontId="7" fillId="37" borderId="26" xfId="0" applyFont="1" applyFill="1" applyBorder="1" applyAlignment="1">
      <alignment horizontal="center" vertical="center" wrapText="1"/>
    </xf>
    <xf numFmtId="0" fontId="7" fillId="36" borderId="59" xfId="0" applyFont="1" applyFill="1" applyBorder="1" applyAlignment="1">
      <alignment horizontal="center" vertical="center" wrapText="1"/>
    </xf>
    <xf numFmtId="0" fontId="7" fillId="36"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37"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xf>
    <xf numFmtId="3" fontId="7" fillId="0" borderId="0" xfId="0" applyNumberFormat="1" applyFont="1" applyFill="1" applyBorder="1" applyAlignment="1">
      <alignment horizontal="center" vertical="center" textRotation="90" wrapText="1"/>
    </xf>
    <xf numFmtId="0" fontId="7" fillId="0" borderId="0" xfId="0" applyFont="1" applyFill="1" applyBorder="1" applyAlignment="1" applyProtection="1">
      <alignment horizontal="center" vertical="center" textRotation="90" wrapText="1"/>
      <protection locked="0"/>
    </xf>
    <xf numFmtId="3" fontId="7" fillId="0" borderId="0" xfId="0" applyNumberFormat="1" applyFont="1" applyFill="1" applyBorder="1" applyAlignment="1" applyProtection="1">
      <alignment horizontal="center" vertical="center" textRotation="90" wrapText="1"/>
      <protection locked="0"/>
    </xf>
    <xf numFmtId="0" fontId="7" fillId="37" borderId="0" xfId="0" applyFont="1" applyFill="1" applyBorder="1" applyAlignment="1" applyProtection="1">
      <alignment horizontal="center" vertical="center" textRotation="90" wrapText="1"/>
      <protection locked="0"/>
    </xf>
    <xf numFmtId="0" fontId="7" fillId="36" borderId="0" xfId="0" applyFont="1" applyFill="1" applyBorder="1" applyAlignment="1" applyProtection="1">
      <alignment horizontal="center" vertical="center" textRotation="90" wrapText="1"/>
      <protection locked="0"/>
    </xf>
    <xf numFmtId="0" fontId="7" fillId="0" borderId="58" xfId="0" applyFont="1" applyFill="1" applyBorder="1" applyAlignment="1">
      <alignment horizontal="center" vertical="center" textRotation="90" wrapText="1"/>
    </xf>
    <xf numFmtId="3" fontId="7" fillId="0" borderId="26" xfId="0" applyNumberFormat="1" applyFont="1" applyFill="1" applyBorder="1" applyAlignment="1" applyProtection="1">
      <alignment vertical="center" textRotation="90" wrapText="1"/>
      <protection locked="0"/>
    </xf>
    <xf numFmtId="3" fontId="7" fillId="0" borderId="10" xfId="0" applyNumberFormat="1" applyFont="1" applyFill="1" applyBorder="1" applyAlignment="1" applyProtection="1">
      <alignment vertical="center" textRotation="90" wrapText="1"/>
      <protection locked="0"/>
    </xf>
    <xf numFmtId="3" fontId="7" fillId="0" borderId="11" xfId="0" applyNumberFormat="1" applyFont="1" applyFill="1" applyBorder="1" applyAlignment="1" applyProtection="1">
      <alignment vertical="center" textRotation="90" wrapText="1"/>
      <protection locked="0"/>
    </xf>
    <xf numFmtId="0" fontId="7" fillId="36" borderId="37" xfId="0" applyFont="1" applyFill="1" applyBorder="1" applyAlignment="1">
      <alignment horizontal="center" vertical="center" wrapText="1"/>
    </xf>
    <xf numFmtId="0" fontId="7" fillId="0" borderId="61"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37" borderId="37"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7" xfId="0" applyFont="1" applyBorder="1" applyAlignment="1">
      <alignment horizontal="center" vertical="center" wrapText="1"/>
    </xf>
    <xf numFmtId="0" fontId="5" fillId="0" borderId="37" xfId="0" applyFont="1" applyBorder="1" applyAlignment="1">
      <alignment horizontal="center" vertical="center" wrapText="1"/>
    </xf>
    <xf numFmtId="0" fontId="7" fillId="0" borderId="37" xfId="0" applyFont="1" applyBorder="1" applyAlignment="1">
      <alignment/>
    </xf>
    <xf numFmtId="3" fontId="7" fillId="0" borderId="37" xfId="0" applyNumberFormat="1" applyFont="1" applyFill="1" applyBorder="1" applyAlignment="1">
      <alignment horizontal="center" vertical="center" textRotation="90" wrapText="1"/>
    </xf>
    <xf numFmtId="0" fontId="7" fillId="0" borderId="37" xfId="0" applyFont="1" applyFill="1" applyBorder="1" applyAlignment="1" applyProtection="1">
      <alignment horizontal="center" vertical="center" textRotation="90" wrapText="1"/>
      <protection locked="0"/>
    </xf>
    <xf numFmtId="3" fontId="7" fillId="0" borderId="24" xfId="0" applyNumberFormat="1" applyFont="1" applyFill="1" applyBorder="1" applyAlignment="1" applyProtection="1">
      <alignment vertical="center" textRotation="90" wrapText="1"/>
      <protection locked="0"/>
    </xf>
    <xf numFmtId="0" fontId="7" fillId="37" borderId="54" xfId="0" applyFont="1" applyFill="1" applyBorder="1" applyAlignment="1" applyProtection="1">
      <alignment horizontal="center" vertical="center" textRotation="90" wrapText="1"/>
      <protection locked="0"/>
    </xf>
    <xf numFmtId="0" fontId="20" fillId="0" borderId="0" xfId="0" applyFont="1" applyFill="1" applyBorder="1" applyAlignment="1" applyProtection="1">
      <alignment horizontal="center" vertical="center" textRotation="90" wrapText="1"/>
      <protection locked="0"/>
    </xf>
    <xf numFmtId="180" fontId="7" fillId="38" borderId="59" xfId="47" applyNumberFormat="1" applyFont="1" applyFill="1" applyBorder="1" applyAlignment="1" applyProtection="1">
      <alignment horizontal="center" vertical="center" textRotation="90" wrapText="1"/>
      <protection locked="0"/>
    </xf>
    <xf numFmtId="3" fontId="7" fillId="0" borderId="14" xfId="0" applyNumberFormat="1" applyFont="1" applyFill="1" applyBorder="1" applyAlignment="1" applyProtection="1">
      <alignment horizontal="center" vertical="center" wrapText="1"/>
      <protection locked="0"/>
    </xf>
    <xf numFmtId="0" fontId="9" fillId="0" borderId="11" xfId="0" applyFont="1" applyFill="1" applyBorder="1" applyAlignment="1">
      <alignment horizontal="left" vertical="center" wrapText="1"/>
    </xf>
    <xf numFmtId="0" fontId="7" fillId="0" borderId="62" xfId="0" applyFont="1" applyBorder="1" applyAlignment="1">
      <alignment vertical="center" wrapText="1"/>
    </xf>
    <xf numFmtId="0" fontId="8" fillId="0" borderId="11" xfId="0" applyFont="1" applyBorder="1" applyAlignment="1">
      <alignment vertical="center" wrapText="1"/>
    </xf>
    <xf numFmtId="3" fontId="7" fillId="36" borderId="11" xfId="0" applyNumberFormat="1" applyFont="1" applyFill="1" applyBorder="1" applyAlignment="1">
      <alignment vertical="center" textRotation="90" wrapText="1"/>
    </xf>
    <xf numFmtId="0" fontId="7" fillId="36" borderId="11" xfId="0" applyFont="1" applyFill="1" applyBorder="1" applyAlignment="1">
      <alignment vertical="center" textRotation="90" wrapText="1"/>
    </xf>
    <xf numFmtId="9" fontId="7" fillId="0" borderId="13" xfId="57" applyFont="1" applyFill="1" applyBorder="1" applyAlignment="1">
      <alignment horizontal="center" vertical="center" wrapText="1"/>
    </xf>
    <xf numFmtId="0" fontId="7" fillId="40" borderId="39" xfId="0" applyFont="1" applyFill="1" applyBorder="1" applyAlignment="1">
      <alignment horizontal="center" vertical="center" wrapText="1"/>
    </xf>
    <xf numFmtId="0" fontId="7" fillId="0" borderId="13" xfId="0" applyFont="1" applyFill="1" applyBorder="1" applyAlignment="1">
      <alignment horizontal="justify" vertical="center"/>
    </xf>
    <xf numFmtId="0" fontId="7" fillId="0" borderId="13" xfId="0" applyFont="1" applyFill="1" applyBorder="1" applyAlignment="1" applyProtection="1">
      <alignment vertical="center" textRotation="90" wrapText="1"/>
      <protection locked="0"/>
    </xf>
    <xf numFmtId="0" fontId="7" fillId="0" borderId="13" xfId="0" applyFont="1" applyFill="1" applyBorder="1" applyAlignment="1">
      <alignment horizontal="justify" vertical="center" wrapText="1"/>
    </xf>
    <xf numFmtId="0" fontId="7" fillId="0" borderId="24" xfId="0" applyFont="1" applyFill="1" applyBorder="1" applyAlignment="1">
      <alignment horizontal="center" vertical="center" wrapText="1"/>
    </xf>
    <xf numFmtId="0" fontId="7" fillId="0"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textRotation="90" wrapText="1"/>
    </xf>
    <xf numFmtId="180" fontId="7" fillId="0" borderId="0" xfId="47" applyNumberFormat="1" applyFont="1" applyFill="1" applyBorder="1" applyAlignment="1" applyProtection="1">
      <alignment horizontal="center" vertical="center" textRotation="90" wrapText="1"/>
      <protection locked="0"/>
    </xf>
    <xf numFmtId="180" fontId="7" fillId="0" borderId="0" xfId="47" applyNumberFormat="1" applyFont="1" applyFill="1" applyBorder="1" applyAlignment="1" applyProtection="1">
      <alignment horizontal="justify" vertical="center" textRotation="90" wrapText="1"/>
      <protection locked="0"/>
    </xf>
    <xf numFmtId="3" fontId="7" fillId="0" borderId="24" xfId="0" applyNumberFormat="1" applyFont="1" applyFill="1" applyBorder="1" applyAlignment="1" applyProtection="1">
      <alignment horizontal="center" vertical="center" textRotation="90" wrapText="1"/>
      <protection locked="0"/>
    </xf>
    <xf numFmtId="0" fontId="7" fillId="0" borderId="54" xfId="0" applyFont="1" applyFill="1" applyBorder="1" applyAlignment="1" applyProtection="1">
      <alignment horizontal="center" vertical="center" textRotation="90" wrapText="1"/>
      <protection locked="0"/>
    </xf>
    <xf numFmtId="0" fontId="7" fillId="0" borderId="0" xfId="0" applyFont="1" applyFill="1" applyBorder="1" applyAlignment="1" applyProtection="1">
      <alignment vertical="center" textRotation="90" wrapText="1"/>
      <protection locked="0"/>
    </xf>
    <xf numFmtId="0" fontId="8" fillId="36" borderId="10" xfId="0" applyFont="1" applyFill="1" applyBorder="1" applyAlignment="1">
      <alignment vertical="center" wrapText="1"/>
    </xf>
    <xf numFmtId="0" fontId="7" fillId="0" borderId="10" xfId="0" applyFont="1" applyFill="1" applyBorder="1" applyAlignment="1">
      <alignment vertical="center" wrapText="1"/>
    </xf>
    <xf numFmtId="0" fontId="7" fillId="39" borderId="10" xfId="0" applyFont="1" applyFill="1" applyBorder="1" applyAlignment="1" applyProtection="1">
      <alignment horizontal="center" vertical="center" wrapText="1"/>
      <protection locked="0"/>
    </xf>
    <xf numFmtId="0" fontId="5" fillId="0" borderId="10" xfId="0" applyFont="1" applyBorder="1" applyAlignment="1">
      <alignment vertical="center" wrapText="1"/>
    </xf>
    <xf numFmtId="9" fontId="5" fillId="0" borderId="10" xfId="0" applyNumberFormat="1" applyFont="1" applyBorder="1" applyAlignment="1">
      <alignment horizontal="center" vertical="center" wrapText="1"/>
    </xf>
    <xf numFmtId="9" fontId="5" fillId="42" borderId="13" xfId="0" applyNumberFormat="1" applyFont="1" applyFill="1" applyBorder="1" applyAlignment="1">
      <alignment horizontal="justify" vertical="center"/>
    </xf>
    <xf numFmtId="9" fontId="7" fillId="36" borderId="10" xfId="0" applyNumberFormat="1" applyFont="1" applyFill="1" applyBorder="1" applyAlignment="1">
      <alignment vertical="center" wrapText="1"/>
    </xf>
    <xf numFmtId="180" fontId="7" fillId="38" borderId="29" xfId="47" applyNumberFormat="1" applyFont="1" applyFill="1" applyBorder="1" applyAlignment="1" applyProtection="1">
      <alignment vertical="center" textRotation="90" wrapText="1"/>
      <protection locked="0"/>
    </xf>
    <xf numFmtId="180" fontId="7" fillId="38" borderId="28" xfId="47" applyNumberFormat="1" applyFont="1" applyFill="1" applyBorder="1" applyAlignment="1" applyProtection="1">
      <alignment vertical="center" textRotation="90" wrapText="1"/>
      <protection locked="0"/>
    </xf>
    <xf numFmtId="0" fontId="8" fillId="36" borderId="54" xfId="0" applyFont="1" applyFill="1" applyBorder="1" applyAlignment="1">
      <alignment vertical="center" wrapText="1"/>
    </xf>
    <xf numFmtId="0" fontId="7" fillId="0" borderId="24" xfId="0" applyFont="1" applyFill="1" applyBorder="1" applyAlignment="1">
      <alignment vertical="center" wrapText="1"/>
    </xf>
    <xf numFmtId="0" fontId="7" fillId="39" borderId="0" xfId="0" applyFont="1" applyFill="1" applyBorder="1" applyAlignment="1" applyProtection="1">
      <alignment horizontal="center" vertical="center" wrapText="1"/>
      <protection locked="0"/>
    </xf>
    <xf numFmtId="0" fontId="7" fillId="42" borderId="56" xfId="0" applyFont="1" applyFill="1" applyBorder="1" applyAlignment="1">
      <alignment horizontal="justify" vertical="center" wrapText="1"/>
    </xf>
    <xf numFmtId="0" fontId="5" fillId="0" borderId="0" xfId="0" applyFont="1" applyBorder="1" applyAlignment="1">
      <alignment vertical="center" wrapText="1"/>
    </xf>
    <xf numFmtId="9" fontId="5" fillId="0" borderId="0" xfId="0" applyNumberFormat="1" applyFont="1" applyBorder="1" applyAlignment="1">
      <alignment horizontal="center" vertical="center" wrapText="1"/>
    </xf>
    <xf numFmtId="9" fontId="5" fillId="42" borderId="56" xfId="0" applyNumberFormat="1" applyFont="1" applyFill="1" applyBorder="1" applyAlignment="1">
      <alignment horizontal="justify" vertical="center"/>
    </xf>
    <xf numFmtId="9" fontId="7" fillId="36" borderId="0" xfId="0" applyNumberFormat="1" applyFont="1" applyFill="1" applyBorder="1" applyAlignment="1">
      <alignment vertical="center" wrapText="1"/>
    </xf>
    <xf numFmtId="0" fontId="7" fillId="36" borderId="0" xfId="0" applyFont="1" applyFill="1" applyBorder="1" applyAlignment="1">
      <alignment vertical="center" textRotation="90" wrapText="1"/>
    </xf>
    <xf numFmtId="180" fontId="7" fillId="38" borderId="0" xfId="47" applyNumberFormat="1" applyFont="1" applyFill="1" applyBorder="1" applyAlignment="1" applyProtection="1">
      <alignment vertical="center" textRotation="90" wrapText="1"/>
      <protection locked="0"/>
    </xf>
    <xf numFmtId="0" fontId="7" fillId="39" borderId="54" xfId="0" applyFont="1" applyFill="1" applyBorder="1" applyAlignment="1">
      <alignment horizontal="center" vertical="center" textRotation="90" wrapText="1"/>
    </xf>
    <xf numFmtId="0" fontId="7" fillId="39" borderId="0" xfId="0" applyFont="1" applyFill="1" applyBorder="1" applyAlignment="1">
      <alignment horizontal="center" vertical="center" textRotation="90" wrapText="1"/>
    </xf>
    <xf numFmtId="0" fontId="7" fillId="36" borderId="58" xfId="0" applyFont="1" applyFill="1" applyBorder="1" applyAlignment="1">
      <alignment horizontal="center" vertical="center" textRotation="90" wrapText="1"/>
    </xf>
    <xf numFmtId="0" fontId="7" fillId="0" borderId="57" xfId="0" applyFont="1" applyFill="1" applyBorder="1" applyAlignment="1" applyProtection="1">
      <alignment vertical="center" textRotation="90" wrapText="1"/>
      <protection locked="0"/>
    </xf>
    <xf numFmtId="0" fontId="7" fillId="0" borderId="24" xfId="0" applyFont="1" applyFill="1" applyBorder="1" applyAlignment="1" applyProtection="1">
      <alignment vertical="center" textRotation="90" wrapText="1"/>
      <protection locked="0"/>
    </xf>
    <xf numFmtId="0" fontId="7" fillId="36" borderId="24" xfId="0" applyFont="1" applyFill="1" applyBorder="1" applyAlignment="1">
      <alignment horizontal="center" vertical="center" wrapText="1"/>
    </xf>
    <xf numFmtId="0" fontId="5" fillId="45" borderId="13" xfId="0" applyFont="1" applyFill="1" applyBorder="1" applyAlignment="1">
      <alignment horizontal="justify" vertical="center" wrapText="1"/>
    </xf>
    <xf numFmtId="9" fontId="5" fillId="45" borderId="13" xfId="0" applyNumberFormat="1" applyFont="1" applyFill="1" applyBorder="1" applyAlignment="1">
      <alignment horizontal="justify" vertical="center"/>
    </xf>
    <xf numFmtId="9" fontId="7" fillId="36" borderId="10" xfId="57" applyNumberFormat="1" applyFont="1" applyFill="1" applyBorder="1" applyAlignment="1">
      <alignment vertical="center" textRotation="90" wrapText="1"/>
    </xf>
    <xf numFmtId="180" fontId="7" fillId="38" borderId="13" xfId="47" applyNumberFormat="1" applyFont="1" applyFill="1" applyBorder="1" applyAlignment="1" applyProtection="1">
      <alignment vertical="center" textRotation="90" wrapText="1"/>
      <protection locked="0"/>
    </xf>
    <xf numFmtId="0" fontId="7" fillId="39" borderId="24" xfId="0" applyFont="1" applyFill="1" applyBorder="1" applyAlignment="1" applyProtection="1">
      <alignment vertical="center" textRotation="90" wrapText="1"/>
      <protection locked="0"/>
    </xf>
    <xf numFmtId="9" fontId="7" fillId="36" borderId="11" xfId="57" applyNumberFormat="1" applyFont="1" applyFill="1" applyBorder="1" applyAlignment="1">
      <alignment vertical="center" textRotation="90" wrapText="1"/>
    </xf>
    <xf numFmtId="0" fontId="7" fillId="39" borderId="63" xfId="0" applyFont="1" applyFill="1" applyBorder="1" applyAlignment="1" applyProtection="1">
      <alignment vertical="center" textRotation="90" wrapText="1"/>
      <protection locked="0"/>
    </xf>
    <xf numFmtId="0" fontId="7" fillId="32" borderId="13" xfId="0" applyFont="1" applyFill="1" applyBorder="1" applyAlignment="1">
      <alignment horizontal="center" vertical="center" wrapText="1"/>
    </xf>
    <xf numFmtId="0" fontId="7" fillId="34" borderId="13" xfId="0" applyFont="1" applyFill="1" applyBorder="1" applyAlignment="1">
      <alignment horizontal="center" vertical="center" textRotation="90" wrapText="1"/>
    </xf>
    <xf numFmtId="0" fontId="16" fillId="10" borderId="13" xfId="0" applyFont="1" applyFill="1" applyBorder="1" applyAlignment="1">
      <alignment horizontal="center" vertical="center"/>
    </xf>
    <xf numFmtId="0" fontId="7" fillId="34" borderId="13" xfId="0" applyFont="1" applyFill="1" applyBorder="1" applyAlignment="1">
      <alignment wrapText="1"/>
    </xf>
    <xf numFmtId="1" fontId="7" fillId="36" borderId="13" xfId="57" applyNumberFormat="1" applyFont="1" applyFill="1" applyBorder="1" applyAlignment="1">
      <alignment horizontal="center" vertical="center" wrapText="1"/>
    </xf>
    <xf numFmtId="0" fontId="7" fillId="36" borderId="13" xfId="0" applyNumberFormat="1"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9" fontId="7" fillId="39" borderId="13" xfId="57" applyFont="1" applyFill="1" applyBorder="1" applyAlignment="1" applyProtection="1">
      <alignment horizontal="center" vertical="center" wrapText="1"/>
      <protection locked="0"/>
    </xf>
    <xf numFmtId="3" fontId="7" fillId="33" borderId="12" xfId="0" applyNumberFormat="1" applyFont="1" applyFill="1" applyBorder="1" applyAlignment="1">
      <alignment horizontal="center" vertical="center" textRotation="90"/>
    </xf>
    <xf numFmtId="3" fontId="7" fillId="33" borderId="21" xfId="0" applyNumberFormat="1" applyFont="1" applyFill="1" applyBorder="1" applyAlignment="1">
      <alignment horizontal="center" vertical="center" textRotation="90"/>
    </xf>
    <xf numFmtId="0" fontId="7" fillId="36" borderId="15" xfId="0" applyFont="1" applyFill="1" applyBorder="1" applyAlignment="1">
      <alignment horizontal="center" vertical="center" wrapText="1"/>
    </xf>
    <xf numFmtId="1" fontId="7" fillId="36" borderId="16" xfId="0" applyNumberFormat="1" applyFont="1" applyFill="1" applyBorder="1" applyAlignment="1">
      <alignment horizontal="center" vertical="center" textRotation="90" wrapText="1"/>
    </xf>
    <xf numFmtId="0" fontId="67" fillId="0" borderId="16" xfId="0" applyNumberFormat="1" applyFont="1" applyBorder="1" applyAlignment="1">
      <alignment vertical="center" wrapText="1"/>
    </xf>
    <xf numFmtId="3" fontId="7" fillId="36" borderId="16" xfId="0" applyNumberFormat="1" applyFont="1" applyFill="1" applyBorder="1" applyAlignment="1">
      <alignment vertical="center" textRotation="90" wrapText="1"/>
    </xf>
    <xf numFmtId="0" fontId="7" fillId="36" borderId="16" xfId="0" applyFont="1" applyFill="1" applyBorder="1" applyAlignment="1">
      <alignment vertical="center" textRotation="90" wrapText="1"/>
    </xf>
    <xf numFmtId="180" fontId="7" fillId="38" borderId="16" xfId="47" applyNumberFormat="1" applyFont="1" applyFill="1" applyBorder="1" applyAlignment="1" applyProtection="1">
      <alignment horizontal="center" vertical="center" textRotation="90" wrapText="1"/>
      <protection locked="0"/>
    </xf>
    <xf numFmtId="3" fontId="7" fillId="38" borderId="16" xfId="0" applyNumberFormat="1" applyFont="1" applyFill="1" applyBorder="1" applyAlignment="1" applyProtection="1">
      <alignment horizontal="center" vertical="center" textRotation="90" wrapText="1"/>
      <protection locked="0"/>
    </xf>
    <xf numFmtId="180" fontId="7" fillId="0" borderId="16" xfId="47" applyNumberFormat="1" applyFont="1" applyBorder="1" applyAlignment="1">
      <alignment horizontal="center" textRotation="90"/>
    </xf>
    <xf numFmtId="3" fontId="7" fillId="0" borderId="16" xfId="0" applyNumberFormat="1" applyFont="1" applyFill="1" applyBorder="1" applyAlignment="1" applyProtection="1">
      <alignment vertical="center" textRotation="90" wrapText="1"/>
      <protection locked="0"/>
    </xf>
    <xf numFmtId="0" fontId="7" fillId="39" borderId="16" xfId="0" applyFont="1" applyFill="1" applyBorder="1" applyAlignment="1" applyProtection="1">
      <alignment horizontal="center" vertical="center" textRotation="90" wrapText="1"/>
      <protection locked="0"/>
    </xf>
    <xf numFmtId="0" fontId="7" fillId="36" borderId="16" xfId="0" applyFont="1" applyFill="1" applyBorder="1" applyAlignment="1" applyProtection="1">
      <alignment vertical="center" textRotation="90" wrapText="1"/>
      <protection locked="0"/>
    </xf>
    <xf numFmtId="0" fontId="7" fillId="36" borderId="17" xfId="0" applyFont="1" applyFill="1" applyBorder="1" applyAlignment="1">
      <alignment vertical="center" textRotation="90" wrapText="1"/>
    </xf>
    <xf numFmtId="0" fontId="7" fillId="36" borderId="60" xfId="0" applyFont="1" applyFill="1" applyBorder="1" applyAlignment="1">
      <alignment horizontal="center" vertical="center" wrapText="1"/>
    </xf>
    <xf numFmtId="0" fontId="67" fillId="0" borderId="25" xfId="0" applyNumberFormat="1" applyFont="1" applyBorder="1" applyAlignment="1">
      <alignment vertical="center" wrapText="1"/>
    </xf>
    <xf numFmtId="0" fontId="9" fillId="0" borderId="60" xfId="0" applyFont="1" applyFill="1" applyBorder="1" applyAlignment="1">
      <alignment horizontal="center" vertical="center" wrapText="1"/>
    </xf>
    <xf numFmtId="0" fontId="7" fillId="39" borderId="60" xfId="0" applyFont="1" applyFill="1" applyBorder="1" applyAlignment="1" applyProtection="1">
      <alignment horizontal="center" vertical="center" wrapText="1"/>
      <protection locked="0"/>
    </xf>
    <xf numFmtId="0" fontId="7" fillId="0" borderId="60" xfId="0" applyFont="1" applyFill="1" applyBorder="1" applyAlignment="1">
      <alignment horizontal="center" vertical="center" wrapText="1"/>
    </xf>
    <xf numFmtId="0" fontId="5" fillId="0" borderId="60" xfId="0" applyFont="1" applyBorder="1" applyAlignment="1">
      <alignment horizontal="center" vertical="center" wrapText="1"/>
    </xf>
    <xf numFmtId="3" fontId="7" fillId="36" borderId="60" xfId="0" applyNumberFormat="1" applyFont="1" applyFill="1" applyBorder="1" applyAlignment="1">
      <alignment vertical="center" textRotation="90" wrapText="1"/>
    </xf>
    <xf numFmtId="0" fontId="7" fillId="36" borderId="60" xfId="0" applyFont="1" applyFill="1" applyBorder="1" applyAlignment="1">
      <alignment horizontal="center" vertical="center" textRotation="90" wrapText="1"/>
    </xf>
    <xf numFmtId="0" fontId="7" fillId="36" borderId="60" xfId="0" applyFont="1" applyFill="1" applyBorder="1" applyAlignment="1">
      <alignment vertical="center" textRotation="90" wrapText="1"/>
    </xf>
    <xf numFmtId="0" fontId="7" fillId="36" borderId="25" xfId="0" applyFont="1" applyFill="1" applyBorder="1" applyAlignment="1">
      <alignment vertical="center" wrapText="1"/>
    </xf>
    <xf numFmtId="180" fontId="7" fillId="38" borderId="54" xfId="47" applyNumberFormat="1" applyFont="1" applyFill="1" applyBorder="1" applyAlignment="1" applyProtection="1">
      <alignment horizontal="center" vertical="center" textRotation="90" wrapText="1"/>
      <protection locked="0"/>
    </xf>
    <xf numFmtId="3" fontId="7" fillId="38" borderId="0" xfId="0" applyNumberFormat="1" applyFont="1" applyFill="1" applyBorder="1" applyAlignment="1" applyProtection="1">
      <alignment horizontal="center" vertical="center" textRotation="90" wrapText="1"/>
      <protection locked="0"/>
    </xf>
    <xf numFmtId="180" fontId="7" fillId="0" borderId="0" xfId="47" applyNumberFormat="1" applyFont="1" applyBorder="1" applyAlignment="1">
      <alignment horizontal="center" textRotation="90"/>
    </xf>
    <xf numFmtId="3" fontId="7" fillId="0" borderId="0" xfId="0" applyNumberFormat="1" applyFont="1" applyFill="1" applyBorder="1" applyAlignment="1" applyProtection="1">
      <alignment horizontal="center" vertical="center" wrapText="1"/>
      <protection locked="0"/>
    </xf>
    <xf numFmtId="3" fontId="7" fillId="0" borderId="0" xfId="0" applyNumberFormat="1" applyFont="1" applyFill="1" applyBorder="1" applyAlignment="1" applyProtection="1">
      <alignment vertical="center" textRotation="90" wrapText="1"/>
      <protection locked="0"/>
    </xf>
    <xf numFmtId="0" fontId="7" fillId="39" borderId="54" xfId="0" applyFont="1" applyFill="1" applyBorder="1" applyAlignment="1" applyProtection="1">
      <alignment horizontal="center" vertical="center" textRotation="90" wrapText="1"/>
      <protection locked="0"/>
    </xf>
    <xf numFmtId="0" fontId="7" fillId="36" borderId="0" xfId="0" applyFont="1" applyFill="1" applyBorder="1" applyAlignment="1" applyProtection="1">
      <alignment vertical="center" textRotation="90" wrapText="1"/>
      <protection locked="0"/>
    </xf>
    <xf numFmtId="0" fontId="7" fillId="36" borderId="58" xfId="0" applyFont="1" applyFill="1" applyBorder="1" applyAlignment="1">
      <alignment vertical="center" textRotation="90" wrapText="1"/>
    </xf>
    <xf numFmtId="0" fontId="7" fillId="40" borderId="60" xfId="0" applyFont="1" applyFill="1" applyBorder="1" applyAlignment="1">
      <alignment horizontal="center" vertical="center" wrapText="1"/>
    </xf>
    <xf numFmtId="0" fontId="9" fillId="42" borderId="23" xfId="0" applyFont="1" applyFill="1" applyBorder="1" applyAlignment="1">
      <alignment horizontal="justify" vertical="center" wrapText="1"/>
    </xf>
    <xf numFmtId="3" fontId="7" fillId="42" borderId="23" xfId="0" applyNumberFormat="1" applyFont="1" applyFill="1" applyBorder="1" applyAlignment="1" applyProtection="1">
      <alignment horizontal="center" vertical="center" wrapText="1"/>
      <protection locked="0"/>
    </xf>
    <xf numFmtId="3" fontId="7" fillId="36" borderId="23" xfId="0" applyNumberFormat="1" applyFont="1" applyFill="1" applyBorder="1" applyAlignment="1">
      <alignment vertical="center" textRotation="90" wrapText="1"/>
    </xf>
    <xf numFmtId="0" fontId="7" fillId="36" borderId="23" xfId="0" applyFont="1" applyFill="1" applyBorder="1" applyAlignment="1">
      <alignment horizontal="center" vertical="center" textRotation="90" wrapText="1"/>
    </xf>
    <xf numFmtId="0" fontId="7" fillId="36" borderId="23" xfId="0" applyFont="1" applyFill="1" applyBorder="1" applyAlignment="1">
      <alignment vertical="center" textRotation="90" wrapText="1"/>
    </xf>
    <xf numFmtId="0" fontId="7" fillId="36" borderId="23" xfId="0" applyFont="1" applyFill="1" applyBorder="1" applyAlignment="1">
      <alignment vertical="center" wrapText="1"/>
    </xf>
    <xf numFmtId="3" fontId="7" fillId="42" borderId="12" xfId="0" applyNumberFormat="1" applyFont="1" applyFill="1" applyBorder="1" applyAlignment="1">
      <alignment horizontal="center" vertical="center" textRotation="90"/>
    </xf>
    <xf numFmtId="3" fontId="7" fillId="0" borderId="23" xfId="0" applyNumberFormat="1" applyFont="1" applyFill="1" applyBorder="1" applyAlignment="1" applyProtection="1">
      <alignment vertical="center" textRotation="90" wrapText="1"/>
      <protection locked="0"/>
    </xf>
    <xf numFmtId="0" fontId="7" fillId="36" borderId="23" xfId="0" applyFont="1" applyFill="1" applyBorder="1" applyAlignment="1" applyProtection="1">
      <alignment vertical="center" textRotation="90" wrapText="1"/>
      <protection locked="0"/>
    </xf>
    <xf numFmtId="0" fontId="7" fillId="36" borderId="64" xfId="0" applyFont="1" applyFill="1" applyBorder="1" applyAlignment="1">
      <alignment vertical="center" textRotation="90" wrapText="1"/>
    </xf>
    <xf numFmtId="0" fontId="9" fillId="42" borderId="13" xfId="0" applyFont="1" applyFill="1" applyBorder="1" applyAlignment="1">
      <alignment horizontal="justify" vertical="center" wrapText="1"/>
    </xf>
    <xf numFmtId="0" fontId="9" fillId="0" borderId="14" xfId="0" applyFont="1" applyFill="1" applyBorder="1" applyAlignment="1">
      <alignment horizontal="center" vertical="center" wrapText="1"/>
    </xf>
    <xf numFmtId="3" fontId="7" fillId="42" borderId="13" xfId="0" applyNumberFormat="1" applyFont="1" applyFill="1" applyBorder="1" applyAlignment="1" applyProtection="1">
      <alignment horizontal="center" vertical="center" wrapText="1"/>
      <protection locked="0"/>
    </xf>
    <xf numFmtId="3" fontId="7" fillId="36" borderId="13" xfId="0" applyNumberFormat="1" applyFont="1" applyFill="1" applyBorder="1" applyAlignment="1">
      <alignment vertical="center" textRotation="90" wrapText="1"/>
    </xf>
    <xf numFmtId="0" fontId="7" fillId="36" borderId="33" xfId="0" applyFont="1" applyFill="1" applyBorder="1" applyAlignment="1">
      <alignment vertical="center" textRotation="90" wrapText="1"/>
    </xf>
    <xf numFmtId="0" fontId="9" fillId="42" borderId="26" xfId="0" applyFont="1" applyFill="1" applyBorder="1" applyAlignment="1">
      <alignment horizontal="justify" vertical="center" wrapText="1"/>
    </xf>
    <xf numFmtId="3" fontId="7" fillId="42" borderId="26" xfId="0" applyNumberFormat="1" applyFont="1" applyFill="1" applyBorder="1" applyAlignment="1" applyProtection="1">
      <alignment horizontal="center" vertical="center" wrapText="1"/>
      <protection locked="0"/>
    </xf>
    <xf numFmtId="3" fontId="7" fillId="36" borderId="26" xfId="0" applyNumberFormat="1" applyFont="1" applyFill="1" applyBorder="1" applyAlignment="1">
      <alignment vertical="center" textRotation="90" wrapText="1"/>
    </xf>
    <xf numFmtId="0" fontId="7" fillId="36" borderId="26" xfId="0" applyFont="1" applyFill="1" applyBorder="1" applyAlignment="1">
      <alignment vertical="center" textRotation="90" wrapText="1"/>
    </xf>
    <xf numFmtId="0" fontId="7" fillId="36" borderId="26" xfId="0" applyFont="1" applyFill="1" applyBorder="1" applyAlignment="1">
      <alignment vertical="center" wrapText="1"/>
    </xf>
    <xf numFmtId="3" fontId="7" fillId="42" borderId="16" xfId="0" applyNumberFormat="1" applyFont="1" applyFill="1" applyBorder="1" applyAlignment="1">
      <alignment horizontal="center" vertical="center" textRotation="90"/>
    </xf>
    <xf numFmtId="0" fontId="7" fillId="36" borderId="26" xfId="0" applyFont="1" applyFill="1" applyBorder="1" applyAlignment="1" applyProtection="1">
      <alignment vertical="center" textRotation="90" wrapText="1"/>
      <protection locked="0"/>
    </xf>
    <xf numFmtId="0" fontId="7" fillId="36" borderId="36" xfId="0" applyFont="1" applyFill="1" applyBorder="1" applyAlignment="1">
      <alignment vertical="center" textRotation="90" wrapText="1"/>
    </xf>
    <xf numFmtId="9" fontId="7" fillId="42" borderId="23" xfId="0" applyNumberFormat="1" applyFont="1" applyFill="1" applyBorder="1" applyAlignment="1">
      <alignment horizontal="justify" vertical="center"/>
    </xf>
    <xf numFmtId="180" fontId="7" fillId="38" borderId="23" xfId="47" applyNumberFormat="1" applyFont="1" applyFill="1" applyBorder="1" applyAlignment="1" applyProtection="1">
      <alignment horizontal="center" vertical="center" textRotation="90" wrapText="1"/>
      <protection locked="0"/>
    </xf>
    <xf numFmtId="180" fontId="7" fillId="0" borderId="23" xfId="47" applyNumberFormat="1" applyFont="1" applyBorder="1" applyAlignment="1">
      <alignment horizontal="center" textRotation="90"/>
    </xf>
    <xf numFmtId="0" fontId="9" fillId="0" borderId="26" xfId="0" applyFont="1" applyFill="1" applyBorder="1" applyAlignment="1">
      <alignment horizontal="center" vertical="center" wrapText="1"/>
    </xf>
    <xf numFmtId="0" fontId="7" fillId="39" borderId="26" xfId="0" applyFont="1" applyFill="1" applyBorder="1" applyAlignment="1" applyProtection="1">
      <alignment horizontal="center" vertical="center" wrapText="1"/>
      <protection locked="0"/>
    </xf>
    <xf numFmtId="9" fontId="7" fillId="42" borderId="26" xfId="0" applyNumberFormat="1" applyFont="1" applyFill="1" applyBorder="1" applyAlignment="1">
      <alignment horizontal="justify" vertical="center"/>
    </xf>
    <xf numFmtId="180" fontId="7" fillId="38" borderId="26" xfId="47" applyNumberFormat="1" applyFont="1" applyFill="1" applyBorder="1" applyAlignment="1">
      <alignment horizontal="center" textRotation="90"/>
    </xf>
    <xf numFmtId="180" fontId="7" fillId="38" borderId="26" xfId="47" applyNumberFormat="1" applyFont="1" applyFill="1" applyBorder="1" applyAlignment="1" applyProtection="1">
      <alignment horizontal="center" vertical="center" textRotation="90" wrapText="1"/>
      <protection locked="0"/>
    </xf>
    <xf numFmtId="0" fontId="9" fillId="36" borderId="15" xfId="0" applyFont="1" applyFill="1" applyBorder="1" applyAlignment="1">
      <alignment horizontal="center" vertical="center" wrapText="1"/>
    </xf>
    <xf numFmtId="0" fontId="67" fillId="0" borderId="16" xfId="0" applyFont="1" applyBorder="1" applyAlignment="1">
      <alignment vertical="center" wrapText="1"/>
    </xf>
    <xf numFmtId="0" fontId="7" fillId="0" borderId="16" xfId="0" applyFont="1" applyBorder="1" applyAlignment="1">
      <alignment horizontal="center" vertical="center" wrapText="1"/>
    </xf>
    <xf numFmtId="0" fontId="68" fillId="0" borderId="16" xfId="0" applyNumberFormat="1" applyFont="1" applyBorder="1" applyAlignment="1">
      <alignment vertical="center" wrapText="1"/>
    </xf>
    <xf numFmtId="0" fontId="69" fillId="0" borderId="0" xfId="0" applyFont="1" applyAlignment="1">
      <alignment/>
    </xf>
    <xf numFmtId="0" fontId="5" fillId="32" borderId="15" xfId="0" applyFont="1" applyFill="1" applyBorder="1" applyAlignment="1">
      <alignment horizontal="center" vertical="center" wrapText="1"/>
    </xf>
    <xf numFmtId="3" fontId="5" fillId="32" borderId="15" xfId="0" applyNumberFormat="1" applyFont="1" applyFill="1" applyBorder="1" applyAlignment="1" applyProtection="1">
      <alignment horizontal="center" vertical="center" wrapText="1"/>
      <protection locked="0"/>
    </xf>
    <xf numFmtId="3" fontId="5" fillId="32" borderId="16" xfId="0" applyNumberFormat="1" applyFont="1" applyFill="1" applyBorder="1" applyAlignment="1" applyProtection="1">
      <alignment horizontal="center" vertical="center" wrapText="1"/>
      <protection locked="0"/>
    </xf>
    <xf numFmtId="3" fontId="5" fillId="32" borderId="16" xfId="0" applyNumberFormat="1" applyFont="1" applyFill="1" applyBorder="1" applyAlignment="1">
      <alignment horizontal="center" vertical="center" textRotation="90"/>
    </xf>
    <xf numFmtId="0" fontId="5" fillId="32" borderId="16" xfId="0" applyFont="1" applyFill="1" applyBorder="1" applyAlignment="1">
      <alignment horizontal="center" vertical="center" textRotation="90"/>
    </xf>
    <xf numFmtId="0" fontId="5" fillId="32" borderId="17" xfId="0" applyFont="1" applyFill="1" applyBorder="1" applyAlignment="1">
      <alignment horizontal="center" vertical="center" textRotation="90"/>
    </xf>
    <xf numFmtId="3" fontId="5" fillId="33" borderId="15" xfId="0" applyNumberFormat="1" applyFont="1" applyFill="1" applyBorder="1" applyAlignment="1">
      <alignment horizontal="center" vertical="center" textRotation="90"/>
    </xf>
    <xf numFmtId="3" fontId="5" fillId="33" borderId="16" xfId="0" applyNumberFormat="1" applyFont="1" applyFill="1" applyBorder="1" applyAlignment="1">
      <alignment horizontal="center" vertical="center" textRotation="90"/>
    </xf>
    <xf numFmtId="3" fontId="5" fillId="33" borderId="17" xfId="0" applyNumberFormat="1" applyFont="1" applyFill="1" applyBorder="1" applyAlignment="1">
      <alignment horizontal="center" vertical="center" textRotation="90"/>
    </xf>
    <xf numFmtId="0" fontId="5" fillId="34" borderId="18" xfId="0" applyFont="1" applyFill="1" applyBorder="1" applyAlignment="1">
      <alignment horizontal="center" vertical="center" textRotation="90"/>
    </xf>
    <xf numFmtId="0" fontId="5" fillId="34" borderId="16" xfId="0" applyFont="1" applyFill="1" applyBorder="1" applyAlignment="1">
      <alignment horizontal="center" vertical="center" textRotation="90"/>
    </xf>
    <xf numFmtId="0" fontId="5" fillId="34" borderId="17" xfId="0" applyFont="1" applyFill="1" applyBorder="1" applyAlignment="1">
      <alignment horizontal="center" vertical="center" textRotation="90" wrapText="1"/>
    </xf>
    <xf numFmtId="0" fontId="70" fillId="0" borderId="0" xfId="0" applyFont="1" applyAlignment="1">
      <alignment/>
    </xf>
    <xf numFmtId="0" fontId="5" fillId="39" borderId="23" xfId="0" applyFont="1" applyFill="1" applyBorder="1" applyAlignment="1" applyProtection="1">
      <alignment horizontal="center" vertical="center" wrapText="1"/>
      <protection locked="0"/>
    </xf>
    <xf numFmtId="3" fontId="5" fillId="36" borderId="13" xfId="0" applyNumberFormat="1" applyFont="1" applyFill="1" applyBorder="1" applyAlignment="1">
      <alignment vertical="center" textRotation="90" wrapText="1"/>
    </xf>
    <xf numFmtId="0" fontId="5" fillId="36" borderId="14" xfId="0" applyFont="1" applyFill="1" applyBorder="1" applyAlignment="1">
      <alignment horizontal="center" vertical="center" textRotation="90" wrapText="1"/>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wrapText="1"/>
    </xf>
    <xf numFmtId="180" fontId="5" fillId="38" borderId="65" xfId="47" applyNumberFormat="1" applyFont="1" applyFill="1" applyBorder="1" applyAlignment="1" applyProtection="1">
      <alignment horizontal="center" vertical="center" textRotation="90" wrapText="1"/>
      <protection locked="0"/>
    </xf>
    <xf numFmtId="3" fontId="5" fillId="38" borderId="13" xfId="0" applyNumberFormat="1" applyFont="1" applyFill="1" applyBorder="1" applyAlignment="1" applyProtection="1">
      <alignment horizontal="center" vertical="center" textRotation="90" wrapText="1"/>
      <protection locked="0"/>
    </xf>
    <xf numFmtId="180" fontId="5" fillId="38" borderId="13" xfId="47" applyNumberFormat="1" applyFont="1" applyFill="1" applyBorder="1" applyAlignment="1" applyProtection="1">
      <alignment horizontal="center" vertical="center" textRotation="90" wrapText="1"/>
      <protection locked="0"/>
    </xf>
    <xf numFmtId="3" fontId="5" fillId="0" borderId="23" xfId="0" applyNumberFormat="1" applyFont="1" applyFill="1" applyBorder="1" applyAlignment="1" applyProtection="1">
      <alignment horizontal="center" vertical="center" wrapText="1"/>
      <protection locked="0"/>
    </xf>
    <xf numFmtId="3" fontId="5" fillId="0" borderId="13" xfId="0" applyNumberFormat="1" applyFont="1" applyFill="1" applyBorder="1" applyAlignment="1" applyProtection="1">
      <alignment horizontal="center" vertical="center" wrapText="1"/>
      <protection locked="0"/>
    </xf>
    <xf numFmtId="3" fontId="5" fillId="0" borderId="28" xfId="0" applyNumberFormat="1" applyFont="1" applyFill="1" applyBorder="1" applyAlignment="1" applyProtection="1">
      <alignment vertical="center" textRotation="90" wrapText="1"/>
      <protection locked="0"/>
    </xf>
    <xf numFmtId="9" fontId="5" fillId="39" borderId="13" xfId="0" applyNumberFormat="1" applyFont="1" applyFill="1" applyBorder="1" applyAlignment="1" applyProtection="1">
      <alignment horizontal="center" vertical="center" textRotation="90" wrapText="1"/>
      <protection locked="0"/>
    </xf>
    <xf numFmtId="0" fontId="5" fillId="36" borderId="13" xfId="0" applyFont="1" applyFill="1" applyBorder="1" applyAlignment="1" applyProtection="1">
      <alignment vertical="center" textRotation="90" wrapText="1"/>
      <protection locked="0"/>
    </xf>
    <xf numFmtId="0" fontId="5" fillId="36" borderId="13" xfId="0" applyFont="1" applyFill="1" applyBorder="1" applyAlignment="1">
      <alignment vertical="center" textRotation="90" wrapText="1"/>
    </xf>
    <xf numFmtId="0" fontId="5" fillId="39" borderId="13" xfId="0" applyFont="1" applyFill="1" applyBorder="1" applyAlignment="1" applyProtection="1">
      <alignment horizontal="center" vertical="center" wrapText="1"/>
      <protection locked="0"/>
    </xf>
    <xf numFmtId="0" fontId="5" fillId="36" borderId="13" xfId="0" applyFont="1" applyFill="1" applyBorder="1" applyAlignment="1">
      <alignment horizontal="center" vertical="center" textRotation="90" wrapText="1"/>
    </xf>
    <xf numFmtId="180" fontId="5" fillId="38" borderId="13" xfId="47" applyNumberFormat="1" applyFont="1" applyFill="1" applyBorder="1" applyAlignment="1">
      <alignment horizontal="center" textRotation="90"/>
    </xf>
    <xf numFmtId="3" fontId="5" fillId="0" borderId="14" xfId="0" applyNumberFormat="1" applyFont="1" applyFill="1" applyBorder="1" applyAlignment="1" applyProtection="1">
      <alignment vertical="center" textRotation="90" wrapText="1"/>
      <protection locked="0"/>
    </xf>
    <xf numFmtId="0" fontId="5" fillId="0" borderId="13" xfId="0" applyFont="1" applyFill="1" applyBorder="1" applyAlignment="1">
      <alignment horizontal="left" vertical="center" wrapText="1"/>
    </xf>
    <xf numFmtId="180" fontId="5" fillId="0" borderId="13" xfId="47" applyNumberFormat="1" applyFont="1" applyFill="1" applyBorder="1" applyAlignment="1">
      <alignment horizontal="center" vertical="center" wrapText="1"/>
    </xf>
    <xf numFmtId="180" fontId="5" fillId="39" borderId="13" xfId="47" applyNumberFormat="1" applyFont="1" applyFill="1" applyBorder="1" applyAlignment="1" applyProtection="1">
      <alignment horizontal="center" vertical="center" wrapText="1"/>
      <protection locked="0"/>
    </xf>
    <xf numFmtId="0" fontId="5" fillId="36" borderId="29" xfId="0" applyFont="1" applyFill="1" applyBorder="1" applyAlignment="1">
      <alignment vertical="center" wrapText="1"/>
    </xf>
    <xf numFmtId="0" fontId="5" fillId="36" borderId="28" xfId="0" applyFont="1" applyFill="1" applyBorder="1" applyAlignment="1">
      <alignment vertical="center" wrapText="1"/>
    </xf>
    <xf numFmtId="0" fontId="5" fillId="37" borderId="13" xfId="0" applyFont="1" applyFill="1" applyBorder="1" applyAlignment="1" applyProtection="1">
      <alignment horizontal="center" vertical="center" wrapText="1"/>
      <protection locked="0"/>
    </xf>
    <xf numFmtId="0" fontId="5" fillId="0" borderId="38" xfId="0" applyFont="1" applyBorder="1" applyAlignment="1">
      <alignment vertical="center" wrapText="1"/>
    </xf>
    <xf numFmtId="0" fontId="5" fillId="0" borderId="19" xfId="0" applyFont="1" applyBorder="1" applyAlignment="1">
      <alignment vertical="center" wrapText="1"/>
    </xf>
    <xf numFmtId="0" fontId="5" fillId="0" borderId="28" xfId="0" applyFont="1" applyBorder="1" applyAlignment="1">
      <alignment vertical="center" wrapText="1"/>
    </xf>
    <xf numFmtId="9" fontId="5" fillId="0" borderId="28" xfId="57" applyFont="1" applyFill="1" applyBorder="1" applyAlignment="1">
      <alignment vertical="center" textRotation="90" wrapText="1"/>
    </xf>
    <xf numFmtId="0" fontId="5" fillId="0" borderId="28" xfId="0" applyFont="1" applyFill="1" applyBorder="1" applyAlignment="1" applyProtection="1">
      <alignment vertical="center" textRotation="90" wrapText="1"/>
      <protection locked="0"/>
    </xf>
    <xf numFmtId="0" fontId="5" fillId="0" borderId="38" xfId="0" applyFont="1" applyFill="1" applyBorder="1" applyAlignment="1" applyProtection="1">
      <alignment vertical="center" textRotation="90" wrapText="1"/>
      <protection locked="0"/>
    </xf>
    <xf numFmtId="3" fontId="5" fillId="0" borderId="34" xfId="0" applyNumberFormat="1" applyFont="1" applyFill="1" applyBorder="1" applyAlignment="1" applyProtection="1">
      <alignment horizontal="center" vertical="center" textRotation="90" wrapText="1"/>
      <protection locked="0"/>
    </xf>
    <xf numFmtId="3" fontId="5" fillId="0" borderId="13" xfId="0" applyNumberFormat="1" applyFont="1" applyFill="1" applyBorder="1" applyAlignment="1" applyProtection="1">
      <alignment vertical="center" textRotation="90" wrapText="1"/>
      <protection locked="0"/>
    </xf>
    <xf numFmtId="9" fontId="5" fillId="37" borderId="28" xfId="57" applyFont="1" applyFill="1" applyBorder="1" applyAlignment="1" applyProtection="1">
      <alignment vertical="center" textRotation="90" wrapText="1"/>
      <protection locked="0"/>
    </xf>
    <xf numFmtId="0" fontId="5" fillId="36" borderId="28" xfId="0" applyFont="1" applyFill="1" applyBorder="1" applyAlignment="1" applyProtection="1">
      <alignment vertical="center" textRotation="90" wrapText="1"/>
      <protection locked="0"/>
    </xf>
    <xf numFmtId="0" fontId="5" fillId="0" borderId="38" xfId="0" applyFont="1" applyFill="1" applyBorder="1" applyAlignment="1">
      <alignment vertical="center" textRotation="90" wrapText="1"/>
    </xf>
    <xf numFmtId="3" fontId="5" fillId="0" borderId="13" xfId="0" applyNumberFormat="1" applyFont="1" applyFill="1" applyBorder="1" applyAlignment="1">
      <alignment vertical="center" textRotation="90" wrapText="1"/>
    </xf>
    <xf numFmtId="9" fontId="5" fillId="37" borderId="13" xfId="57" applyFont="1" applyFill="1" applyBorder="1" applyAlignment="1" applyProtection="1">
      <alignment horizontal="center" vertical="center" textRotation="90" wrapText="1"/>
      <protection locked="0"/>
    </xf>
    <xf numFmtId="0" fontId="5" fillId="0" borderId="13" xfId="0" applyFont="1" applyFill="1" applyBorder="1" applyAlignment="1" applyProtection="1">
      <alignment horizontal="center" vertical="center" textRotation="90" wrapText="1"/>
      <protection locked="0"/>
    </xf>
    <xf numFmtId="0" fontId="5" fillId="0" borderId="13" xfId="0" applyFont="1" applyFill="1" applyBorder="1" applyAlignment="1">
      <alignment vertical="center" textRotation="90" wrapText="1"/>
    </xf>
    <xf numFmtId="180" fontId="9" fillId="38" borderId="13" xfId="47" applyNumberFormat="1" applyFont="1" applyFill="1" applyBorder="1" applyAlignment="1" applyProtection="1">
      <alignment horizontal="center" vertical="center" textRotation="90" wrapText="1"/>
      <protection locked="0"/>
    </xf>
    <xf numFmtId="9" fontId="7" fillId="39" borderId="13" xfId="0" applyNumberFormat="1" applyFont="1" applyFill="1" applyBorder="1" applyAlignment="1" applyProtection="1">
      <alignment horizontal="center" vertical="center" textRotation="90" wrapText="1"/>
      <protection locked="0"/>
    </xf>
    <xf numFmtId="0" fontId="9" fillId="0" borderId="14" xfId="0" applyFont="1" applyFill="1" applyBorder="1" applyAlignment="1">
      <alignment horizontal="left" vertical="center" wrapText="1"/>
    </xf>
    <xf numFmtId="3" fontId="7" fillId="0" borderId="14" xfId="0" applyNumberFormat="1" applyFont="1" applyFill="1" applyBorder="1" applyAlignment="1" applyProtection="1">
      <alignment vertical="center" textRotation="90" wrapText="1"/>
      <protection locked="0"/>
    </xf>
    <xf numFmtId="0" fontId="9" fillId="36" borderId="13" xfId="0" applyFont="1" applyFill="1" applyBorder="1" applyAlignment="1" applyProtection="1">
      <alignment vertical="center" textRotation="90" wrapText="1"/>
      <protection locked="0"/>
    </xf>
    <xf numFmtId="3" fontId="9" fillId="33" borderId="12" xfId="0" applyNumberFormat="1" applyFont="1" applyFill="1" applyBorder="1" applyAlignment="1" applyProtection="1">
      <alignment horizontal="center" vertical="center" textRotation="90" wrapText="1"/>
      <protection locked="0"/>
    </xf>
    <xf numFmtId="0" fontId="9" fillId="0" borderId="13" xfId="0" applyFont="1" applyFill="1" applyBorder="1" applyAlignment="1">
      <alignment horizontal="center" vertical="center" wrapText="1"/>
    </xf>
    <xf numFmtId="0" fontId="9" fillId="0" borderId="13" xfId="0" applyFont="1" applyBorder="1" applyAlignment="1">
      <alignment vertical="center" wrapText="1"/>
    </xf>
    <xf numFmtId="180" fontId="7" fillId="0" borderId="13" xfId="47" applyNumberFormat="1" applyFont="1" applyFill="1" applyBorder="1" applyAlignment="1">
      <alignment horizontal="center" vertical="center" textRotation="90" wrapText="1"/>
    </xf>
    <xf numFmtId="9" fontId="7" fillId="0" borderId="13" xfId="57" applyFont="1" applyFill="1" applyBorder="1" applyAlignment="1">
      <alignment vertical="center" textRotation="90" wrapText="1"/>
    </xf>
    <xf numFmtId="3" fontId="20" fillId="0" borderId="13" xfId="0" applyNumberFormat="1" applyFont="1" applyFill="1" applyBorder="1" applyAlignment="1" applyProtection="1">
      <alignment vertical="center" textRotation="90" wrapText="1"/>
      <protection locked="0"/>
    </xf>
    <xf numFmtId="9" fontId="9" fillId="0" borderId="13" xfId="57" applyFont="1" applyFill="1" applyBorder="1" applyAlignment="1">
      <alignment horizontal="center" vertical="center" wrapText="1"/>
    </xf>
    <xf numFmtId="9" fontId="7" fillId="36" borderId="13" xfId="57" applyFont="1" applyFill="1" applyBorder="1" applyAlignment="1">
      <alignment horizontal="center" vertical="center" textRotation="90" wrapText="1"/>
    </xf>
    <xf numFmtId="9" fontId="7" fillId="39" borderId="13" xfId="57" applyFont="1" applyFill="1" applyBorder="1" applyAlignment="1" applyProtection="1">
      <alignment horizontal="center" vertical="center" textRotation="90" wrapText="1"/>
      <protection locked="0"/>
    </xf>
    <xf numFmtId="0" fontId="20" fillId="36" borderId="13" xfId="0" applyFont="1" applyFill="1" applyBorder="1" applyAlignment="1" applyProtection="1">
      <alignment vertical="center" textRotation="90" wrapText="1"/>
      <protection locked="0"/>
    </xf>
    <xf numFmtId="180" fontId="7" fillId="39" borderId="13" xfId="47" applyNumberFormat="1" applyFont="1" applyFill="1" applyBorder="1" applyAlignment="1" applyProtection="1">
      <alignment horizontal="center" vertical="center" textRotation="90" wrapText="1"/>
      <protection locked="0"/>
    </xf>
    <xf numFmtId="9" fontId="16" fillId="34" borderId="12" xfId="0" applyNumberFormat="1" applyFont="1" applyFill="1" applyBorder="1" applyAlignment="1" applyProtection="1">
      <alignment horizontal="center" vertical="center" textRotation="90" wrapText="1"/>
      <protection locked="0"/>
    </xf>
    <xf numFmtId="9" fontId="5" fillId="0" borderId="13" xfId="57" applyFont="1" applyBorder="1" applyAlignment="1">
      <alignment horizontal="center" vertical="center" wrapText="1"/>
    </xf>
    <xf numFmtId="9" fontId="7" fillId="36" borderId="13" xfId="57" applyFont="1" applyFill="1" applyBorder="1" applyAlignment="1">
      <alignment vertical="center" textRotation="90" wrapText="1"/>
    </xf>
    <xf numFmtId="3" fontId="7" fillId="0" borderId="13" xfId="0" applyNumberFormat="1" applyFont="1" applyFill="1" applyBorder="1" applyAlignment="1" applyProtection="1">
      <alignment horizontal="center" vertical="center" textRotation="90" wrapText="1"/>
      <protection locked="0"/>
    </xf>
    <xf numFmtId="0" fontId="7" fillId="36" borderId="13" xfId="0" applyFont="1" applyFill="1" applyBorder="1" applyAlignment="1" applyProtection="1">
      <alignment horizontal="center" vertical="center" textRotation="90" wrapText="1"/>
      <protection locked="0"/>
    </xf>
    <xf numFmtId="0" fontId="7" fillId="36" borderId="48" xfId="0" applyFont="1" applyFill="1" applyBorder="1" applyAlignment="1">
      <alignment horizontal="center" vertical="center" textRotation="90" wrapText="1"/>
    </xf>
    <xf numFmtId="0" fontId="7" fillId="36" borderId="47" xfId="0" applyFont="1" applyFill="1" applyBorder="1" applyAlignment="1">
      <alignment horizontal="center" vertical="center" wrapText="1"/>
    </xf>
    <xf numFmtId="1" fontId="7" fillId="36" borderId="28" xfId="0" applyNumberFormat="1" applyFont="1" applyFill="1" applyBorder="1" applyAlignment="1">
      <alignment horizontal="center" vertical="center" textRotation="90" wrapText="1"/>
    </xf>
    <xf numFmtId="1" fontId="7" fillId="36" borderId="14" xfId="0" applyNumberFormat="1" applyFont="1" applyFill="1" applyBorder="1" applyAlignment="1">
      <alignment horizontal="center" vertical="center" textRotation="90" wrapText="1"/>
    </xf>
    <xf numFmtId="0" fontId="7" fillId="0" borderId="13" xfId="0" applyFont="1" applyBorder="1" applyAlignment="1">
      <alignment horizontal="center" vertical="center" wrapText="1"/>
    </xf>
    <xf numFmtId="0" fontId="7" fillId="36" borderId="13" xfId="0" applyFont="1" applyFill="1" applyBorder="1" applyAlignment="1">
      <alignment horizontal="center" vertical="center" textRotation="90" wrapText="1"/>
    </xf>
    <xf numFmtId="0" fontId="7" fillId="36" borderId="13" xfId="0" applyFont="1" applyFill="1" applyBorder="1" applyAlignment="1">
      <alignment horizontal="center" vertical="center" wrapText="1"/>
    </xf>
    <xf numFmtId="0" fontId="7" fillId="0" borderId="48" xfId="0" applyFont="1" applyFill="1" applyBorder="1" applyAlignment="1">
      <alignment horizontal="center" vertical="center" textRotation="90" wrapText="1"/>
    </xf>
    <xf numFmtId="0" fontId="7" fillId="42" borderId="13" xfId="0" applyFont="1" applyFill="1" applyBorder="1" applyAlignment="1">
      <alignment horizontal="justify" vertical="center" wrapText="1"/>
    </xf>
    <xf numFmtId="0" fontId="16" fillId="42" borderId="13" xfId="0" applyFont="1" applyFill="1" applyBorder="1" applyAlignment="1">
      <alignment horizontal="center" vertical="center" wrapText="1"/>
    </xf>
    <xf numFmtId="0" fontId="7" fillId="37" borderId="28" xfId="0" applyFont="1" applyFill="1" applyBorder="1" applyAlignment="1" applyProtection="1">
      <alignment horizontal="center" vertical="center" wrapText="1"/>
      <protection locked="0"/>
    </xf>
    <xf numFmtId="0" fontId="7" fillId="37" borderId="14" xfId="0" applyFont="1" applyFill="1" applyBorder="1" applyAlignment="1" applyProtection="1">
      <alignment horizontal="center" vertical="center" wrapText="1"/>
      <protection locked="0"/>
    </xf>
    <xf numFmtId="0" fontId="7" fillId="0" borderId="2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Border="1" applyAlignment="1">
      <alignment/>
    </xf>
    <xf numFmtId="0" fontId="7" fillId="0" borderId="13" xfId="0" applyFont="1" applyFill="1" applyBorder="1" applyAlignment="1" applyProtection="1">
      <alignment horizontal="center" vertical="center" textRotation="90" wrapText="1"/>
      <protection locked="0"/>
    </xf>
    <xf numFmtId="1" fontId="7" fillId="36" borderId="10" xfId="0" applyNumberFormat="1" applyFont="1" applyFill="1" applyBorder="1" applyAlignment="1">
      <alignment horizontal="center" vertical="center" textRotation="90" wrapText="1"/>
    </xf>
    <xf numFmtId="3" fontId="7" fillId="0" borderId="13" xfId="0" applyNumberFormat="1" applyFont="1" applyFill="1" applyBorder="1" applyAlignment="1">
      <alignment horizontal="center" vertical="center" textRotation="90" wrapText="1"/>
    </xf>
    <xf numFmtId="9" fontId="7" fillId="0" borderId="13" xfId="57" applyFont="1" applyFill="1" applyBorder="1" applyAlignment="1">
      <alignment horizontal="center" vertical="center" textRotation="90" wrapText="1"/>
    </xf>
    <xf numFmtId="9" fontId="7" fillId="0" borderId="13" xfId="57" applyFont="1" applyBorder="1" applyAlignment="1">
      <alignment/>
    </xf>
    <xf numFmtId="0" fontId="7" fillId="36" borderId="47" xfId="0" applyFont="1" applyFill="1" applyBorder="1" applyAlignment="1">
      <alignment horizontal="center" vertical="center"/>
    </xf>
    <xf numFmtId="0" fontId="7" fillId="36" borderId="13" xfId="0" applyFont="1" applyFill="1" applyBorder="1" applyAlignment="1">
      <alignment horizontal="center" vertical="center"/>
    </xf>
    <xf numFmtId="0" fontId="7" fillId="36" borderId="48" xfId="0" applyFont="1" applyFill="1" applyBorder="1" applyAlignment="1">
      <alignment horizontal="center" vertical="center"/>
    </xf>
    <xf numFmtId="9" fontId="7" fillId="0" borderId="13" xfId="57" applyFont="1" applyBorder="1" applyAlignment="1">
      <alignment horizontal="center" vertical="center" wrapText="1"/>
    </xf>
    <xf numFmtId="3" fontId="16" fillId="33" borderId="13" xfId="0" applyNumberFormat="1" applyFont="1" applyFill="1" applyBorder="1" applyAlignment="1" applyProtection="1">
      <alignment horizontal="center" vertical="center" textRotation="90" wrapText="1"/>
      <protection/>
    </xf>
    <xf numFmtId="0" fontId="7" fillId="34" borderId="12" xfId="0" applyFont="1" applyFill="1" applyBorder="1" applyAlignment="1" applyProtection="1">
      <alignment horizontal="center" vertical="center" textRotation="90" wrapText="1"/>
      <protection/>
    </xf>
    <xf numFmtId="0" fontId="7" fillId="34" borderId="10" xfId="0" applyFont="1" applyFill="1" applyBorder="1" applyAlignment="1" applyProtection="1">
      <alignment horizontal="center" vertical="center" textRotation="90" wrapText="1"/>
      <protection/>
    </xf>
    <xf numFmtId="10" fontId="7" fillId="34" borderId="12" xfId="0" applyNumberFormat="1" applyFont="1" applyFill="1" applyBorder="1" applyAlignment="1" applyProtection="1">
      <alignment horizontal="center" vertical="center" textRotation="90" wrapText="1"/>
      <protection/>
    </xf>
    <xf numFmtId="10" fontId="7" fillId="34" borderId="10" xfId="0" applyNumberFormat="1" applyFont="1" applyFill="1" applyBorder="1" applyAlignment="1" applyProtection="1">
      <alignment horizontal="center" vertical="center" textRotation="90" wrapText="1"/>
      <protection/>
    </xf>
    <xf numFmtId="0" fontId="7" fillId="34" borderId="21" xfId="0" applyFont="1" applyFill="1" applyBorder="1" applyAlignment="1" applyProtection="1">
      <alignment horizontal="center" vertical="center" textRotation="90" wrapText="1"/>
      <protection/>
    </xf>
    <xf numFmtId="0" fontId="7" fillId="34" borderId="30" xfId="0" applyFont="1" applyFill="1" applyBorder="1" applyAlignment="1" applyProtection="1">
      <alignment horizontal="center" vertical="center" textRotation="90" wrapText="1"/>
      <protection/>
    </xf>
    <xf numFmtId="3" fontId="7" fillId="32" borderId="66" xfId="0" applyNumberFormat="1" applyFont="1" applyFill="1" applyBorder="1" applyAlignment="1">
      <alignment horizontal="center" vertical="center" wrapText="1"/>
    </xf>
    <xf numFmtId="3" fontId="7" fillId="32" borderId="49" xfId="0" applyNumberFormat="1" applyFont="1" applyFill="1" applyBorder="1" applyAlignment="1">
      <alignment horizontal="center" vertical="center" wrapText="1"/>
    </xf>
    <xf numFmtId="0" fontId="7" fillId="0" borderId="41" xfId="0" applyFont="1" applyFill="1" applyBorder="1" applyAlignment="1">
      <alignment horizontal="center"/>
    </xf>
    <xf numFmtId="0" fontId="7" fillId="0" borderId="42" xfId="0" applyFont="1" applyFill="1" applyBorder="1" applyAlignment="1">
      <alignment horizontal="center"/>
    </xf>
    <xf numFmtId="0" fontId="7" fillId="0" borderId="43" xfId="0" applyFont="1" applyFill="1" applyBorder="1" applyAlignment="1">
      <alignment horizontal="center"/>
    </xf>
    <xf numFmtId="3" fontId="18" fillId="33" borderId="67" xfId="0" applyNumberFormat="1" applyFont="1" applyFill="1" applyBorder="1" applyAlignment="1" applyProtection="1">
      <alignment horizontal="center" vertical="center" wrapText="1"/>
      <protection/>
    </xf>
    <xf numFmtId="3" fontId="18" fillId="33" borderId="68" xfId="0" applyNumberFormat="1" applyFont="1" applyFill="1" applyBorder="1" applyAlignment="1" applyProtection="1">
      <alignment horizontal="center" vertical="center" wrapText="1"/>
      <protection/>
    </xf>
    <xf numFmtId="3" fontId="18" fillId="33" borderId="69" xfId="0" applyNumberFormat="1" applyFont="1" applyFill="1" applyBorder="1" applyAlignment="1" applyProtection="1">
      <alignment horizontal="center" vertical="center" wrapText="1"/>
      <protection/>
    </xf>
    <xf numFmtId="3" fontId="7" fillId="34" borderId="22" xfId="0" applyNumberFormat="1" applyFont="1" applyFill="1" applyBorder="1" applyAlignment="1" applyProtection="1">
      <alignment horizontal="center" vertical="center" textRotation="90" wrapText="1"/>
      <protection/>
    </xf>
    <xf numFmtId="3" fontId="7" fillId="34" borderId="24" xfId="0" applyNumberFormat="1" applyFont="1" applyFill="1" applyBorder="1" applyAlignment="1" applyProtection="1">
      <alignment horizontal="center" vertical="center" textRotation="90" wrapText="1"/>
      <protection/>
    </xf>
    <xf numFmtId="0" fontId="18" fillId="32" borderId="12" xfId="0" applyFont="1" applyFill="1" applyBorder="1" applyAlignment="1">
      <alignment horizontal="center" vertical="center" textRotation="90" wrapText="1"/>
    </xf>
    <xf numFmtId="0" fontId="18" fillId="32" borderId="10" xfId="0" applyFont="1" applyFill="1" applyBorder="1" applyAlignment="1">
      <alignment horizontal="center" vertical="center" textRotation="90" wrapText="1"/>
    </xf>
    <xf numFmtId="0" fontId="18" fillId="32" borderId="21" xfId="0" applyFont="1" applyFill="1" applyBorder="1" applyAlignment="1">
      <alignment horizontal="center" vertical="center" textRotation="90" wrapText="1"/>
    </xf>
    <xf numFmtId="0" fontId="18" fillId="32" borderId="30" xfId="0" applyFont="1" applyFill="1" applyBorder="1" applyAlignment="1">
      <alignment horizontal="center" vertical="center" textRotation="90" wrapText="1"/>
    </xf>
    <xf numFmtId="3" fontId="18" fillId="33" borderId="70" xfId="0" applyNumberFormat="1" applyFont="1" applyFill="1" applyBorder="1" applyAlignment="1" applyProtection="1">
      <alignment horizontal="center" vertical="center" wrapText="1"/>
      <protection/>
    </xf>
    <xf numFmtId="0" fontId="7" fillId="32" borderId="19" xfId="0" applyFont="1" applyFill="1" applyBorder="1" applyAlignment="1">
      <alignment horizontal="center" vertical="center"/>
    </xf>
    <xf numFmtId="0" fontId="7" fillId="32" borderId="71" xfId="0" applyFont="1" applyFill="1" applyBorder="1" applyAlignment="1">
      <alignment horizontal="center" vertical="center"/>
    </xf>
    <xf numFmtId="177" fontId="16" fillId="32" borderId="20" xfId="0" applyNumberFormat="1" applyFont="1" applyFill="1" applyBorder="1" applyAlignment="1">
      <alignment horizontal="center" vertical="center" wrapText="1"/>
    </xf>
    <xf numFmtId="177" fontId="16" fillId="32" borderId="42" xfId="0" applyNumberFormat="1" applyFont="1" applyFill="1" applyBorder="1" applyAlignment="1">
      <alignment horizontal="center" vertical="center" wrapText="1"/>
    </xf>
    <xf numFmtId="177" fontId="16" fillId="32" borderId="62" xfId="0" applyNumberFormat="1" applyFont="1" applyFill="1" applyBorder="1" applyAlignment="1">
      <alignment horizontal="center" vertical="center" wrapText="1"/>
    </xf>
    <xf numFmtId="177" fontId="16" fillId="32" borderId="60" xfId="0" applyNumberFormat="1" applyFont="1" applyFill="1" applyBorder="1" applyAlignment="1">
      <alignment horizontal="center" vertical="center" wrapText="1"/>
    </xf>
    <xf numFmtId="0" fontId="16" fillId="32" borderId="19" xfId="0" applyFont="1" applyFill="1" applyBorder="1" applyAlignment="1" applyProtection="1">
      <alignment horizontal="center" vertical="center" wrapText="1"/>
      <protection locked="0"/>
    </xf>
    <xf numFmtId="0" fontId="16" fillId="32" borderId="53" xfId="0" applyFont="1" applyFill="1" applyBorder="1" applyAlignment="1" applyProtection="1">
      <alignment horizontal="center" vertical="center" wrapText="1"/>
      <protection locked="0"/>
    </xf>
    <xf numFmtId="4" fontId="18" fillId="32" borderId="12" xfId="0" applyNumberFormat="1" applyFont="1" applyFill="1" applyBorder="1" applyAlignment="1" applyProtection="1">
      <alignment horizontal="center" vertical="center" textRotation="90" wrapText="1"/>
      <protection/>
    </xf>
    <xf numFmtId="4" fontId="18" fillId="32" borderId="10" xfId="0" applyNumberFormat="1" applyFont="1" applyFill="1" applyBorder="1" applyAlignment="1" applyProtection="1">
      <alignment horizontal="center" vertical="center" textRotation="90" wrapText="1"/>
      <protection/>
    </xf>
    <xf numFmtId="0" fontId="18" fillId="32" borderId="12" xfId="0" applyFont="1" applyFill="1" applyBorder="1" applyAlignment="1" applyProtection="1">
      <alignment horizontal="center" vertical="center" textRotation="90" wrapText="1"/>
      <protection/>
    </xf>
    <xf numFmtId="0" fontId="18" fillId="32" borderId="10" xfId="0" applyFont="1" applyFill="1" applyBorder="1" applyAlignment="1" applyProtection="1">
      <alignment horizontal="center" vertical="center" textRotation="90" wrapText="1"/>
      <protection/>
    </xf>
    <xf numFmtId="0" fontId="4" fillId="2" borderId="41" xfId="0" applyFont="1" applyFill="1" applyBorder="1" applyAlignment="1">
      <alignment horizontal="center"/>
    </xf>
    <xf numFmtId="0" fontId="4" fillId="2" borderId="42" xfId="0" applyFont="1" applyFill="1" applyBorder="1" applyAlignment="1">
      <alignment horizontal="center"/>
    </xf>
    <xf numFmtId="0" fontId="4" fillId="2" borderId="43" xfId="0" applyFont="1" applyFill="1" applyBorder="1" applyAlignment="1">
      <alignment horizontal="center"/>
    </xf>
    <xf numFmtId="0" fontId="4" fillId="2" borderId="72" xfId="0" applyFont="1" applyFill="1" applyBorder="1" applyAlignment="1">
      <alignment horizontal="center"/>
    </xf>
    <xf numFmtId="0" fontId="4" fillId="2" borderId="60" xfId="0" applyFont="1" applyFill="1" applyBorder="1" applyAlignment="1">
      <alignment horizontal="center"/>
    </xf>
    <xf numFmtId="0" fontId="4" fillId="2" borderId="73" xfId="0" applyFont="1" applyFill="1" applyBorder="1" applyAlignment="1">
      <alignment horizontal="center"/>
    </xf>
    <xf numFmtId="0" fontId="16" fillId="40" borderId="74" xfId="0" applyFont="1" applyFill="1" applyBorder="1" applyAlignment="1">
      <alignment horizontal="left" vertical="center" wrapText="1"/>
    </xf>
    <xf numFmtId="0" fontId="16" fillId="40" borderId="75" xfId="0" applyFont="1" applyFill="1" applyBorder="1" applyAlignment="1">
      <alignment horizontal="left" vertical="center" wrapText="1"/>
    </xf>
    <xf numFmtId="0" fontId="16" fillId="40" borderId="63" xfId="0" applyFont="1" applyFill="1" applyBorder="1" applyAlignment="1">
      <alignment horizontal="left" vertical="center" wrapText="1"/>
    </xf>
    <xf numFmtId="0" fontId="16" fillId="40" borderId="74" xfId="0" applyFont="1" applyFill="1" applyBorder="1" applyAlignment="1" applyProtection="1">
      <alignment horizontal="left" vertical="center" wrapText="1"/>
      <protection locked="0"/>
    </xf>
    <xf numFmtId="0" fontId="16" fillId="40" borderId="75" xfId="0" applyFont="1" applyFill="1" applyBorder="1" applyAlignment="1" applyProtection="1">
      <alignment horizontal="left" vertical="center" wrapText="1"/>
      <protection locked="0"/>
    </xf>
    <xf numFmtId="0" fontId="16" fillId="40" borderId="63" xfId="0" applyFont="1" applyFill="1" applyBorder="1" applyAlignment="1" applyProtection="1">
      <alignment horizontal="left" vertical="center" wrapText="1"/>
      <protection locked="0"/>
    </xf>
    <xf numFmtId="0" fontId="7" fillId="40" borderId="75" xfId="0" applyFont="1" applyFill="1" applyBorder="1" applyAlignment="1" applyProtection="1">
      <alignment horizontal="left" vertical="center" wrapText="1"/>
      <protection locked="0"/>
    </xf>
    <xf numFmtId="0" fontId="7" fillId="40" borderId="63" xfId="0" applyFont="1" applyFill="1" applyBorder="1" applyAlignment="1" applyProtection="1">
      <alignment horizontal="left" vertical="center" wrapText="1"/>
      <protection locked="0"/>
    </xf>
    <xf numFmtId="0" fontId="7" fillId="40" borderId="76" xfId="0" applyFont="1" applyFill="1" applyBorder="1" applyAlignment="1">
      <alignment horizontal="center" vertical="center" wrapText="1"/>
    </xf>
    <xf numFmtId="0" fontId="7" fillId="40" borderId="37" xfId="0" applyFont="1" applyFill="1" applyBorder="1" applyAlignment="1">
      <alignment horizontal="center" vertical="center" wrapText="1"/>
    </xf>
    <xf numFmtId="0" fontId="7" fillId="40" borderId="61" xfId="0" applyFont="1" applyFill="1" applyBorder="1" applyAlignment="1">
      <alignment horizontal="center" vertical="center" wrapText="1"/>
    </xf>
    <xf numFmtId="0" fontId="17" fillId="40" borderId="37" xfId="0" applyFont="1" applyFill="1" applyBorder="1" applyAlignment="1">
      <alignment horizontal="left" vertical="center" wrapText="1"/>
    </xf>
    <xf numFmtId="0" fontId="17" fillId="40" borderId="61" xfId="0" applyFont="1" applyFill="1" applyBorder="1" applyAlignment="1">
      <alignment horizontal="left" vertical="center" wrapText="1"/>
    </xf>
    <xf numFmtId="3" fontId="16" fillId="40" borderId="54" xfId="0" applyNumberFormat="1" applyFont="1" applyFill="1" applyBorder="1" applyAlignment="1" applyProtection="1">
      <alignment horizontal="center" vertical="center" wrapText="1"/>
      <protection/>
    </xf>
    <xf numFmtId="3" fontId="16" fillId="40" borderId="0" xfId="0" applyNumberFormat="1" applyFont="1" applyFill="1" applyBorder="1" applyAlignment="1" applyProtection="1">
      <alignment horizontal="center" vertical="center" wrapText="1"/>
      <protection/>
    </xf>
    <xf numFmtId="3" fontId="16" fillId="40" borderId="24" xfId="0" applyNumberFormat="1" applyFont="1" applyFill="1" applyBorder="1" applyAlignment="1" applyProtection="1">
      <alignment horizontal="center" vertical="center" wrapText="1"/>
      <protection/>
    </xf>
    <xf numFmtId="0" fontId="16" fillId="40" borderId="54" xfId="0" applyFont="1" applyFill="1" applyBorder="1" applyAlignment="1">
      <alignment horizontal="center" vertical="center" wrapText="1"/>
    </xf>
    <xf numFmtId="0" fontId="16" fillId="40" borderId="0" xfId="0" applyFont="1" applyFill="1" applyBorder="1" applyAlignment="1">
      <alignment horizontal="center" vertical="center" wrapText="1"/>
    </xf>
    <xf numFmtId="0" fontId="16" fillId="40" borderId="58" xfId="0" applyFont="1" applyFill="1" applyBorder="1" applyAlignment="1">
      <alignment horizontal="center" vertical="center" wrapText="1"/>
    </xf>
    <xf numFmtId="0" fontId="7" fillId="36" borderId="28" xfId="0" applyFont="1" applyFill="1" applyBorder="1" applyAlignment="1" applyProtection="1">
      <alignment horizontal="center" vertical="center" textRotation="90" wrapText="1"/>
      <protection locked="0"/>
    </xf>
    <xf numFmtId="0" fontId="7" fillId="36" borderId="51" xfId="0" applyFont="1" applyFill="1" applyBorder="1" applyAlignment="1" applyProtection="1">
      <alignment horizontal="center" vertical="center" textRotation="90" wrapText="1"/>
      <protection locked="0"/>
    </xf>
    <xf numFmtId="0" fontId="7" fillId="39" borderId="51" xfId="0" applyFont="1" applyFill="1" applyBorder="1" applyAlignment="1">
      <alignment horizontal="center" vertical="center" textRotation="90" wrapText="1"/>
    </xf>
    <xf numFmtId="3" fontId="7" fillId="34" borderId="13" xfId="0" applyNumberFormat="1" applyFont="1" applyFill="1" applyBorder="1" applyAlignment="1" applyProtection="1">
      <alignment horizontal="center" vertical="center" textRotation="90" wrapText="1"/>
      <protection/>
    </xf>
    <xf numFmtId="0" fontId="7" fillId="34" borderId="13" xfId="0" applyFont="1" applyFill="1" applyBorder="1" applyAlignment="1" applyProtection="1">
      <alignment horizontal="center" vertical="center" textRotation="90" wrapText="1"/>
      <protection/>
    </xf>
    <xf numFmtId="10" fontId="7" fillId="34" borderId="13" xfId="0" applyNumberFormat="1" applyFont="1" applyFill="1" applyBorder="1" applyAlignment="1" applyProtection="1">
      <alignment horizontal="center" vertical="center" textRotation="90" wrapText="1"/>
      <protection/>
    </xf>
    <xf numFmtId="0" fontId="7" fillId="34" borderId="48" xfId="0" applyFont="1" applyFill="1" applyBorder="1" applyAlignment="1" applyProtection="1">
      <alignment horizontal="center" vertical="center" textRotation="90" wrapText="1"/>
      <protection/>
    </xf>
    <xf numFmtId="3" fontId="7" fillId="32" borderId="13" xfId="0" applyNumberFormat="1" applyFont="1" applyFill="1" applyBorder="1" applyAlignment="1">
      <alignment horizontal="center" vertical="center" wrapText="1"/>
    </xf>
    <xf numFmtId="0" fontId="7" fillId="0" borderId="47" xfId="0" applyFont="1" applyFill="1" applyBorder="1" applyAlignment="1">
      <alignment horizontal="center"/>
    </xf>
    <xf numFmtId="0" fontId="7" fillId="0" borderId="13" xfId="0" applyFont="1" applyFill="1" applyBorder="1" applyAlignment="1">
      <alignment horizontal="center"/>
    </xf>
    <xf numFmtId="0" fontId="7" fillId="0" borderId="48" xfId="0" applyFont="1" applyFill="1" applyBorder="1" applyAlignment="1">
      <alignment horizontal="center"/>
    </xf>
    <xf numFmtId="3" fontId="18" fillId="33" borderId="13" xfId="0" applyNumberFormat="1" applyFont="1" applyFill="1" applyBorder="1" applyAlignment="1" applyProtection="1">
      <alignment horizontal="center" vertical="center" wrapText="1"/>
      <protection/>
    </xf>
    <xf numFmtId="0" fontId="18" fillId="32" borderId="13" xfId="0" applyFont="1" applyFill="1" applyBorder="1" applyAlignment="1" applyProtection="1">
      <alignment horizontal="center" vertical="center" textRotation="90" wrapText="1"/>
      <protection/>
    </xf>
    <xf numFmtId="0" fontId="18" fillId="32" borderId="13" xfId="0" applyFont="1" applyFill="1" applyBorder="1" applyAlignment="1">
      <alignment horizontal="center" vertical="center" textRotation="90" wrapText="1"/>
    </xf>
    <xf numFmtId="0" fontId="7" fillId="40" borderId="47" xfId="0" applyFont="1" applyFill="1" applyBorder="1" applyAlignment="1">
      <alignment horizontal="center" vertical="center" wrapText="1"/>
    </xf>
    <xf numFmtId="0" fontId="7" fillId="40" borderId="13" xfId="0" applyFont="1" applyFill="1" applyBorder="1" applyAlignment="1">
      <alignment horizontal="center" vertical="center" wrapText="1"/>
    </xf>
    <xf numFmtId="0" fontId="17" fillId="40" borderId="13" xfId="0" applyFont="1" applyFill="1" applyBorder="1" applyAlignment="1">
      <alignment horizontal="left" vertical="center" wrapText="1"/>
    </xf>
    <xf numFmtId="3" fontId="16" fillId="40" borderId="13" xfId="0" applyNumberFormat="1" applyFont="1" applyFill="1" applyBorder="1" applyAlignment="1" applyProtection="1">
      <alignment horizontal="center" vertical="center" wrapText="1"/>
      <protection/>
    </xf>
    <xf numFmtId="0" fontId="16" fillId="40" borderId="13" xfId="0" applyFont="1" applyFill="1" applyBorder="1" applyAlignment="1">
      <alignment horizontal="center" vertical="center" wrapText="1"/>
    </xf>
    <xf numFmtId="0" fontId="16" fillId="40" borderId="48" xfId="0" applyFont="1" applyFill="1" applyBorder="1" applyAlignment="1">
      <alignment horizontal="center" vertical="center" wrapText="1"/>
    </xf>
    <xf numFmtId="0" fontId="7" fillId="32" borderId="47" xfId="0" applyFont="1" applyFill="1" applyBorder="1" applyAlignment="1">
      <alignment horizontal="center" vertical="center"/>
    </xf>
    <xf numFmtId="177" fontId="16" fillId="32" borderId="13" xfId="0" applyNumberFormat="1" applyFont="1" applyFill="1" applyBorder="1" applyAlignment="1">
      <alignment horizontal="center" vertical="center" wrapText="1"/>
    </xf>
    <xf numFmtId="0" fontId="16" fillId="32" borderId="13" xfId="0" applyFont="1" applyFill="1" applyBorder="1" applyAlignment="1" applyProtection="1">
      <alignment horizontal="center" vertical="center" wrapText="1"/>
      <protection locked="0"/>
    </xf>
    <xf numFmtId="4" fontId="18" fillId="32" borderId="13" xfId="0" applyNumberFormat="1" applyFont="1" applyFill="1" applyBorder="1" applyAlignment="1" applyProtection="1">
      <alignment horizontal="center" vertical="center" textRotation="90" wrapText="1"/>
      <protection/>
    </xf>
    <xf numFmtId="0" fontId="8" fillId="36" borderId="47" xfId="0" applyFont="1" applyFill="1" applyBorder="1" applyAlignment="1">
      <alignment horizontal="center" vertical="center" wrapText="1"/>
    </xf>
    <xf numFmtId="0" fontId="5" fillId="0" borderId="13" xfId="0" applyFont="1" applyBorder="1" applyAlignment="1">
      <alignment horizontal="center" vertical="center" wrapText="1"/>
    </xf>
    <xf numFmtId="180" fontId="7" fillId="38" borderId="13" xfId="47" applyNumberFormat="1" applyFont="1" applyFill="1" applyBorder="1" applyAlignment="1" applyProtection="1">
      <alignment horizontal="center" vertical="center" textRotation="90" wrapText="1"/>
      <protection locked="0"/>
    </xf>
    <xf numFmtId="0" fontId="8" fillId="0" borderId="13" xfId="0" applyFont="1" applyFill="1" applyBorder="1" applyAlignment="1">
      <alignment horizontal="center" vertical="center" wrapText="1"/>
    </xf>
    <xf numFmtId="9" fontId="7" fillId="39" borderId="13" xfId="0" applyNumberFormat="1" applyFont="1" applyFill="1" applyBorder="1" applyAlignment="1">
      <alignment horizontal="center" vertical="center" wrapText="1"/>
    </xf>
    <xf numFmtId="0" fontId="7" fillId="39" borderId="13" xfId="0" applyFont="1" applyFill="1" applyBorder="1" applyAlignment="1">
      <alignment horizontal="center" vertical="center" wrapText="1"/>
    </xf>
    <xf numFmtId="0" fontId="7" fillId="36" borderId="46" xfId="0" applyFont="1" applyFill="1" applyBorder="1" applyAlignment="1">
      <alignment horizontal="center" vertical="center" textRotation="90" wrapText="1"/>
    </xf>
    <xf numFmtId="0" fontId="8" fillId="0" borderId="2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9" fontId="8" fillId="0" borderId="28" xfId="0" applyNumberFormat="1" applyFont="1" applyFill="1" applyBorder="1" applyAlignment="1">
      <alignment horizontal="center" vertical="center" wrapText="1"/>
    </xf>
    <xf numFmtId="180" fontId="7" fillId="38" borderId="45" xfId="47" applyNumberFormat="1" applyFont="1" applyFill="1" applyBorder="1" applyAlignment="1" applyProtection="1">
      <alignment horizontal="center" vertical="center" textRotation="90" wrapText="1"/>
      <protection locked="0"/>
    </xf>
    <xf numFmtId="3" fontId="7" fillId="0" borderId="45" xfId="0" applyNumberFormat="1" applyFont="1" applyFill="1" applyBorder="1" applyAlignment="1" applyProtection="1">
      <alignment horizontal="center" vertical="center" textRotation="90" wrapText="1"/>
      <protection locked="0"/>
    </xf>
    <xf numFmtId="0" fontId="7" fillId="36" borderId="45" xfId="0" applyFont="1" applyFill="1" applyBorder="1" applyAlignment="1" applyProtection="1">
      <alignment horizontal="center" vertical="center" textRotation="90" wrapText="1"/>
      <protection locked="0"/>
    </xf>
    <xf numFmtId="180" fontId="7" fillId="38" borderId="45" xfId="47" applyNumberFormat="1" applyFont="1" applyFill="1" applyBorder="1" applyAlignment="1" applyProtection="1">
      <alignment horizontal="center" textRotation="90" wrapText="1"/>
      <protection locked="0"/>
    </xf>
    <xf numFmtId="180" fontId="7" fillId="38" borderId="13" xfId="47" applyNumberFormat="1" applyFont="1" applyFill="1" applyBorder="1" applyAlignment="1" applyProtection="1">
      <alignment horizontal="center" textRotation="90" wrapText="1"/>
      <protection locked="0"/>
    </xf>
    <xf numFmtId="0" fontId="7" fillId="0" borderId="77" xfId="0" applyFont="1" applyFill="1" applyBorder="1" applyAlignment="1">
      <alignment horizontal="center" vertical="center" wrapText="1"/>
    </xf>
    <xf numFmtId="0" fontId="5" fillId="0" borderId="45" xfId="0" applyFont="1" applyBorder="1" applyAlignment="1">
      <alignment horizontal="center" vertical="center" wrapText="1"/>
    </xf>
    <xf numFmtId="0" fontId="7" fillId="36" borderId="45" xfId="0" applyFont="1" applyFill="1" applyBorder="1" applyAlignment="1">
      <alignment horizontal="center" vertical="center" textRotation="90" wrapText="1"/>
    </xf>
    <xf numFmtId="0" fontId="7" fillId="36" borderId="45" xfId="0" applyFont="1" applyFill="1" applyBorder="1" applyAlignment="1">
      <alignment horizontal="center" vertical="center" wrapText="1"/>
    </xf>
    <xf numFmtId="0" fontId="7" fillId="0" borderId="78" xfId="0" applyFont="1" applyFill="1" applyBorder="1" applyAlignment="1">
      <alignment horizontal="center"/>
    </xf>
    <xf numFmtId="0" fontId="7" fillId="0" borderId="49" xfId="0" applyFont="1" applyFill="1" applyBorder="1" applyAlignment="1">
      <alignment horizontal="center"/>
    </xf>
    <xf numFmtId="0" fontId="7" fillId="0" borderId="79" xfId="0" applyFont="1" applyFill="1" applyBorder="1" applyAlignment="1">
      <alignment horizontal="center"/>
    </xf>
    <xf numFmtId="0" fontId="8" fillId="36" borderId="44" xfId="0" applyFont="1" applyFill="1" applyBorder="1" applyAlignment="1">
      <alignment horizontal="center" vertical="center" wrapText="1"/>
    </xf>
    <xf numFmtId="1" fontId="7" fillId="36" borderId="77" xfId="0" applyNumberFormat="1" applyFont="1" applyFill="1" applyBorder="1" applyAlignment="1">
      <alignment horizontal="center" vertical="center" textRotation="90" wrapText="1"/>
    </xf>
    <xf numFmtId="0" fontId="8" fillId="0" borderId="45" xfId="0" applyFont="1" applyFill="1" applyBorder="1" applyAlignment="1">
      <alignment horizontal="center" vertical="center" wrapText="1"/>
    </xf>
    <xf numFmtId="10" fontId="7" fillId="39" borderId="77" xfId="0" applyNumberFormat="1" applyFont="1" applyFill="1" applyBorder="1" applyAlignment="1" applyProtection="1">
      <alignment horizontal="center" vertical="center" wrapText="1"/>
      <protection locked="0"/>
    </xf>
    <xf numFmtId="0" fontId="7" fillId="39" borderId="14" xfId="0" applyFont="1" applyFill="1" applyBorder="1" applyAlignment="1" applyProtection="1">
      <alignment horizontal="center" vertical="center" wrapText="1"/>
      <protection locked="0"/>
    </xf>
    <xf numFmtId="0" fontId="7" fillId="37" borderId="28" xfId="0" applyFont="1" applyFill="1" applyBorder="1" applyAlignment="1" applyProtection="1">
      <alignment horizontal="center" vertical="center" textRotation="90" wrapText="1"/>
      <protection locked="0"/>
    </xf>
    <xf numFmtId="0" fontId="7" fillId="37" borderId="14" xfId="0" applyFont="1" applyFill="1" applyBorder="1" applyAlignment="1" applyProtection="1">
      <alignment horizontal="center" vertical="center" textRotation="90" wrapText="1"/>
      <protection locked="0"/>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12"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7" fillId="37" borderId="10" xfId="0" applyFont="1" applyFill="1" applyBorder="1" applyAlignment="1" applyProtection="1">
      <alignment horizontal="center" vertical="center" textRotation="90" wrapText="1"/>
      <protection locked="0"/>
    </xf>
    <xf numFmtId="3" fontId="7" fillId="0" borderId="12" xfId="0" applyNumberFormat="1" applyFont="1" applyFill="1" applyBorder="1" applyAlignment="1" applyProtection="1">
      <alignment horizontal="center" vertical="center" textRotation="90" wrapText="1"/>
      <protection locked="0"/>
    </xf>
    <xf numFmtId="3" fontId="7" fillId="0" borderId="10" xfId="0" applyNumberFormat="1" applyFont="1" applyFill="1" applyBorder="1" applyAlignment="1" applyProtection="1">
      <alignment horizontal="center" vertical="center" textRotation="90" wrapText="1"/>
      <protection locked="0"/>
    </xf>
    <xf numFmtId="3" fontId="7" fillId="0" borderId="11" xfId="0" applyNumberFormat="1" applyFont="1" applyFill="1" applyBorder="1" applyAlignment="1" applyProtection="1">
      <alignment horizontal="center" vertical="center" textRotation="90" wrapText="1"/>
      <protection locked="0"/>
    </xf>
    <xf numFmtId="3" fontId="7" fillId="0" borderId="12"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0" fontId="7" fillId="0" borderId="12" xfId="0" applyFont="1" applyFill="1" applyBorder="1" applyAlignment="1" applyProtection="1">
      <alignment horizontal="center" vertical="center" textRotation="90" wrapText="1"/>
      <protection locked="0"/>
    </xf>
    <xf numFmtId="0" fontId="7" fillId="0" borderId="10" xfId="0" applyFont="1" applyFill="1" applyBorder="1" applyAlignment="1" applyProtection="1">
      <alignment horizontal="center" vertical="center" textRotation="90" wrapText="1"/>
      <protection locked="0"/>
    </xf>
    <xf numFmtId="0" fontId="7" fillId="0" borderId="11" xfId="0" applyFont="1" applyFill="1" applyBorder="1" applyAlignment="1" applyProtection="1">
      <alignment horizontal="center" vertical="center" textRotation="90" wrapText="1"/>
      <protection locked="0"/>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20" fillId="37" borderId="12" xfId="0" applyFont="1" applyFill="1" applyBorder="1" applyAlignment="1" applyProtection="1">
      <alignment horizontal="center" vertical="center" wrapText="1"/>
      <protection locked="0"/>
    </xf>
    <xf numFmtId="0" fontId="20" fillId="37" borderId="10" xfId="0" applyFont="1" applyFill="1" applyBorder="1" applyAlignment="1" applyProtection="1">
      <alignment horizontal="center" vertical="center" wrapText="1"/>
      <protection locked="0"/>
    </xf>
    <xf numFmtId="0" fontId="20" fillId="37" borderId="11" xfId="0" applyFont="1" applyFill="1" applyBorder="1" applyAlignment="1" applyProtection="1">
      <alignment horizontal="center" vertical="center" wrapText="1"/>
      <protection locked="0"/>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9" fontId="20" fillId="0" borderId="12" xfId="0" applyNumberFormat="1" applyFont="1" applyFill="1" applyBorder="1" applyAlignment="1">
      <alignment horizontal="center" vertical="center" wrapText="1"/>
    </xf>
    <xf numFmtId="9" fontId="20" fillId="0" borderId="10" xfId="0" applyNumberFormat="1" applyFont="1" applyFill="1" applyBorder="1" applyAlignment="1">
      <alignment horizontal="center" vertical="center" wrapText="1"/>
    </xf>
    <xf numFmtId="9" fontId="20" fillId="0" borderId="11" xfId="0" applyNumberFormat="1" applyFont="1" applyFill="1" applyBorder="1" applyAlignment="1">
      <alignment horizontal="center" vertical="center" wrapText="1"/>
    </xf>
    <xf numFmtId="0" fontId="7" fillId="36" borderId="26" xfId="0" applyFont="1" applyFill="1" applyBorder="1" applyAlignment="1" applyProtection="1">
      <alignment horizontal="center" vertical="center" textRotation="90" wrapText="1"/>
      <protection locked="0"/>
    </xf>
    <xf numFmtId="0" fontId="20" fillId="0" borderId="13" xfId="0" applyFont="1" applyFill="1" applyBorder="1" applyAlignment="1" applyProtection="1">
      <alignment horizontal="center" vertical="center" textRotation="90" wrapText="1"/>
      <protection locked="0"/>
    </xf>
    <xf numFmtId="0" fontId="20" fillId="0" borderId="26" xfId="0" applyFont="1" applyFill="1" applyBorder="1" applyAlignment="1" applyProtection="1">
      <alignment horizontal="center" vertical="center" textRotation="90" wrapText="1"/>
      <protection locked="0"/>
    </xf>
    <xf numFmtId="0" fontId="7" fillId="0" borderId="38" xfId="0" applyFont="1" applyFill="1" applyBorder="1" applyAlignment="1">
      <alignment horizontal="center" vertical="center" textRotation="90" wrapText="1"/>
    </xf>
    <xf numFmtId="0" fontId="7" fillId="0" borderId="30" xfId="0" applyFont="1" applyFill="1" applyBorder="1" applyAlignment="1">
      <alignment horizontal="center" vertical="center" textRotation="90" wrapText="1"/>
    </xf>
    <xf numFmtId="0" fontId="7" fillId="0" borderId="80" xfId="0" applyFont="1" applyFill="1" applyBorder="1" applyAlignment="1">
      <alignment horizontal="center" vertical="center" textRotation="90" wrapText="1"/>
    </xf>
    <xf numFmtId="0" fontId="7" fillId="37" borderId="12" xfId="0" applyFont="1" applyFill="1" applyBorder="1" applyAlignment="1" applyProtection="1">
      <alignment horizontal="center" vertical="center" wrapText="1"/>
      <protection locked="0"/>
    </xf>
    <xf numFmtId="0" fontId="7" fillId="37" borderId="10" xfId="0" applyFont="1" applyFill="1" applyBorder="1" applyAlignment="1" applyProtection="1">
      <alignment horizontal="center" vertical="center" wrapText="1"/>
      <protection locked="0"/>
    </xf>
    <xf numFmtId="0" fontId="7" fillId="37" borderId="11" xfId="0" applyFont="1" applyFill="1" applyBorder="1" applyAlignment="1" applyProtection="1">
      <alignment horizontal="center" vertical="center" wrapText="1"/>
      <protection locked="0"/>
    </xf>
    <xf numFmtId="9" fontId="7" fillId="0" borderId="12" xfId="0" applyNumberFormat="1" applyFont="1" applyFill="1" applyBorder="1" applyAlignment="1">
      <alignment horizontal="justify" vertical="center" wrapText="1"/>
    </xf>
    <xf numFmtId="9" fontId="7" fillId="0" borderId="10" xfId="0" applyNumberFormat="1" applyFont="1" applyFill="1" applyBorder="1" applyAlignment="1">
      <alignment horizontal="justify" vertical="center" wrapText="1"/>
    </xf>
    <xf numFmtId="9" fontId="7" fillId="0" borderId="11" xfId="0" applyNumberFormat="1" applyFont="1" applyFill="1" applyBorder="1" applyAlignment="1">
      <alignment horizontal="justify" vertical="center" wrapText="1"/>
    </xf>
    <xf numFmtId="3" fontId="7" fillId="0" borderId="21" xfId="0" applyNumberFormat="1" applyFont="1" applyFill="1" applyBorder="1" applyAlignment="1" applyProtection="1">
      <alignment horizontal="center" vertical="center" textRotation="90" wrapText="1"/>
      <protection locked="0"/>
    </xf>
    <xf numFmtId="3" fontId="7" fillId="0" borderId="30" xfId="0" applyNumberFormat="1" applyFont="1" applyFill="1" applyBorder="1" applyAlignment="1" applyProtection="1">
      <alignment horizontal="center" vertical="center" textRotation="90" wrapText="1"/>
      <protection locked="0"/>
    </xf>
    <xf numFmtId="3" fontId="7" fillId="0" borderId="80" xfId="0" applyNumberFormat="1" applyFont="1" applyFill="1" applyBorder="1" applyAlignment="1" applyProtection="1">
      <alignment horizontal="center" vertical="center" textRotation="90" wrapText="1"/>
      <protection locked="0"/>
    </xf>
    <xf numFmtId="3" fontId="7" fillId="0" borderId="65" xfId="0" applyNumberFormat="1" applyFont="1" applyFill="1" applyBorder="1" applyAlignment="1" applyProtection="1">
      <alignment horizontal="center" vertical="center" textRotation="90" wrapText="1"/>
      <protection locked="0"/>
    </xf>
    <xf numFmtId="3" fontId="7" fillId="0" borderId="61" xfId="0" applyNumberFormat="1" applyFont="1" applyFill="1" applyBorder="1" applyAlignment="1" applyProtection="1">
      <alignment horizontal="center" vertical="center" textRotation="90" wrapText="1"/>
      <protection locked="0"/>
    </xf>
    <xf numFmtId="3" fontId="7" fillId="0" borderId="26" xfId="0" applyNumberFormat="1" applyFont="1" applyFill="1" applyBorder="1" applyAlignment="1" applyProtection="1">
      <alignment horizontal="center" vertical="center" textRotation="90" wrapText="1"/>
      <protection locked="0"/>
    </xf>
    <xf numFmtId="9" fontId="7" fillId="0" borderId="12" xfId="0" applyNumberFormat="1"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9" fontId="7" fillId="0" borderId="11" xfId="0" applyNumberFormat="1" applyFont="1" applyFill="1" applyBorder="1" applyAlignment="1">
      <alignment horizontal="center" vertical="center" wrapText="1"/>
    </xf>
    <xf numFmtId="0" fontId="7" fillId="36" borderId="81" xfId="0" applyFont="1" applyFill="1" applyBorder="1" applyAlignment="1">
      <alignment horizontal="center" vertical="center" wrapText="1"/>
    </xf>
    <xf numFmtId="0" fontId="7" fillId="36" borderId="82" xfId="0" applyFont="1" applyFill="1" applyBorder="1" applyAlignment="1">
      <alignment horizontal="center" vertical="center" wrapText="1"/>
    </xf>
    <xf numFmtId="1" fontId="7" fillId="36" borderId="19" xfId="0" applyNumberFormat="1" applyFont="1" applyFill="1" applyBorder="1" applyAlignment="1">
      <alignment horizontal="center" vertical="center" textRotation="90" wrapText="1"/>
    </xf>
    <xf numFmtId="1" fontId="7" fillId="36" borderId="53" xfId="0" applyNumberFormat="1" applyFont="1" applyFill="1" applyBorder="1" applyAlignment="1">
      <alignment horizontal="center" vertical="center" textRotation="90" wrapText="1"/>
    </xf>
    <xf numFmtId="1" fontId="7" fillId="36" borderId="71" xfId="0" applyNumberFormat="1" applyFont="1" applyFill="1" applyBorder="1" applyAlignment="1">
      <alignment horizontal="center" vertical="center" textRotation="90" wrapText="1"/>
    </xf>
    <xf numFmtId="180" fontId="7" fillId="38" borderId="12" xfId="47" applyNumberFormat="1" applyFont="1" applyFill="1" applyBorder="1" applyAlignment="1" applyProtection="1">
      <alignment horizontal="center" vertical="center" textRotation="90" wrapText="1"/>
      <protection locked="0"/>
    </xf>
    <xf numFmtId="180" fontId="7" fillId="38" borderId="10" xfId="47" applyNumberFormat="1" applyFont="1" applyFill="1" applyBorder="1" applyAlignment="1" applyProtection="1">
      <alignment horizontal="center" vertical="center" textRotation="90" wrapText="1"/>
      <protection locked="0"/>
    </xf>
    <xf numFmtId="180" fontId="7" fillId="38" borderId="11" xfId="47" applyNumberFormat="1" applyFont="1" applyFill="1" applyBorder="1" applyAlignment="1" applyProtection="1">
      <alignment horizontal="center" vertical="center" textRotation="90" wrapText="1"/>
      <protection locked="0"/>
    </xf>
    <xf numFmtId="3" fontId="7" fillId="0" borderId="68" xfId="0" applyNumberFormat="1" applyFont="1" applyFill="1" applyBorder="1" applyAlignment="1" applyProtection="1">
      <alignment horizontal="center" vertical="center" textRotation="90" wrapText="1"/>
      <protection locked="0"/>
    </xf>
    <xf numFmtId="3" fontId="7" fillId="0" borderId="23" xfId="0" applyNumberFormat="1" applyFont="1" applyFill="1" applyBorder="1" applyAlignment="1" applyProtection="1">
      <alignment horizontal="center" vertical="center" textRotation="90" wrapText="1"/>
      <protection locked="0"/>
    </xf>
    <xf numFmtId="0" fontId="7" fillId="36" borderId="12" xfId="0" applyFont="1" applyFill="1" applyBorder="1" applyAlignment="1" applyProtection="1">
      <alignment horizontal="center" vertical="center" textRotation="90" wrapText="1"/>
      <protection locked="0"/>
    </xf>
    <xf numFmtId="0" fontId="7" fillId="36" borderId="10" xfId="0" applyFont="1" applyFill="1" applyBorder="1" applyAlignment="1" applyProtection="1">
      <alignment horizontal="center" vertical="center" textRotation="90" wrapText="1"/>
      <protection locked="0"/>
    </xf>
    <xf numFmtId="0" fontId="7" fillId="36" borderId="11" xfId="0" applyFont="1" applyFill="1" applyBorder="1" applyAlignment="1" applyProtection="1">
      <alignment horizontal="center" vertical="center" textRotation="90" wrapText="1"/>
      <protection locked="0"/>
    </xf>
    <xf numFmtId="0" fontId="7" fillId="36" borderId="23" xfId="0" applyFont="1" applyFill="1" applyBorder="1" applyAlignment="1" applyProtection="1">
      <alignment horizontal="center" vertical="center" textRotation="90" wrapText="1"/>
      <protection locked="0"/>
    </xf>
    <xf numFmtId="0" fontId="7" fillId="36" borderId="64" xfId="0" applyFont="1" applyFill="1" applyBorder="1" applyAlignment="1">
      <alignment horizontal="center" vertical="center" textRotation="90" wrapText="1"/>
    </xf>
    <xf numFmtId="0" fontId="7" fillId="36" borderId="33" xfId="0" applyFont="1" applyFill="1" applyBorder="1" applyAlignment="1">
      <alignment horizontal="center" vertical="center" textRotation="90" wrapText="1"/>
    </xf>
    <xf numFmtId="0" fontId="7" fillId="36" borderId="36" xfId="0" applyFont="1" applyFill="1" applyBorder="1" applyAlignment="1">
      <alignment horizontal="center" vertical="center" textRotation="90" wrapText="1"/>
    </xf>
    <xf numFmtId="0" fontId="7" fillId="36" borderId="19" xfId="0" applyFont="1" applyFill="1" applyBorder="1" applyAlignment="1">
      <alignment horizontal="center" vertical="center" wrapText="1"/>
    </xf>
    <xf numFmtId="0" fontId="7" fillId="36" borderId="53" xfId="0" applyFont="1" applyFill="1" applyBorder="1" applyAlignment="1">
      <alignment horizontal="center" vertical="center" wrapText="1"/>
    </xf>
    <xf numFmtId="0" fontId="7" fillId="36" borderId="71" xfId="0" applyFont="1" applyFill="1" applyBorder="1" applyAlignment="1">
      <alignment horizontal="center" vertical="center" wrapText="1"/>
    </xf>
    <xf numFmtId="1" fontId="7" fillId="36" borderId="21" xfId="0" applyNumberFormat="1" applyFont="1" applyFill="1" applyBorder="1" applyAlignment="1">
      <alignment horizontal="center" vertical="center" textRotation="90" wrapText="1"/>
    </xf>
    <xf numFmtId="1" fontId="7" fillId="36" borderId="30" xfId="0" applyNumberFormat="1" applyFont="1" applyFill="1" applyBorder="1" applyAlignment="1">
      <alignment horizontal="center" vertical="center" textRotation="90" wrapText="1"/>
    </xf>
    <xf numFmtId="1" fontId="7" fillId="36" borderId="80" xfId="0" applyNumberFormat="1" applyFont="1" applyFill="1" applyBorder="1" applyAlignment="1">
      <alignment horizontal="center" vertical="center" textRotation="90" wrapText="1"/>
    </xf>
    <xf numFmtId="0" fontId="4" fillId="2" borderId="78" xfId="0" applyFont="1" applyFill="1" applyBorder="1" applyAlignment="1">
      <alignment horizontal="center"/>
    </xf>
    <xf numFmtId="0" fontId="4" fillId="2" borderId="49" xfId="0" applyFont="1" applyFill="1" applyBorder="1" applyAlignment="1">
      <alignment horizontal="center"/>
    </xf>
    <xf numFmtId="0" fontId="4" fillId="2" borderId="79" xfId="0" applyFont="1" applyFill="1" applyBorder="1" applyAlignment="1">
      <alignment horizontal="center"/>
    </xf>
    <xf numFmtId="0" fontId="16" fillId="40" borderId="83" xfId="0" applyFont="1" applyFill="1" applyBorder="1" applyAlignment="1">
      <alignment horizontal="left" vertical="center" wrapText="1"/>
    </xf>
    <xf numFmtId="0" fontId="16" fillId="40" borderId="67" xfId="0" applyFont="1" applyFill="1" applyBorder="1" applyAlignment="1" applyProtection="1">
      <alignment vertical="center" wrapText="1"/>
      <protection locked="0"/>
    </xf>
    <xf numFmtId="0" fontId="7" fillId="40" borderId="84" xfId="0" applyFont="1" applyFill="1" applyBorder="1" applyAlignment="1" applyProtection="1">
      <alignment vertical="center" wrapText="1"/>
      <protection locked="0"/>
    </xf>
    <xf numFmtId="0" fontId="7" fillId="40" borderId="69" xfId="0" applyFont="1" applyFill="1" applyBorder="1" applyAlignment="1" applyProtection="1">
      <alignment vertical="center" wrapText="1"/>
      <protection locked="0"/>
    </xf>
    <xf numFmtId="0" fontId="7" fillId="40" borderId="8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9" fontId="5" fillId="0" borderId="28" xfId="0" applyNumberFormat="1" applyFont="1" applyFill="1" applyBorder="1" applyAlignment="1">
      <alignment horizontal="center" vertical="center"/>
    </xf>
    <xf numFmtId="9" fontId="5" fillId="0" borderId="10" xfId="0" applyNumberFormat="1" applyFont="1" applyFill="1" applyBorder="1" applyAlignment="1">
      <alignment horizontal="center" vertical="center"/>
    </xf>
    <xf numFmtId="9" fontId="5" fillId="0" borderId="14" xfId="0" applyNumberFormat="1" applyFont="1" applyFill="1" applyBorder="1" applyAlignment="1">
      <alignment horizontal="center" vertical="center"/>
    </xf>
    <xf numFmtId="1" fontId="5" fillId="0" borderId="28" xfId="57" applyNumberFormat="1" applyFont="1" applyFill="1" applyBorder="1" applyAlignment="1">
      <alignment horizontal="center" vertical="center"/>
    </xf>
    <xf numFmtId="1" fontId="5" fillId="0" borderId="10" xfId="57" applyNumberFormat="1" applyFont="1" applyFill="1" applyBorder="1" applyAlignment="1">
      <alignment horizontal="center" vertical="center"/>
    </xf>
    <xf numFmtId="1" fontId="5" fillId="0" borderId="14" xfId="57" applyNumberFormat="1" applyFont="1" applyFill="1" applyBorder="1" applyAlignment="1">
      <alignment horizontal="center" vertical="center"/>
    </xf>
    <xf numFmtId="189" fontId="5" fillId="0" borderId="28" xfId="0" applyNumberFormat="1" applyFont="1" applyFill="1" applyBorder="1" applyAlignment="1">
      <alignment horizontal="center" vertical="center"/>
    </xf>
    <xf numFmtId="189" fontId="5" fillId="0" borderId="10" xfId="0" applyNumberFormat="1" applyFont="1" applyFill="1" applyBorder="1" applyAlignment="1">
      <alignment horizontal="center" vertical="center"/>
    </xf>
    <xf numFmtId="189" fontId="5" fillId="0" borderId="14" xfId="0" applyNumberFormat="1" applyFont="1" applyFill="1" applyBorder="1" applyAlignment="1">
      <alignment horizontal="center" vertical="center"/>
    </xf>
    <xf numFmtId="9" fontId="7" fillId="36" borderId="13" xfId="57" applyNumberFormat="1" applyFont="1" applyFill="1" applyBorder="1" applyAlignment="1">
      <alignment horizontal="center" vertical="center" textRotation="90" wrapText="1"/>
    </xf>
    <xf numFmtId="9" fontId="5" fillId="0" borderId="13" xfId="0" applyNumberFormat="1" applyFont="1" applyFill="1" applyBorder="1" applyAlignment="1">
      <alignment horizontal="justify" vertical="center"/>
    </xf>
    <xf numFmtId="0" fontId="8" fillId="42" borderId="13" xfId="0" applyFont="1" applyFill="1" applyBorder="1" applyAlignment="1">
      <alignment horizontal="justify" vertical="center" wrapText="1"/>
    </xf>
    <xf numFmtId="0" fontId="8" fillId="42" borderId="13" xfId="0" applyFont="1" applyFill="1" applyBorder="1" applyAlignment="1">
      <alignment horizontal="justify" vertical="center"/>
    </xf>
    <xf numFmtId="0" fontId="8" fillId="36" borderId="13" xfId="0" applyFont="1" applyFill="1" applyBorder="1" applyAlignment="1">
      <alignment horizontal="center" vertical="center" wrapText="1"/>
    </xf>
    <xf numFmtId="3" fontId="8" fillId="0" borderId="13" xfId="0" applyNumberFormat="1" applyFont="1" applyFill="1" applyBorder="1" applyAlignment="1" applyProtection="1">
      <alignment horizontal="center" vertical="center" textRotation="90" wrapText="1"/>
      <protection locked="0"/>
    </xf>
    <xf numFmtId="0" fontId="8" fillId="39" borderId="13" xfId="0" applyFont="1" applyFill="1" applyBorder="1" applyAlignment="1" applyProtection="1">
      <alignment horizontal="center" vertical="center" textRotation="90" wrapText="1"/>
      <protection locked="0"/>
    </xf>
    <xf numFmtId="0" fontId="8" fillId="36" borderId="13" xfId="0" applyFont="1" applyFill="1" applyBorder="1" applyAlignment="1" applyProtection="1">
      <alignment horizontal="center" vertical="center" textRotation="90" wrapText="1"/>
      <protection locked="0"/>
    </xf>
    <xf numFmtId="0" fontId="8" fillId="36" borderId="13" xfId="0" applyFont="1" applyFill="1" applyBorder="1" applyAlignment="1">
      <alignment horizontal="center" vertical="center" textRotation="90" wrapText="1"/>
    </xf>
    <xf numFmtId="180" fontId="8" fillId="38" borderId="13" xfId="47" applyNumberFormat="1" applyFont="1" applyFill="1" applyBorder="1" applyAlignment="1" applyProtection="1">
      <alignment horizontal="center" vertical="center" textRotation="90" wrapText="1"/>
      <protection locked="0"/>
    </xf>
    <xf numFmtId="1" fontId="8" fillId="36" borderId="13" xfId="0" applyNumberFormat="1" applyFont="1" applyFill="1" applyBorder="1" applyAlignment="1">
      <alignment horizontal="center" vertical="center" textRotation="90" wrapText="1"/>
    </xf>
    <xf numFmtId="0" fontId="8" fillId="39" borderId="13" xfId="0" applyFont="1" applyFill="1" applyBorder="1" applyAlignment="1" applyProtection="1">
      <alignment horizontal="center" vertical="center" wrapText="1"/>
      <protection locked="0"/>
    </xf>
    <xf numFmtId="180" fontId="8" fillId="0" borderId="13" xfId="47" applyNumberFormat="1" applyFont="1" applyFill="1" applyBorder="1" applyAlignment="1" applyProtection="1">
      <alignment horizontal="center" vertical="center" textRotation="90" wrapText="1"/>
      <protection locked="0"/>
    </xf>
    <xf numFmtId="0" fontId="8" fillId="0" borderId="13" xfId="0" applyFont="1" applyFill="1" applyBorder="1" applyAlignment="1" applyProtection="1">
      <alignment horizontal="center" vertical="center" textRotation="90" wrapText="1"/>
      <protection locked="0"/>
    </xf>
    <xf numFmtId="0" fontId="8" fillId="0" borderId="13" xfId="0" applyFont="1" applyFill="1" applyBorder="1" applyAlignment="1">
      <alignment horizontal="center" vertical="center" textRotation="90" wrapText="1"/>
    </xf>
    <xf numFmtId="0" fontId="8" fillId="0" borderId="28"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4" xfId="0" applyFont="1" applyFill="1" applyBorder="1" applyAlignment="1">
      <alignment horizontal="justify" vertical="center" wrapText="1"/>
    </xf>
    <xf numFmtId="1" fontId="8" fillId="0" borderId="28" xfId="0" applyNumberFormat="1" applyFont="1" applyFill="1" applyBorder="1" applyAlignment="1">
      <alignment horizontal="justify" vertical="center" textRotation="90" wrapText="1"/>
    </xf>
    <xf numFmtId="1" fontId="8" fillId="0" borderId="10" xfId="0" applyNumberFormat="1" applyFont="1" applyFill="1" applyBorder="1" applyAlignment="1">
      <alignment horizontal="justify" vertical="center" textRotation="90" wrapText="1"/>
    </xf>
    <xf numFmtId="1" fontId="8" fillId="0" borderId="14" xfId="0" applyNumberFormat="1" applyFont="1" applyFill="1" applyBorder="1" applyAlignment="1">
      <alignment horizontal="justify" vertical="center" textRotation="90" wrapText="1"/>
    </xf>
    <xf numFmtId="1" fontId="8" fillId="0" borderId="13" xfId="0" applyNumberFormat="1" applyFont="1" applyFill="1" applyBorder="1" applyAlignment="1">
      <alignment horizontal="center" vertical="center" textRotation="90" wrapText="1"/>
    </xf>
    <xf numFmtId="0" fontId="8" fillId="0" borderId="28"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8"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3" fontId="5" fillId="32" borderId="66" xfId="0" applyNumberFormat="1" applyFont="1" applyFill="1" applyBorder="1" applyAlignment="1">
      <alignment horizontal="center" vertical="center" wrapText="1"/>
    </xf>
    <xf numFmtId="3" fontId="5" fillId="32" borderId="49" xfId="0" applyNumberFormat="1" applyFont="1" applyFill="1" applyBorder="1" applyAlignment="1">
      <alignment horizontal="center" vertical="center" wrapText="1"/>
    </xf>
    <xf numFmtId="0" fontId="5" fillId="36" borderId="19" xfId="0" applyFont="1" applyFill="1" applyBorder="1" applyAlignment="1">
      <alignment horizontal="center" vertical="center" wrapText="1"/>
    </xf>
    <xf numFmtId="0" fontId="5" fillId="36" borderId="53" xfId="0" applyFont="1" applyFill="1" applyBorder="1" applyAlignment="1">
      <alignment horizontal="center" vertical="center" wrapText="1"/>
    </xf>
    <xf numFmtId="0" fontId="5" fillId="36" borderId="71"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6" borderId="11" xfId="0" applyFont="1" applyFill="1" applyBorder="1" applyAlignment="1">
      <alignment horizontal="center" vertical="center" wrapText="1"/>
    </xf>
    <xf numFmtId="3" fontId="5" fillId="0" borderId="13" xfId="0" applyNumberFormat="1" applyFont="1" applyFill="1" applyBorder="1" applyAlignment="1" applyProtection="1">
      <alignment horizontal="center" vertical="center" textRotation="90" wrapText="1"/>
      <protection locked="0"/>
    </xf>
    <xf numFmtId="0" fontId="19" fillId="40" borderId="74" xfId="0" applyFont="1" applyFill="1" applyBorder="1" applyAlignment="1" applyProtection="1">
      <alignment horizontal="left" vertical="center" wrapText="1"/>
      <protection locked="0"/>
    </xf>
    <xf numFmtId="0" fontId="20" fillId="40" borderId="75" xfId="0" applyFont="1" applyFill="1" applyBorder="1" applyAlignment="1" applyProtection="1">
      <alignment horizontal="left" vertical="center" wrapText="1"/>
      <protection locked="0"/>
    </xf>
    <xf numFmtId="0" fontId="20" fillId="40" borderId="63" xfId="0" applyFont="1" applyFill="1" applyBorder="1" applyAlignment="1" applyProtection="1">
      <alignment horizontal="left" vertical="center" wrapText="1"/>
      <protection locked="0"/>
    </xf>
    <xf numFmtId="0" fontId="7" fillId="36" borderId="28" xfId="0" applyFont="1" applyFill="1" applyBorder="1" applyAlignment="1">
      <alignment horizontal="center" vertical="center" wrapText="1"/>
    </xf>
    <xf numFmtId="0" fontId="7" fillId="36" borderId="14" xfId="0" applyFont="1" applyFill="1" applyBorder="1" applyAlignment="1">
      <alignment horizontal="center" vertical="center" wrapText="1"/>
    </xf>
    <xf numFmtId="9" fontId="7" fillId="37" borderId="13" xfId="57" applyFont="1" applyFill="1" applyBorder="1" applyAlignment="1" applyProtection="1">
      <alignment horizontal="center" vertical="center" textRotation="90" wrapText="1"/>
      <protection locked="0"/>
    </xf>
    <xf numFmtId="0" fontId="7" fillId="0" borderId="13" xfId="0" applyFont="1" applyFill="1" applyBorder="1" applyAlignment="1">
      <alignment horizontal="center" vertical="center" textRotation="90" wrapText="1"/>
    </xf>
    <xf numFmtId="0" fontId="7" fillId="36" borderId="12"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7" fillId="36" borderId="11" xfId="0" applyFont="1" applyFill="1" applyBorder="1" applyAlignment="1">
      <alignment horizontal="center" vertical="center" wrapText="1"/>
    </xf>
    <xf numFmtId="0" fontId="9" fillId="0" borderId="2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3" fontId="7" fillId="0" borderId="28" xfId="0" applyNumberFormat="1" applyFont="1" applyFill="1" applyBorder="1" applyAlignment="1" applyProtection="1">
      <alignment horizontal="center" vertical="center" textRotation="90" wrapText="1"/>
      <protection locked="0"/>
    </xf>
    <xf numFmtId="3" fontId="7" fillId="0" borderId="14" xfId="0" applyNumberFormat="1" applyFont="1" applyFill="1" applyBorder="1" applyAlignment="1" applyProtection="1">
      <alignment horizontal="center" vertical="center" textRotation="90" wrapText="1"/>
      <protection locked="0"/>
    </xf>
    <xf numFmtId="0" fontId="7" fillId="39" borderId="28" xfId="0" applyFont="1" applyFill="1" applyBorder="1" applyAlignment="1" applyProtection="1">
      <alignment horizontal="center" vertical="center" textRotation="90" wrapText="1"/>
      <protection locked="0"/>
    </xf>
    <xf numFmtId="0" fontId="7" fillId="39" borderId="10" xfId="0" applyFont="1" applyFill="1" applyBorder="1" applyAlignment="1" applyProtection="1">
      <alignment horizontal="center" vertical="center" textRotation="90" wrapText="1"/>
      <protection locked="0"/>
    </xf>
    <xf numFmtId="0" fontId="7" fillId="39" borderId="11" xfId="0" applyFont="1" applyFill="1" applyBorder="1" applyAlignment="1" applyProtection="1">
      <alignment horizontal="center" vertical="center" textRotation="90" wrapText="1"/>
      <protection locked="0"/>
    </xf>
    <xf numFmtId="1" fontId="7" fillId="0" borderId="28" xfId="0" applyNumberFormat="1" applyFont="1" applyFill="1" applyBorder="1" applyAlignment="1">
      <alignment horizontal="center" vertical="center" textRotation="90" wrapText="1"/>
    </xf>
    <xf numFmtId="1" fontId="7" fillId="0" borderId="10" xfId="0" applyNumberFormat="1" applyFont="1" applyFill="1" applyBorder="1" applyAlignment="1">
      <alignment horizontal="center" vertical="center" textRotation="90" wrapText="1"/>
    </xf>
    <xf numFmtId="1" fontId="7" fillId="0" borderId="14" xfId="0" applyNumberFormat="1" applyFont="1" applyFill="1" applyBorder="1" applyAlignment="1">
      <alignment horizontal="center" vertical="center" textRotation="90" wrapText="1"/>
    </xf>
    <xf numFmtId="0" fontId="5" fillId="0" borderId="13" xfId="0" applyFont="1" applyFill="1" applyBorder="1" applyAlignment="1">
      <alignment horizontal="center" vertical="center" wrapText="1"/>
    </xf>
    <xf numFmtId="0" fontId="7" fillId="0" borderId="13" xfId="0" applyFont="1" applyFill="1" applyBorder="1" applyAlignment="1">
      <alignment/>
    </xf>
    <xf numFmtId="180" fontId="7" fillId="38" borderId="29" xfId="47" applyNumberFormat="1" applyFont="1" applyFill="1" applyBorder="1" applyAlignment="1" applyProtection="1">
      <alignment horizontal="center" vertical="center" textRotation="90" wrapText="1"/>
      <protection locked="0"/>
    </xf>
    <xf numFmtId="180" fontId="7" fillId="38" borderId="53" xfId="47" applyNumberFormat="1" applyFont="1" applyFill="1" applyBorder="1" applyAlignment="1" applyProtection="1">
      <alignment horizontal="center" vertical="center" textRotation="90" wrapText="1"/>
      <protection locked="0"/>
    </xf>
    <xf numFmtId="180" fontId="7" fillId="38" borderId="71" xfId="47" applyNumberFormat="1" applyFont="1" applyFill="1" applyBorder="1" applyAlignment="1" applyProtection="1">
      <alignment horizontal="center" vertical="center" textRotation="90" wrapText="1"/>
      <protection locked="0"/>
    </xf>
    <xf numFmtId="3" fontId="7" fillId="0" borderId="12" xfId="0" applyNumberFormat="1" applyFont="1" applyFill="1" applyBorder="1" applyAlignment="1" applyProtection="1">
      <alignment horizontal="center" vertical="center" wrapText="1"/>
      <protection locked="0"/>
    </xf>
    <xf numFmtId="3" fontId="7" fillId="0" borderId="10" xfId="0" applyNumberFormat="1" applyFont="1" applyFill="1" applyBorder="1" applyAlignment="1" applyProtection="1">
      <alignment horizontal="center" vertical="center" wrapText="1"/>
      <protection locked="0"/>
    </xf>
    <xf numFmtId="3" fontId="7" fillId="0" borderId="11" xfId="0" applyNumberFormat="1" applyFont="1" applyFill="1" applyBorder="1" applyAlignment="1" applyProtection="1">
      <alignment horizontal="center" vertical="center" wrapText="1"/>
      <protection locked="0"/>
    </xf>
    <xf numFmtId="3" fontId="7" fillId="0" borderId="28" xfId="0" applyNumberFormat="1" applyFont="1" applyFill="1" applyBorder="1" applyAlignment="1" applyProtection="1">
      <alignment horizontal="center" vertical="center" wrapText="1"/>
      <protection locked="0"/>
    </xf>
    <xf numFmtId="0" fontId="7" fillId="36" borderId="30" xfId="0" applyFont="1" applyFill="1" applyBorder="1" applyAlignment="1">
      <alignment horizontal="center" vertical="center" wrapText="1"/>
    </xf>
    <xf numFmtId="0" fontId="7" fillId="36" borderId="80" xfId="0" applyFont="1" applyFill="1" applyBorder="1" applyAlignment="1">
      <alignment horizontal="center" vertical="center" wrapText="1"/>
    </xf>
    <xf numFmtId="1" fontId="7" fillId="36" borderId="12" xfId="0" applyNumberFormat="1" applyFont="1" applyFill="1" applyBorder="1" applyAlignment="1">
      <alignment horizontal="center" vertical="center" textRotation="90" wrapText="1"/>
    </xf>
    <xf numFmtId="1" fontId="7" fillId="36" borderId="11" xfId="0" applyNumberFormat="1" applyFont="1" applyFill="1" applyBorder="1" applyAlignment="1">
      <alignment horizontal="center" vertical="center" textRotation="90" wrapText="1"/>
    </xf>
    <xf numFmtId="0" fontId="7" fillId="0" borderId="55"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6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3" fontId="7" fillId="36" borderId="10" xfId="0" applyNumberFormat="1" applyFont="1" applyFill="1" applyBorder="1" applyAlignment="1">
      <alignment horizontal="center" vertical="center" textRotation="90" wrapText="1"/>
    </xf>
    <xf numFmtId="3" fontId="7" fillId="36" borderId="11" xfId="0" applyNumberFormat="1" applyFont="1" applyFill="1" applyBorder="1" applyAlignment="1">
      <alignment horizontal="center" vertical="center" textRotation="90" wrapText="1"/>
    </xf>
    <xf numFmtId="0" fontId="7" fillId="36" borderId="10" xfId="0" applyFont="1" applyFill="1" applyBorder="1" applyAlignment="1">
      <alignment horizontal="center" vertical="center" textRotation="90" wrapText="1"/>
    </xf>
    <xf numFmtId="0" fontId="7" fillId="36" borderId="11" xfId="0" applyFont="1" applyFill="1" applyBorder="1" applyAlignment="1">
      <alignment horizontal="center" vertical="center" textRotation="90" wrapText="1"/>
    </xf>
    <xf numFmtId="0" fontId="17" fillId="40" borderId="74" xfId="0" applyFont="1" applyFill="1" applyBorder="1" applyAlignment="1">
      <alignment horizontal="left" vertical="center" wrapText="1"/>
    </xf>
    <xf numFmtId="0" fontId="17" fillId="40" borderId="75" xfId="0" applyFont="1" applyFill="1" applyBorder="1" applyAlignment="1">
      <alignment horizontal="left" vertical="center" wrapText="1"/>
    </xf>
    <xf numFmtId="0" fontId="17" fillId="40" borderId="63" xfId="0" applyFont="1" applyFill="1" applyBorder="1" applyAlignment="1">
      <alignment horizontal="left" vertical="center" wrapText="1"/>
    </xf>
    <xf numFmtId="0" fontId="8" fillId="40" borderId="76" xfId="0" applyFont="1" applyFill="1" applyBorder="1" applyAlignment="1">
      <alignment horizontal="center" vertical="center" wrapText="1"/>
    </xf>
    <xf numFmtId="0" fontId="8" fillId="40" borderId="37" xfId="0" applyFont="1" applyFill="1" applyBorder="1" applyAlignment="1">
      <alignment horizontal="center" vertical="center" wrapText="1"/>
    </xf>
    <xf numFmtId="0" fontId="8" fillId="40" borderId="61" xfId="0" applyFont="1" applyFill="1" applyBorder="1" applyAlignment="1">
      <alignment horizontal="center" vertical="center" wrapText="1"/>
    </xf>
    <xf numFmtId="3" fontId="5" fillId="0" borderId="12" xfId="0" applyNumberFormat="1" applyFont="1" applyFill="1" applyBorder="1" applyAlignment="1">
      <alignment horizontal="center" vertical="center" textRotation="90" wrapText="1"/>
    </xf>
    <xf numFmtId="3" fontId="5" fillId="0" borderId="10" xfId="0" applyNumberFormat="1" applyFont="1" applyFill="1" applyBorder="1" applyAlignment="1">
      <alignment horizontal="center" vertical="center" textRotation="90" wrapText="1"/>
    </xf>
    <xf numFmtId="3" fontId="5" fillId="0" borderId="11" xfId="0" applyNumberFormat="1" applyFont="1" applyFill="1" applyBorder="1" applyAlignment="1">
      <alignment horizontal="center" vertical="center" textRotation="90" wrapText="1"/>
    </xf>
    <xf numFmtId="0" fontId="8" fillId="0" borderId="13" xfId="0" applyFont="1" applyFill="1" applyBorder="1" applyAlignment="1">
      <alignment horizontal="justify" vertical="center"/>
    </xf>
    <xf numFmtId="177" fontId="4" fillId="32" borderId="20" xfId="0" applyNumberFormat="1" applyFont="1" applyFill="1" applyBorder="1" applyAlignment="1">
      <alignment horizontal="center" vertical="center" wrapText="1"/>
    </xf>
    <xf numFmtId="177" fontId="4" fillId="32" borderId="42" xfId="0" applyNumberFormat="1" applyFont="1" applyFill="1" applyBorder="1" applyAlignment="1">
      <alignment horizontal="center" vertical="center" wrapText="1"/>
    </xf>
    <xf numFmtId="177" fontId="4" fillId="32" borderId="62" xfId="0" applyNumberFormat="1" applyFont="1" applyFill="1" applyBorder="1" applyAlignment="1">
      <alignment horizontal="center" vertical="center" wrapText="1"/>
    </xf>
    <xf numFmtId="177" fontId="4" fillId="32" borderId="60" xfId="0" applyNumberFormat="1" applyFont="1" applyFill="1" applyBorder="1" applyAlignment="1">
      <alignment horizontal="center" vertical="center" wrapText="1"/>
    </xf>
    <xf numFmtId="3" fontId="14" fillId="32" borderId="66" xfId="0" applyNumberFormat="1" applyFont="1" applyFill="1" applyBorder="1" applyAlignment="1">
      <alignment horizontal="center" vertical="center" wrapText="1"/>
    </xf>
    <xf numFmtId="3" fontId="14" fillId="32" borderId="49" xfId="0" applyNumberFormat="1" applyFont="1" applyFill="1" applyBorder="1" applyAlignment="1">
      <alignment horizontal="center" vertical="center" wrapText="1"/>
    </xf>
    <xf numFmtId="3" fontId="5" fillId="34" borderId="22" xfId="0" applyNumberFormat="1" applyFont="1" applyFill="1" applyBorder="1" applyAlignment="1" applyProtection="1">
      <alignment horizontal="center" vertical="center" textRotation="90" wrapText="1"/>
      <protection/>
    </xf>
    <xf numFmtId="3" fontId="5" fillId="34" borderId="24" xfId="0" applyNumberFormat="1" applyFont="1" applyFill="1" applyBorder="1" applyAlignment="1" applyProtection="1">
      <alignment horizontal="center" vertical="center" textRotation="90" wrapText="1"/>
      <protection/>
    </xf>
    <xf numFmtId="3" fontId="8" fillId="38" borderId="28" xfId="0" applyNumberFormat="1" applyFont="1" applyFill="1" applyBorder="1" applyAlignment="1" applyProtection="1">
      <alignment horizontal="justify" vertical="center" textRotation="90" wrapText="1"/>
      <protection locked="0"/>
    </xf>
    <xf numFmtId="3" fontId="8" fillId="38" borderId="10" xfId="0" applyNumberFormat="1" applyFont="1" applyFill="1" applyBorder="1" applyAlignment="1" applyProtection="1">
      <alignment horizontal="justify" vertical="center" textRotation="90" wrapText="1"/>
      <protection locked="0"/>
    </xf>
    <xf numFmtId="3" fontId="8" fillId="38" borderId="11" xfId="0" applyNumberFormat="1" applyFont="1" applyFill="1" applyBorder="1" applyAlignment="1" applyProtection="1">
      <alignment horizontal="justify" vertical="center" textRotation="90" wrapText="1"/>
      <protection locked="0"/>
    </xf>
    <xf numFmtId="0" fontId="5" fillId="0" borderId="38" xfId="0" applyFont="1" applyFill="1" applyBorder="1" applyAlignment="1">
      <alignment horizontal="center" vertical="center" textRotation="90" wrapText="1"/>
    </xf>
    <xf numFmtId="0" fontId="5" fillId="0" borderId="30" xfId="0" applyFont="1" applyFill="1" applyBorder="1" applyAlignment="1">
      <alignment horizontal="center" vertical="center" textRotation="90" wrapText="1"/>
    </xf>
    <xf numFmtId="0" fontId="5" fillId="0" borderId="80" xfId="0" applyFont="1" applyFill="1" applyBorder="1" applyAlignment="1">
      <alignment horizontal="center" vertical="center" textRotation="90" wrapText="1"/>
    </xf>
    <xf numFmtId="0" fontId="5" fillId="36" borderId="72" xfId="0" applyFont="1" applyFill="1" applyBorder="1" applyAlignment="1">
      <alignment horizontal="center" vertical="center"/>
    </xf>
    <xf numFmtId="0" fontId="5" fillId="36" borderId="60" xfId="0" applyFont="1" applyFill="1" applyBorder="1" applyAlignment="1">
      <alignment horizontal="center" vertical="center"/>
    </xf>
    <xf numFmtId="0" fontId="5" fillId="36" borderId="73" xfId="0" applyFont="1" applyFill="1" applyBorder="1" applyAlignment="1">
      <alignment horizontal="center" vertical="center"/>
    </xf>
    <xf numFmtId="0" fontId="5" fillId="0" borderId="2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71" xfId="0" applyFont="1" applyBorder="1" applyAlignment="1">
      <alignment horizontal="center" vertical="center" wrapText="1"/>
    </xf>
    <xf numFmtId="0" fontId="8" fillId="36" borderId="33" xfId="0" applyFont="1" applyFill="1" applyBorder="1" applyAlignment="1">
      <alignment horizontal="justify" vertical="center" textRotation="90" wrapText="1"/>
    </xf>
    <xf numFmtId="0" fontId="8" fillId="36" borderId="36" xfId="0" applyFont="1" applyFill="1" applyBorder="1" applyAlignment="1">
      <alignment horizontal="justify" vertical="center" textRotation="90" wrapText="1"/>
    </xf>
    <xf numFmtId="0" fontId="8" fillId="39" borderId="28" xfId="0" applyFont="1" applyFill="1" applyBorder="1" applyAlignment="1" applyProtection="1">
      <alignment horizontal="center" vertical="center" textRotation="90" wrapText="1"/>
      <protection locked="0"/>
    </xf>
    <xf numFmtId="0" fontId="8" fillId="39" borderId="10" xfId="0" applyFont="1" applyFill="1" applyBorder="1" applyAlignment="1" applyProtection="1">
      <alignment horizontal="center" vertical="center" textRotation="90" wrapText="1"/>
      <protection locked="0"/>
    </xf>
    <xf numFmtId="0" fontId="8" fillId="39" borderId="11" xfId="0" applyFont="1" applyFill="1" applyBorder="1" applyAlignment="1" applyProtection="1">
      <alignment horizontal="center" vertical="center" textRotation="90" wrapText="1"/>
      <protection locked="0"/>
    </xf>
    <xf numFmtId="0" fontId="8" fillId="36" borderId="27" xfId="0" applyFont="1" applyFill="1" applyBorder="1" applyAlignment="1">
      <alignment horizontal="justify" vertical="center" wrapText="1"/>
    </xf>
    <xf numFmtId="0" fontId="8" fillId="36" borderId="34" xfId="0" applyFont="1" applyFill="1" applyBorder="1" applyAlignment="1">
      <alignment horizontal="justify" vertical="center" wrapText="1"/>
    </xf>
    <xf numFmtId="0" fontId="8" fillId="36" borderId="31" xfId="0" applyFont="1" applyFill="1" applyBorder="1" applyAlignment="1">
      <alignment horizontal="justify" vertical="center" wrapText="1"/>
    </xf>
    <xf numFmtId="0" fontId="4" fillId="40" borderId="54"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4" fillId="40" borderId="58" xfId="0" applyFont="1" applyFill="1" applyBorder="1" applyAlignment="1">
      <alignment horizontal="center" vertical="center" wrapText="1"/>
    </xf>
    <xf numFmtId="3" fontId="8" fillId="0" borderId="13" xfId="0" applyNumberFormat="1" applyFont="1" applyFill="1" applyBorder="1" applyAlignment="1" applyProtection="1">
      <alignment horizontal="justify" vertical="center" textRotation="90" wrapText="1"/>
      <protection locked="0"/>
    </xf>
    <xf numFmtId="3" fontId="8" fillId="0" borderId="26" xfId="0" applyNumberFormat="1" applyFont="1" applyFill="1" applyBorder="1" applyAlignment="1" applyProtection="1">
      <alignment horizontal="justify" vertical="center" textRotation="90" wrapText="1"/>
      <protection locked="0"/>
    </xf>
    <xf numFmtId="0" fontId="8" fillId="36" borderId="13" xfId="0" applyFont="1" applyFill="1" applyBorder="1" applyAlignment="1" applyProtection="1">
      <alignment horizontal="justify" vertical="center" textRotation="90" wrapText="1"/>
      <protection locked="0"/>
    </xf>
    <xf numFmtId="0" fontId="8" fillId="36" borderId="26" xfId="0" applyFont="1" applyFill="1" applyBorder="1" applyAlignment="1" applyProtection="1">
      <alignment horizontal="justify" vertical="center" textRotation="90" wrapText="1"/>
      <protection locked="0"/>
    </xf>
    <xf numFmtId="10" fontId="5" fillId="34" borderId="12" xfId="0" applyNumberFormat="1" applyFont="1" applyFill="1" applyBorder="1" applyAlignment="1" applyProtection="1">
      <alignment horizontal="center" vertical="center" textRotation="90" wrapText="1"/>
      <protection/>
    </xf>
    <xf numFmtId="10" fontId="5" fillId="34" borderId="10" xfId="0" applyNumberFormat="1" applyFont="1" applyFill="1" applyBorder="1" applyAlignment="1" applyProtection="1">
      <alignment horizontal="center" vertical="center" textRotation="90" wrapText="1"/>
      <protection/>
    </xf>
    <xf numFmtId="0" fontId="5" fillId="34" borderId="21" xfId="0" applyFont="1" applyFill="1" applyBorder="1" applyAlignment="1" applyProtection="1">
      <alignment horizontal="center" vertical="center" textRotation="90" wrapText="1"/>
      <protection/>
    </xf>
    <xf numFmtId="0" fontId="5" fillId="34" borderId="30" xfId="0" applyFont="1" applyFill="1" applyBorder="1" applyAlignment="1" applyProtection="1">
      <alignment horizontal="center" vertical="center" textRotation="90" wrapText="1"/>
      <protection/>
    </xf>
    <xf numFmtId="3" fontId="4" fillId="33" borderId="67" xfId="0" applyNumberFormat="1" applyFont="1" applyFill="1" applyBorder="1" applyAlignment="1" applyProtection="1">
      <alignment horizontal="center" vertical="center" wrapText="1"/>
      <protection/>
    </xf>
    <xf numFmtId="3" fontId="4" fillId="33" borderId="68" xfId="0" applyNumberFormat="1" applyFont="1" applyFill="1" applyBorder="1" applyAlignment="1" applyProtection="1">
      <alignment horizontal="center" vertical="center" wrapText="1"/>
      <protection/>
    </xf>
    <xf numFmtId="3" fontId="4" fillId="33" borderId="70" xfId="0" applyNumberFormat="1" applyFont="1" applyFill="1" applyBorder="1" applyAlignment="1" applyProtection="1">
      <alignment horizontal="center" vertical="center" wrapText="1"/>
      <protection/>
    </xf>
    <xf numFmtId="0" fontId="12" fillId="2" borderId="72" xfId="0" applyFont="1" applyFill="1" applyBorder="1" applyAlignment="1">
      <alignment horizontal="center"/>
    </xf>
    <xf numFmtId="0" fontId="12" fillId="2" borderId="60" xfId="0" applyFont="1" applyFill="1" applyBorder="1" applyAlignment="1">
      <alignment horizontal="center"/>
    </xf>
    <xf numFmtId="0" fontId="12" fillId="2" borderId="73" xfId="0" applyFont="1" applyFill="1" applyBorder="1" applyAlignment="1">
      <alignment horizontal="center"/>
    </xf>
    <xf numFmtId="0" fontId="4" fillId="40" borderId="74" xfId="0" applyFont="1" applyFill="1" applyBorder="1" applyAlignment="1">
      <alignment horizontal="left" vertical="center" wrapText="1"/>
    </xf>
    <xf numFmtId="0" fontId="4" fillId="40" borderId="75" xfId="0" applyFont="1" applyFill="1" applyBorder="1" applyAlignment="1">
      <alignment horizontal="left" vertical="center" wrapText="1"/>
    </xf>
    <xf numFmtId="0" fontId="4" fillId="40" borderId="63" xfId="0" applyFont="1" applyFill="1" applyBorder="1" applyAlignment="1">
      <alignment horizontal="left" vertical="center" wrapText="1"/>
    </xf>
    <xf numFmtId="0" fontId="4" fillId="40" borderId="74" xfId="0" applyFont="1" applyFill="1" applyBorder="1" applyAlignment="1" applyProtection="1">
      <alignment horizontal="left" vertical="center" wrapText="1"/>
      <protection locked="0"/>
    </xf>
    <xf numFmtId="0" fontId="4" fillId="40" borderId="75" xfId="0" applyFont="1" applyFill="1" applyBorder="1" applyAlignment="1" applyProtection="1">
      <alignment horizontal="left" vertical="center" wrapText="1"/>
      <protection locked="0"/>
    </xf>
    <xf numFmtId="0" fontId="4" fillId="40" borderId="63" xfId="0" applyFont="1" applyFill="1" applyBorder="1" applyAlignment="1" applyProtection="1">
      <alignment horizontal="left" vertical="center" wrapText="1"/>
      <protection locked="0"/>
    </xf>
    <xf numFmtId="0" fontId="5" fillId="40" borderId="75" xfId="0" applyFont="1" applyFill="1" applyBorder="1" applyAlignment="1" applyProtection="1">
      <alignment horizontal="left" vertical="center" wrapText="1"/>
      <protection locked="0"/>
    </xf>
    <xf numFmtId="0" fontId="5" fillId="40" borderId="63" xfId="0" applyFont="1" applyFill="1" applyBorder="1" applyAlignment="1" applyProtection="1">
      <alignment horizontal="left" vertical="center" wrapText="1"/>
      <protection locked="0"/>
    </xf>
    <xf numFmtId="0" fontId="5" fillId="40" borderId="76" xfId="0" applyFont="1" applyFill="1" applyBorder="1" applyAlignment="1">
      <alignment horizontal="center" vertical="center" wrapText="1"/>
    </xf>
    <xf numFmtId="0" fontId="5" fillId="40" borderId="37" xfId="0" applyFont="1" applyFill="1" applyBorder="1" applyAlignment="1">
      <alignment horizontal="center" vertical="center" wrapText="1"/>
    </xf>
    <xf numFmtId="0" fontId="5" fillId="40" borderId="61" xfId="0" applyFont="1" applyFill="1" applyBorder="1" applyAlignment="1">
      <alignment horizontal="center" vertical="center" wrapText="1"/>
    </xf>
    <xf numFmtId="0" fontId="4" fillId="40" borderId="37" xfId="0" applyFont="1" applyFill="1" applyBorder="1" applyAlignment="1">
      <alignment horizontal="left" vertical="center" wrapText="1"/>
    </xf>
    <xf numFmtId="0" fontId="4" fillId="40" borderId="61" xfId="0" applyFont="1" applyFill="1" applyBorder="1" applyAlignment="1">
      <alignment horizontal="left" vertical="center" wrapText="1"/>
    </xf>
    <xf numFmtId="3" fontId="4" fillId="40" borderId="54" xfId="0" applyNumberFormat="1" applyFont="1" applyFill="1" applyBorder="1" applyAlignment="1" applyProtection="1">
      <alignment horizontal="center" vertical="center" wrapText="1"/>
      <protection/>
    </xf>
    <xf numFmtId="3" fontId="4" fillId="40" borderId="0" xfId="0" applyNumberFormat="1" applyFont="1" applyFill="1" applyBorder="1" applyAlignment="1" applyProtection="1">
      <alignment horizontal="center" vertical="center" wrapText="1"/>
      <protection/>
    </xf>
    <xf numFmtId="3" fontId="4" fillId="40" borderId="24" xfId="0" applyNumberFormat="1" applyFont="1" applyFill="1" applyBorder="1" applyAlignment="1" applyProtection="1">
      <alignment horizontal="center" vertical="center" wrapText="1"/>
      <protection/>
    </xf>
    <xf numFmtId="0" fontId="12" fillId="2" borderId="41" xfId="0" applyFont="1" applyFill="1" applyBorder="1" applyAlignment="1">
      <alignment horizontal="center"/>
    </xf>
    <xf numFmtId="0" fontId="12" fillId="2" borderId="42" xfId="0" applyFont="1" applyFill="1" applyBorder="1" applyAlignment="1">
      <alignment horizontal="center"/>
    </xf>
    <xf numFmtId="0" fontId="12" fillId="2" borderId="43" xfId="0" applyFont="1" applyFill="1" applyBorder="1" applyAlignment="1">
      <alignment horizontal="center"/>
    </xf>
    <xf numFmtId="0" fontId="5" fillId="32" borderId="19" xfId="0" applyFont="1" applyFill="1" applyBorder="1" applyAlignment="1">
      <alignment horizontal="center" vertical="center"/>
    </xf>
    <xf numFmtId="0" fontId="5" fillId="32" borderId="71" xfId="0" applyFont="1" applyFill="1" applyBorder="1" applyAlignment="1">
      <alignment horizontal="center" vertical="center"/>
    </xf>
    <xf numFmtId="0" fontId="4" fillId="32" borderId="19" xfId="0" applyFont="1" applyFill="1" applyBorder="1" applyAlignment="1" applyProtection="1">
      <alignment horizontal="center" vertical="center" wrapText="1"/>
      <protection locked="0"/>
    </xf>
    <xf numFmtId="0" fontId="4" fillId="32" borderId="53" xfId="0" applyFont="1" applyFill="1" applyBorder="1" applyAlignment="1" applyProtection="1">
      <alignment horizontal="center" vertical="center" wrapText="1"/>
      <protection locked="0"/>
    </xf>
    <xf numFmtId="4" fontId="4" fillId="32" borderId="12" xfId="0" applyNumberFormat="1" applyFont="1" applyFill="1" applyBorder="1" applyAlignment="1" applyProtection="1">
      <alignment horizontal="center" vertical="center" textRotation="90" wrapText="1"/>
      <protection/>
    </xf>
    <xf numFmtId="4" fontId="4" fillId="32" borderId="10" xfId="0" applyNumberFormat="1" applyFont="1" applyFill="1" applyBorder="1" applyAlignment="1" applyProtection="1">
      <alignment horizontal="center" vertical="center" textRotation="90" wrapText="1"/>
      <protection/>
    </xf>
    <xf numFmtId="0" fontId="4" fillId="32" borderId="12" xfId="0" applyFont="1" applyFill="1" applyBorder="1" applyAlignment="1" applyProtection="1">
      <alignment horizontal="center" vertical="center" textRotation="90" wrapText="1"/>
      <protection/>
    </xf>
    <xf numFmtId="0" fontId="4" fillId="32" borderId="10" xfId="0" applyFont="1" applyFill="1" applyBorder="1" applyAlignment="1" applyProtection="1">
      <alignment horizontal="center" vertical="center" textRotation="90" wrapText="1"/>
      <protection/>
    </xf>
    <xf numFmtId="0" fontId="4" fillId="32" borderId="12" xfId="0" applyFont="1" applyFill="1" applyBorder="1" applyAlignment="1">
      <alignment horizontal="center" vertical="center" textRotation="90" wrapText="1"/>
    </xf>
    <xf numFmtId="0" fontId="4" fillId="32" borderId="10" xfId="0" applyFont="1" applyFill="1" applyBorder="1" applyAlignment="1">
      <alignment horizontal="center" vertical="center" textRotation="90" wrapText="1"/>
    </xf>
    <xf numFmtId="0" fontId="4" fillId="32" borderId="21" xfId="0" applyFont="1" applyFill="1" applyBorder="1" applyAlignment="1">
      <alignment horizontal="center" vertical="center" textRotation="90" wrapText="1"/>
    </xf>
    <xf numFmtId="0" fontId="4" fillId="32" borderId="30" xfId="0" applyFont="1" applyFill="1" applyBorder="1" applyAlignment="1">
      <alignment horizontal="center" vertical="center" textRotation="90" wrapText="1"/>
    </xf>
    <xf numFmtId="0" fontId="14" fillId="0" borderId="78" xfId="0" applyFont="1" applyFill="1" applyBorder="1" applyAlignment="1">
      <alignment horizontal="center"/>
    </xf>
    <xf numFmtId="0" fontId="14" fillId="0" borderId="49" xfId="0" applyFont="1" applyFill="1" applyBorder="1" applyAlignment="1">
      <alignment horizontal="center"/>
    </xf>
    <xf numFmtId="0" fontId="14" fillId="0" borderId="79" xfId="0" applyFont="1" applyFill="1" applyBorder="1" applyAlignment="1">
      <alignment horizontal="center"/>
    </xf>
    <xf numFmtId="3" fontId="4" fillId="33" borderId="69" xfId="0" applyNumberFormat="1"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wrapText="1"/>
      <protection/>
    </xf>
    <xf numFmtId="0" fontId="8" fillId="0" borderId="13" xfId="0" applyFont="1" applyFill="1" applyBorder="1" applyAlignment="1">
      <alignment horizontal="justify" vertical="center" wrapText="1"/>
    </xf>
    <xf numFmtId="180" fontId="8" fillId="38" borderId="29" xfId="47" applyNumberFormat="1" applyFont="1" applyFill="1" applyBorder="1" applyAlignment="1" applyProtection="1">
      <alignment horizontal="justify" vertical="center" textRotation="90" wrapText="1"/>
      <protection locked="0"/>
    </xf>
    <xf numFmtId="180" fontId="8" fillId="38" borderId="53" xfId="47" applyNumberFormat="1" applyFont="1" applyFill="1" applyBorder="1" applyAlignment="1" applyProtection="1">
      <alignment horizontal="justify" vertical="center" textRotation="90" wrapText="1"/>
      <protection locked="0"/>
    </xf>
    <xf numFmtId="180" fontId="8" fillId="38" borderId="71" xfId="47" applyNumberFormat="1" applyFont="1" applyFill="1" applyBorder="1" applyAlignment="1" applyProtection="1">
      <alignment horizontal="justify" vertical="center" textRotation="90" wrapText="1"/>
      <protection locked="0"/>
    </xf>
    <xf numFmtId="0" fontId="5" fillId="0" borderId="28" xfId="0" applyFont="1" applyFill="1" applyBorder="1" applyAlignment="1" applyProtection="1">
      <alignment horizontal="center" vertical="center" textRotation="90" wrapText="1"/>
      <protection locked="0"/>
    </xf>
    <xf numFmtId="0" fontId="5" fillId="0" borderId="10" xfId="0" applyFont="1" applyFill="1" applyBorder="1" applyAlignment="1" applyProtection="1">
      <alignment horizontal="center" vertical="center" textRotation="90" wrapText="1"/>
      <protection locked="0"/>
    </xf>
    <xf numFmtId="0" fontId="5" fillId="0" borderId="11" xfId="0" applyFont="1" applyFill="1" applyBorder="1" applyAlignment="1" applyProtection="1">
      <alignment horizontal="center" vertical="center" textRotation="90" wrapText="1"/>
      <protection locked="0"/>
    </xf>
    <xf numFmtId="3" fontId="5" fillId="0" borderId="28" xfId="0" applyNumberFormat="1" applyFont="1" applyFill="1" applyBorder="1" applyAlignment="1" applyProtection="1">
      <alignment horizontal="center" vertical="center" textRotation="90" wrapText="1"/>
      <protection locked="0"/>
    </xf>
    <xf numFmtId="3" fontId="5" fillId="0" borderId="10" xfId="0" applyNumberFormat="1" applyFont="1" applyFill="1" applyBorder="1" applyAlignment="1" applyProtection="1">
      <alignment horizontal="center" vertical="center" textRotation="90" wrapText="1"/>
      <protection locked="0"/>
    </xf>
    <xf numFmtId="3" fontId="5" fillId="0" borderId="11" xfId="0" applyNumberFormat="1" applyFont="1" applyFill="1" applyBorder="1" applyAlignment="1" applyProtection="1">
      <alignment horizontal="center" vertical="center" textRotation="90" wrapText="1"/>
      <protection locked="0"/>
    </xf>
    <xf numFmtId="3" fontId="5" fillId="0" borderId="21" xfId="0" applyNumberFormat="1" applyFont="1" applyFill="1" applyBorder="1" applyAlignment="1">
      <alignment horizontal="center" vertical="center" textRotation="90" wrapText="1"/>
    </xf>
    <xf numFmtId="3" fontId="5" fillId="0" borderId="30" xfId="0" applyNumberFormat="1" applyFont="1" applyFill="1" applyBorder="1" applyAlignment="1">
      <alignment horizontal="center" vertical="center" textRotation="90" wrapText="1"/>
    </xf>
    <xf numFmtId="3" fontId="5" fillId="0" borderId="80" xfId="0" applyNumberFormat="1" applyFont="1" applyFill="1" applyBorder="1" applyAlignment="1">
      <alignment horizontal="center" vertical="center" textRotation="90" wrapText="1"/>
    </xf>
    <xf numFmtId="3" fontId="5" fillId="0" borderId="14" xfId="0" applyNumberFormat="1" applyFont="1" applyFill="1" applyBorder="1" applyAlignment="1" applyProtection="1">
      <alignment horizontal="center" vertical="center" textRotation="90" wrapText="1"/>
      <protection locked="0"/>
    </xf>
    <xf numFmtId="0" fontId="7" fillId="0" borderId="14" xfId="0" applyFont="1" applyFill="1" applyBorder="1" applyAlignment="1" applyProtection="1">
      <alignment horizontal="center" vertical="center" textRotation="90" wrapText="1"/>
      <protection locked="0"/>
    </xf>
    <xf numFmtId="0" fontId="5" fillId="0" borderId="13" xfId="0" applyFont="1" applyFill="1" applyBorder="1" applyAlignment="1">
      <alignment horizontal="justify" vertical="center" textRotation="90" wrapText="1"/>
    </xf>
    <xf numFmtId="0" fontId="5" fillId="0" borderId="35" xfId="0" applyFont="1" applyFill="1" applyBorder="1" applyAlignment="1">
      <alignment horizontal="center" vertical="center" textRotation="90" wrapText="1"/>
    </xf>
    <xf numFmtId="43" fontId="8" fillId="0" borderId="12" xfId="47" applyNumberFormat="1" applyFont="1" applyFill="1" applyBorder="1" applyAlignment="1">
      <alignment horizontal="justify" vertical="center"/>
    </xf>
    <xf numFmtId="43" fontId="8" fillId="0" borderId="14" xfId="47" applyNumberFormat="1" applyFont="1" applyFill="1" applyBorder="1" applyAlignment="1">
      <alignment horizontal="justify" vertical="center"/>
    </xf>
    <xf numFmtId="3" fontId="5" fillId="0" borderId="13" xfId="0" applyNumberFormat="1" applyFont="1" applyFill="1" applyBorder="1" applyAlignment="1">
      <alignment horizontal="justify" vertical="center" textRotation="90" wrapText="1"/>
    </xf>
    <xf numFmtId="0" fontId="5" fillId="0" borderId="28"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28" xfId="0" applyFont="1" applyFill="1" applyBorder="1" applyAlignment="1">
      <alignment horizontal="justify" vertical="center" wrapText="1"/>
    </xf>
    <xf numFmtId="0" fontId="5" fillId="0" borderId="14" xfId="0" applyFont="1" applyFill="1" applyBorder="1" applyAlignment="1">
      <alignment horizontal="justify" vertical="center" wrapText="1"/>
    </xf>
    <xf numFmtId="1" fontId="5" fillId="0" borderId="28" xfId="0" applyNumberFormat="1" applyFont="1" applyFill="1" applyBorder="1" applyAlignment="1">
      <alignment horizontal="justify" vertical="center" textRotation="90" wrapText="1"/>
    </xf>
    <xf numFmtId="1" fontId="5" fillId="0" borderId="14" xfId="0" applyNumberFormat="1" applyFont="1" applyFill="1" applyBorder="1" applyAlignment="1">
      <alignment horizontal="justify" vertical="center" textRotation="90" wrapText="1"/>
    </xf>
    <xf numFmtId="0" fontId="5" fillId="0" borderId="28" xfId="0" applyFont="1" applyFill="1" applyBorder="1" applyAlignment="1" applyProtection="1">
      <alignment horizontal="justify" vertical="center" wrapText="1"/>
      <protection locked="0"/>
    </xf>
    <xf numFmtId="0" fontId="5" fillId="0" borderId="14" xfId="0" applyFont="1" applyFill="1" applyBorder="1" applyAlignment="1" applyProtection="1">
      <alignment horizontal="justify" vertical="center" wrapText="1"/>
      <protection locked="0"/>
    </xf>
    <xf numFmtId="0" fontId="5" fillId="0" borderId="13" xfId="0" applyFont="1" applyFill="1" applyBorder="1" applyAlignment="1">
      <alignment horizontal="justify" vertical="center" wrapText="1"/>
    </xf>
    <xf numFmtId="0" fontId="5" fillId="0" borderId="19" xfId="0" applyFont="1" applyFill="1" applyBorder="1" applyAlignment="1">
      <alignment horizontal="center" vertical="center" wrapText="1"/>
    </xf>
    <xf numFmtId="0" fontId="5" fillId="0" borderId="53" xfId="0" applyFont="1" applyFill="1" applyBorder="1" applyAlignment="1">
      <alignment horizontal="center" vertical="center" wrapText="1"/>
    </xf>
    <xf numFmtId="1" fontId="4" fillId="0" borderId="10" xfId="0" applyNumberFormat="1" applyFont="1" applyFill="1" applyBorder="1" applyAlignment="1">
      <alignment horizontal="center" vertical="center" textRotation="90" wrapText="1"/>
    </xf>
    <xf numFmtId="0" fontId="5" fillId="0" borderId="13" xfId="0" applyFont="1" applyFill="1" applyBorder="1" applyAlignment="1" applyProtection="1">
      <alignment horizontal="justify" vertical="center" textRotation="90" wrapText="1"/>
      <protection locked="0"/>
    </xf>
    <xf numFmtId="3" fontId="5" fillId="0" borderId="13" xfId="0" applyNumberFormat="1" applyFont="1" applyFill="1" applyBorder="1" applyAlignment="1" applyProtection="1">
      <alignment horizontal="justify" vertical="center" textRotation="90" wrapText="1"/>
      <protection locked="0"/>
    </xf>
    <xf numFmtId="0" fontId="8" fillId="0" borderId="12" xfId="0" applyFont="1" applyFill="1" applyBorder="1" applyAlignment="1">
      <alignment horizontal="justify" vertical="center" wrapText="1"/>
    </xf>
    <xf numFmtId="0" fontId="8" fillId="39" borderId="12" xfId="0" applyFont="1" applyFill="1" applyBorder="1" applyAlignment="1" applyProtection="1">
      <alignment horizontal="justify" vertical="center" wrapText="1"/>
      <protection locked="0"/>
    </xf>
    <xf numFmtId="0" fontId="8" fillId="39" borderId="10" xfId="0" applyFont="1" applyFill="1" applyBorder="1" applyAlignment="1" applyProtection="1">
      <alignment horizontal="justify" vertical="center" wrapText="1"/>
      <protection locked="0"/>
    </xf>
    <xf numFmtId="3" fontId="14" fillId="33" borderId="40" xfId="0" applyNumberFormat="1" applyFont="1" applyFill="1" applyBorder="1" applyAlignment="1">
      <alignment horizontal="center" vertical="center" textRotation="90"/>
    </xf>
    <xf numFmtId="3" fontId="14" fillId="33" borderId="85" xfId="0" applyNumberFormat="1" applyFont="1" applyFill="1" applyBorder="1" applyAlignment="1">
      <alignment horizontal="center" vertical="center" textRotation="90"/>
    </xf>
    <xf numFmtId="0" fontId="14" fillId="32" borderId="39" xfId="0" applyFont="1" applyFill="1" applyBorder="1" applyAlignment="1">
      <alignment horizontal="center" vertical="center" wrapText="1"/>
    </xf>
    <xf numFmtId="3" fontId="14" fillId="32" borderId="39" xfId="0" applyNumberFormat="1" applyFont="1" applyFill="1" applyBorder="1" applyAlignment="1">
      <alignment horizontal="center" vertical="center" wrapText="1"/>
    </xf>
    <xf numFmtId="1" fontId="8" fillId="36" borderId="12" xfId="0" applyNumberFormat="1" applyFont="1" applyFill="1" applyBorder="1" applyAlignment="1">
      <alignment horizontal="justify" vertical="center" textRotation="90" wrapText="1"/>
    </xf>
    <xf numFmtId="1" fontId="8" fillId="36" borderId="10" xfId="0" applyNumberFormat="1" applyFont="1" applyFill="1" applyBorder="1" applyAlignment="1">
      <alignment horizontal="justify" vertical="center" textRotation="90" wrapText="1"/>
    </xf>
    <xf numFmtId="9" fontId="8" fillId="0" borderId="12" xfId="0" applyNumberFormat="1" applyFont="1" applyFill="1" applyBorder="1" applyAlignment="1">
      <alignment horizontal="justify" vertical="center"/>
    </xf>
    <xf numFmtId="9" fontId="8" fillId="0" borderId="14" xfId="0" applyNumberFormat="1" applyFont="1" applyFill="1" applyBorder="1" applyAlignment="1">
      <alignment horizontal="justify" vertical="center"/>
    </xf>
    <xf numFmtId="0" fontId="8" fillId="0" borderId="12" xfId="0" applyFont="1" applyFill="1" applyBorder="1" applyAlignment="1">
      <alignment horizontal="justify" vertical="center"/>
    </xf>
    <xf numFmtId="0" fontId="8" fillId="0" borderId="14" xfId="0" applyFont="1" applyFill="1" applyBorder="1" applyAlignment="1">
      <alignment horizontal="justify" vertical="center"/>
    </xf>
    <xf numFmtId="0" fontId="8" fillId="0" borderId="12" xfId="57" applyNumberFormat="1" applyFont="1" applyFill="1" applyBorder="1" applyAlignment="1">
      <alignment horizontal="justify" vertical="center"/>
    </xf>
    <xf numFmtId="0" fontId="8" fillId="0" borderId="14" xfId="57" applyNumberFormat="1" applyFont="1" applyFill="1" applyBorder="1" applyAlignment="1">
      <alignment horizontal="justify" vertical="center"/>
    </xf>
    <xf numFmtId="0" fontId="8" fillId="39" borderId="28" xfId="0" applyFont="1" applyFill="1" applyBorder="1" applyAlignment="1" applyProtection="1">
      <alignment horizontal="justify" vertical="center" textRotation="90" wrapText="1"/>
      <protection locked="0"/>
    </xf>
    <xf numFmtId="0" fontId="8" fillId="39" borderId="10" xfId="0" applyFont="1" applyFill="1" applyBorder="1" applyAlignment="1" applyProtection="1">
      <alignment horizontal="justify" vertical="center" textRotation="90" wrapText="1"/>
      <protection locked="0"/>
    </xf>
    <xf numFmtId="0" fontId="5" fillId="32" borderId="53" xfId="0" applyFont="1" applyFill="1" applyBorder="1" applyAlignment="1">
      <alignment horizontal="center" vertical="center"/>
    </xf>
    <xf numFmtId="177" fontId="4" fillId="32" borderId="54" xfId="0" applyNumberFormat="1" applyFont="1" applyFill="1" applyBorder="1" applyAlignment="1">
      <alignment horizontal="center" vertical="center" wrapText="1"/>
    </xf>
    <xf numFmtId="177" fontId="4" fillId="32" borderId="0" xfId="0" applyNumberFormat="1" applyFont="1" applyFill="1" applyBorder="1" applyAlignment="1">
      <alignment horizontal="center" vertical="center" wrapText="1"/>
    </xf>
    <xf numFmtId="1" fontId="5" fillId="0" borderId="28" xfId="0" applyNumberFormat="1" applyFont="1" applyFill="1" applyBorder="1" applyAlignment="1">
      <alignment horizontal="center" vertical="center" textRotation="90" wrapText="1"/>
    </xf>
    <xf numFmtId="1" fontId="5" fillId="0" borderId="14" xfId="0" applyNumberFormat="1" applyFont="1" applyFill="1" applyBorder="1" applyAlignment="1">
      <alignment horizontal="center" vertical="center" textRotation="90" wrapText="1"/>
    </xf>
    <xf numFmtId="0" fontId="7" fillId="40" borderId="66" xfId="0" applyFont="1" applyFill="1" applyBorder="1" applyAlignment="1">
      <alignment horizontal="center" vertical="center" wrapText="1"/>
    </xf>
    <xf numFmtId="0" fontId="7" fillId="40" borderId="49" xfId="0" applyFont="1" applyFill="1" applyBorder="1" applyAlignment="1">
      <alignment horizontal="center" vertical="center" wrapText="1"/>
    </xf>
    <xf numFmtId="0" fontId="7" fillId="40" borderId="18" xfId="0" applyFont="1" applyFill="1" applyBorder="1" applyAlignment="1">
      <alignment horizontal="center" vertical="center" wrapText="1"/>
    </xf>
    <xf numFmtId="0" fontId="17" fillId="40" borderId="60" xfId="0" applyFont="1" applyFill="1" applyBorder="1" applyAlignment="1">
      <alignment horizontal="left" vertical="center" wrapText="1"/>
    </xf>
    <xf numFmtId="0" fontId="17" fillId="40" borderId="25" xfId="0" applyFont="1" applyFill="1" applyBorder="1" applyAlignment="1">
      <alignment horizontal="left" vertical="center" wrapText="1"/>
    </xf>
    <xf numFmtId="177" fontId="16" fillId="32" borderId="43" xfId="0" applyNumberFormat="1" applyFont="1" applyFill="1" applyBorder="1" applyAlignment="1">
      <alignment horizontal="center" vertical="center" wrapText="1"/>
    </xf>
    <xf numFmtId="177" fontId="16" fillId="32" borderId="73" xfId="0" applyNumberFormat="1" applyFont="1" applyFill="1" applyBorder="1" applyAlignment="1">
      <alignment horizontal="center" vertical="center" wrapText="1"/>
    </xf>
    <xf numFmtId="3" fontId="7" fillId="32" borderId="79" xfId="0" applyNumberFormat="1" applyFont="1" applyFill="1" applyBorder="1" applyAlignment="1">
      <alignment horizontal="center" vertical="center" wrapText="1"/>
    </xf>
    <xf numFmtId="0" fontId="9" fillId="42" borderId="27" xfId="0" applyFont="1" applyFill="1" applyBorder="1" applyAlignment="1">
      <alignment horizontal="center" vertical="center" wrapText="1"/>
    </xf>
    <xf numFmtId="0" fontId="9" fillId="42" borderId="31" xfId="0" applyFont="1" applyFill="1" applyBorder="1" applyAlignment="1">
      <alignment horizontal="center" vertical="center" wrapText="1"/>
    </xf>
    <xf numFmtId="1" fontId="8" fillId="0" borderId="12" xfId="57" applyNumberFormat="1" applyFont="1" applyFill="1" applyBorder="1" applyAlignment="1">
      <alignment horizontal="justify" vertical="center"/>
    </xf>
    <xf numFmtId="1" fontId="8" fillId="0" borderId="14" xfId="57" applyNumberFormat="1" applyFont="1" applyFill="1" applyBorder="1" applyAlignment="1">
      <alignment horizontal="justify" vertical="center"/>
    </xf>
    <xf numFmtId="0" fontId="5" fillId="40" borderId="76" xfId="0" applyFont="1" applyFill="1" applyBorder="1" applyAlignment="1">
      <alignment horizontal="left" vertical="center" wrapText="1"/>
    </xf>
    <xf numFmtId="0" fontId="5" fillId="40" borderId="37" xfId="0" applyFont="1" applyFill="1" applyBorder="1" applyAlignment="1">
      <alignment horizontal="left" vertical="center" wrapText="1"/>
    </xf>
    <xf numFmtId="0" fontId="5" fillId="40" borderId="61" xfId="0" applyFont="1" applyFill="1" applyBorder="1" applyAlignment="1">
      <alignment horizontal="left" vertical="center" wrapText="1"/>
    </xf>
    <xf numFmtId="9" fontId="7" fillId="0" borderId="33" xfId="0" applyNumberFormat="1" applyFont="1" applyFill="1" applyBorder="1" applyAlignment="1" applyProtection="1">
      <alignment horizontal="center" vertical="center" textRotation="90" wrapText="1"/>
      <protection locked="0"/>
    </xf>
    <xf numFmtId="0" fontId="7" fillId="0" borderId="33" xfId="0" applyFont="1" applyFill="1" applyBorder="1" applyAlignment="1" applyProtection="1">
      <alignment horizontal="center" vertical="center" textRotation="90" wrapText="1"/>
      <protection locked="0"/>
    </xf>
    <xf numFmtId="0" fontId="7" fillId="0" borderId="36" xfId="0" applyFont="1" applyFill="1" applyBorder="1" applyAlignment="1" applyProtection="1">
      <alignment horizontal="center" vertical="center" textRotation="90" wrapText="1"/>
      <protection locked="0"/>
    </xf>
    <xf numFmtId="0" fontId="7" fillId="0" borderId="26" xfId="0" applyFont="1" applyFill="1" applyBorder="1" applyAlignment="1" applyProtection="1">
      <alignment horizontal="center" vertical="center" textRotation="90" wrapText="1"/>
      <protection locked="0"/>
    </xf>
    <xf numFmtId="0" fontId="7" fillId="0" borderId="33" xfId="0" applyFont="1" applyFill="1" applyBorder="1" applyAlignment="1">
      <alignment horizontal="center" vertical="center" textRotation="90" wrapText="1"/>
    </xf>
    <xf numFmtId="0" fontId="7" fillId="0" borderId="36" xfId="0" applyFont="1" applyFill="1" applyBorder="1" applyAlignment="1">
      <alignment horizontal="center" vertical="center" textRotation="90" wrapText="1"/>
    </xf>
    <xf numFmtId="0" fontId="7" fillId="36" borderId="34" xfId="0" applyFont="1" applyFill="1" applyBorder="1" applyAlignment="1">
      <alignment horizontal="center" vertical="center" wrapText="1"/>
    </xf>
    <xf numFmtId="0" fontId="7" fillId="36" borderId="31"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22" xfId="0"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0" fontId="5" fillId="0" borderId="25" xfId="0" applyFont="1" applyFill="1" applyBorder="1" applyAlignment="1">
      <alignment horizontal="center" vertical="center" wrapText="1" shrinkToFit="1"/>
    </xf>
    <xf numFmtId="0" fontId="7" fillId="0" borderId="26" xfId="0" applyFont="1" applyBorder="1" applyAlignment="1">
      <alignment/>
    </xf>
    <xf numFmtId="9" fontId="7" fillId="0" borderId="13" xfId="0" applyNumberFormat="1" applyFont="1" applyFill="1" applyBorder="1" applyAlignment="1" applyProtection="1">
      <alignment horizontal="center" vertical="center" textRotation="90" wrapText="1"/>
      <protection locked="0"/>
    </xf>
    <xf numFmtId="4" fontId="16" fillId="32" borderId="12" xfId="0" applyNumberFormat="1" applyFont="1" applyFill="1" applyBorder="1" applyAlignment="1" applyProtection="1">
      <alignment horizontal="center" vertical="center" textRotation="90" wrapText="1"/>
      <protection/>
    </xf>
    <xf numFmtId="4" fontId="16" fillId="32" borderId="10" xfId="0" applyNumberFormat="1" applyFont="1" applyFill="1" applyBorder="1" applyAlignment="1" applyProtection="1">
      <alignment horizontal="center" vertical="center" textRotation="90" wrapText="1"/>
      <protection/>
    </xf>
    <xf numFmtId="0" fontId="7" fillId="37" borderId="11" xfId="0" applyFont="1" applyFill="1" applyBorder="1" applyAlignment="1" applyProtection="1">
      <alignment horizontal="center" vertical="center" textRotation="90" wrapText="1"/>
      <protection locked="0"/>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8" xfId="0" applyFont="1" applyBorder="1" applyAlignment="1">
      <alignment horizontal="center" vertical="center" wrapText="1"/>
    </xf>
    <xf numFmtId="3" fontId="7" fillId="0" borderId="28" xfId="0" applyNumberFormat="1" applyFont="1" applyFill="1" applyBorder="1" applyAlignment="1">
      <alignment horizontal="center" vertical="center" textRotation="90" wrapText="1"/>
    </xf>
    <xf numFmtId="3" fontId="7" fillId="0" borderId="10" xfId="0" applyNumberFormat="1" applyFont="1" applyFill="1" applyBorder="1" applyAlignment="1">
      <alignment horizontal="center" vertical="center" textRotation="90" wrapText="1"/>
    </xf>
    <xf numFmtId="3" fontId="7" fillId="0" borderId="11" xfId="0" applyNumberFormat="1" applyFont="1" applyFill="1" applyBorder="1" applyAlignment="1">
      <alignment horizontal="center" vertical="center" textRotation="90" wrapText="1"/>
    </xf>
    <xf numFmtId="0" fontId="7" fillId="36" borderId="72" xfId="0" applyFont="1" applyFill="1" applyBorder="1" applyAlignment="1">
      <alignment horizontal="center" vertical="center"/>
    </xf>
    <xf numFmtId="0" fontId="7" fillId="36" borderId="60" xfId="0" applyFont="1" applyFill="1" applyBorder="1" applyAlignment="1">
      <alignment horizontal="center" vertical="center"/>
    </xf>
    <xf numFmtId="0" fontId="7" fillId="36" borderId="73" xfId="0" applyFont="1" applyFill="1" applyBorder="1" applyAlignment="1">
      <alignment horizontal="center" vertical="center"/>
    </xf>
    <xf numFmtId="9" fontId="7" fillId="0" borderId="28"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6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71" xfId="0" applyFont="1" applyBorder="1" applyAlignment="1">
      <alignment horizontal="center" vertical="center" wrapText="1"/>
    </xf>
    <xf numFmtId="3" fontId="8" fillId="0" borderId="12" xfId="0" applyNumberFormat="1" applyFont="1" applyFill="1" applyBorder="1" applyAlignment="1">
      <alignment horizontal="center" vertical="center" textRotation="90" wrapText="1"/>
    </xf>
    <xf numFmtId="0" fontId="8" fillId="0" borderId="10" xfId="0" applyFont="1" applyBorder="1" applyAlignment="1">
      <alignment/>
    </xf>
    <xf numFmtId="0" fontId="8" fillId="0" borderId="11" xfId="0" applyFont="1" applyBorder="1" applyAlignment="1">
      <alignment/>
    </xf>
    <xf numFmtId="3" fontId="7" fillId="0" borderId="12" xfId="0" applyNumberFormat="1" applyFont="1" applyFill="1" applyBorder="1" applyAlignment="1">
      <alignment horizontal="center" vertical="center" textRotation="90" wrapText="1"/>
    </xf>
    <xf numFmtId="0" fontId="7" fillId="0" borderId="10" xfId="0" applyFont="1" applyBorder="1" applyAlignment="1">
      <alignment/>
    </xf>
    <xf numFmtId="0" fontId="7" fillId="0" borderId="11" xfId="0" applyFont="1" applyBorder="1" applyAlignment="1">
      <alignment/>
    </xf>
    <xf numFmtId="3" fontId="7" fillId="0" borderId="21" xfId="0" applyNumberFormat="1" applyFont="1" applyFill="1" applyBorder="1" applyAlignment="1">
      <alignment horizontal="center" vertical="center" textRotation="90" wrapText="1"/>
    </xf>
    <xf numFmtId="0" fontId="7" fillId="0" borderId="30" xfId="0" applyFont="1" applyBorder="1" applyAlignment="1">
      <alignment/>
    </xf>
    <xf numFmtId="0" fontId="7" fillId="0" borderId="80" xfId="0" applyFont="1" applyBorder="1" applyAlignment="1">
      <alignment/>
    </xf>
    <xf numFmtId="0" fontId="7" fillId="32" borderId="13" xfId="0" applyFont="1" applyFill="1" applyBorder="1" applyAlignment="1">
      <alignment horizontal="center" vertical="center"/>
    </xf>
    <xf numFmtId="0" fontId="7" fillId="39" borderId="13" xfId="0" applyFont="1" applyFill="1" applyBorder="1" applyAlignment="1" applyProtection="1">
      <alignment horizontal="center" vertical="center" textRotation="90" wrapText="1"/>
      <protection locked="0"/>
    </xf>
    <xf numFmtId="0" fontId="7" fillId="39" borderId="14" xfId="0" applyFont="1" applyFill="1" applyBorder="1" applyAlignment="1" applyProtection="1">
      <alignment horizontal="center" vertical="center" textRotation="90" wrapText="1"/>
      <protection locked="0"/>
    </xf>
    <xf numFmtId="0" fontId="7" fillId="36" borderId="38" xfId="0" applyFont="1" applyFill="1" applyBorder="1" applyAlignment="1">
      <alignment horizontal="center" vertical="center" textRotation="90" wrapText="1"/>
    </xf>
    <xf numFmtId="180" fontId="7" fillId="38" borderId="28" xfId="47" applyNumberFormat="1" applyFont="1" applyFill="1" applyBorder="1" applyAlignment="1" applyProtection="1">
      <alignment horizontal="center" vertical="center" textRotation="90" wrapText="1"/>
      <protection locked="0"/>
    </xf>
    <xf numFmtId="180" fontId="7" fillId="38" borderId="14" xfId="47" applyNumberFormat="1" applyFont="1" applyFill="1" applyBorder="1" applyAlignment="1" applyProtection="1">
      <alignment horizontal="center" vertical="center" textRotation="90" wrapText="1"/>
      <protection locked="0"/>
    </xf>
    <xf numFmtId="0" fontId="7" fillId="42" borderId="28" xfId="0" applyFont="1" applyFill="1" applyBorder="1" applyAlignment="1">
      <alignment horizontal="center" vertical="center" wrapText="1"/>
    </xf>
    <xf numFmtId="0" fontId="7" fillId="42" borderId="10" xfId="0" applyFont="1" applyFill="1" applyBorder="1" applyAlignment="1">
      <alignment horizontal="center" vertical="center" wrapText="1"/>
    </xf>
    <xf numFmtId="0" fontId="7" fillId="42" borderId="14" xfId="0" applyFont="1" applyFill="1" applyBorder="1" applyAlignment="1">
      <alignment horizontal="center" vertical="center" wrapText="1"/>
    </xf>
    <xf numFmtId="1" fontId="7" fillId="36" borderId="12" xfId="57" applyNumberFormat="1" applyFont="1" applyFill="1" applyBorder="1" applyAlignment="1">
      <alignment horizontal="center" vertical="center" wrapText="1"/>
    </xf>
    <xf numFmtId="1" fontId="7" fillId="36" borderId="10" xfId="57" applyNumberFormat="1" applyFont="1" applyFill="1" applyBorder="1" applyAlignment="1">
      <alignment horizontal="center" vertical="center" wrapText="1"/>
    </xf>
    <xf numFmtId="1" fontId="7" fillId="36" borderId="11" xfId="57" applyNumberFormat="1" applyFont="1" applyFill="1" applyBorder="1" applyAlignment="1">
      <alignment horizontal="center" vertical="center" wrapText="1"/>
    </xf>
    <xf numFmtId="0" fontId="7" fillId="36" borderId="12" xfId="0" applyNumberFormat="1" applyFont="1" applyFill="1" applyBorder="1" applyAlignment="1">
      <alignment horizontal="center" vertical="center" wrapText="1"/>
    </xf>
    <xf numFmtId="0" fontId="7" fillId="36" borderId="10" xfId="0" applyNumberFormat="1" applyFont="1" applyFill="1" applyBorder="1" applyAlignment="1">
      <alignment horizontal="center" vertical="center" wrapText="1"/>
    </xf>
    <xf numFmtId="0" fontId="7" fillId="36" borderId="11" xfId="0" applyNumberFormat="1" applyFont="1" applyFill="1" applyBorder="1" applyAlignment="1">
      <alignment horizontal="center" vertical="center" wrapText="1"/>
    </xf>
    <xf numFmtId="0" fontId="7" fillId="34" borderId="11" xfId="0" applyFont="1" applyFill="1" applyBorder="1" applyAlignment="1" applyProtection="1">
      <alignment horizontal="center" vertical="center" textRotation="90" wrapText="1"/>
      <protection/>
    </xf>
    <xf numFmtId="10" fontId="7" fillId="34" borderId="11" xfId="0" applyNumberFormat="1" applyFont="1" applyFill="1" applyBorder="1" applyAlignment="1" applyProtection="1">
      <alignment horizontal="center" vertical="center" textRotation="90" wrapText="1"/>
      <protection/>
    </xf>
    <xf numFmtId="0" fontId="7" fillId="34" borderId="80" xfId="0" applyFont="1" applyFill="1" applyBorder="1" applyAlignment="1" applyProtection="1">
      <alignment horizontal="center" vertical="center" textRotation="90" wrapText="1"/>
      <protection/>
    </xf>
    <xf numFmtId="0" fontId="8" fillId="36" borderId="28"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4"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7" fillId="39" borderId="12" xfId="0" applyFont="1" applyFill="1" applyBorder="1" applyAlignment="1" applyProtection="1">
      <alignment horizontal="center" vertical="center" wrapText="1"/>
      <protection locked="0"/>
    </xf>
    <xf numFmtId="0" fontId="7" fillId="39" borderId="10" xfId="0" applyFont="1" applyFill="1" applyBorder="1" applyAlignment="1" applyProtection="1">
      <alignment horizontal="center" vertical="center" wrapText="1"/>
      <protection locked="0"/>
    </xf>
    <xf numFmtId="3" fontId="7" fillId="34" borderId="19" xfId="0" applyNumberFormat="1" applyFont="1" applyFill="1" applyBorder="1" applyAlignment="1" applyProtection="1">
      <alignment horizontal="center" vertical="center" textRotation="90" wrapText="1"/>
      <protection/>
    </xf>
    <xf numFmtId="3" fontId="7" fillId="34" borderId="71" xfId="0" applyNumberFormat="1" applyFont="1" applyFill="1" applyBorder="1" applyAlignment="1" applyProtection="1">
      <alignment horizontal="center" vertical="center" textRotation="90" wrapText="1"/>
      <protection/>
    </xf>
    <xf numFmtId="0" fontId="18" fillId="32" borderId="11" xfId="0" applyFont="1" applyFill="1" applyBorder="1" applyAlignment="1">
      <alignment horizontal="center" vertical="center" textRotation="90" wrapText="1"/>
    </xf>
    <xf numFmtId="0" fontId="18" fillId="32" borderId="80" xfId="0" applyFont="1" applyFill="1" applyBorder="1" applyAlignment="1">
      <alignment horizontal="center" vertical="center" textRotation="90" wrapText="1"/>
    </xf>
    <xf numFmtId="0" fontId="16" fillId="32" borderId="71" xfId="0" applyFont="1" applyFill="1" applyBorder="1" applyAlignment="1" applyProtection="1">
      <alignment horizontal="center" vertical="center" wrapText="1"/>
      <protection locked="0"/>
    </xf>
    <xf numFmtId="4" fontId="18" fillId="32" borderId="11" xfId="0" applyNumberFormat="1" applyFont="1" applyFill="1" applyBorder="1" applyAlignment="1" applyProtection="1">
      <alignment horizontal="center" vertical="center" textRotation="90" wrapText="1"/>
      <protection/>
    </xf>
    <xf numFmtId="0" fontId="18" fillId="32" borderId="11" xfId="0" applyFont="1" applyFill="1" applyBorder="1" applyAlignment="1" applyProtection="1">
      <alignment horizontal="center" vertical="center" textRotation="90" wrapText="1"/>
      <protection/>
    </xf>
    <xf numFmtId="2" fontId="7" fillId="36" borderId="12" xfId="57" applyNumberFormat="1" applyFont="1" applyFill="1" applyBorder="1" applyAlignment="1">
      <alignment horizontal="center" vertical="center" wrapText="1"/>
    </xf>
    <xf numFmtId="2" fontId="7" fillId="36" borderId="10" xfId="57" applyNumberFormat="1" applyFont="1" applyFill="1" applyBorder="1" applyAlignment="1">
      <alignment horizontal="center" vertical="center" wrapText="1"/>
    </xf>
    <xf numFmtId="2" fontId="7" fillId="36" borderId="11" xfId="57" applyNumberFormat="1" applyFont="1" applyFill="1" applyBorder="1" applyAlignment="1">
      <alignment horizontal="center" vertical="center" wrapText="1"/>
    </xf>
    <xf numFmtId="2" fontId="7" fillId="36" borderId="12" xfId="0" applyNumberFormat="1" applyFont="1" applyFill="1" applyBorder="1" applyAlignment="1">
      <alignment horizontal="center" vertical="center" wrapText="1"/>
    </xf>
    <xf numFmtId="2" fontId="7" fillId="36" borderId="10" xfId="0" applyNumberFormat="1" applyFont="1" applyFill="1" applyBorder="1" applyAlignment="1">
      <alignment horizontal="center" vertical="center" wrapText="1"/>
    </xf>
    <xf numFmtId="2" fontId="7" fillId="36" borderId="11" xfId="0" applyNumberFormat="1" applyFont="1" applyFill="1" applyBorder="1" applyAlignment="1">
      <alignment horizontal="center" vertical="center" wrapText="1"/>
    </xf>
    <xf numFmtId="180" fontId="7" fillId="0" borderId="28" xfId="47" applyNumberFormat="1" applyFont="1" applyFill="1" applyBorder="1" applyAlignment="1" applyProtection="1">
      <alignment horizontal="center" vertical="center" textRotation="90" wrapText="1"/>
      <protection locked="0"/>
    </xf>
    <xf numFmtId="180" fontId="7" fillId="0" borderId="10" xfId="47" applyNumberFormat="1" applyFont="1" applyFill="1" applyBorder="1" applyAlignment="1" applyProtection="1">
      <alignment horizontal="center" vertical="center" textRotation="90" wrapText="1"/>
      <protection locked="0"/>
    </xf>
    <xf numFmtId="180" fontId="7" fillId="0" borderId="14" xfId="47" applyNumberFormat="1" applyFont="1" applyFill="1" applyBorder="1" applyAlignment="1" applyProtection="1">
      <alignment horizontal="center" vertical="center" textRotation="90" wrapText="1"/>
      <protection locked="0"/>
    </xf>
    <xf numFmtId="1" fontId="7" fillId="0" borderId="12" xfId="0" applyNumberFormat="1" applyFont="1" applyFill="1" applyBorder="1" applyAlignment="1">
      <alignment horizontal="center" vertical="center" textRotation="90" wrapText="1"/>
    </xf>
    <xf numFmtId="9" fontId="8" fillId="0" borderId="20" xfId="0" applyNumberFormat="1" applyFont="1" applyFill="1" applyBorder="1" applyAlignment="1">
      <alignment horizontal="center" vertical="center" wrapText="1"/>
    </xf>
    <xf numFmtId="9" fontId="7" fillId="39" borderId="12" xfId="0" applyNumberFormat="1" applyFont="1" applyFill="1" applyBorder="1" applyAlignment="1" applyProtection="1">
      <alignment horizontal="center" vertical="center" wrapText="1"/>
      <protection locked="0"/>
    </xf>
    <xf numFmtId="9" fontId="7" fillId="0" borderId="28" xfId="0" applyNumberFormat="1" applyFont="1" applyFill="1" applyBorder="1" applyAlignment="1">
      <alignment horizontal="center" vertical="center" wrapText="1"/>
    </xf>
    <xf numFmtId="0" fontId="7" fillId="39" borderId="55" xfId="0" applyFont="1" applyFill="1" applyBorder="1" applyAlignment="1">
      <alignment horizontal="center" vertical="center" textRotation="90" wrapText="1"/>
    </xf>
    <xf numFmtId="0" fontId="7" fillId="39" borderId="57" xfId="0" applyFont="1" applyFill="1" applyBorder="1" applyAlignment="1">
      <alignment horizontal="center" vertical="center" textRotation="90" wrapText="1"/>
    </xf>
    <xf numFmtId="180" fontId="7" fillId="0" borderId="13" xfId="47" applyNumberFormat="1" applyFont="1" applyFill="1" applyBorder="1" applyAlignment="1" applyProtection="1">
      <alignment horizontal="center" vertical="center" textRotation="90" wrapText="1"/>
      <protection locked="0"/>
    </xf>
    <xf numFmtId="0" fontId="7" fillId="0" borderId="13" xfId="0" applyFont="1" applyFill="1" applyBorder="1" applyAlignment="1">
      <alignment horizontal="center" vertical="center" wrapText="1"/>
    </xf>
    <xf numFmtId="180" fontId="7" fillId="0" borderId="13" xfId="47" applyNumberFormat="1" applyFont="1" applyFill="1" applyBorder="1" applyAlignment="1" applyProtection="1">
      <alignment horizontal="justify" vertical="center" textRotation="90" wrapText="1"/>
      <protection locked="0"/>
    </xf>
    <xf numFmtId="1" fontId="7" fillId="0" borderId="13" xfId="0" applyNumberFormat="1" applyFont="1" applyFill="1" applyBorder="1" applyAlignment="1">
      <alignment horizontal="center" vertical="center" textRotation="90" wrapText="1"/>
    </xf>
    <xf numFmtId="0" fontId="7" fillId="0" borderId="13" xfId="0" applyFont="1" applyFill="1" applyBorder="1" applyAlignment="1" applyProtection="1">
      <alignment horizontal="center" vertical="center" wrapText="1"/>
      <protection locked="0"/>
    </xf>
    <xf numFmtId="0" fontId="16" fillId="40" borderId="39" xfId="0" applyFont="1" applyFill="1" applyBorder="1" applyAlignment="1">
      <alignment horizontal="left" vertical="center" wrapText="1"/>
    </xf>
    <xf numFmtId="0" fontId="16" fillId="40" borderId="39" xfId="0" applyFont="1" applyFill="1" applyBorder="1" applyAlignment="1" applyProtection="1">
      <alignment horizontal="left" vertical="center" wrapText="1"/>
      <protection locked="0"/>
    </xf>
    <xf numFmtId="0" fontId="7" fillId="40" borderId="39" xfId="0" applyFont="1" applyFill="1" applyBorder="1" applyAlignment="1" applyProtection="1">
      <alignment horizontal="left" vertical="center" wrapText="1"/>
      <protection locked="0"/>
    </xf>
    <xf numFmtId="0" fontId="7" fillId="40" borderId="39" xfId="0" applyFont="1" applyFill="1" applyBorder="1" applyAlignment="1">
      <alignment horizontal="center" vertical="center" wrapText="1"/>
    </xf>
    <xf numFmtId="0" fontId="17" fillId="40" borderId="39" xfId="0" applyFont="1" applyFill="1" applyBorder="1" applyAlignment="1">
      <alignment horizontal="left" vertical="center" wrapText="1"/>
    </xf>
    <xf numFmtId="3" fontId="16" fillId="40" borderId="39" xfId="0" applyNumberFormat="1" applyFont="1" applyFill="1" applyBorder="1" applyAlignment="1" applyProtection="1">
      <alignment horizontal="center" vertical="center" wrapText="1"/>
      <protection/>
    </xf>
    <xf numFmtId="0" fontId="16" fillId="40" borderId="39" xfId="0" applyFont="1" applyFill="1" applyBorder="1" applyAlignment="1">
      <alignment horizontal="center" vertical="center" wrapText="1"/>
    </xf>
    <xf numFmtId="180" fontId="7" fillId="38" borderId="28" xfId="47" applyNumberFormat="1" applyFont="1" applyFill="1" applyBorder="1" applyAlignment="1" applyProtection="1">
      <alignment horizontal="justify" vertical="center" textRotation="90"/>
      <protection locked="0"/>
    </xf>
    <xf numFmtId="180" fontId="7" fillId="38" borderId="10" xfId="47" applyNumberFormat="1" applyFont="1" applyFill="1" applyBorder="1" applyAlignment="1" applyProtection="1">
      <alignment horizontal="justify" vertical="center" textRotation="90"/>
      <protection locked="0"/>
    </xf>
    <xf numFmtId="180" fontId="7" fillId="38" borderId="14" xfId="47" applyNumberFormat="1" applyFont="1" applyFill="1" applyBorder="1" applyAlignment="1" applyProtection="1">
      <alignment horizontal="justify" vertical="center" textRotation="90"/>
      <protection locked="0"/>
    </xf>
    <xf numFmtId="0" fontId="7" fillId="42" borderId="13" xfId="0" applyFont="1" applyFill="1" applyBorder="1" applyAlignment="1">
      <alignment horizontal="center" vertical="center" wrapText="1"/>
    </xf>
    <xf numFmtId="1" fontId="7" fillId="36" borderId="13" xfId="0" applyNumberFormat="1" applyFont="1" applyFill="1" applyBorder="1" applyAlignment="1">
      <alignment horizontal="center" vertical="center" textRotation="90" wrapText="1"/>
    </xf>
    <xf numFmtId="9" fontId="7" fillId="39" borderId="13" xfId="57" applyFont="1" applyFill="1" applyBorder="1" applyAlignment="1" applyProtection="1">
      <alignment horizontal="center" vertical="center" wrapText="1"/>
      <protection locked="0"/>
    </xf>
    <xf numFmtId="9" fontId="7" fillId="0" borderId="13" xfId="57" applyFont="1" applyFill="1" applyBorder="1" applyAlignment="1">
      <alignment horizontal="center" vertical="center" wrapText="1"/>
    </xf>
    <xf numFmtId="0" fontId="7" fillId="42" borderId="28" xfId="0" applyFont="1" applyFill="1" applyBorder="1" applyAlignment="1">
      <alignment horizontal="center" vertical="center"/>
    </xf>
    <xf numFmtId="0" fontId="7" fillId="42" borderId="10" xfId="0" applyFont="1" applyFill="1" applyBorder="1" applyAlignment="1">
      <alignment horizontal="center" vertical="center"/>
    </xf>
    <xf numFmtId="0" fontId="7" fillId="42" borderId="14" xfId="0" applyFont="1" applyFill="1" applyBorder="1" applyAlignment="1">
      <alignment horizontal="center" vertical="center"/>
    </xf>
    <xf numFmtId="0" fontId="8" fillId="0" borderId="28" xfId="0" applyFont="1" applyFill="1" applyBorder="1" applyAlignment="1" applyProtection="1">
      <alignment horizontal="center" vertical="center" textRotation="90" wrapText="1"/>
      <protection locked="0"/>
    </xf>
    <xf numFmtId="0" fontId="8" fillId="0" borderId="10" xfId="0" applyFont="1" applyFill="1" applyBorder="1" applyAlignment="1" applyProtection="1">
      <alignment horizontal="center" vertical="center" textRotation="90" wrapText="1"/>
      <protection locked="0"/>
    </xf>
    <xf numFmtId="0" fontId="8" fillId="0" borderId="14" xfId="0" applyFont="1" applyFill="1" applyBorder="1" applyAlignment="1" applyProtection="1">
      <alignment horizontal="center" vertical="center" textRotation="90" wrapText="1"/>
      <protection locked="0"/>
    </xf>
    <xf numFmtId="1" fontId="5" fillId="0" borderId="13" xfId="0" applyNumberFormat="1" applyFont="1" applyFill="1" applyBorder="1" applyAlignment="1">
      <alignment horizontal="justify" vertical="center" textRotation="90"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10" xfId="52"/>
    <cellStyle name="Normal 12 2" xfId="53"/>
    <cellStyle name="Normal 2" xfId="54"/>
    <cellStyle name="Normal 4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I52"/>
  <sheetViews>
    <sheetView zoomScalePageLayoutView="0" workbookViewId="0" topLeftCell="E1">
      <selection activeCell="T4" sqref="T4:AI4"/>
    </sheetView>
  </sheetViews>
  <sheetFormatPr defaultColWidth="11.421875" defaultRowHeight="15"/>
  <cols>
    <col min="14" max="35" width="4.7109375" style="0" customWidth="1"/>
  </cols>
  <sheetData>
    <row r="1" ht="15.75" thickBot="1"/>
    <row r="2" spans="1:35" ht="15">
      <c r="A2" s="900" t="s">
        <v>185</v>
      </c>
      <c r="B2" s="901"/>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2"/>
    </row>
    <row r="3" spans="1:35" ht="15.75" thickBot="1">
      <c r="A3" s="903" t="s">
        <v>186</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905"/>
    </row>
    <row r="4" spans="1:35" ht="57" customHeight="1">
      <c r="A4" s="906" t="s">
        <v>187</v>
      </c>
      <c r="B4" s="907"/>
      <c r="C4" s="907"/>
      <c r="D4" s="907"/>
      <c r="E4" s="907"/>
      <c r="F4" s="907"/>
      <c r="G4" s="908"/>
      <c r="H4" s="909" t="s">
        <v>188</v>
      </c>
      <c r="I4" s="910"/>
      <c r="J4" s="910"/>
      <c r="K4" s="910"/>
      <c r="L4" s="910"/>
      <c r="M4" s="910"/>
      <c r="N4" s="910"/>
      <c r="O4" s="910"/>
      <c r="P4" s="910"/>
      <c r="Q4" s="910"/>
      <c r="R4" s="910"/>
      <c r="S4" s="911"/>
      <c r="T4" s="909" t="s">
        <v>855</v>
      </c>
      <c r="U4" s="912"/>
      <c r="V4" s="912"/>
      <c r="W4" s="912"/>
      <c r="X4" s="912"/>
      <c r="Y4" s="912"/>
      <c r="Z4" s="912"/>
      <c r="AA4" s="912"/>
      <c r="AB4" s="912"/>
      <c r="AC4" s="912"/>
      <c r="AD4" s="912"/>
      <c r="AE4" s="912"/>
      <c r="AF4" s="912"/>
      <c r="AG4" s="912"/>
      <c r="AH4" s="912"/>
      <c r="AI4" s="913"/>
    </row>
    <row r="5" spans="1:35" ht="57" customHeight="1" thickBot="1">
      <c r="A5" s="914" t="s">
        <v>190</v>
      </c>
      <c r="B5" s="915"/>
      <c r="C5" s="916"/>
      <c r="D5" s="198"/>
      <c r="E5" s="917" t="s">
        <v>191</v>
      </c>
      <c r="F5" s="917"/>
      <c r="G5" s="917"/>
      <c r="H5" s="917"/>
      <c r="I5" s="917"/>
      <c r="J5" s="917"/>
      <c r="K5" s="917"/>
      <c r="L5" s="917"/>
      <c r="M5" s="918"/>
      <c r="N5" s="919" t="s">
        <v>0</v>
      </c>
      <c r="O5" s="920"/>
      <c r="P5" s="920"/>
      <c r="Q5" s="920"/>
      <c r="R5" s="920"/>
      <c r="S5" s="920"/>
      <c r="T5" s="920"/>
      <c r="U5" s="920"/>
      <c r="V5" s="920"/>
      <c r="W5" s="920"/>
      <c r="X5" s="920"/>
      <c r="Y5" s="920"/>
      <c r="Z5" s="920"/>
      <c r="AA5" s="920"/>
      <c r="AB5" s="920"/>
      <c r="AC5" s="920"/>
      <c r="AD5" s="920"/>
      <c r="AE5" s="921"/>
      <c r="AF5" s="922" t="s">
        <v>1</v>
      </c>
      <c r="AG5" s="923"/>
      <c r="AH5" s="923"/>
      <c r="AI5" s="924"/>
    </row>
    <row r="6" spans="1:35" ht="15">
      <c r="A6" s="888" t="s">
        <v>18</v>
      </c>
      <c r="B6" s="890" t="s">
        <v>2</v>
      </c>
      <c r="C6" s="891"/>
      <c r="D6" s="891"/>
      <c r="E6" s="891"/>
      <c r="F6" s="891"/>
      <c r="G6" s="891"/>
      <c r="H6" s="894" t="s">
        <v>3</v>
      </c>
      <c r="I6" s="896" t="s">
        <v>19</v>
      </c>
      <c r="J6" s="896" t="s">
        <v>4</v>
      </c>
      <c r="K6" s="898" t="s">
        <v>192</v>
      </c>
      <c r="L6" s="883" t="s">
        <v>20</v>
      </c>
      <c r="M6" s="885" t="s">
        <v>21</v>
      </c>
      <c r="N6" s="887" t="s">
        <v>32</v>
      </c>
      <c r="O6" s="879"/>
      <c r="P6" s="878" t="s">
        <v>33</v>
      </c>
      <c r="Q6" s="879"/>
      <c r="R6" s="878" t="s">
        <v>34</v>
      </c>
      <c r="S6" s="879"/>
      <c r="T6" s="878" t="s">
        <v>7</v>
      </c>
      <c r="U6" s="879"/>
      <c r="V6" s="878" t="s">
        <v>6</v>
      </c>
      <c r="W6" s="879"/>
      <c r="X6" s="878" t="s">
        <v>35</v>
      </c>
      <c r="Y6" s="879"/>
      <c r="Z6" s="878" t="s">
        <v>5</v>
      </c>
      <c r="AA6" s="879"/>
      <c r="AB6" s="878" t="s">
        <v>8</v>
      </c>
      <c r="AC6" s="879"/>
      <c r="AD6" s="878" t="s">
        <v>9</v>
      </c>
      <c r="AE6" s="880"/>
      <c r="AF6" s="881" t="s">
        <v>10</v>
      </c>
      <c r="AG6" s="867" t="s">
        <v>11</v>
      </c>
      <c r="AH6" s="869" t="s">
        <v>12</v>
      </c>
      <c r="AI6" s="871" t="s">
        <v>22</v>
      </c>
    </row>
    <row r="7" spans="1:35" ht="57.75" customHeight="1" thickBot="1">
      <c r="A7" s="889"/>
      <c r="B7" s="892"/>
      <c r="C7" s="893"/>
      <c r="D7" s="893"/>
      <c r="E7" s="893"/>
      <c r="F7" s="893"/>
      <c r="G7" s="893"/>
      <c r="H7" s="895"/>
      <c r="I7" s="897" t="s">
        <v>19</v>
      </c>
      <c r="J7" s="897"/>
      <c r="K7" s="899"/>
      <c r="L7" s="884"/>
      <c r="M7" s="886"/>
      <c r="N7" s="199" t="s">
        <v>23</v>
      </c>
      <c r="O7" s="200" t="s">
        <v>24</v>
      </c>
      <c r="P7" s="201" t="s">
        <v>23</v>
      </c>
      <c r="Q7" s="200" t="s">
        <v>24</v>
      </c>
      <c r="R7" s="201" t="s">
        <v>23</v>
      </c>
      <c r="S7" s="200" t="s">
        <v>24</v>
      </c>
      <c r="T7" s="201" t="s">
        <v>23</v>
      </c>
      <c r="U7" s="200" t="s">
        <v>24</v>
      </c>
      <c r="V7" s="201" t="s">
        <v>23</v>
      </c>
      <c r="W7" s="200" t="s">
        <v>24</v>
      </c>
      <c r="X7" s="201" t="s">
        <v>23</v>
      </c>
      <c r="Y7" s="200" t="s">
        <v>24</v>
      </c>
      <c r="Z7" s="201" t="s">
        <v>23</v>
      </c>
      <c r="AA7" s="200" t="s">
        <v>25</v>
      </c>
      <c r="AB7" s="201" t="s">
        <v>23</v>
      </c>
      <c r="AC7" s="200" t="s">
        <v>25</v>
      </c>
      <c r="AD7" s="201" t="s">
        <v>23</v>
      </c>
      <c r="AE7" s="202" t="s">
        <v>25</v>
      </c>
      <c r="AF7" s="882"/>
      <c r="AG7" s="868"/>
      <c r="AH7" s="870"/>
      <c r="AI7" s="872"/>
    </row>
    <row r="8" spans="1:35" ht="57.75" thickBot="1">
      <c r="A8" s="203" t="s">
        <v>193</v>
      </c>
      <c r="B8" s="873" t="s">
        <v>194</v>
      </c>
      <c r="C8" s="874"/>
      <c r="D8" s="874"/>
      <c r="E8" s="874"/>
      <c r="F8" s="874"/>
      <c r="G8" s="874"/>
      <c r="H8" s="204" t="s">
        <v>51</v>
      </c>
      <c r="I8" s="205"/>
      <c r="J8" s="206">
        <v>100</v>
      </c>
      <c r="K8" s="206"/>
      <c r="L8" s="207"/>
      <c r="M8" s="208"/>
      <c r="N8" s="209">
        <f>N10+N17+N24+N50</f>
        <v>8700000</v>
      </c>
      <c r="O8" s="209">
        <f aca="true" t="shared" si="0" ref="O8:AC8">O10+O17+O24+O50</f>
        <v>0</v>
      </c>
      <c r="P8" s="209">
        <f>P10+P17+P24+P28</f>
        <v>726761829</v>
      </c>
      <c r="Q8" s="209">
        <f t="shared" si="0"/>
        <v>0</v>
      </c>
      <c r="R8" s="209">
        <f t="shared" si="0"/>
        <v>0</v>
      </c>
      <c r="S8" s="209">
        <f t="shared" si="0"/>
        <v>0</v>
      </c>
      <c r="T8" s="209">
        <f t="shared" si="0"/>
        <v>0</v>
      </c>
      <c r="U8" s="209">
        <f t="shared" si="0"/>
        <v>0</v>
      </c>
      <c r="V8" s="209">
        <f t="shared" si="0"/>
        <v>0</v>
      </c>
      <c r="W8" s="209">
        <f t="shared" si="0"/>
        <v>0</v>
      </c>
      <c r="X8" s="209">
        <f>X10+X17+X24+X28+X50</f>
        <v>150000000</v>
      </c>
      <c r="Y8" s="209">
        <f t="shared" si="0"/>
        <v>0</v>
      </c>
      <c r="Z8" s="209">
        <f t="shared" si="0"/>
        <v>130000000</v>
      </c>
      <c r="AA8" s="209">
        <f t="shared" si="0"/>
        <v>0</v>
      </c>
      <c r="AB8" s="209">
        <f t="shared" si="0"/>
        <v>40327157</v>
      </c>
      <c r="AC8" s="209">
        <f t="shared" si="0"/>
        <v>0</v>
      </c>
      <c r="AD8" s="210">
        <f>N8+P8+X8+Z8+AB8</f>
        <v>1055788986</v>
      </c>
      <c r="AE8" s="211">
        <f>AE10+AE17+AE24</f>
        <v>0</v>
      </c>
      <c r="AF8" s="212">
        <f>AF10+AF17+AF24</f>
        <v>0</v>
      </c>
      <c r="AG8" s="213"/>
      <c r="AH8" s="213"/>
      <c r="AI8" s="214"/>
    </row>
    <row r="9" spans="1:35" ht="15.75" thickBot="1">
      <c r="A9" s="875"/>
      <c r="B9" s="876"/>
      <c r="C9" s="876"/>
      <c r="D9" s="876"/>
      <c r="E9" s="876"/>
      <c r="F9" s="876"/>
      <c r="G9" s="876"/>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7"/>
    </row>
    <row r="10" spans="1:35" ht="80.25" thickTop="1">
      <c r="A10" s="218" t="s">
        <v>13</v>
      </c>
      <c r="B10" s="219" t="s">
        <v>30</v>
      </c>
      <c r="C10" s="219" t="s">
        <v>14</v>
      </c>
      <c r="D10" s="219" t="s">
        <v>26</v>
      </c>
      <c r="E10" s="220" t="s">
        <v>27</v>
      </c>
      <c r="F10" s="220" t="s">
        <v>28</v>
      </c>
      <c r="G10" s="221" t="s">
        <v>15</v>
      </c>
      <c r="H10" s="219" t="s">
        <v>31</v>
      </c>
      <c r="I10" s="222"/>
      <c r="J10" s="222"/>
      <c r="K10" s="222"/>
      <c r="L10" s="222"/>
      <c r="M10" s="222"/>
      <c r="N10" s="223">
        <f>N11</f>
        <v>8700000</v>
      </c>
      <c r="O10" s="224">
        <f>SUM(O11:O15)</f>
        <v>0</v>
      </c>
      <c r="P10" s="223">
        <f>P11</f>
        <v>668185980</v>
      </c>
      <c r="Q10" s="224">
        <f>SUM(Q11:Q15)</f>
        <v>0</v>
      </c>
      <c r="R10" s="223"/>
      <c r="S10" s="224"/>
      <c r="T10" s="223"/>
      <c r="U10" s="224"/>
      <c r="V10" s="223"/>
      <c r="W10" s="224"/>
      <c r="X10" s="223">
        <f>X11</f>
        <v>150000000</v>
      </c>
      <c r="Y10" s="224"/>
      <c r="Z10" s="223">
        <f>Z11</f>
        <v>130000000</v>
      </c>
      <c r="AA10" s="224"/>
      <c r="AB10" s="223">
        <f>AB11</f>
        <v>22629777</v>
      </c>
      <c r="AC10" s="224"/>
      <c r="AD10" s="225">
        <f>N10+P10+X10+Z10+AB10</f>
        <v>979515757</v>
      </c>
      <c r="AE10" s="224">
        <f>AE11</f>
        <v>0</v>
      </c>
      <c r="AF10" s="226"/>
      <c r="AG10" s="227"/>
      <c r="AH10" s="227"/>
      <c r="AI10" s="228" t="s">
        <v>195</v>
      </c>
    </row>
    <row r="11" spans="1:35" ht="183.75">
      <c r="A11" s="843" t="s">
        <v>196</v>
      </c>
      <c r="B11" s="844">
        <v>2012252580025</v>
      </c>
      <c r="C11" s="230" t="s">
        <v>197</v>
      </c>
      <c r="D11" s="230" t="s">
        <v>198</v>
      </c>
      <c r="E11" s="231"/>
      <c r="F11" s="232"/>
      <c r="G11" s="846" t="s">
        <v>199</v>
      </c>
      <c r="H11" s="846"/>
      <c r="I11" s="233"/>
      <c r="J11" s="234">
        <v>100</v>
      </c>
      <c r="K11" s="235" t="s">
        <v>200</v>
      </c>
      <c r="L11" s="847"/>
      <c r="M11" s="848"/>
      <c r="N11" s="866">
        <v>8700000</v>
      </c>
      <c r="O11" s="866"/>
      <c r="P11" s="866">
        <v>668185980</v>
      </c>
      <c r="Q11" s="866"/>
      <c r="R11" s="866"/>
      <c r="S11" s="866"/>
      <c r="T11" s="866"/>
      <c r="U11" s="866"/>
      <c r="V11" s="866"/>
      <c r="W11" s="866"/>
      <c r="X11" s="866">
        <v>150000000</v>
      </c>
      <c r="Y11" s="866"/>
      <c r="Z11" s="866">
        <v>130000000</v>
      </c>
      <c r="AA11" s="866"/>
      <c r="AB11" s="866">
        <v>22629777</v>
      </c>
      <c r="AC11" s="866"/>
      <c r="AD11" s="840">
        <f>N11+P11+X11+Z11+AB11</f>
        <v>979515757</v>
      </c>
      <c r="AE11" s="840"/>
      <c r="AF11" s="239" t="s">
        <v>201</v>
      </c>
      <c r="AG11" s="841" t="s">
        <v>202</v>
      </c>
      <c r="AH11" s="841"/>
      <c r="AI11" s="842" t="s">
        <v>195</v>
      </c>
    </row>
    <row r="12" spans="1:35" ht="183.75">
      <c r="A12" s="843"/>
      <c r="B12" s="858"/>
      <c r="C12" s="230" t="s">
        <v>203</v>
      </c>
      <c r="D12" s="230" t="s">
        <v>204</v>
      </c>
      <c r="E12" s="231">
        <v>1</v>
      </c>
      <c r="F12" s="232">
        <v>1</v>
      </c>
      <c r="G12" s="846"/>
      <c r="H12" s="846"/>
      <c r="I12" s="233"/>
      <c r="J12" s="234">
        <v>4</v>
      </c>
      <c r="K12" s="235" t="s">
        <v>205</v>
      </c>
      <c r="L12" s="847"/>
      <c r="M12" s="848"/>
      <c r="N12" s="866"/>
      <c r="O12" s="866"/>
      <c r="P12" s="866"/>
      <c r="Q12" s="866"/>
      <c r="R12" s="866"/>
      <c r="S12" s="866"/>
      <c r="T12" s="866"/>
      <c r="U12" s="866"/>
      <c r="V12" s="866"/>
      <c r="W12" s="866"/>
      <c r="X12" s="866"/>
      <c r="Y12" s="866"/>
      <c r="Z12" s="866"/>
      <c r="AA12" s="866"/>
      <c r="AB12" s="866"/>
      <c r="AC12" s="866"/>
      <c r="AD12" s="840"/>
      <c r="AE12" s="840"/>
      <c r="AF12" s="239" t="s">
        <v>201</v>
      </c>
      <c r="AG12" s="841"/>
      <c r="AH12" s="841"/>
      <c r="AI12" s="842"/>
    </row>
    <row r="13" spans="1:35" ht="183.75">
      <c r="A13" s="843"/>
      <c r="B13" s="858"/>
      <c r="C13" s="230" t="s">
        <v>206</v>
      </c>
      <c r="D13" s="230" t="s">
        <v>207</v>
      </c>
      <c r="E13" s="242">
        <v>1</v>
      </c>
      <c r="F13" s="232">
        <v>0</v>
      </c>
      <c r="G13" s="846"/>
      <c r="H13" s="846"/>
      <c r="I13" s="243"/>
      <c r="J13" s="234">
        <v>2</v>
      </c>
      <c r="K13" s="235" t="s">
        <v>208</v>
      </c>
      <c r="L13" s="847"/>
      <c r="M13" s="848"/>
      <c r="N13" s="866"/>
      <c r="O13" s="866"/>
      <c r="P13" s="866"/>
      <c r="Q13" s="866"/>
      <c r="R13" s="866"/>
      <c r="S13" s="866"/>
      <c r="T13" s="866"/>
      <c r="U13" s="866"/>
      <c r="V13" s="866"/>
      <c r="W13" s="866"/>
      <c r="X13" s="866"/>
      <c r="Y13" s="866"/>
      <c r="Z13" s="866"/>
      <c r="AA13" s="866"/>
      <c r="AB13" s="866"/>
      <c r="AC13" s="866"/>
      <c r="AD13" s="840"/>
      <c r="AE13" s="840"/>
      <c r="AF13" s="244" t="s">
        <v>201</v>
      </c>
      <c r="AG13" s="841"/>
      <c r="AH13" s="841"/>
      <c r="AI13" s="842"/>
    </row>
    <row r="14" spans="1:35" ht="183.75">
      <c r="A14" s="843"/>
      <c r="B14" s="858"/>
      <c r="C14" s="230" t="s">
        <v>209</v>
      </c>
      <c r="D14" s="230" t="s">
        <v>210</v>
      </c>
      <c r="E14" s="242">
        <v>1</v>
      </c>
      <c r="F14" s="232">
        <v>1</v>
      </c>
      <c r="G14" s="846"/>
      <c r="H14" s="846"/>
      <c r="I14" s="233"/>
      <c r="J14" s="234">
        <v>4</v>
      </c>
      <c r="K14" s="235" t="s">
        <v>205</v>
      </c>
      <c r="L14" s="847"/>
      <c r="M14" s="848"/>
      <c r="N14" s="866"/>
      <c r="O14" s="866"/>
      <c r="P14" s="866"/>
      <c r="Q14" s="866"/>
      <c r="R14" s="866"/>
      <c r="S14" s="866"/>
      <c r="T14" s="866"/>
      <c r="U14" s="866"/>
      <c r="V14" s="866"/>
      <c r="W14" s="866"/>
      <c r="X14" s="866"/>
      <c r="Y14" s="866"/>
      <c r="Z14" s="866"/>
      <c r="AA14" s="866"/>
      <c r="AB14" s="866"/>
      <c r="AC14" s="866"/>
      <c r="AD14" s="840"/>
      <c r="AE14" s="840"/>
      <c r="AF14" s="244" t="s">
        <v>201</v>
      </c>
      <c r="AG14" s="841"/>
      <c r="AH14" s="841"/>
      <c r="AI14" s="842"/>
    </row>
    <row r="15" spans="1:35" ht="183.75">
      <c r="A15" s="843"/>
      <c r="B15" s="845"/>
      <c r="C15" s="230" t="s">
        <v>211</v>
      </c>
      <c r="D15" s="230" t="s">
        <v>212</v>
      </c>
      <c r="E15" s="242">
        <v>1</v>
      </c>
      <c r="F15" s="232">
        <v>1</v>
      </c>
      <c r="G15" s="846"/>
      <c r="H15" s="846"/>
      <c r="I15" s="233"/>
      <c r="J15" s="234">
        <v>4</v>
      </c>
      <c r="K15" s="235" t="s">
        <v>205</v>
      </c>
      <c r="L15" s="847"/>
      <c r="M15" s="848"/>
      <c r="N15" s="866"/>
      <c r="O15" s="866"/>
      <c r="P15" s="866"/>
      <c r="Q15" s="866"/>
      <c r="R15" s="866"/>
      <c r="S15" s="866"/>
      <c r="T15" s="866"/>
      <c r="U15" s="866"/>
      <c r="V15" s="866"/>
      <c r="W15" s="866"/>
      <c r="X15" s="866"/>
      <c r="Y15" s="866"/>
      <c r="Z15" s="866"/>
      <c r="AA15" s="866"/>
      <c r="AB15" s="866"/>
      <c r="AC15" s="866"/>
      <c r="AD15" s="840"/>
      <c r="AE15" s="840"/>
      <c r="AF15" s="244" t="s">
        <v>201</v>
      </c>
      <c r="AG15" s="841"/>
      <c r="AH15" s="841"/>
      <c r="AI15" s="842"/>
    </row>
    <row r="16" spans="1:35" ht="15">
      <c r="A16" s="862"/>
      <c r="B16" s="863"/>
      <c r="C16" s="863"/>
      <c r="D16" s="863"/>
      <c r="E16" s="863"/>
      <c r="F16" s="863"/>
      <c r="G16" s="863"/>
      <c r="H16" s="863"/>
      <c r="I16" s="863"/>
      <c r="J16" s="863"/>
      <c r="K16" s="863"/>
      <c r="L16" s="863"/>
      <c r="M16" s="863"/>
      <c r="N16" s="863"/>
      <c r="O16" s="863"/>
      <c r="P16" s="863"/>
      <c r="Q16" s="863"/>
      <c r="R16" s="863"/>
      <c r="S16" s="863"/>
      <c r="T16" s="863"/>
      <c r="U16" s="863"/>
      <c r="V16" s="863"/>
      <c r="W16" s="863"/>
      <c r="X16" s="863"/>
      <c r="Y16" s="863"/>
      <c r="Z16" s="863"/>
      <c r="AA16" s="863"/>
      <c r="AB16" s="863"/>
      <c r="AC16" s="863"/>
      <c r="AD16" s="863"/>
      <c r="AE16" s="863"/>
      <c r="AF16" s="863"/>
      <c r="AG16" s="863"/>
      <c r="AH16" s="863"/>
      <c r="AI16" s="864"/>
    </row>
    <row r="17" spans="1:35" ht="45.75">
      <c r="A17" s="245" t="s">
        <v>13</v>
      </c>
      <c r="B17" s="246" t="s">
        <v>30</v>
      </c>
      <c r="C17" s="246" t="s">
        <v>14</v>
      </c>
      <c r="D17" s="246" t="s">
        <v>29</v>
      </c>
      <c r="E17" s="246" t="s">
        <v>27</v>
      </c>
      <c r="F17" s="246" t="s">
        <v>28</v>
      </c>
      <c r="G17" s="247" t="s">
        <v>16</v>
      </c>
      <c r="H17" s="246" t="s">
        <v>31</v>
      </c>
      <c r="I17" s="248"/>
      <c r="J17" s="249"/>
      <c r="K17" s="249"/>
      <c r="L17" s="250"/>
      <c r="M17" s="250"/>
      <c r="N17" s="251">
        <f>SUM(N18:N22)</f>
        <v>0</v>
      </c>
      <c r="O17" s="252">
        <f>SUM(O18:O22)</f>
        <v>0</v>
      </c>
      <c r="P17" s="251">
        <f>SUM(P18:P22)</f>
        <v>17697380</v>
      </c>
      <c r="Q17" s="252">
        <f>SUM(Q18:Q22)</f>
        <v>0</v>
      </c>
      <c r="R17" s="251"/>
      <c r="S17" s="252"/>
      <c r="T17" s="251"/>
      <c r="U17" s="252"/>
      <c r="V17" s="251"/>
      <c r="W17" s="252"/>
      <c r="X17" s="251"/>
      <c r="Y17" s="252"/>
      <c r="Z17" s="251"/>
      <c r="AA17" s="252"/>
      <c r="AB17" s="251">
        <f>P17</f>
        <v>17697380</v>
      </c>
      <c r="AC17" s="252"/>
      <c r="AD17" s="251">
        <f>AD18</f>
        <v>0</v>
      </c>
      <c r="AE17" s="252">
        <f>AE18</f>
        <v>0</v>
      </c>
      <c r="AF17" s="253">
        <f>SUM(AF18:AF22)</f>
        <v>0</v>
      </c>
      <c r="AG17" s="254"/>
      <c r="AH17" s="254"/>
      <c r="AI17" s="255"/>
    </row>
    <row r="18" spans="1:35" ht="183.75">
      <c r="A18" s="843" t="s">
        <v>213</v>
      </c>
      <c r="B18" s="844">
        <v>2012252580026</v>
      </c>
      <c r="C18" s="230" t="s">
        <v>214</v>
      </c>
      <c r="D18" s="234" t="s">
        <v>198</v>
      </c>
      <c r="E18" s="256">
        <v>0</v>
      </c>
      <c r="F18" s="232">
        <v>1</v>
      </c>
      <c r="G18" s="257" t="s">
        <v>215</v>
      </c>
      <c r="H18" s="865"/>
      <c r="I18" s="233"/>
      <c r="J18" s="234">
        <v>4</v>
      </c>
      <c r="K18" s="235" t="s">
        <v>205</v>
      </c>
      <c r="L18" s="857"/>
      <c r="M18" s="857"/>
      <c r="N18" s="238"/>
      <c r="O18" s="238"/>
      <c r="P18" s="238"/>
      <c r="Q18" s="238"/>
      <c r="R18" s="238"/>
      <c r="S18" s="238"/>
      <c r="T18" s="238"/>
      <c r="U18" s="238"/>
      <c r="V18" s="238"/>
      <c r="W18" s="238"/>
      <c r="X18" s="238"/>
      <c r="Y18" s="238"/>
      <c r="Z18" s="238"/>
      <c r="AA18" s="238"/>
      <c r="AB18" s="238"/>
      <c r="AC18" s="238"/>
      <c r="AD18" s="840"/>
      <c r="AE18" s="840"/>
      <c r="AF18" s="259" t="s">
        <v>201</v>
      </c>
      <c r="AG18" s="841" t="s">
        <v>216</v>
      </c>
      <c r="AH18" s="857"/>
      <c r="AI18" s="849" t="s">
        <v>195</v>
      </c>
    </row>
    <row r="19" spans="1:35" ht="183.75">
      <c r="A19" s="843"/>
      <c r="B19" s="858"/>
      <c r="C19" s="230" t="s">
        <v>217</v>
      </c>
      <c r="D19" s="234" t="s">
        <v>218</v>
      </c>
      <c r="E19" s="256">
        <v>1</v>
      </c>
      <c r="F19" s="232">
        <v>0</v>
      </c>
      <c r="G19" s="257" t="s">
        <v>219</v>
      </c>
      <c r="H19" s="865"/>
      <c r="I19" s="233"/>
      <c r="J19" s="234">
        <v>4</v>
      </c>
      <c r="K19" s="235" t="s">
        <v>205</v>
      </c>
      <c r="L19" s="857"/>
      <c r="M19" s="857"/>
      <c r="N19" s="238"/>
      <c r="O19" s="238"/>
      <c r="P19" s="238">
        <v>17697380</v>
      </c>
      <c r="Q19" s="238"/>
      <c r="R19" s="238"/>
      <c r="S19" s="238"/>
      <c r="T19" s="238"/>
      <c r="U19" s="238"/>
      <c r="V19" s="238"/>
      <c r="W19" s="238"/>
      <c r="X19" s="238"/>
      <c r="Y19" s="238"/>
      <c r="Z19" s="238"/>
      <c r="AA19" s="238"/>
      <c r="AB19" s="238">
        <f>P19</f>
        <v>17697380</v>
      </c>
      <c r="AC19" s="238"/>
      <c r="AD19" s="840"/>
      <c r="AE19" s="840"/>
      <c r="AF19" s="259" t="s">
        <v>201</v>
      </c>
      <c r="AG19" s="841"/>
      <c r="AH19" s="857"/>
      <c r="AI19" s="849"/>
    </row>
    <row r="20" spans="1:35" ht="191.25">
      <c r="A20" s="843"/>
      <c r="B20" s="858"/>
      <c r="C20" s="230" t="s">
        <v>220</v>
      </c>
      <c r="D20" s="234" t="s">
        <v>221</v>
      </c>
      <c r="E20" s="256">
        <v>0</v>
      </c>
      <c r="F20" s="232">
        <v>1</v>
      </c>
      <c r="G20" s="257" t="s">
        <v>222</v>
      </c>
      <c r="H20" s="865"/>
      <c r="I20" s="233"/>
      <c r="J20" s="234">
        <v>4</v>
      </c>
      <c r="K20" s="235" t="s">
        <v>205</v>
      </c>
      <c r="L20" s="857"/>
      <c r="M20" s="857"/>
      <c r="N20" s="238"/>
      <c r="O20" s="238"/>
      <c r="P20" s="238"/>
      <c r="Q20" s="238"/>
      <c r="R20" s="238"/>
      <c r="S20" s="238"/>
      <c r="T20" s="238"/>
      <c r="U20" s="238"/>
      <c r="V20" s="238"/>
      <c r="W20" s="238"/>
      <c r="X20" s="238"/>
      <c r="Y20" s="238"/>
      <c r="Z20" s="238"/>
      <c r="AA20" s="238"/>
      <c r="AB20" s="238"/>
      <c r="AC20" s="238"/>
      <c r="AD20" s="840"/>
      <c r="AE20" s="840"/>
      <c r="AF20" s="259" t="s">
        <v>201</v>
      </c>
      <c r="AG20" s="841"/>
      <c r="AH20" s="857"/>
      <c r="AI20" s="849"/>
    </row>
    <row r="21" spans="1:35" ht="183.75">
      <c r="A21" s="843"/>
      <c r="B21" s="858"/>
      <c r="C21" s="230" t="s">
        <v>223</v>
      </c>
      <c r="D21" s="234" t="s">
        <v>224</v>
      </c>
      <c r="E21" s="260">
        <v>0.5</v>
      </c>
      <c r="F21" s="261">
        <v>0.5</v>
      </c>
      <c r="G21" s="257" t="s">
        <v>225</v>
      </c>
      <c r="H21" s="865"/>
      <c r="I21" s="233"/>
      <c r="J21" s="234">
        <v>4</v>
      </c>
      <c r="K21" s="235" t="s">
        <v>205</v>
      </c>
      <c r="L21" s="857"/>
      <c r="M21" s="857"/>
      <c r="N21" s="238"/>
      <c r="O21" s="238"/>
      <c r="P21" s="238"/>
      <c r="Q21" s="238"/>
      <c r="R21" s="238"/>
      <c r="S21" s="238"/>
      <c r="T21" s="238"/>
      <c r="U21" s="238"/>
      <c r="V21" s="238"/>
      <c r="W21" s="238"/>
      <c r="X21" s="238"/>
      <c r="Y21" s="238"/>
      <c r="Z21" s="238"/>
      <c r="AA21" s="238"/>
      <c r="AB21" s="238"/>
      <c r="AC21" s="238"/>
      <c r="AD21" s="840"/>
      <c r="AE21" s="840"/>
      <c r="AF21" s="262" t="s">
        <v>201</v>
      </c>
      <c r="AG21" s="841"/>
      <c r="AH21" s="857"/>
      <c r="AI21" s="849"/>
    </row>
    <row r="22" spans="1:35" ht="183.75">
      <c r="A22" s="843"/>
      <c r="B22" s="845"/>
      <c r="C22" s="230" t="s">
        <v>226</v>
      </c>
      <c r="D22" s="234" t="s">
        <v>227</v>
      </c>
      <c r="E22" s="260">
        <v>0.5</v>
      </c>
      <c r="F22" s="261">
        <v>0.5</v>
      </c>
      <c r="G22" s="257" t="s">
        <v>228</v>
      </c>
      <c r="H22" s="865"/>
      <c r="I22" s="233"/>
      <c r="J22" s="234">
        <v>1</v>
      </c>
      <c r="K22" s="235" t="s">
        <v>205</v>
      </c>
      <c r="L22" s="857"/>
      <c r="M22" s="857"/>
      <c r="N22" s="238"/>
      <c r="O22" s="238"/>
      <c r="P22" s="238"/>
      <c r="Q22" s="238"/>
      <c r="R22" s="238"/>
      <c r="S22" s="238"/>
      <c r="T22" s="238"/>
      <c r="U22" s="238"/>
      <c r="V22" s="238"/>
      <c r="W22" s="238"/>
      <c r="X22" s="238"/>
      <c r="Y22" s="238"/>
      <c r="Z22" s="238"/>
      <c r="AA22" s="238"/>
      <c r="AB22" s="238"/>
      <c r="AC22" s="238"/>
      <c r="AD22" s="840"/>
      <c r="AE22" s="840"/>
      <c r="AF22" s="262" t="s">
        <v>201</v>
      </c>
      <c r="AG22" s="841"/>
      <c r="AH22" s="857"/>
      <c r="AI22" s="849"/>
    </row>
    <row r="23" spans="1:35" ht="15">
      <c r="A23" s="862" t="s">
        <v>229</v>
      </c>
      <c r="B23" s="863"/>
      <c r="C23" s="863"/>
      <c r="D23" s="863"/>
      <c r="E23" s="863"/>
      <c r="F23" s="863"/>
      <c r="G23" s="863"/>
      <c r="H23" s="863"/>
      <c r="I23" s="863"/>
      <c r="J23" s="863"/>
      <c r="K23" s="863"/>
      <c r="L23" s="863"/>
      <c r="M23" s="863"/>
      <c r="N23" s="863"/>
      <c r="O23" s="863"/>
      <c r="P23" s="863"/>
      <c r="Q23" s="863"/>
      <c r="R23" s="863"/>
      <c r="S23" s="863"/>
      <c r="T23" s="863"/>
      <c r="U23" s="863"/>
      <c r="V23" s="863"/>
      <c r="W23" s="863"/>
      <c r="X23" s="863"/>
      <c r="Y23" s="863"/>
      <c r="Z23" s="863"/>
      <c r="AA23" s="863"/>
      <c r="AB23" s="863"/>
      <c r="AC23" s="863"/>
      <c r="AD23" s="863"/>
      <c r="AE23" s="863"/>
      <c r="AF23" s="863"/>
      <c r="AG23" s="863"/>
      <c r="AH23" s="863"/>
      <c r="AI23" s="864"/>
    </row>
    <row r="24" spans="1:35" ht="33.75">
      <c r="A24" s="245" t="s">
        <v>13</v>
      </c>
      <c r="B24" s="246" t="s">
        <v>30</v>
      </c>
      <c r="C24" s="246" t="s">
        <v>14</v>
      </c>
      <c r="D24" s="246" t="s">
        <v>29</v>
      </c>
      <c r="E24" s="246" t="s">
        <v>27</v>
      </c>
      <c r="F24" s="246" t="s">
        <v>28</v>
      </c>
      <c r="G24" s="247" t="s">
        <v>17</v>
      </c>
      <c r="H24" s="246" t="s">
        <v>31</v>
      </c>
      <c r="I24" s="248"/>
      <c r="J24" s="263"/>
      <c r="K24" s="249"/>
      <c r="L24" s="250"/>
      <c r="M24" s="250"/>
      <c r="N24" s="251">
        <f>SUM(N25:N27)</f>
        <v>0</v>
      </c>
      <c r="O24" s="252">
        <f>SUM(O25:O27)</f>
        <v>0</v>
      </c>
      <c r="P24" s="251">
        <f>SUM(P25:P27)</f>
        <v>0</v>
      </c>
      <c r="Q24" s="252">
        <f>SUM(Q25:Q27)</f>
        <v>0</v>
      </c>
      <c r="R24" s="251"/>
      <c r="S24" s="252"/>
      <c r="T24" s="251"/>
      <c r="U24" s="252"/>
      <c r="V24" s="251"/>
      <c r="W24" s="252"/>
      <c r="X24" s="251"/>
      <c r="Y24" s="252"/>
      <c r="Z24" s="251"/>
      <c r="AA24" s="252"/>
      <c r="AB24" s="251"/>
      <c r="AC24" s="252"/>
      <c r="AD24" s="264">
        <f>AD25</f>
        <v>0</v>
      </c>
      <c r="AE24" s="252">
        <f>AE25</f>
        <v>0</v>
      </c>
      <c r="AF24" s="253">
        <f>SUM(AF25:AF27)</f>
        <v>0</v>
      </c>
      <c r="AG24" s="254"/>
      <c r="AH24" s="254"/>
      <c r="AI24" s="255"/>
    </row>
    <row r="25" spans="1:35" ht="135">
      <c r="A25" s="843" t="s">
        <v>230</v>
      </c>
      <c r="B25" s="844">
        <v>2012252580028</v>
      </c>
      <c r="C25" s="230" t="s">
        <v>231</v>
      </c>
      <c r="D25" s="265" t="s">
        <v>232</v>
      </c>
      <c r="E25" s="256"/>
      <c r="F25" s="232"/>
      <c r="G25" s="266" t="s">
        <v>233</v>
      </c>
      <c r="H25" s="846"/>
      <c r="I25" s="233"/>
      <c r="J25" s="234">
        <v>3</v>
      </c>
      <c r="K25" s="235" t="s">
        <v>205</v>
      </c>
      <c r="L25" s="859"/>
      <c r="M25" s="860"/>
      <c r="N25" s="238"/>
      <c r="O25" s="238"/>
      <c r="P25" s="268"/>
      <c r="Q25" s="238"/>
      <c r="R25" s="238"/>
      <c r="S25" s="238"/>
      <c r="T25" s="238"/>
      <c r="U25" s="238"/>
      <c r="V25" s="238"/>
      <c r="W25" s="238"/>
      <c r="X25" s="238"/>
      <c r="Y25" s="238"/>
      <c r="Z25" s="238"/>
      <c r="AA25" s="238"/>
      <c r="AB25" s="238"/>
      <c r="AC25" s="238"/>
      <c r="AD25" s="840"/>
      <c r="AE25" s="840"/>
      <c r="AF25" s="259" t="s">
        <v>234</v>
      </c>
      <c r="AG25" s="857" t="s">
        <v>235</v>
      </c>
      <c r="AH25" s="857"/>
      <c r="AI25" s="849"/>
    </row>
    <row r="26" spans="1:35" ht="168.75">
      <c r="A26" s="843"/>
      <c r="B26" s="858"/>
      <c r="C26" s="230" t="s">
        <v>236</v>
      </c>
      <c r="D26" s="265" t="s">
        <v>237</v>
      </c>
      <c r="E26" s="256"/>
      <c r="F26" s="232"/>
      <c r="G26" s="266" t="s">
        <v>238</v>
      </c>
      <c r="H26" s="846"/>
      <c r="I26" s="269"/>
      <c r="J26" s="234">
        <v>4</v>
      </c>
      <c r="K26" s="235" t="s">
        <v>205</v>
      </c>
      <c r="L26" s="856"/>
      <c r="M26" s="861"/>
      <c r="N26" s="238"/>
      <c r="O26" s="238"/>
      <c r="P26" s="268"/>
      <c r="Q26" s="238"/>
      <c r="R26" s="238"/>
      <c r="S26" s="238"/>
      <c r="T26" s="238"/>
      <c r="U26" s="238"/>
      <c r="V26" s="238"/>
      <c r="W26" s="238"/>
      <c r="X26" s="238"/>
      <c r="Y26" s="238"/>
      <c r="Z26" s="238"/>
      <c r="AA26" s="238"/>
      <c r="AB26" s="238"/>
      <c r="AC26" s="238"/>
      <c r="AD26" s="856"/>
      <c r="AE26" s="856"/>
      <c r="AF26" s="259" t="s">
        <v>234</v>
      </c>
      <c r="AG26" s="857"/>
      <c r="AH26" s="857"/>
      <c r="AI26" s="849"/>
    </row>
    <row r="27" spans="1:35" ht="135">
      <c r="A27" s="843"/>
      <c r="B27" s="845"/>
      <c r="C27" s="230" t="s">
        <v>239</v>
      </c>
      <c r="D27" s="234" t="s">
        <v>232</v>
      </c>
      <c r="E27" s="256"/>
      <c r="F27" s="232"/>
      <c r="G27" s="266" t="s">
        <v>240</v>
      </c>
      <c r="H27" s="846"/>
      <c r="I27" s="233"/>
      <c r="J27" s="270">
        <v>1</v>
      </c>
      <c r="K27" s="235" t="s">
        <v>200</v>
      </c>
      <c r="L27" s="856"/>
      <c r="M27" s="861"/>
      <c r="N27" s="238"/>
      <c r="O27" s="238"/>
      <c r="P27" s="268"/>
      <c r="Q27" s="238"/>
      <c r="R27" s="238"/>
      <c r="S27" s="238"/>
      <c r="T27" s="238"/>
      <c r="U27" s="238"/>
      <c r="V27" s="238"/>
      <c r="W27" s="238"/>
      <c r="X27" s="238"/>
      <c r="Y27" s="238"/>
      <c r="Z27" s="238"/>
      <c r="AA27" s="238"/>
      <c r="AB27" s="238"/>
      <c r="AC27" s="238"/>
      <c r="AD27" s="856"/>
      <c r="AE27" s="856"/>
      <c r="AF27" s="259" t="s">
        <v>234</v>
      </c>
      <c r="AG27" s="857"/>
      <c r="AH27" s="857"/>
      <c r="AI27" s="849"/>
    </row>
    <row r="28" spans="1:35" ht="45.75">
      <c r="A28" s="245" t="s">
        <v>13</v>
      </c>
      <c r="B28" s="246" t="s">
        <v>30</v>
      </c>
      <c r="C28" s="246" t="s">
        <v>14</v>
      </c>
      <c r="D28" s="246" t="s">
        <v>29</v>
      </c>
      <c r="E28" s="246" t="s">
        <v>27</v>
      </c>
      <c r="F28" s="246" t="s">
        <v>28</v>
      </c>
      <c r="G28" s="247" t="s">
        <v>241</v>
      </c>
      <c r="H28" s="246" t="s">
        <v>31</v>
      </c>
      <c r="I28" s="248"/>
      <c r="J28" s="263"/>
      <c r="K28" s="249"/>
      <c r="L28" s="250"/>
      <c r="M28" s="250"/>
      <c r="N28" s="251">
        <f>SUM(N29:N49)</f>
        <v>0</v>
      </c>
      <c r="O28" s="252">
        <f>O29</f>
        <v>0</v>
      </c>
      <c r="P28" s="252">
        <f aca="true" t="shared" si="1" ref="P28:AC28">P29</f>
        <v>40878469</v>
      </c>
      <c r="Q28" s="252">
        <f t="shared" si="1"/>
        <v>0</v>
      </c>
      <c r="R28" s="252">
        <f t="shared" si="1"/>
        <v>0</v>
      </c>
      <c r="S28" s="252">
        <f t="shared" si="1"/>
        <v>0</v>
      </c>
      <c r="T28" s="252">
        <f t="shared" si="1"/>
        <v>0</v>
      </c>
      <c r="U28" s="252">
        <f t="shared" si="1"/>
        <v>0</v>
      </c>
      <c r="V28" s="252">
        <f t="shared" si="1"/>
        <v>0</v>
      </c>
      <c r="W28" s="252">
        <f t="shared" si="1"/>
        <v>0</v>
      </c>
      <c r="X28" s="252">
        <f t="shared" si="1"/>
        <v>0</v>
      </c>
      <c r="Y28" s="252">
        <f t="shared" si="1"/>
        <v>0</v>
      </c>
      <c r="Z28" s="252">
        <f t="shared" si="1"/>
        <v>0</v>
      </c>
      <c r="AA28" s="252">
        <f t="shared" si="1"/>
        <v>0</v>
      </c>
      <c r="AB28" s="252">
        <f t="shared" si="1"/>
        <v>188487</v>
      </c>
      <c r="AC28" s="252">
        <f t="shared" si="1"/>
        <v>0</v>
      </c>
      <c r="AD28" s="264">
        <f>AD29</f>
        <v>41066956</v>
      </c>
      <c r="AE28" s="252">
        <f>AE29</f>
        <v>0</v>
      </c>
      <c r="AF28" s="253">
        <f>SUM(AF29:AF49)</f>
        <v>0</v>
      </c>
      <c r="AG28" s="254"/>
      <c r="AH28" s="254"/>
      <c r="AI28" s="255"/>
    </row>
    <row r="29" spans="1:35" ht="157.5">
      <c r="A29" s="843" t="s">
        <v>242</v>
      </c>
      <c r="B29" s="844">
        <v>2012252580029</v>
      </c>
      <c r="C29" s="257" t="s">
        <v>243</v>
      </c>
      <c r="D29" s="234" t="s">
        <v>244</v>
      </c>
      <c r="E29" s="256">
        <v>1</v>
      </c>
      <c r="F29" s="232">
        <v>1</v>
      </c>
      <c r="G29" s="257" t="s">
        <v>245</v>
      </c>
      <c r="H29" s="846"/>
      <c r="I29" s="233"/>
      <c r="J29" s="270">
        <v>1</v>
      </c>
      <c r="K29" s="235" t="s">
        <v>200</v>
      </c>
      <c r="L29" s="859"/>
      <c r="M29" s="860"/>
      <c r="N29" s="271"/>
      <c r="O29" s="840"/>
      <c r="P29" s="840">
        <v>40878469</v>
      </c>
      <c r="Q29" s="840"/>
      <c r="R29" s="840"/>
      <c r="S29" s="840"/>
      <c r="T29" s="840"/>
      <c r="U29" s="840"/>
      <c r="V29" s="840"/>
      <c r="W29" s="840"/>
      <c r="X29" s="840"/>
      <c r="Y29" s="840"/>
      <c r="Z29" s="840"/>
      <c r="AA29" s="840"/>
      <c r="AB29" s="840">
        <v>188487</v>
      </c>
      <c r="AC29" s="840"/>
      <c r="AD29" s="840">
        <f>P29+AB29</f>
        <v>41066956</v>
      </c>
      <c r="AE29" s="840"/>
      <c r="AF29" s="259" t="s">
        <v>246</v>
      </c>
      <c r="AG29" s="857" t="s">
        <v>247</v>
      </c>
      <c r="AH29" s="857"/>
      <c r="AI29" s="849" t="s">
        <v>195</v>
      </c>
    </row>
    <row r="30" spans="1:35" ht="225">
      <c r="A30" s="843"/>
      <c r="B30" s="858"/>
      <c r="C30" s="257" t="s">
        <v>248</v>
      </c>
      <c r="D30" s="234" t="s">
        <v>249</v>
      </c>
      <c r="E30" s="256">
        <v>1</v>
      </c>
      <c r="F30" s="232">
        <v>1</v>
      </c>
      <c r="G30" s="257" t="s">
        <v>250</v>
      </c>
      <c r="H30" s="846"/>
      <c r="I30" s="233"/>
      <c r="J30" s="270">
        <v>0.95</v>
      </c>
      <c r="K30" s="272">
        <v>0.475</v>
      </c>
      <c r="L30" s="859"/>
      <c r="M30" s="860"/>
      <c r="N30" s="271"/>
      <c r="O30" s="840"/>
      <c r="P30" s="840"/>
      <c r="Q30" s="840"/>
      <c r="R30" s="840"/>
      <c r="S30" s="840"/>
      <c r="T30" s="840"/>
      <c r="U30" s="840"/>
      <c r="V30" s="840"/>
      <c r="W30" s="840"/>
      <c r="X30" s="840"/>
      <c r="Y30" s="840"/>
      <c r="Z30" s="840"/>
      <c r="AA30" s="840"/>
      <c r="AB30" s="840"/>
      <c r="AC30" s="840"/>
      <c r="AD30" s="840"/>
      <c r="AE30" s="840"/>
      <c r="AF30" s="259" t="s">
        <v>251</v>
      </c>
      <c r="AG30" s="857"/>
      <c r="AH30" s="857"/>
      <c r="AI30" s="849"/>
    </row>
    <row r="31" spans="1:35" ht="236.25">
      <c r="A31" s="843"/>
      <c r="B31" s="858"/>
      <c r="C31" s="257" t="s">
        <v>252</v>
      </c>
      <c r="D31" s="234" t="s">
        <v>253</v>
      </c>
      <c r="E31" s="256">
        <v>1</v>
      </c>
      <c r="F31" s="232">
        <v>1</v>
      </c>
      <c r="G31" s="257" t="s">
        <v>254</v>
      </c>
      <c r="H31" s="846"/>
      <c r="I31" s="233"/>
      <c r="J31" s="270">
        <v>0.95</v>
      </c>
      <c r="K31" s="273">
        <v>0.475</v>
      </c>
      <c r="L31" s="859"/>
      <c r="M31" s="860"/>
      <c r="N31" s="271"/>
      <c r="O31" s="840"/>
      <c r="P31" s="840"/>
      <c r="Q31" s="840"/>
      <c r="R31" s="840"/>
      <c r="S31" s="840"/>
      <c r="T31" s="840"/>
      <c r="U31" s="840"/>
      <c r="V31" s="840"/>
      <c r="W31" s="840"/>
      <c r="X31" s="840"/>
      <c r="Y31" s="840"/>
      <c r="Z31" s="840"/>
      <c r="AA31" s="840"/>
      <c r="AB31" s="840"/>
      <c r="AC31" s="840"/>
      <c r="AD31" s="840"/>
      <c r="AE31" s="840"/>
      <c r="AF31" s="259" t="s">
        <v>255</v>
      </c>
      <c r="AG31" s="857"/>
      <c r="AH31" s="857"/>
      <c r="AI31" s="849"/>
    </row>
    <row r="32" spans="1:35" ht="247.5">
      <c r="A32" s="843"/>
      <c r="B32" s="858"/>
      <c r="C32" s="257" t="s">
        <v>256</v>
      </c>
      <c r="D32" s="234" t="s">
        <v>257</v>
      </c>
      <c r="E32" s="256">
        <v>1</v>
      </c>
      <c r="F32" s="232">
        <v>2</v>
      </c>
      <c r="G32" s="257" t="s">
        <v>258</v>
      </c>
      <c r="H32" s="846"/>
      <c r="I32" s="269"/>
      <c r="J32" s="270">
        <v>1</v>
      </c>
      <c r="K32" s="273">
        <v>0.5</v>
      </c>
      <c r="L32" s="856"/>
      <c r="M32" s="861"/>
      <c r="N32" s="271"/>
      <c r="O32" s="840"/>
      <c r="P32" s="840"/>
      <c r="Q32" s="840"/>
      <c r="R32" s="840"/>
      <c r="S32" s="840"/>
      <c r="T32" s="840"/>
      <c r="U32" s="840"/>
      <c r="V32" s="840"/>
      <c r="W32" s="840"/>
      <c r="X32" s="840"/>
      <c r="Y32" s="840"/>
      <c r="Z32" s="840"/>
      <c r="AA32" s="840"/>
      <c r="AB32" s="840"/>
      <c r="AC32" s="840"/>
      <c r="AD32" s="840"/>
      <c r="AE32" s="840"/>
      <c r="AF32" s="259" t="s">
        <v>259</v>
      </c>
      <c r="AG32" s="857"/>
      <c r="AH32" s="857"/>
      <c r="AI32" s="849"/>
    </row>
    <row r="33" spans="1:35" ht="183.75">
      <c r="A33" s="843"/>
      <c r="B33" s="858"/>
      <c r="C33" s="850" t="s">
        <v>260</v>
      </c>
      <c r="D33" s="851" t="s">
        <v>261</v>
      </c>
      <c r="E33" s="852">
        <v>1</v>
      </c>
      <c r="F33" s="852">
        <v>1</v>
      </c>
      <c r="G33" s="257" t="s">
        <v>262</v>
      </c>
      <c r="H33" s="846"/>
      <c r="I33" s="269"/>
      <c r="J33" s="270">
        <v>1</v>
      </c>
      <c r="K33" s="273">
        <v>0.5</v>
      </c>
      <c r="L33" s="856"/>
      <c r="M33" s="861"/>
      <c r="N33" s="271"/>
      <c r="O33" s="840"/>
      <c r="P33" s="840"/>
      <c r="Q33" s="840"/>
      <c r="R33" s="840"/>
      <c r="S33" s="840"/>
      <c r="T33" s="840"/>
      <c r="U33" s="840"/>
      <c r="V33" s="840"/>
      <c r="W33" s="840"/>
      <c r="X33" s="840"/>
      <c r="Y33" s="840"/>
      <c r="Z33" s="840"/>
      <c r="AA33" s="840"/>
      <c r="AB33" s="840"/>
      <c r="AC33" s="840"/>
      <c r="AD33" s="840"/>
      <c r="AE33" s="840"/>
      <c r="AF33" s="259" t="s">
        <v>201</v>
      </c>
      <c r="AG33" s="857"/>
      <c r="AH33" s="857"/>
      <c r="AI33" s="849"/>
    </row>
    <row r="34" spans="1:35" ht="183.75">
      <c r="A34" s="843"/>
      <c r="B34" s="858"/>
      <c r="C34" s="850"/>
      <c r="D34" s="851"/>
      <c r="E34" s="853"/>
      <c r="F34" s="853"/>
      <c r="G34" s="257" t="s">
        <v>263</v>
      </c>
      <c r="H34" s="846"/>
      <c r="I34" s="269"/>
      <c r="J34" s="270">
        <v>1</v>
      </c>
      <c r="K34" s="273">
        <v>0.5</v>
      </c>
      <c r="L34" s="856"/>
      <c r="M34" s="861"/>
      <c r="N34" s="271"/>
      <c r="O34" s="840"/>
      <c r="P34" s="840"/>
      <c r="Q34" s="840"/>
      <c r="R34" s="840"/>
      <c r="S34" s="840"/>
      <c r="T34" s="840"/>
      <c r="U34" s="840"/>
      <c r="V34" s="840"/>
      <c r="W34" s="840"/>
      <c r="X34" s="840"/>
      <c r="Y34" s="840"/>
      <c r="Z34" s="840"/>
      <c r="AA34" s="840"/>
      <c r="AB34" s="840"/>
      <c r="AC34" s="840"/>
      <c r="AD34" s="840"/>
      <c r="AE34" s="840"/>
      <c r="AF34" s="259" t="s">
        <v>201</v>
      </c>
      <c r="AG34" s="857"/>
      <c r="AH34" s="857"/>
      <c r="AI34" s="849"/>
    </row>
    <row r="35" spans="1:35" ht="281.25">
      <c r="A35" s="843"/>
      <c r="B35" s="858"/>
      <c r="C35" s="257" t="s">
        <v>264</v>
      </c>
      <c r="D35" s="234" t="s">
        <v>265</v>
      </c>
      <c r="E35" s="256">
        <v>1</v>
      </c>
      <c r="F35" s="232">
        <v>1</v>
      </c>
      <c r="G35" s="257" t="s">
        <v>266</v>
      </c>
      <c r="H35" s="846"/>
      <c r="I35" s="269"/>
      <c r="J35" s="270">
        <v>0.4</v>
      </c>
      <c r="K35" s="235" t="s">
        <v>267</v>
      </c>
      <c r="L35" s="856"/>
      <c r="M35" s="861"/>
      <c r="N35" s="271"/>
      <c r="O35" s="840"/>
      <c r="P35" s="840"/>
      <c r="Q35" s="840"/>
      <c r="R35" s="840"/>
      <c r="S35" s="840"/>
      <c r="T35" s="840"/>
      <c r="U35" s="840"/>
      <c r="V35" s="840"/>
      <c r="W35" s="840"/>
      <c r="X35" s="840"/>
      <c r="Y35" s="840"/>
      <c r="Z35" s="840"/>
      <c r="AA35" s="840"/>
      <c r="AB35" s="840"/>
      <c r="AC35" s="840"/>
      <c r="AD35" s="840"/>
      <c r="AE35" s="840"/>
      <c r="AF35" s="259" t="s">
        <v>268</v>
      </c>
      <c r="AG35" s="857"/>
      <c r="AH35" s="857"/>
      <c r="AI35" s="849"/>
    </row>
    <row r="36" spans="1:35" ht="247.5">
      <c r="A36" s="843"/>
      <c r="B36" s="858"/>
      <c r="C36" s="257" t="s">
        <v>269</v>
      </c>
      <c r="D36" s="234" t="s">
        <v>270</v>
      </c>
      <c r="E36" s="256">
        <v>1</v>
      </c>
      <c r="F36" s="232">
        <v>1</v>
      </c>
      <c r="G36" s="257" t="s">
        <v>271</v>
      </c>
      <c r="H36" s="846"/>
      <c r="I36" s="269"/>
      <c r="J36" s="270">
        <v>0.6</v>
      </c>
      <c r="K36" s="235" t="s">
        <v>272</v>
      </c>
      <c r="L36" s="856"/>
      <c r="M36" s="861"/>
      <c r="N36" s="271"/>
      <c r="O36" s="840"/>
      <c r="P36" s="840"/>
      <c r="Q36" s="840"/>
      <c r="R36" s="840"/>
      <c r="S36" s="840"/>
      <c r="T36" s="840"/>
      <c r="U36" s="840"/>
      <c r="V36" s="840"/>
      <c r="W36" s="840"/>
      <c r="X36" s="840"/>
      <c r="Y36" s="840"/>
      <c r="Z36" s="840"/>
      <c r="AA36" s="840"/>
      <c r="AB36" s="840"/>
      <c r="AC36" s="840"/>
      <c r="AD36" s="840"/>
      <c r="AE36" s="840"/>
      <c r="AF36" s="259" t="s">
        <v>201</v>
      </c>
      <c r="AG36" s="857"/>
      <c r="AH36" s="857"/>
      <c r="AI36" s="849"/>
    </row>
    <row r="37" spans="1:35" ht="270">
      <c r="A37" s="843"/>
      <c r="B37" s="858"/>
      <c r="C37" s="257" t="s">
        <v>273</v>
      </c>
      <c r="D37" s="234" t="s">
        <v>212</v>
      </c>
      <c r="E37" s="256">
        <v>1</v>
      </c>
      <c r="F37" s="232">
        <v>1</v>
      </c>
      <c r="G37" s="257" t="s">
        <v>274</v>
      </c>
      <c r="H37" s="846"/>
      <c r="I37" s="269"/>
      <c r="J37" s="234">
        <v>4</v>
      </c>
      <c r="K37" s="235" t="s">
        <v>205</v>
      </c>
      <c r="L37" s="856"/>
      <c r="M37" s="861"/>
      <c r="N37" s="271"/>
      <c r="O37" s="840"/>
      <c r="P37" s="840"/>
      <c r="Q37" s="840"/>
      <c r="R37" s="840"/>
      <c r="S37" s="840"/>
      <c r="T37" s="840"/>
      <c r="U37" s="840"/>
      <c r="V37" s="840"/>
      <c r="W37" s="840"/>
      <c r="X37" s="840"/>
      <c r="Y37" s="840"/>
      <c r="Z37" s="840"/>
      <c r="AA37" s="840"/>
      <c r="AB37" s="840"/>
      <c r="AC37" s="840"/>
      <c r="AD37" s="840"/>
      <c r="AE37" s="840"/>
      <c r="AF37" s="259" t="s">
        <v>275</v>
      </c>
      <c r="AG37" s="857"/>
      <c r="AH37" s="857"/>
      <c r="AI37" s="849"/>
    </row>
    <row r="38" spans="1:35" ht="225">
      <c r="A38" s="843"/>
      <c r="B38" s="858"/>
      <c r="C38" s="257" t="s">
        <v>276</v>
      </c>
      <c r="D38" s="234" t="s">
        <v>277</v>
      </c>
      <c r="E38" s="256">
        <v>1</v>
      </c>
      <c r="F38" s="232">
        <v>1</v>
      </c>
      <c r="G38" s="257" t="s">
        <v>278</v>
      </c>
      <c r="H38" s="846"/>
      <c r="I38" s="269"/>
      <c r="J38" s="234">
        <v>16</v>
      </c>
      <c r="K38" s="235" t="s">
        <v>279</v>
      </c>
      <c r="L38" s="856"/>
      <c r="M38" s="861"/>
      <c r="N38" s="271"/>
      <c r="O38" s="840"/>
      <c r="P38" s="840"/>
      <c r="Q38" s="840"/>
      <c r="R38" s="840"/>
      <c r="S38" s="840"/>
      <c r="T38" s="840"/>
      <c r="U38" s="840"/>
      <c r="V38" s="840"/>
      <c r="W38" s="840"/>
      <c r="X38" s="840"/>
      <c r="Y38" s="840"/>
      <c r="Z38" s="840"/>
      <c r="AA38" s="840"/>
      <c r="AB38" s="840"/>
      <c r="AC38" s="840"/>
      <c r="AD38" s="840"/>
      <c r="AE38" s="840"/>
      <c r="AF38" s="259" t="s">
        <v>259</v>
      </c>
      <c r="AG38" s="857"/>
      <c r="AH38" s="857"/>
      <c r="AI38" s="849"/>
    </row>
    <row r="39" spans="1:35" ht="315">
      <c r="A39" s="843"/>
      <c r="B39" s="858"/>
      <c r="C39" s="257" t="s">
        <v>280</v>
      </c>
      <c r="D39" s="234" t="s">
        <v>281</v>
      </c>
      <c r="E39" s="256">
        <v>1</v>
      </c>
      <c r="F39" s="232">
        <v>1</v>
      </c>
      <c r="G39" s="257" t="s">
        <v>282</v>
      </c>
      <c r="H39" s="846"/>
      <c r="I39" s="269"/>
      <c r="J39" s="234">
        <v>4</v>
      </c>
      <c r="K39" s="235" t="s">
        <v>205</v>
      </c>
      <c r="L39" s="856"/>
      <c r="M39" s="861"/>
      <c r="N39" s="271"/>
      <c r="O39" s="840"/>
      <c r="P39" s="840"/>
      <c r="Q39" s="840"/>
      <c r="R39" s="840"/>
      <c r="S39" s="840"/>
      <c r="T39" s="840"/>
      <c r="U39" s="840"/>
      <c r="V39" s="840"/>
      <c r="W39" s="840"/>
      <c r="X39" s="840"/>
      <c r="Y39" s="840"/>
      <c r="Z39" s="840"/>
      <c r="AA39" s="840"/>
      <c r="AB39" s="840"/>
      <c r="AC39" s="840"/>
      <c r="AD39" s="840"/>
      <c r="AE39" s="840"/>
      <c r="AF39" s="259" t="s">
        <v>201</v>
      </c>
      <c r="AG39" s="857"/>
      <c r="AH39" s="857"/>
      <c r="AI39" s="849"/>
    </row>
    <row r="40" spans="1:35" ht="183.75">
      <c r="A40" s="843"/>
      <c r="B40" s="858"/>
      <c r="C40" s="850" t="s">
        <v>283</v>
      </c>
      <c r="D40" s="851" t="s">
        <v>284</v>
      </c>
      <c r="E40" s="852">
        <v>1</v>
      </c>
      <c r="F40" s="854">
        <v>1</v>
      </c>
      <c r="G40" s="257" t="s">
        <v>285</v>
      </c>
      <c r="H40" s="846"/>
      <c r="I40" s="269"/>
      <c r="J40" s="270">
        <v>1</v>
      </c>
      <c r="K40" s="273">
        <v>0.5</v>
      </c>
      <c r="L40" s="856"/>
      <c r="M40" s="861"/>
      <c r="N40" s="271"/>
      <c r="O40" s="840"/>
      <c r="P40" s="840"/>
      <c r="Q40" s="840"/>
      <c r="R40" s="840"/>
      <c r="S40" s="840"/>
      <c r="T40" s="840"/>
      <c r="U40" s="840"/>
      <c r="V40" s="840"/>
      <c r="W40" s="840"/>
      <c r="X40" s="840"/>
      <c r="Y40" s="840"/>
      <c r="Z40" s="840"/>
      <c r="AA40" s="840"/>
      <c r="AB40" s="840"/>
      <c r="AC40" s="840"/>
      <c r="AD40" s="840"/>
      <c r="AE40" s="840"/>
      <c r="AF40" s="259" t="s">
        <v>201</v>
      </c>
      <c r="AG40" s="857"/>
      <c r="AH40" s="857"/>
      <c r="AI40" s="849"/>
    </row>
    <row r="41" spans="1:35" ht="183.75">
      <c r="A41" s="843"/>
      <c r="B41" s="858"/>
      <c r="C41" s="850"/>
      <c r="D41" s="851"/>
      <c r="E41" s="853"/>
      <c r="F41" s="855"/>
      <c r="G41" s="257" t="s">
        <v>286</v>
      </c>
      <c r="H41" s="846"/>
      <c r="I41" s="269"/>
      <c r="J41" s="234">
        <v>29</v>
      </c>
      <c r="K41" s="235" t="s">
        <v>287</v>
      </c>
      <c r="L41" s="856"/>
      <c r="M41" s="861"/>
      <c r="N41" s="271"/>
      <c r="O41" s="840"/>
      <c r="P41" s="840"/>
      <c r="Q41" s="840"/>
      <c r="R41" s="840"/>
      <c r="S41" s="840"/>
      <c r="T41" s="840"/>
      <c r="U41" s="840"/>
      <c r="V41" s="840"/>
      <c r="W41" s="840"/>
      <c r="X41" s="840"/>
      <c r="Y41" s="840"/>
      <c r="Z41" s="840"/>
      <c r="AA41" s="840"/>
      <c r="AB41" s="840"/>
      <c r="AC41" s="840"/>
      <c r="AD41" s="840"/>
      <c r="AE41" s="840"/>
      <c r="AF41" s="259" t="s">
        <v>201</v>
      </c>
      <c r="AG41" s="857"/>
      <c r="AH41" s="857"/>
      <c r="AI41" s="849"/>
    </row>
    <row r="42" spans="1:35" ht="202.5">
      <c r="A42" s="843"/>
      <c r="B42" s="858"/>
      <c r="C42" s="850" t="s">
        <v>288</v>
      </c>
      <c r="D42" s="234" t="s">
        <v>289</v>
      </c>
      <c r="E42" s="256">
        <v>1</v>
      </c>
      <c r="F42" s="232">
        <v>1</v>
      </c>
      <c r="G42" s="257" t="s">
        <v>290</v>
      </c>
      <c r="H42" s="846"/>
      <c r="I42" s="269"/>
      <c r="J42" s="270">
        <v>1</v>
      </c>
      <c r="K42" s="273">
        <v>0.5</v>
      </c>
      <c r="L42" s="856"/>
      <c r="M42" s="861"/>
      <c r="N42" s="271"/>
      <c r="O42" s="840"/>
      <c r="P42" s="840"/>
      <c r="Q42" s="840"/>
      <c r="R42" s="840"/>
      <c r="S42" s="840"/>
      <c r="T42" s="840"/>
      <c r="U42" s="840"/>
      <c r="V42" s="840"/>
      <c r="W42" s="840"/>
      <c r="X42" s="840"/>
      <c r="Y42" s="840"/>
      <c r="Z42" s="840"/>
      <c r="AA42" s="840"/>
      <c r="AB42" s="840"/>
      <c r="AC42" s="840"/>
      <c r="AD42" s="840"/>
      <c r="AE42" s="840"/>
      <c r="AF42" s="259" t="s">
        <v>291</v>
      </c>
      <c r="AG42" s="857"/>
      <c r="AH42" s="857"/>
      <c r="AI42" s="849"/>
    </row>
    <row r="43" spans="1:35" ht="67.5">
      <c r="A43" s="843"/>
      <c r="B43" s="858"/>
      <c r="C43" s="850"/>
      <c r="D43" s="234" t="s">
        <v>292</v>
      </c>
      <c r="E43" s="256"/>
      <c r="F43" s="232"/>
      <c r="G43" s="257" t="s">
        <v>293</v>
      </c>
      <c r="H43" s="846"/>
      <c r="I43" s="269"/>
      <c r="J43" s="270">
        <v>1</v>
      </c>
      <c r="K43" s="273">
        <v>0.5</v>
      </c>
      <c r="L43" s="856"/>
      <c r="M43" s="861"/>
      <c r="N43" s="271"/>
      <c r="O43" s="840"/>
      <c r="P43" s="840"/>
      <c r="Q43" s="840"/>
      <c r="R43" s="840"/>
      <c r="S43" s="840"/>
      <c r="T43" s="840"/>
      <c r="U43" s="840"/>
      <c r="V43" s="840"/>
      <c r="W43" s="840"/>
      <c r="X43" s="840"/>
      <c r="Y43" s="840"/>
      <c r="Z43" s="840"/>
      <c r="AA43" s="840"/>
      <c r="AB43" s="840"/>
      <c r="AC43" s="840"/>
      <c r="AD43" s="840"/>
      <c r="AE43" s="840"/>
      <c r="AF43" s="259" t="s">
        <v>255</v>
      </c>
      <c r="AG43" s="857"/>
      <c r="AH43" s="857"/>
      <c r="AI43" s="849"/>
    </row>
    <row r="44" spans="1:35" ht="236.25">
      <c r="A44" s="843"/>
      <c r="B44" s="858"/>
      <c r="C44" s="257" t="s">
        <v>294</v>
      </c>
      <c r="D44" s="234" t="s">
        <v>295</v>
      </c>
      <c r="E44" s="256">
        <v>1</v>
      </c>
      <c r="F44" s="232">
        <v>1</v>
      </c>
      <c r="G44" s="257" t="s">
        <v>296</v>
      </c>
      <c r="H44" s="846"/>
      <c r="I44" s="269"/>
      <c r="J44" s="270">
        <v>1</v>
      </c>
      <c r="K44" s="270">
        <v>0.5</v>
      </c>
      <c r="L44" s="856"/>
      <c r="M44" s="861"/>
      <c r="N44" s="271"/>
      <c r="O44" s="840"/>
      <c r="P44" s="840"/>
      <c r="Q44" s="840"/>
      <c r="R44" s="840"/>
      <c r="S44" s="840"/>
      <c r="T44" s="840"/>
      <c r="U44" s="840"/>
      <c r="V44" s="840"/>
      <c r="W44" s="840"/>
      <c r="X44" s="840"/>
      <c r="Y44" s="840"/>
      <c r="Z44" s="840"/>
      <c r="AA44" s="840"/>
      <c r="AB44" s="840"/>
      <c r="AC44" s="840"/>
      <c r="AD44" s="840"/>
      <c r="AE44" s="840"/>
      <c r="AF44" s="259" t="s">
        <v>251</v>
      </c>
      <c r="AG44" s="857"/>
      <c r="AH44" s="857"/>
      <c r="AI44" s="849"/>
    </row>
    <row r="45" spans="1:35" ht="191.25">
      <c r="A45" s="843"/>
      <c r="B45" s="858"/>
      <c r="C45" s="257" t="s">
        <v>297</v>
      </c>
      <c r="D45" s="234" t="s">
        <v>298</v>
      </c>
      <c r="E45" s="256">
        <v>1</v>
      </c>
      <c r="F45" s="232">
        <v>1</v>
      </c>
      <c r="G45" s="257" t="s">
        <v>299</v>
      </c>
      <c r="H45" s="846"/>
      <c r="I45" s="269"/>
      <c r="J45" s="270">
        <v>1</v>
      </c>
      <c r="K45" s="270">
        <v>0.5</v>
      </c>
      <c r="L45" s="856"/>
      <c r="M45" s="861"/>
      <c r="N45" s="271"/>
      <c r="O45" s="840"/>
      <c r="P45" s="840"/>
      <c r="Q45" s="840"/>
      <c r="R45" s="840"/>
      <c r="S45" s="840"/>
      <c r="T45" s="840"/>
      <c r="U45" s="840"/>
      <c r="V45" s="840"/>
      <c r="W45" s="840"/>
      <c r="X45" s="840"/>
      <c r="Y45" s="840"/>
      <c r="Z45" s="840"/>
      <c r="AA45" s="840"/>
      <c r="AB45" s="840"/>
      <c r="AC45" s="840"/>
      <c r="AD45" s="840"/>
      <c r="AE45" s="840"/>
      <c r="AF45" s="259"/>
      <c r="AG45" s="857"/>
      <c r="AH45" s="857"/>
      <c r="AI45" s="849"/>
    </row>
    <row r="46" spans="1:35" ht="180">
      <c r="A46" s="843"/>
      <c r="B46" s="858"/>
      <c r="C46" s="257" t="s">
        <v>300</v>
      </c>
      <c r="D46" s="234" t="s">
        <v>301</v>
      </c>
      <c r="E46" s="256">
        <v>1</v>
      </c>
      <c r="F46" s="232">
        <v>1</v>
      </c>
      <c r="G46" s="257" t="s">
        <v>302</v>
      </c>
      <c r="H46" s="846"/>
      <c r="I46" s="269"/>
      <c r="J46" s="270">
        <v>1</v>
      </c>
      <c r="K46" s="270">
        <v>0.5</v>
      </c>
      <c r="L46" s="856"/>
      <c r="M46" s="861"/>
      <c r="N46" s="271"/>
      <c r="O46" s="840"/>
      <c r="P46" s="840"/>
      <c r="Q46" s="840"/>
      <c r="R46" s="840"/>
      <c r="S46" s="840"/>
      <c r="T46" s="840"/>
      <c r="U46" s="840"/>
      <c r="V46" s="840"/>
      <c r="W46" s="840"/>
      <c r="X46" s="840"/>
      <c r="Y46" s="840"/>
      <c r="Z46" s="840"/>
      <c r="AA46" s="840"/>
      <c r="AB46" s="840"/>
      <c r="AC46" s="840"/>
      <c r="AD46" s="840"/>
      <c r="AE46" s="840"/>
      <c r="AF46" s="259"/>
      <c r="AG46" s="857"/>
      <c r="AH46" s="857"/>
      <c r="AI46" s="849"/>
    </row>
    <row r="47" spans="1:35" ht="191.25">
      <c r="A47" s="843"/>
      <c r="B47" s="858"/>
      <c r="C47" s="257" t="s">
        <v>303</v>
      </c>
      <c r="D47" s="234" t="s">
        <v>281</v>
      </c>
      <c r="E47" s="256">
        <v>1</v>
      </c>
      <c r="F47" s="232">
        <v>1</v>
      </c>
      <c r="G47" s="257" t="s">
        <v>304</v>
      </c>
      <c r="H47" s="846"/>
      <c r="I47" s="269"/>
      <c r="J47" s="270">
        <v>1</v>
      </c>
      <c r="K47" s="235" t="s">
        <v>200</v>
      </c>
      <c r="L47" s="856"/>
      <c r="M47" s="861"/>
      <c r="N47" s="271"/>
      <c r="O47" s="840"/>
      <c r="P47" s="840"/>
      <c r="Q47" s="840"/>
      <c r="R47" s="840"/>
      <c r="S47" s="840"/>
      <c r="T47" s="840"/>
      <c r="U47" s="840"/>
      <c r="V47" s="840"/>
      <c r="W47" s="840"/>
      <c r="X47" s="840"/>
      <c r="Y47" s="840"/>
      <c r="Z47" s="840"/>
      <c r="AA47" s="840"/>
      <c r="AB47" s="840"/>
      <c r="AC47" s="840"/>
      <c r="AD47" s="840"/>
      <c r="AE47" s="840"/>
      <c r="AF47" s="259"/>
      <c r="AG47" s="857"/>
      <c r="AH47" s="857"/>
      <c r="AI47" s="849"/>
    </row>
    <row r="48" spans="1:35" ht="180">
      <c r="A48" s="843"/>
      <c r="B48" s="858"/>
      <c r="C48" s="257" t="s">
        <v>305</v>
      </c>
      <c r="D48" s="234" t="s">
        <v>281</v>
      </c>
      <c r="E48" s="256">
        <v>1</v>
      </c>
      <c r="F48" s="232">
        <v>1</v>
      </c>
      <c r="G48" s="257" t="s">
        <v>306</v>
      </c>
      <c r="H48" s="846"/>
      <c r="I48" s="269"/>
      <c r="J48" s="270">
        <v>1</v>
      </c>
      <c r="K48" s="273">
        <v>0.5</v>
      </c>
      <c r="L48" s="856"/>
      <c r="M48" s="861"/>
      <c r="N48" s="271"/>
      <c r="O48" s="840"/>
      <c r="P48" s="840"/>
      <c r="Q48" s="840"/>
      <c r="R48" s="840"/>
      <c r="S48" s="840"/>
      <c r="T48" s="840"/>
      <c r="U48" s="840"/>
      <c r="V48" s="840"/>
      <c r="W48" s="840"/>
      <c r="X48" s="840"/>
      <c r="Y48" s="840"/>
      <c r="Z48" s="840"/>
      <c r="AA48" s="840"/>
      <c r="AB48" s="840"/>
      <c r="AC48" s="840"/>
      <c r="AD48" s="840"/>
      <c r="AE48" s="840"/>
      <c r="AF48" s="259"/>
      <c r="AG48" s="857"/>
      <c r="AH48" s="857"/>
      <c r="AI48" s="849"/>
    </row>
    <row r="49" spans="1:35" ht="225">
      <c r="A49" s="843"/>
      <c r="B49" s="845"/>
      <c r="C49" s="257" t="s">
        <v>276</v>
      </c>
      <c r="D49" s="234" t="s">
        <v>307</v>
      </c>
      <c r="E49" s="256">
        <v>1</v>
      </c>
      <c r="F49" s="232">
        <v>1</v>
      </c>
      <c r="G49" s="257" t="s">
        <v>308</v>
      </c>
      <c r="H49" s="846"/>
      <c r="I49" s="233"/>
      <c r="J49" s="270">
        <v>1</v>
      </c>
      <c r="K49" s="273">
        <v>0.5</v>
      </c>
      <c r="L49" s="856"/>
      <c r="M49" s="861"/>
      <c r="N49" s="271"/>
      <c r="O49" s="840"/>
      <c r="P49" s="840"/>
      <c r="Q49" s="840"/>
      <c r="R49" s="840"/>
      <c r="S49" s="840"/>
      <c r="T49" s="840"/>
      <c r="U49" s="840"/>
      <c r="V49" s="840"/>
      <c r="W49" s="840"/>
      <c r="X49" s="840"/>
      <c r="Y49" s="840"/>
      <c r="Z49" s="840"/>
      <c r="AA49" s="840"/>
      <c r="AB49" s="840"/>
      <c r="AC49" s="840"/>
      <c r="AD49" s="840"/>
      <c r="AE49" s="840"/>
      <c r="AF49" s="259"/>
      <c r="AG49" s="857"/>
      <c r="AH49" s="857"/>
      <c r="AI49" s="849"/>
    </row>
    <row r="50" spans="1:35" ht="79.5">
      <c r="A50" s="245" t="s">
        <v>13</v>
      </c>
      <c r="B50" s="246" t="s">
        <v>30</v>
      </c>
      <c r="C50" s="246" t="s">
        <v>14</v>
      </c>
      <c r="D50" s="246" t="s">
        <v>26</v>
      </c>
      <c r="E50" s="246" t="s">
        <v>27</v>
      </c>
      <c r="F50" s="246" t="s">
        <v>28</v>
      </c>
      <c r="G50" s="247" t="s">
        <v>15</v>
      </c>
      <c r="H50" s="246" t="s">
        <v>31</v>
      </c>
      <c r="I50" s="250"/>
      <c r="J50" s="250"/>
      <c r="K50" s="250"/>
      <c r="L50" s="250"/>
      <c r="M50" s="250"/>
      <c r="N50" s="251"/>
      <c r="O50" s="252">
        <f>SUM(O51:O52)</f>
        <v>0</v>
      </c>
      <c r="P50" s="251"/>
      <c r="Q50" s="252">
        <f>SUM(Q51:Q52)</f>
        <v>0</v>
      </c>
      <c r="R50" s="251"/>
      <c r="S50" s="252"/>
      <c r="T50" s="251"/>
      <c r="U50" s="252"/>
      <c r="V50" s="251"/>
      <c r="W50" s="252"/>
      <c r="X50" s="251"/>
      <c r="Y50" s="252"/>
      <c r="Z50" s="251"/>
      <c r="AA50" s="252"/>
      <c r="AB50" s="251"/>
      <c r="AC50" s="252"/>
      <c r="AD50" s="276">
        <f>N50+P50</f>
        <v>0</v>
      </c>
      <c r="AE50" s="252">
        <f>AE51</f>
        <v>0</v>
      </c>
      <c r="AF50" s="253">
        <f>SUM(AF51:AF52)</f>
        <v>0</v>
      </c>
      <c r="AG50" s="254"/>
      <c r="AH50" s="254"/>
      <c r="AI50" s="255" t="s">
        <v>195</v>
      </c>
    </row>
    <row r="51" spans="1:35" ht="202.5">
      <c r="A51" s="843" t="s">
        <v>309</v>
      </c>
      <c r="B51" s="844">
        <v>2012252580030</v>
      </c>
      <c r="C51" s="230" t="s">
        <v>310</v>
      </c>
      <c r="D51" s="234" t="s">
        <v>311</v>
      </c>
      <c r="E51" s="277">
        <v>0.25</v>
      </c>
      <c r="F51" s="261">
        <v>0.25</v>
      </c>
      <c r="G51" s="846" t="s">
        <v>312</v>
      </c>
      <c r="H51" s="846"/>
      <c r="I51" s="233"/>
      <c r="J51" s="270">
        <v>1</v>
      </c>
      <c r="K51" s="273">
        <v>0.5</v>
      </c>
      <c r="L51" s="847"/>
      <c r="M51" s="848"/>
      <c r="N51" s="278"/>
      <c r="O51" s="268"/>
      <c r="P51" s="279"/>
      <c r="Q51" s="280"/>
      <c r="R51" s="280"/>
      <c r="S51" s="280"/>
      <c r="T51" s="280"/>
      <c r="U51" s="280"/>
      <c r="V51" s="280"/>
      <c r="W51" s="280"/>
      <c r="X51" s="280"/>
      <c r="Y51" s="280"/>
      <c r="Z51" s="280"/>
      <c r="AA51" s="280"/>
      <c r="AB51" s="280"/>
      <c r="AC51" s="280"/>
      <c r="AD51" s="840"/>
      <c r="AE51" s="840"/>
      <c r="AF51" s="239" t="s">
        <v>201</v>
      </c>
      <c r="AG51" s="841" t="s">
        <v>313</v>
      </c>
      <c r="AH51" s="841"/>
      <c r="AI51" s="842" t="s">
        <v>195</v>
      </c>
    </row>
    <row r="52" spans="1:35" ht="170.25">
      <c r="A52" s="843"/>
      <c r="B52" s="845"/>
      <c r="C52" s="230" t="s">
        <v>314</v>
      </c>
      <c r="D52" s="234" t="s">
        <v>315</v>
      </c>
      <c r="E52" s="231">
        <v>1</v>
      </c>
      <c r="F52" s="232">
        <v>1</v>
      </c>
      <c r="G52" s="846"/>
      <c r="H52" s="846"/>
      <c r="I52" s="233"/>
      <c r="J52" s="265">
        <v>4</v>
      </c>
      <c r="K52" s="281">
        <v>2</v>
      </c>
      <c r="L52" s="847"/>
      <c r="M52" s="848"/>
      <c r="N52" s="282"/>
      <c r="O52" s="268"/>
      <c r="P52" s="278"/>
      <c r="Q52" s="280"/>
      <c r="R52" s="280"/>
      <c r="S52" s="280"/>
      <c r="T52" s="280"/>
      <c r="U52" s="280"/>
      <c r="V52" s="280"/>
      <c r="W52" s="280"/>
      <c r="X52" s="280"/>
      <c r="Y52" s="280"/>
      <c r="Z52" s="280"/>
      <c r="AA52" s="280"/>
      <c r="AB52" s="280"/>
      <c r="AC52" s="280"/>
      <c r="AD52" s="840"/>
      <c r="AE52" s="840"/>
      <c r="AF52" s="239" t="s">
        <v>316</v>
      </c>
      <c r="AG52" s="841"/>
      <c r="AH52" s="841"/>
      <c r="AI52" s="842"/>
    </row>
  </sheetData>
  <sheetProtection/>
  <mergeCells count="126">
    <mergeCell ref="A2:AI2"/>
    <mergeCell ref="A3:AI3"/>
    <mergeCell ref="A4:G4"/>
    <mergeCell ref="H4:S4"/>
    <mergeCell ref="T4:AI4"/>
    <mergeCell ref="A5:C5"/>
    <mergeCell ref="E5:M5"/>
    <mergeCell ref="N5:AE5"/>
    <mergeCell ref="AF5:AI5"/>
    <mergeCell ref="A6:A7"/>
    <mergeCell ref="B6:G7"/>
    <mergeCell ref="H6:H7"/>
    <mergeCell ref="I6:I7"/>
    <mergeCell ref="J6:J7"/>
    <mergeCell ref="K6:K7"/>
    <mergeCell ref="L6:L7"/>
    <mergeCell ref="M6:M7"/>
    <mergeCell ref="N6:O6"/>
    <mergeCell ref="P6:Q6"/>
    <mergeCell ref="R6:S6"/>
    <mergeCell ref="T6:U6"/>
    <mergeCell ref="V6:W6"/>
    <mergeCell ref="X6:Y6"/>
    <mergeCell ref="Z6:AA6"/>
    <mergeCell ref="AB6:AC6"/>
    <mergeCell ref="AD6:AE6"/>
    <mergeCell ref="AF6:AF7"/>
    <mergeCell ref="AG6:AG7"/>
    <mergeCell ref="AH6:AH7"/>
    <mergeCell ref="AI6:AI7"/>
    <mergeCell ref="B8:G8"/>
    <mergeCell ref="A9:AI9"/>
    <mergeCell ref="A11:A15"/>
    <mergeCell ref="B11:B15"/>
    <mergeCell ref="G11:G15"/>
    <mergeCell ref="H11:H15"/>
    <mergeCell ref="L11:L15"/>
    <mergeCell ref="M11:M15"/>
    <mergeCell ref="N11:N15"/>
    <mergeCell ref="O11:O15"/>
    <mergeCell ref="P11:P15"/>
    <mergeCell ref="Q11:Q15"/>
    <mergeCell ref="R11:R15"/>
    <mergeCell ref="S11:S15"/>
    <mergeCell ref="T11:T15"/>
    <mergeCell ref="U11:U15"/>
    <mergeCell ref="V11:V15"/>
    <mergeCell ref="W11:W15"/>
    <mergeCell ref="X11:X15"/>
    <mergeCell ref="Y11:Y15"/>
    <mergeCell ref="Z11:Z15"/>
    <mergeCell ref="AA11:AA15"/>
    <mergeCell ref="AB11:AB15"/>
    <mergeCell ref="AC11:AC15"/>
    <mergeCell ref="AD11:AD15"/>
    <mergeCell ref="AE11:AE15"/>
    <mergeCell ref="AG11:AG15"/>
    <mergeCell ref="AH11:AH15"/>
    <mergeCell ref="AI11:AI15"/>
    <mergeCell ref="A16:AI16"/>
    <mergeCell ref="A18:A22"/>
    <mergeCell ref="B18:B22"/>
    <mergeCell ref="H18:H22"/>
    <mergeCell ref="L18:L22"/>
    <mergeCell ref="M18:M22"/>
    <mergeCell ref="AD18:AD22"/>
    <mergeCell ref="AE18:AE22"/>
    <mergeCell ref="AG18:AG22"/>
    <mergeCell ref="AH18:AH22"/>
    <mergeCell ref="AI18:AI22"/>
    <mergeCell ref="A23:AI23"/>
    <mergeCell ref="A25:A27"/>
    <mergeCell ref="B25:B27"/>
    <mergeCell ref="H25:H27"/>
    <mergeCell ref="L25:L27"/>
    <mergeCell ref="M25:M27"/>
    <mergeCell ref="AD25:AD27"/>
    <mergeCell ref="A29:A49"/>
    <mergeCell ref="B29:B49"/>
    <mergeCell ref="H29:H49"/>
    <mergeCell ref="L29:L49"/>
    <mergeCell ref="M29:M49"/>
    <mergeCell ref="O29:O49"/>
    <mergeCell ref="C42:C43"/>
    <mergeCell ref="AH25:AH27"/>
    <mergeCell ref="AI25:AI27"/>
    <mergeCell ref="AH29:AH49"/>
    <mergeCell ref="V29:V49"/>
    <mergeCell ref="W29:W49"/>
    <mergeCell ref="X29:X49"/>
    <mergeCell ref="AB29:AB49"/>
    <mergeCell ref="AC29:AC49"/>
    <mergeCell ref="AE25:AE27"/>
    <mergeCell ref="AD29:AD49"/>
    <mergeCell ref="AE29:AE49"/>
    <mergeCell ref="AG29:AG49"/>
    <mergeCell ref="AA29:AA49"/>
    <mergeCell ref="AG25:AG27"/>
    <mergeCell ref="P29:P49"/>
    <mergeCell ref="Q29:Q49"/>
    <mergeCell ref="R29:R49"/>
    <mergeCell ref="S29:S49"/>
    <mergeCell ref="Y29:Y49"/>
    <mergeCell ref="Z29:Z49"/>
    <mergeCell ref="T29:T49"/>
    <mergeCell ref="U29:U49"/>
    <mergeCell ref="M51:M52"/>
    <mergeCell ref="AI29:AI49"/>
    <mergeCell ref="C33:C34"/>
    <mergeCell ref="D33:D34"/>
    <mergeCell ref="E33:E34"/>
    <mergeCell ref="F33:F34"/>
    <mergeCell ref="C40:C41"/>
    <mergeCell ref="D40:D41"/>
    <mergeCell ref="E40:E41"/>
    <mergeCell ref="F40:F41"/>
    <mergeCell ref="AD51:AD52"/>
    <mergeCell ref="AE51:AE52"/>
    <mergeCell ref="AG51:AG52"/>
    <mergeCell ref="AH51:AH52"/>
    <mergeCell ref="AI51:AI52"/>
    <mergeCell ref="A51:A52"/>
    <mergeCell ref="B51:B52"/>
    <mergeCell ref="G51:G52"/>
    <mergeCell ref="H51:H52"/>
    <mergeCell ref="L51:L52"/>
  </mergeCell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2:AI38"/>
  <sheetViews>
    <sheetView zoomScalePageLayoutView="0" workbookViewId="0" topLeftCell="C4">
      <selection activeCell="M54" sqref="M54"/>
    </sheetView>
  </sheetViews>
  <sheetFormatPr defaultColWidth="11.421875" defaultRowHeight="15"/>
  <cols>
    <col min="14" max="35" width="3.8515625" style="0" customWidth="1"/>
  </cols>
  <sheetData>
    <row r="1" ht="15.75" thickBot="1"/>
    <row r="2" spans="1:35" ht="15">
      <c r="A2" s="900" t="s">
        <v>864</v>
      </c>
      <c r="B2" s="901"/>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2"/>
    </row>
    <row r="3" spans="1:35" ht="15.75" thickBot="1">
      <c r="A3" s="903" t="s">
        <v>865</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905"/>
    </row>
    <row r="4" spans="1:35" ht="52.5" customHeight="1">
      <c r="A4" s="906" t="s">
        <v>866</v>
      </c>
      <c r="B4" s="907"/>
      <c r="C4" s="907"/>
      <c r="D4" s="907"/>
      <c r="E4" s="907"/>
      <c r="F4" s="907"/>
      <c r="G4" s="908"/>
      <c r="H4" s="909" t="s">
        <v>867</v>
      </c>
      <c r="I4" s="910"/>
      <c r="J4" s="910"/>
      <c r="K4" s="910"/>
      <c r="L4" s="910"/>
      <c r="M4" s="910"/>
      <c r="N4" s="910"/>
      <c r="O4" s="910"/>
      <c r="P4" s="910"/>
      <c r="Q4" s="910"/>
      <c r="R4" s="910"/>
      <c r="S4" s="911"/>
      <c r="T4" s="909" t="s">
        <v>868</v>
      </c>
      <c r="U4" s="912"/>
      <c r="V4" s="912"/>
      <c r="W4" s="912"/>
      <c r="X4" s="912"/>
      <c r="Y4" s="912"/>
      <c r="Z4" s="912"/>
      <c r="AA4" s="912"/>
      <c r="AB4" s="912"/>
      <c r="AC4" s="912"/>
      <c r="AD4" s="912"/>
      <c r="AE4" s="912"/>
      <c r="AF4" s="912"/>
      <c r="AG4" s="912"/>
      <c r="AH4" s="912"/>
      <c r="AI4" s="913"/>
    </row>
    <row r="5" spans="1:35" ht="42" customHeight="1" thickBot="1">
      <c r="A5" s="914" t="s">
        <v>869</v>
      </c>
      <c r="B5" s="915"/>
      <c r="C5" s="916"/>
      <c r="D5" s="198"/>
      <c r="E5" s="917" t="s">
        <v>870</v>
      </c>
      <c r="F5" s="917"/>
      <c r="G5" s="917"/>
      <c r="H5" s="917"/>
      <c r="I5" s="917"/>
      <c r="J5" s="917"/>
      <c r="K5" s="917"/>
      <c r="L5" s="917"/>
      <c r="M5" s="918"/>
      <c r="N5" s="919" t="s">
        <v>0</v>
      </c>
      <c r="O5" s="920"/>
      <c r="P5" s="920"/>
      <c r="Q5" s="920"/>
      <c r="R5" s="920"/>
      <c r="S5" s="920"/>
      <c r="T5" s="920"/>
      <c r="U5" s="920"/>
      <c r="V5" s="920"/>
      <c r="W5" s="920"/>
      <c r="X5" s="920"/>
      <c r="Y5" s="920"/>
      <c r="Z5" s="920"/>
      <c r="AA5" s="920"/>
      <c r="AB5" s="920"/>
      <c r="AC5" s="920"/>
      <c r="AD5" s="920"/>
      <c r="AE5" s="921"/>
      <c r="AF5" s="922" t="s">
        <v>1</v>
      </c>
      <c r="AG5" s="923"/>
      <c r="AH5" s="923"/>
      <c r="AI5" s="924"/>
    </row>
    <row r="6" spans="1:35" ht="15">
      <c r="A6" s="888" t="s">
        <v>18</v>
      </c>
      <c r="B6" s="890" t="s">
        <v>2</v>
      </c>
      <c r="C6" s="891"/>
      <c r="D6" s="891"/>
      <c r="E6" s="891"/>
      <c r="F6" s="891"/>
      <c r="G6" s="891"/>
      <c r="H6" s="894" t="s">
        <v>3</v>
      </c>
      <c r="I6" s="896" t="s">
        <v>19</v>
      </c>
      <c r="J6" s="896" t="s">
        <v>4</v>
      </c>
      <c r="K6" s="898" t="s">
        <v>93</v>
      </c>
      <c r="L6" s="883" t="s">
        <v>20</v>
      </c>
      <c r="M6" s="885" t="s">
        <v>21</v>
      </c>
      <c r="N6" s="887" t="s">
        <v>32</v>
      </c>
      <c r="O6" s="879"/>
      <c r="P6" s="878" t="s">
        <v>33</v>
      </c>
      <c r="Q6" s="879"/>
      <c r="R6" s="878" t="s">
        <v>34</v>
      </c>
      <c r="S6" s="879"/>
      <c r="T6" s="878" t="s">
        <v>7</v>
      </c>
      <c r="U6" s="879"/>
      <c r="V6" s="878" t="s">
        <v>6</v>
      </c>
      <c r="W6" s="879"/>
      <c r="X6" s="878" t="s">
        <v>35</v>
      </c>
      <c r="Y6" s="879"/>
      <c r="Z6" s="878" t="s">
        <v>5</v>
      </c>
      <c r="AA6" s="879"/>
      <c r="AB6" s="878" t="s">
        <v>8</v>
      </c>
      <c r="AC6" s="879"/>
      <c r="AD6" s="878" t="s">
        <v>9</v>
      </c>
      <c r="AE6" s="880"/>
      <c r="AF6" s="881" t="s">
        <v>10</v>
      </c>
      <c r="AG6" s="867" t="s">
        <v>11</v>
      </c>
      <c r="AH6" s="869" t="s">
        <v>12</v>
      </c>
      <c r="AI6" s="871" t="s">
        <v>22</v>
      </c>
    </row>
    <row r="7" spans="1:35" ht="27.75" thickBot="1">
      <c r="A7" s="889"/>
      <c r="B7" s="892"/>
      <c r="C7" s="893"/>
      <c r="D7" s="893"/>
      <c r="E7" s="893"/>
      <c r="F7" s="893"/>
      <c r="G7" s="893"/>
      <c r="H7" s="895"/>
      <c r="I7" s="897" t="s">
        <v>19</v>
      </c>
      <c r="J7" s="897"/>
      <c r="K7" s="899"/>
      <c r="L7" s="884"/>
      <c r="M7" s="886"/>
      <c r="N7" s="199" t="s">
        <v>23</v>
      </c>
      <c r="O7" s="200" t="s">
        <v>24</v>
      </c>
      <c r="P7" s="201" t="s">
        <v>23</v>
      </c>
      <c r="Q7" s="200" t="s">
        <v>24</v>
      </c>
      <c r="R7" s="201" t="s">
        <v>23</v>
      </c>
      <c r="S7" s="200" t="s">
        <v>24</v>
      </c>
      <c r="T7" s="201" t="s">
        <v>23</v>
      </c>
      <c r="U7" s="200" t="s">
        <v>24</v>
      </c>
      <c r="V7" s="201" t="s">
        <v>23</v>
      </c>
      <c r="W7" s="200" t="s">
        <v>24</v>
      </c>
      <c r="X7" s="201" t="s">
        <v>23</v>
      </c>
      <c r="Y7" s="200" t="s">
        <v>24</v>
      </c>
      <c r="Z7" s="201" t="s">
        <v>23</v>
      </c>
      <c r="AA7" s="200" t="s">
        <v>25</v>
      </c>
      <c r="AB7" s="201" t="s">
        <v>23</v>
      </c>
      <c r="AC7" s="200" t="s">
        <v>25</v>
      </c>
      <c r="AD7" s="201" t="s">
        <v>23</v>
      </c>
      <c r="AE7" s="202" t="s">
        <v>25</v>
      </c>
      <c r="AF7" s="882"/>
      <c r="AG7" s="868"/>
      <c r="AH7" s="870"/>
      <c r="AI7" s="872"/>
    </row>
    <row r="8" spans="1:35" ht="79.5" thickBot="1">
      <c r="A8" s="203" t="s">
        <v>871</v>
      </c>
      <c r="B8" s="873" t="s">
        <v>872</v>
      </c>
      <c r="C8" s="874"/>
      <c r="D8" s="874"/>
      <c r="E8" s="874"/>
      <c r="F8" s="874"/>
      <c r="G8" s="874"/>
      <c r="H8" s="204" t="s">
        <v>873</v>
      </c>
      <c r="I8" s="205">
        <v>36</v>
      </c>
      <c r="J8" s="206">
        <v>4</v>
      </c>
      <c r="K8" s="206">
        <v>2</v>
      </c>
      <c r="L8" s="207"/>
      <c r="M8" s="208"/>
      <c r="N8" s="210">
        <f>N10</f>
        <v>0</v>
      </c>
      <c r="O8" s="210">
        <f>O10</f>
        <v>0</v>
      </c>
      <c r="P8" s="210">
        <f>P10</f>
        <v>67050</v>
      </c>
      <c r="Q8" s="210">
        <f aca="true" t="shared" si="0" ref="Q8:AC8">Q10</f>
        <v>0</v>
      </c>
      <c r="R8" s="210">
        <f t="shared" si="0"/>
        <v>0</v>
      </c>
      <c r="S8" s="210">
        <f t="shared" si="0"/>
        <v>0</v>
      </c>
      <c r="T8" s="210">
        <f t="shared" si="0"/>
        <v>0</v>
      </c>
      <c r="U8" s="210">
        <f t="shared" si="0"/>
        <v>0</v>
      </c>
      <c r="V8" s="210">
        <f t="shared" si="0"/>
        <v>0</v>
      </c>
      <c r="W8" s="210">
        <f t="shared" si="0"/>
        <v>0</v>
      </c>
      <c r="X8" s="210">
        <f t="shared" si="0"/>
        <v>0</v>
      </c>
      <c r="Y8" s="210">
        <f t="shared" si="0"/>
        <v>0</v>
      </c>
      <c r="Z8" s="210">
        <f t="shared" si="0"/>
        <v>0</v>
      </c>
      <c r="AA8" s="210">
        <f t="shared" si="0"/>
        <v>0</v>
      </c>
      <c r="AB8" s="210">
        <f t="shared" si="0"/>
        <v>0</v>
      </c>
      <c r="AC8" s="210">
        <f t="shared" si="0"/>
        <v>0</v>
      </c>
      <c r="AD8" s="210">
        <f>N8+P8+R8+T8+V8+X8+Z8+AB8</f>
        <v>67050</v>
      </c>
      <c r="AE8" s="211">
        <f>AC8+AA8+Y8+W8+U8+S8+Q8+O8</f>
        <v>0</v>
      </c>
      <c r="AF8" s="212">
        <f>AF10</f>
        <v>0</v>
      </c>
      <c r="AG8" s="212">
        <f>AG10</f>
        <v>0</v>
      </c>
      <c r="AH8" s="212">
        <f>AH10</f>
        <v>0</v>
      </c>
      <c r="AI8" s="212">
        <f>AI10</f>
        <v>0</v>
      </c>
    </row>
    <row r="9" spans="1:35" ht="15.75" thickBot="1">
      <c r="A9" s="969"/>
      <c r="B9" s="970"/>
      <c r="C9" s="970"/>
      <c r="D9" s="970"/>
      <c r="E9" s="970"/>
      <c r="F9" s="970"/>
      <c r="G9" s="970"/>
      <c r="H9" s="970"/>
      <c r="I9" s="970"/>
      <c r="J9" s="970"/>
      <c r="K9" s="970"/>
      <c r="L9" s="970"/>
      <c r="M9" s="970"/>
      <c r="N9" s="970"/>
      <c r="O9" s="970"/>
      <c r="P9" s="970"/>
      <c r="Q9" s="970"/>
      <c r="R9" s="970"/>
      <c r="S9" s="970"/>
      <c r="T9" s="970"/>
      <c r="U9" s="970"/>
      <c r="V9" s="970"/>
      <c r="W9" s="970"/>
      <c r="X9" s="970"/>
      <c r="Y9" s="970"/>
      <c r="Z9" s="970"/>
      <c r="AA9" s="970"/>
      <c r="AB9" s="970"/>
      <c r="AC9" s="970"/>
      <c r="AD9" s="970"/>
      <c r="AE9" s="970"/>
      <c r="AF9" s="970"/>
      <c r="AG9" s="970"/>
      <c r="AH9" s="970"/>
      <c r="AI9" s="971"/>
    </row>
    <row r="10" spans="1:35" ht="34.5" thickBot="1">
      <c r="A10" s="284" t="s">
        <v>13</v>
      </c>
      <c r="B10" s="285" t="s">
        <v>30</v>
      </c>
      <c r="C10" s="285" t="s">
        <v>14</v>
      </c>
      <c r="D10" s="285" t="s">
        <v>26</v>
      </c>
      <c r="E10" s="286" t="s">
        <v>27</v>
      </c>
      <c r="F10" s="286" t="s">
        <v>28</v>
      </c>
      <c r="G10" s="287" t="s">
        <v>15</v>
      </c>
      <c r="H10" s="288" t="s">
        <v>31</v>
      </c>
      <c r="I10" s="289"/>
      <c r="J10" s="289"/>
      <c r="K10" s="289"/>
      <c r="L10" s="289"/>
      <c r="M10" s="290"/>
      <c r="N10" s="291">
        <f aca="true" t="shared" si="1" ref="N10:AC10">SUM(N11:N11)</f>
        <v>0</v>
      </c>
      <c r="O10" s="291">
        <f t="shared" si="1"/>
        <v>0</v>
      </c>
      <c r="P10" s="293">
        <f t="shared" si="1"/>
        <v>67050</v>
      </c>
      <c r="Q10" s="293">
        <f t="shared" si="1"/>
        <v>0</v>
      </c>
      <c r="R10" s="293">
        <f t="shared" si="1"/>
        <v>0</v>
      </c>
      <c r="S10" s="293">
        <f t="shared" si="1"/>
        <v>0</v>
      </c>
      <c r="T10" s="293">
        <f t="shared" si="1"/>
        <v>0</v>
      </c>
      <c r="U10" s="293">
        <f t="shared" si="1"/>
        <v>0</v>
      </c>
      <c r="V10" s="293">
        <f t="shared" si="1"/>
        <v>0</v>
      </c>
      <c r="W10" s="293">
        <f t="shared" si="1"/>
        <v>0</v>
      </c>
      <c r="X10" s="293">
        <f t="shared" si="1"/>
        <v>0</v>
      </c>
      <c r="Y10" s="293">
        <f t="shared" si="1"/>
        <v>0</v>
      </c>
      <c r="Z10" s="293">
        <f t="shared" si="1"/>
        <v>0</v>
      </c>
      <c r="AA10" s="293">
        <f t="shared" si="1"/>
        <v>0</v>
      </c>
      <c r="AB10" s="293">
        <f t="shared" si="1"/>
        <v>0</v>
      </c>
      <c r="AC10" s="293">
        <f t="shared" si="1"/>
        <v>0</v>
      </c>
      <c r="AD10" s="700">
        <f>N10+P10+R10+T10+V10+X10+Z10+AB10</f>
        <v>67050</v>
      </c>
      <c r="AE10" s="701">
        <f>AC10+AA10+Y10+W10+U10+S10+Q10+O10</f>
        <v>0</v>
      </c>
      <c r="AF10" s="295">
        <f>SUM(AF11:AF11)</f>
        <v>0</v>
      </c>
      <c r="AG10" s="295">
        <f>SUM(AG11:AG11)</f>
        <v>0</v>
      </c>
      <c r="AH10" s="295">
        <f>SUM(AH11:AH11)</f>
        <v>0</v>
      </c>
      <c r="AI10" s="295">
        <f>SUM(AI11:AI11)</f>
        <v>0</v>
      </c>
    </row>
    <row r="11" spans="1:35" ht="240.75" thickBot="1">
      <c r="A11" s="702" t="s">
        <v>874</v>
      </c>
      <c r="B11" s="703">
        <v>2012252580069</v>
      </c>
      <c r="C11" s="704" t="s">
        <v>875</v>
      </c>
      <c r="D11" s="446" t="s">
        <v>876</v>
      </c>
      <c r="E11" s="383">
        <v>0</v>
      </c>
      <c r="F11" s="373">
        <v>1</v>
      </c>
      <c r="G11" s="704" t="s">
        <v>877</v>
      </c>
      <c r="H11" s="376" t="s">
        <v>878</v>
      </c>
      <c r="I11" s="376">
        <v>36</v>
      </c>
      <c r="J11" s="705">
        <v>3</v>
      </c>
      <c r="K11" s="385">
        <v>1</v>
      </c>
      <c r="L11" s="706"/>
      <c r="M11" s="387"/>
      <c r="N11" s="707"/>
      <c r="O11" s="708"/>
      <c r="P11" s="709">
        <v>67050</v>
      </c>
      <c r="Q11" s="537"/>
      <c r="R11" s="537"/>
      <c r="S11" s="537"/>
      <c r="T11" s="537"/>
      <c r="U11" s="537"/>
      <c r="V11" s="537"/>
      <c r="W11" s="537"/>
      <c r="X11" s="537"/>
      <c r="Y11" s="537"/>
      <c r="Z11" s="537"/>
      <c r="AA11" s="537"/>
      <c r="AB11" s="537"/>
      <c r="AC11" s="537"/>
      <c r="AD11" s="710">
        <f>P11</f>
        <v>67050</v>
      </c>
      <c r="AE11" s="710"/>
      <c r="AF11" s="711" t="s">
        <v>879</v>
      </c>
      <c r="AG11" s="712" t="s">
        <v>880</v>
      </c>
      <c r="AH11" s="712"/>
      <c r="AI11" s="713"/>
    </row>
    <row r="12" spans="1:35" ht="15.75" thickBot="1">
      <c r="A12" s="714"/>
      <c r="B12" s="714"/>
      <c r="C12" s="715"/>
      <c r="D12" s="716"/>
      <c r="E12" s="717"/>
      <c r="F12" s="718"/>
      <c r="G12" s="719"/>
      <c r="H12" s="719"/>
      <c r="I12" s="719"/>
      <c r="J12" s="720"/>
      <c r="K12" s="721"/>
      <c r="L12" s="722"/>
      <c r="M12" s="723"/>
      <c r="N12" s="724"/>
      <c r="O12" s="725"/>
      <c r="P12" s="726"/>
      <c r="Q12" s="727"/>
      <c r="R12" s="727"/>
      <c r="S12" s="727"/>
      <c r="T12" s="727"/>
      <c r="U12" s="727"/>
      <c r="V12" s="727"/>
      <c r="W12" s="727"/>
      <c r="X12" s="727"/>
      <c r="Y12" s="727"/>
      <c r="Z12" s="727"/>
      <c r="AA12" s="727"/>
      <c r="AB12" s="727"/>
      <c r="AC12" s="727"/>
      <c r="AD12" s="728"/>
      <c r="AE12" s="636"/>
      <c r="AF12" s="729"/>
      <c r="AG12" s="730"/>
      <c r="AH12" s="730"/>
      <c r="AI12" s="731"/>
    </row>
    <row r="13" spans="1:35" ht="47.25" customHeight="1" thickBot="1">
      <c r="A13" s="1302" t="s">
        <v>881</v>
      </c>
      <c r="B13" s="1303"/>
      <c r="C13" s="1304"/>
      <c r="D13" s="732"/>
      <c r="E13" s="1305" t="s">
        <v>882</v>
      </c>
      <c r="F13" s="1305"/>
      <c r="G13" s="1305"/>
      <c r="H13" s="1305"/>
      <c r="I13" s="1305"/>
      <c r="J13" s="1305"/>
      <c r="K13" s="1305"/>
      <c r="L13" s="1305"/>
      <c r="M13" s="1306"/>
      <c r="N13" s="919" t="s">
        <v>0</v>
      </c>
      <c r="O13" s="920"/>
      <c r="P13" s="920"/>
      <c r="Q13" s="920"/>
      <c r="R13" s="920"/>
      <c r="S13" s="920"/>
      <c r="T13" s="920"/>
      <c r="U13" s="920"/>
      <c r="V13" s="920"/>
      <c r="W13" s="920"/>
      <c r="X13" s="920"/>
      <c r="Y13" s="920"/>
      <c r="Z13" s="920"/>
      <c r="AA13" s="920"/>
      <c r="AB13" s="920"/>
      <c r="AC13" s="920"/>
      <c r="AD13" s="920"/>
      <c r="AE13" s="921"/>
      <c r="AF13" s="922" t="s">
        <v>1</v>
      </c>
      <c r="AG13" s="923"/>
      <c r="AH13" s="923"/>
      <c r="AI13" s="924"/>
    </row>
    <row r="14" spans="1:35" ht="15">
      <c r="A14" s="888" t="s">
        <v>18</v>
      </c>
      <c r="B14" s="890" t="s">
        <v>2</v>
      </c>
      <c r="C14" s="891"/>
      <c r="D14" s="891"/>
      <c r="E14" s="891"/>
      <c r="F14" s="891"/>
      <c r="G14" s="1307"/>
      <c r="H14" s="894" t="s">
        <v>3</v>
      </c>
      <c r="I14" s="896" t="s">
        <v>19</v>
      </c>
      <c r="J14" s="896" t="s">
        <v>4</v>
      </c>
      <c r="K14" s="898" t="s">
        <v>93</v>
      </c>
      <c r="L14" s="883" t="s">
        <v>20</v>
      </c>
      <c r="M14" s="885" t="s">
        <v>21</v>
      </c>
      <c r="N14" s="887" t="s">
        <v>32</v>
      </c>
      <c r="O14" s="879"/>
      <c r="P14" s="878" t="s">
        <v>33</v>
      </c>
      <c r="Q14" s="879"/>
      <c r="R14" s="878" t="s">
        <v>34</v>
      </c>
      <c r="S14" s="879"/>
      <c r="T14" s="878" t="s">
        <v>7</v>
      </c>
      <c r="U14" s="879"/>
      <c r="V14" s="878" t="s">
        <v>6</v>
      </c>
      <c r="W14" s="879"/>
      <c r="X14" s="878" t="s">
        <v>35</v>
      </c>
      <c r="Y14" s="879"/>
      <c r="Z14" s="878" t="s">
        <v>5</v>
      </c>
      <c r="AA14" s="879"/>
      <c r="AB14" s="878" t="s">
        <v>8</v>
      </c>
      <c r="AC14" s="879"/>
      <c r="AD14" s="878" t="s">
        <v>9</v>
      </c>
      <c r="AE14" s="880"/>
      <c r="AF14" s="881" t="s">
        <v>10</v>
      </c>
      <c r="AG14" s="867" t="s">
        <v>11</v>
      </c>
      <c r="AH14" s="869" t="s">
        <v>12</v>
      </c>
      <c r="AI14" s="871" t="s">
        <v>22</v>
      </c>
    </row>
    <row r="15" spans="1:35" ht="27.75" thickBot="1">
      <c r="A15" s="889"/>
      <c r="B15" s="892"/>
      <c r="C15" s="893"/>
      <c r="D15" s="893"/>
      <c r="E15" s="893"/>
      <c r="F15" s="893"/>
      <c r="G15" s="1308"/>
      <c r="H15" s="895"/>
      <c r="I15" s="897" t="s">
        <v>19</v>
      </c>
      <c r="J15" s="897"/>
      <c r="K15" s="899"/>
      <c r="L15" s="884"/>
      <c r="M15" s="886"/>
      <c r="N15" s="199" t="s">
        <v>23</v>
      </c>
      <c r="O15" s="200" t="s">
        <v>24</v>
      </c>
      <c r="P15" s="201" t="s">
        <v>23</v>
      </c>
      <c r="Q15" s="200" t="s">
        <v>24</v>
      </c>
      <c r="R15" s="201" t="s">
        <v>23</v>
      </c>
      <c r="S15" s="200" t="s">
        <v>24</v>
      </c>
      <c r="T15" s="201" t="s">
        <v>23</v>
      </c>
      <c r="U15" s="200" t="s">
        <v>24</v>
      </c>
      <c r="V15" s="201" t="s">
        <v>23</v>
      </c>
      <c r="W15" s="200" t="s">
        <v>24</v>
      </c>
      <c r="X15" s="201" t="s">
        <v>23</v>
      </c>
      <c r="Y15" s="200" t="s">
        <v>24</v>
      </c>
      <c r="Z15" s="201" t="s">
        <v>23</v>
      </c>
      <c r="AA15" s="200" t="s">
        <v>25</v>
      </c>
      <c r="AB15" s="201" t="s">
        <v>23</v>
      </c>
      <c r="AC15" s="200" t="s">
        <v>25</v>
      </c>
      <c r="AD15" s="201" t="s">
        <v>23</v>
      </c>
      <c r="AE15" s="202" t="s">
        <v>25</v>
      </c>
      <c r="AF15" s="882"/>
      <c r="AG15" s="868"/>
      <c r="AH15" s="870"/>
      <c r="AI15" s="872"/>
    </row>
    <row r="16" spans="1:35" ht="68.25" thickBot="1">
      <c r="A16" s="203" t="s">
        <v>871</v>
      </c>
      <c r="B16" s="873" t="s">
        <v>883</v>
      </c>
      <c r="C16" s="874"/>
      <c r="D16" s="874"/>
      <c r="E16" s="874"/>
      <c r="F16" s="874"/>
      <c r="G16" s="1309"/>
      <c r="H16" s="204" t="s">
        <v>884</v>
      </c>
      <c r="I16" s="205">
        <v>89</v>
      </c>
      <c r="J16" s="206">
        <v>89</v>
      </c>
      <c r="K16" s="206">
        <v>4</v>
      </c>
      <c r="L16" s="207"/>
      <c r="M16" s="208"/>
      <c r="N16" s="210">
        <f>N18</f>
        <v>0</v>
      </c>
      <c r="O16" s="210">
        <f>O18</f>
        <v>0</v>
      </c>
      <c r="P16" s="210">
        <f>P18</f>
        <v>22419</v>
      </c>
      <c r="Q16" s="210">
        <f aca="true" t="shared" si="2" ref="Q16:AC16">Q18</f>
        <v>0</v>
      </c>
      <c r="R16" s="210">
        <f t="shared" si="2"/>
        <v>0</v>
      </c>
      <c r="S16" s="210">
        <f t="shared" si="2"/>
        <v>0</v>
      </c>
      <c r="T16" s="210">
        <f t="shared" si="2"/>
        <v>0</v>
      </c>
      <c r="U16" s="210">
        <f t="shared" si="2"/>
        <v>0</v>
      </c>
      <c r="V16" s="210">
        <f t="shared" si="2"/>
        <v>0</v>
      </c>
      <c r="W16" s="210">
        <f t="shared" si="2"/>
        <v>0</v>
      </c>
      <c r="X16" s="210">
        <f t="shared" si="2"/>
        <v>0</v>
      </c>
      <c r="Y16" s="210">
        <f t="shared" si="2"/>
        <v>0</v>
      </c>
      <c r="Z16" s="210">
        <f t="shared" si="2"/>
        <v>0</v>
      </c>
      <c r="AA16" s="210">
        <f t="shared" si="2"/>
        <v>0</v>
      </c>
      <c r="AB16" s="210">
        <f t="shared" si="2"/>
        <v>0</v>
      </c>
      <c r="AC16" s="210">
        <f t="shared" si="2"/>
        <v>0</v>
      </c>
      <c r="AD16" s="210">
        <f>N16+P16+R16+T16+V16+X16+Z16+AB16</f>
        <v>22419</v>
      </c>
      <c r="AE16" s="211">
        <f>AC16+AA16+Y16+W16+U16+S16+Q16+O16</f>
        <v>0</v>
      </c>
      <c r="AF16" s="212">
        <f>AF18</f>
        <v>0</v>
      </c>
      <c r="AG16" s="212">
        <f>AG18</f>
        <v>0</v>
      </c>
      <c r="AH16" s="212">
        <f>AH18</f>
        <v>0</v>
      </c>
      <c r="AI16" s="212">
        <f>AI18</f>
        <v>0</v>
      </c>
    </row>
    <row r="17" spans="1:35" ht="15.75" thickBot="1">
      <c r="A17" s="969"/>
      <c r="B17" s="970"/>
      <c r="C17" s="970"/>
      <c r="D17" s="970"/>
      <c r="E17" s="970"/>
      <c r="F17" s="970"/>
      <c r="G17" s="970"/>
      <c r="H17" s="970"/>
      <c r="I17" s="970"/>
      <c r="J17" s="970"/>
      <c r="K17" s="970"/>
      <c r="L17" s="970"/>
      <c r="M17" s="970"/>
      <c r="N17" s="970"/>
      <c r="O17" s="970"/>
      <c r="P17" s="970"/>
      <c r="Q17" s="970"/>
      <c r="R17" s="970"/>
      <c r="S17" s="970"/>
      <c r="T17" s="970"/>
      <c r="U17" s="970"/>
      <c r="V17" s="970"/>
      <c r="W17" s="970"/>
      <c r="X17" s="970"/>
      <c r="Y17" s="970"/>
      <c r="Z17" s="970"/>
      <c r="AA17" s="970"/>
      <c r="AB17" s="970"/>
      <c r="AC17" s="970"/>
      <c r="AD17" s="970"/>
      <c r="AE17" s="970"/>
      <c r="AF17" s="970"/>
      <c r="AG17" s="970"/>
      <c r="AH17" s="970"/>
      <c r="AI17" s="971"/>
    </row>
    <row r="18" spans="1:35" ht="34.5" thickBot="1">
      <c r="A18" s="284" t="s">
        <v>13</v>
      </c>
      <c r="B18" s="285" t="s">
        <v>30</v>
      </c>
      <c r="C18" s="285" t="s">
        <v>14</v>
      </c>
      <c r="D18" s="285" t="s">
        <v>26</v>
      </c>
      <c r="E18" s="286" t="s">
        <v>27</v>
      </c>
      <c r="F18" s="286" t="s">
        <v>28</v>
      </c>
      <c r="G18" s="287" t="s">
        <v>15</v>
      </c>
      <c r="H18" s="288" t="s">
        <v>31</v>
      </c>
      <c r="I18" s="289"/>
      <c r="J18" s="289"/>
      <c r="K18" s="289"/>
      <c r="L18" s="289"/>
      <c r="M18" s="290"/>
      <c r="N18" s="293">
        <f>SUM(N19:N21)</f>
        <v>0</v>
      </c>
      <c r="O18" s="293">
        <f>SUM(O19:O21)</f>
        <v>0</v>
      </c>
      <c r="P18" s="293">
        <f>SUM(P19:P21)</f>
        <v>22419</v>
      </c>
      <c r="Q18" s="293">
        <f aca="true" t="shared" si="3" ref="Q18:AC18">SUM(Q19:Q21)</f>
        <v>0</v>
      </c>
      <c r="R18" s="293">
        <f t="shared" si="3"/>
        <v>0</v>
      </c>
      <c r="S18" s="293">
        <f t="shared" si="3"/>
        <v>0</v>
      </c>
      <c r="T18" s="293">
        <f t="shared" si="3"/>
        <v>0</v>
      </c>
      <c r="U18" s="293">
        <f t="shared" si="3"/>
        <v>0</v>
      </c>
      <c r="V18" s="293">
        <f t="shared" si="3"/>
        <v>0</v>
      </c>
      <c r="W18" s="293">
        <f t="shared" si="3"/>
        <v>0</v>
      </c>
      <c r="X18" s="293">
        <f t="shared" si="3"/>
        <v>0</v>
      </c>
      <c r="Y18" s="293">
        <f t="shared" si="3"/>
        <v>0</v>
      </c>
      <c r="Z18" s="293">
        <f t="shared" si="3"/>
        <v>0</v>
      </c>
      <c r="AA18" s="293">
        <f t="shared" si="3"/>
        <v>0</v>
      </c>
      <c r="AB18" s="293">
        <f t="shared" si="3"/>
        <v>0</v>
      </c>
      <c r="AC18" s="293">
        <f t="shared" si="3"/>
        <v>0</v>
      </c>
      <c r="AD18" s="700">
        <f>N18+P18+R18+T18+V18+X18+Z18+AB18</f>
        <v>22419</v>
      </c>
      <c r="AE18" s="701">
        <f>AC18+AA18+Y18+W18+U18+S18+Q18+O18</f>
        <v>0</v>
      </c>
      <c r="AF18" s="295">
        <f>SUM(AF19:AF19)</f>
        <v>0</v>
      </c>
      <c r="AG18" s="295">
        <f>SUM(AG19:AG19)</f>
        <v>0</v>
      </c>
      <c r="AH18" s="295">
        <f>SUM(AH19:AH19)</f>
        <v>0</v>
      </c>
      <c r="AI18" s="295">
        <f>SUM(AI19:AI19)</f>
        <v>0</v>
      </c>
    </row>
    <row r="19" spans="1:35" ht="225.75" thickBot="1">
      <c r="A19" s="1047" t="s">
        <v>885</v>
      </c>
      <c r="B19" s="1140">
        <v>2012252580070</v>
      </c>
      <c r="C19" s="733" t="s">
        <v>886</v>
      </c>
      <c r="D19" s="428" t="s">
        <v>876</v>
      </c>
      <c r="E19" s="563">
        <v>2</v>
      </c>
      <c r="F19" s="598">
        <v>2</v>
      </c>
      <c r="G19" s="733" t="s">
        <v>887</v>
      </c>
      <c r="H19" s="734" t="s">
        <v>888</v>
      </c>
      <c r="I19" s="431">
        <v>8</v>
      </c>
      <c r="J19" s="735">
        <v>8</v>
      </c>
      <c r="K19" s="736">
        <v>4</v>
      </c>
      <c r="L19" s="737"/>
      <c r="M19" s="738"/>
      <c r="N19" s="559">
        <v>0</v>
      </c>
      <c r="O19" s="559">
        <v>0</v>
      </c>
      <c r="P19" s="559">
        <v>0</v>
      </c>
      <c r="Q19" s="559">
        <v>0</v>
      </c>
      <c r="R19" s="559">
        <v>0</v>
      </c>
      <c r="S19" s="559">
        <v>0</v>
      </c>
      <c r="T19" s="559">
        <v>0</v>
      </c>
      <c r="U19" s="559">
        <v>0</v>
      </c>
      <c r="V19" s="559">
        <v>0</v>
      </c>
      <c r="W19" s="559">
        <v>0</v>
      </c>
      <c r="X19" s="559">
        <v>0</v>
      </c>
      <c r="Y19" s="559">
        <v>0</v>
      </c>
      <c r="Z19" s="559">
        <v>0</v>
      </c>
      <c r="AA19" s="559">
        <v>0</v>
      </c>
      <c r="AB19" s="559">
        <v>0</v>
      </c>
      <c r="AC19" s="559">
        <v>0</v>
      </c>
      <c r="AD19" s="739">
        <f>N19+P19+R19+T19+V19+X19+Z19+AB19</f>
        <v>0</v>
      </c>
      <c r="AE19" s="740"/>
      <c r="AF19" s="711" t="s">
        <v>879</v>
      </c>
      <c r="AG19" s="741" t="s">
        <v>889</v>
      </c>
      <c r="AH19" s="741"/>
      <c r="AI19" s="742"/>
    </row>
    <row r="20" spans="1:35" ht="225.75" thickBot="1">
      <c r="A20" s="1048"/>
      <c r="B20" s="858"/>
      <c r="C20" s="743" t="s">
        <v>890</v>
      </c>
      <c r="D20" s="744" t="s">
        <v>876</v>
      </c>
      <c r="E20" s="231">
        <v>1</v>
      </c>
      <c r="F20" s="232">
        <v>0</v>
      </c>
      <c r="G20" s="743" t="s">
        <v>891</v>
      </c>
      <c r="H20" s="745" t="s">
        <v>892</v>
      </c>
      <c r="I20" s="306">
        <v>1</v>
      </c>
      <c r="J20" s="746">
        <v>1</v>
      </c>
      <c r="K20" s="236">
        <v>1</v>
      </c>
      <c r="L20" s="348"/>
      <c r="M20" s="328"/>
      <c r="N20" s="559">
        <v>0</v>
      </c>
      <c r="O20" s="559">
        <v>0</v>
      </c>
      <c r="P20" s="559">
        <v>0</v>
      </c>
      <c r="Q20" s="559">
        <v>0</v>
      </c>
      <c r="R20" s="559">
        <v>0</v>
      </c>
      <c r="S20" s="559">
        <v>0</v>
      </c>
      <c r="T20" s="559">
        <v>0</v>
      </c>
      <c r="U20" s="559">
        <v>0</v>
      </c>
      <c r="V20" s="559">
        <v>0</v>
      </c>
      <c r="W20" s="559">
        <v>0</v>
      </c>
      <c r="X20" s="559">
        <v>0</v>
      </c>
      <c r="Y20" s="559">
        <v>0</v>
      </c>
      <c r="Z20" s="559">
        <v>0</v>
      </c>
      <c r="AA20" s="559">
        <v>0</v>
      </c>
      <c r="AB20" s="280">
        <v>0</v>
      </c>
      <c r="AC20" s="280">
        <v>0</v>
      </c>
      <c r="AD20" s="739">
        <f>N20+P20+R20+T20+V20+X20+Z20+AB20</f>
        <v>0</v>
      </c>
      <c r="AE20" s="271"/>
      <c r="AF20" s="711" t="s">
        <v>879</v>
      </c>
      <c r="AG20" s="329" t="s">
        <v>893</v>
      </c>
      <c r="AH20" s="329"/>
      <c r="AI20" s="747"/>
    </row>
    <row r="21" spans="1:35" ht="225.75" thickBot="1">
      <c r="A21" s="1049"/>
      <c r="B21" s="1141"/>
      <c r="C21" s="748" t="s">
        <v>894</v>
      </c>
      <c r="D21" s="425" t="s">
        <v>876</v>
      </c>
      <c r="E21" s="568">
        <v>12</v>
      </c>
      <c r="F21" s="435">
        <v>12</v>
      </c>
      <c r="G21" s="748" t="s">
        <v>895</v>
      </c>
      <c r="H21" s="749" t="s">
        <v>884</v>
      </c>
      <c r="I21" s="437">
        <v>89</v>
      </c>
      <c r="J21" s="750">
        <v>89</v>
      </c>
      <c r="K21" s="569">
        <v>24</v>
      </c>
      <c r="L21" s="751"/>
      <c r="M21" s="752"/>
      <c r="N21" s="537">
        <v>0</v>
      </c>
      <c r="O21" s="537">
        <v>0</v>
      </c>
      <c r="P21" s="593">
        <v>22419</v>
      </c>
      <c r="Q21" s="537">
        <v>0</v>
      </c>
      <c r="R21" s="537">
        <v>0</v>
      </c>
      <c r="S21" s="537">
        <v>0</v>
      </c>
      <c r="T21" s="537">
        <v>0</v>
      </c>
      <c r="U21" s="537">
        <v>0</v>
      </c>
      <c r="V21" s="537">
        <v>0</v>
      </c>
      <c r="W21" s="537">
        <v>0</v>
      </c>
      <c r="X21" s="537">
        <v>0</v>
      </c>
      <c r="Y21" s="537">
        <v>0</v>
      </c>
      <c r="Z21" s="537">
        <v>0</v>
      </c>
      <c r="AA21" s="537">
        <v>0</v>
      </c>
      <c r="AB21" s="594">
        <v>0</v>
      </c>
      <c r="AC21" s="594">
        <v>0</v>
      </c>
      <c r="AD21" s="753">
        <f>N21+P21+R21+T21+V21+X21+Z21+AB21</f>
        <v>22419</v>
      </c>
      <c r="AE21" s="623"/>
      <c r="AF21" s="711" t="s">
        <v>879</v>
      </c>
      <c r="AG21" s="754" t="s">
        <v>896</v>
      </c>
      <c r="AH21" s="754"/>
      <c r="AI21" s="755"/>
    </row>
    <row r="22" spans="1:32" ht="15">
      <c r="A22" s="7"/>
      <c r="B22" s="7"/>
      <c r="G22" s="8"/>
      <c r="H22" s="8"/>
      <c r="I22" s="8"/>
      <c r="AF22" s="9"/>
    </row>
    <row r="23" spans="1:35" ht="15.75" thickBot="1">
      <c r="A23" s="914" t="s">
        <v>881</v>
      </c>
      <c r="B23" s="915"/>
      <c r="C23" s="916"/>
      <c r="D23" s="198"/>
      <c r="E23" s="917" t="s">
        <v>897</v>
      </c>
      <c r="F23" s="917"/>
      <c r="G23" s="917"/>
      <c r="H23" s="917"/>
      <c r="I23" s="917"/>
      <c r="J23" s="917"/>
      <c r="K23" s="917"/>
      <c r="L23" s="917"/>
      <c r="M23" s="918"/>
      <c r="N23" s="919" t="s">
        <v>0</v>
      </c>
      <c r="O23" s="920"/>
      <c r="P23" s="920"/>
      <c r="Q23" s="920"/>
      <c r="R23" s="920"/>
      <c r="S23" s="920"/>
      <c r="T23" s="920"/>
      <c r="U23" s="920"/>
      <c r="V23" s="920"/>
      <c r="W23" s="920"/>
      <c r="X23" s="920"/>
      <c r="Y23" s="920"/>
      <c r="Z23" s="920"/>
      <c r="AA23" s="920"/>
      <c r="AB23" s="920"/>
      <c r="AC23" s="920"/>
      <c r="AD23" s="920"/>
      <c r="AE23" s="921"/>
      <c r="AF23" s="922" t="s">
        <v>1</v>
      </c>
      <c r="AG23" s="923"/>
      <c r="AH23" s="923"/>
      <c r="AI23" s="924"/>
    </row>
    <row r="24" spans="1:35" ht="15">
      <c r="A24" s="888" t="s">
        <v>18</v>
      </c>
      <c r="B24" s="890" t="s">
        <v>2</v>
      </c>
      <c r="C24" s="891"/>
      <c r="D24" s="891"/>
      <c r="E24" s="891"/>
      <c r="F24" s="891"/>
      <c r="G24" s="1307"/>
      <c r="H24" s="894" t="s">
        <v>3</v>
      </c>
      <c r="I24" s="896" t="s">
        <v>19</v>
      </c>
      <c r="J24" s="896" t="s">
        <v>4</v>
      </c>
      <c r="K24" s="898" t="s">
        <v>93</v>
      </c>
      <c r="L24" s="883" t="s">
        <v>20</v>
      </c>
      <c r="M24" s="885" t="s">
        <v>21</v>
      </c>
      <c r="N24" s="887" t="s">
        <v>32</v>
      </c>
      <c r="O24" s="879"/>
      <c r="P24" s="878" t="s">
        <v>33</v>
      </c>
      <c r="Q24" s="879"/>
      <c r="R24" s="878" t="s">
        <v>34</v>
      </c>
      <c r="S24" s="879"/>
      <c r="T24" s="878" t="s">
        <v>7</v>
      </c>
      <c r="U24" s="879"/>
      <c r="V24" s="878" t="s">
        <v>6</v>
      </c>
      <c r="W24" s="879"/>
      <c r="X24" s="878" t="s">
        <v>35</v>
      </c>
      <c r="Y24" s="879"/>
      <c r="Z24" s="878" t="s">
        <v>5</v>
      </c>
      <c r="AA24" s="879"/>
      <c r="AB24" s="878" t="s">
        <v>8</v>
      </c>
      <c r="AC24" s="879"/>
      <c r="AD24" s="878" t="s">
        <v>9</v>
      </c>
      <c r="AE24" s="880"/>
      <c r="AF24" s="881" t="s">
        <v>10</v>
      </c>
      <c r="AG24" s="867" t="s">
        <v>11</v>
      </c>
      <c r="AH24" s="869" t="s">
        <v>12</v>
      </c>
      <c r="AI24" s="871" t="s">
        <v>22</v>
      </c>
    </row>
    <row r="25" spans="1:35" ht="27.75" thickBot="1">
      <c r="A25" s="889"/>
      <c r="B25" s="892"/>
      <c r="C25" s="893"/>
      <c r="D25" s="893"/>
      <c r="E25" s="893"/>
      <c r="F25" s="893"/>
      <c r="G25" s="1308"/>
      <c r="H25" s="895"/>
      <c r="I25" s="897" t="s">
        <v>19</v>
      </c>
      <c r="J25" s="897"/>
      <c r="K25" s="899"/>
      <c r="L25" s="884"/>
      <c r="M25" s="886"/>
      <c r="N25" s="199" t="s">
        <v>23</v>
      </c>
      <c r="O25" s="200" t="s">
        <v>24</v>
      </c>
      <c r="P25" s="201" t="s">
        <v>23</v>
      </c>
      <c r="Q25" s="200" t="s">
        <v>24</v>
      </c>
      <c r="R25" s="201" t="s">
        <v>23</v>
      </c>
      <c r="S25" s="200" t="s">
        <v>24</v>
      </c>
      <c r="T25" s="201" t="s">
        <v>23</v>
      </c>
      <c r="U25" s="200" t="s">
        <v>24</v>
      </c>
      <c r="V25" s="201" t="s">
        <v>23</v>
      </c>
      <c r="W25" s="200" t="s">
        <v>24</v>
      </c>
      <c r="X25" s="201" t="s">
        <v>23</v>
      </c>
      <c r="Y25" s="200" t="s">
        <v>24</v>
      </c>
      <c r="Z25" s="201" t="s">
        <v>23</v>
      </c>
      <c r="AA25" s="200" t="s">
        <v>25</v>
      </c>
      <c r="AB25" s="201" t="s">
        <v>23</v>
      </c>
      <c r="AC25" s="200" t="s">
        <v>25</v>
      </c>
      <c r="AD25" s="201" t="s">
        <v>23</v>
      </c>
      <c r="AE25" s="202" t="s">
        <v>25</v>
      </c>
      <c r="AF25" s="882"/>
      <c r="AG25" s="868"/>
      <c r="AH25" s="870"/>
      <c r="AI25" s="872"/>
    </row>
    <row r="26" spans="1:35" ht="68.25" thickBot="1">
      <c r="A26" s="203" t="s">
        <v>871</v>
      </c>
      <c r="B26" s="873" t="s">
        <v>898</v>
      </c>
      <c r="C26" s="874"/>
      <c r="D26" s="874"/>
      <c r="E26" s="874"/>
      <c r="F26" s="874"/>
      <c r="G26" s="1309"/>
      <c r="H26" s="204" t="s">
        <v>899</v>
      </c>
      <c r="I26" s="205">
        <v>0</v>
      </c>
      <c r="J26" s="206">
        <v>80</v>
      </c>
      <c r="K26" s="206">
        <v>40</v>
      </c>
      <c r="L26" s="207">
        <v>20</v>
      </c>
      <c r="M26" s="208">
        <v>20</v>
      </c>
      <c r="N26" s="210">
        <f>N28</f>
        <v>0</v>
      </c>
      <c r="O26" s="210">
        <f>O28</f>
        <v>0</v>
      </c>
      <c r="P26" s="210">
        <f>P28</f>
        <v>15393</v>
      </c>
      <c r="Q26" s="210">
        <f aca="true" t="shared" si="4" ref="Q26:AC26">Q28</f>
        <v>0</v>
      </c>
      <c r="R26" s="210">
        <f t="shared" si="4"/>
        <v>0</v>
      </c>
      <c r="S26" s="210">
        <f t="shared" si="4"/>
        <v>0</v>
      </c>
      <c r="T26" s="210">
        <f t="shared" si="4"/>
        <v>0</v>
      </c>
      <c r="U26" s="210">
        <f t="shared" si="4"/>
        <v>0</v>
      </c>
      <c r="V26" s="210">
        <f t="shared" si="4"/>
        <v>0</v>
      </c>
      <c r="W26" s="210">
        <f t="shared" si="4"/>
        <v>0</v>
      </c>
      <c r="X26" s="210">
        <f t="shared" si="4"/>
        <v>0</v>
      </c>
      <c r="Y26" s="210">
        <f t="shared" si="4"/>
        <v>0</v>
      </c>
      <c r="Z26" s="210">
        <f t="shared" si="4"/>
        <v>0</v>
      </c>
      <c r="AA26" s="210">
        <f t="shared" si="4"/>
        <v>0</v>
      </c>
      <c r="AB26" s="210">
        <f t="shared" si="4"/>
        <v>0</v>
      </c>
      <c r="AC26" s="210">
        <f t="shared" si="4"/>
        <v>0</v>
      </c>
      <c r="AD26" s="210">
        <f>N26+P26+R26+T26+V26+X26+Z26+AB26</f>
        <v>15393</v>
      </c>
      <c r="AE26" s="211">
        <f>AC26+AA26+Y26+W26+U26+S26+Q26+O26</f>
        <v>0</v>
      </c>
      <c r="AF26" s="212">
        <f>AF28</f>
        <v>0</v>
      </c>
      <c r="AG26" s="212">
        <f>AG28</f>
        <v>0</v>
      </c>
      <c r="AH26" s="212">
        <f>AH28</f>
        <v>0</v>
      </c>
      <c r="AI26" s="212">
        <f>AI28</f>
        <v>0</v>
      </c>
    </row>
    <row r="27" spans="1:35" ht="15.75" thickBot="1">
      <c r="A27" s="969"/>
      <c r="B27" s="970"/>
      <c r="C27" s="970"/>
      <c r="D27" s="970"/>
      <c r="E27" s="970"/>
      <c r="F27" s="970"/>
      <c r="G27" s="970"/>
      <c r="H27" s="970"/>
      <c r="I27" s="970"/>
      <c r="J27" s="970"/>
      <c r="K27" s="970"/>
      <c r="L27" s="970"/>
      <c r="M27" s="970"/>
      <c r="N27" s="970"/>
      <c r="O27" s="970"/>
      <c r="P27" s="970"/>
      <c r="Q27" s="970"/>
      <c r="R27" s="970"/>
      <c r="S27" s="970"/>
      <c r="T27" s="970"/>
      <c r="U27" s="970"/>
      <c r="V27" s="970"/>
      <c r="W27" s="970"/>
      <c r="X27" s="970"/>
      <c r="Y27" s="970"/>
      <c r="Z27" s="970"/>
      <c r="AA27" s="970"/>
      <c r="AB27" s="970"/>
      <c r="AC27" s="970"/>
      <c r="AD27" s="970"/>
      <c r="AE27" s="970"/>
      <c r="AF27" s="970"/>
      <c r="AG27" s="970"/>
      <c r="AH27" s="970"/>
      <c r="AI27" s="971"/>
    </row>
    <row r="28" spans="1:35" ht="34.5" thickBot="1">
      <c r="A28" s="284" t="s">
        <v>13</v>
      </c>
      <c r="B28" s="285" t="s">
        <v>30</v>
      </c>
      <c r="C28" s="285" t="s">
        <v>14</v>
      </c>
      <c r="D28" s="285" t="s">
        <v>26</v>
      </c>
      <c r="E28" s="286" t="s">
        <v>27</v>
      </c>
      <c r="F28" s="286" t="s">
        <v>28</v>
      </c>
      <c r="G28" s="287" t="s">
        <v>15</v>
      </c>
      <c r="H28" s="288" t="s">
        <v>31</v>
      </c>
      <c r="I28" s="289"/>
      <c r="J28" s="289"/>
      <c r="K28" s="289"/>
      <c r="L28" s="289"/>
      <c r="M28" s="290"/>
      <c r="N28" s="293">
        <f aca="true" t="shared" si="5" ref="N28:AC28">SUM(N29:N30)</f>
        <v>0</v>
      </c>
      <c r="O28" s="293">
        <f t="shared" si="5"/>
        <v>0</v>
      </c>
      <c r="P28" s="293">
        <f t="shared" si="5"/>
        <v>15393</v>
      </c>
      <c r="Q28" s="293">
        <f t="shared" si="5"/>
        <v>0</v>
      </c>
      <c r="R28" s="293">
        <f t="shared" si="5"/>
        <v>0</v>
      </c>
      <c r="S28" s="293">
        <f t="shared" si="5"/>
        <v>0</v>
      </c>
      <c r="T28" s="293">
        <f t="shared" si="5"/>
        <v>0</v>
      </c>
      <c r="U28" s="293">
        <f t="shared" si="5"/>
        <v>0</v>
      </c>
      <c r="V28" s="293">
        <f t="shared" si="5"/>
        <v>0</v>
      </c>
      <c r="W28" s="293">
        <f t="shared" si="5"/>
        <v>0</v>
      </c>
      <c r="X28" s="293">
        <f t="shared" si="5"/>
        <v>0</v>
      </c>
      <c r="Y28" s="293">
        <f t="shared" si="5"/>
        <v>0</v>
      </c>
      <c r="Z28" s="293">
        <f t="shared" si="5"/>
        <v>0</v>
      </c>
      <c r="AA28" s="293">
        <f t="shared" si="5"/>
        <v>0</v>
      </c>
      <c r="AB28" s="293">
        <f t="shared" si="5"/>
        <v>0</v>
      </c>
      <c r="AC28" s="293">
        <f t="shared" si="5"/>
        <v>0</v>
      </c>
      <c r="AD28" s="700">
        <f>N28+P28+R28+T28+V28+X28+Z28+AB28</f>
        <v>15393</v>
      </c>
      <c r="AE28" s="701">
        <f>AC28+AA28+Y28+W28+U28+S28+Q28+O28</f>
        <v>0</v>
      </c>
      <c r="AF28" s="295">
        <f>SUM(AF29:AF29)</f>
        <v>0</v>
      </c>
      <c r="AG28" s="295">
        <f>SUM(AG29:AG29)</f>
        <v>0</v>
      </c>
      <c r="AH28" s="295">
        <f>SUM(AH29:AH29)</f>
        <v>0</v>
      </c>
      <c r="AI28" s="295">
        <f>SUM(AI29:AI29)</f>
        <v>0</v>
      </c>
    </row>
    <row r="29" spans="1:35" ht="225.75" thickBot="1">
      <c r="A29" s="1310" t="s">
        <v>900</v>
      </c>
      <c r="B29" s="1140">
        <v>2012252580071</v>
      </c>
      <c r="C29" s="733" t="s">
        <v>901</v>
      </c>
      <c r="D29" s="428" t="s">
        <v>902</v>
      </c>
      <c r="E29" s="563">
        <v>7.5</v>
      </c>
      <c r="F29" s="598">
        <v>7.5</v>
      </c>
      <c r="G29" s="733" t="s">
        <v>903</v>
      </c>
      <c r="H29" s="756" t="s">
        <v>904</v>
      </c>
      <c r="I29" s="431"/>
      <c r="J29" s="735"/>
      <c r="K29" s="736"/>
      <c r="L29" s="737"/>
      <c r="M29" s="738"/>
      <c r="N29" s="757"/>
      <c r="O29" s="601"/>
      <c r="P29" s="758">
        <v>7697</v>
      </c>
      <c r="Q29" s="559"/>
      <c r="R29" s="559"/>
      <c r="S29" s="559"/>
      <c r="T29" s="559"/>
      <c r="U29" s="559"/>
      <c r="V29" s="559"/>
      <c r="W29" s="559"/>
      <c r="X29" s="559"/>
      <c r="Y29" s="559"/>
      <c r="Z29" s="559"/>
      <c r="AA29" s="559"/>
      <c r="AB29" s="559"/>
      <c r="AC29" s="559"/>
      <c r="AD29" s="740">
        <f>P29</f>
        <v>7697</v>
      </c>
      <c r="AE29" s="740"/>
      <c r="AF29" s="711" t="s">
        <v>879</v>
      </c>
      <c r="AG29" s="741" t="s">
        <v>905</v>
      </c>
      <c r="AH29" s="741"/>
      <c r="AI29" s="742"/>
    </row>
    <row r="30" spans="1:35" ht="225.75" thickBot="1">
      <c r="A30" s="1311"/>
      <c r="B30" s="1141"/>
      <c r="C30" s="748" t="s">
        <v>906</v>
      </c>
      <c r="D30" s="759" t="s">
        <v>876</v>
      </c>
      <c r="E30" s="760">
        <v>5</v>
      </c>
      <c r="F30" s="435">
        <v>5</v>
      </c>
      <c r="G30" s="748" t="s">
        <v>907</v>
      </c>
      <c r="H30" s="761" t="s">
        <v>908</v>
      </c>
      <c r="I30" s="437"/>
      <c r="J30" s="750"/>
      <c r="K30" s="569"/>
      <c r="L30" s="751"/>
      <c r="M30" s="752"/>
      <c r="N30" s="762"/>
      <c r="O30" s="592"/>
      <c r="P30" s="763">
        <v>7696</v>
      </c>
      <c r="Q30" s="594"/>
      <c r="R30" s="594"/>
      <c r="S30" s="594"/>
      <c r="T30" s="594"/>
      <c r="U30" s="594"/>
      <c r="V30" s="594"/>
      <c r="W30" s="594"/>
      <c r="X30" s="594"/>
      <c r="Y30" s="594"/>
      <c r="Z30" s="594"/>
      <c r="AA30" s="594"/>
      <c r="AB30" s="594"/>
      <c r="AC30" s="594"/>
      <c r="AD30" s="623">
        <f>P30</f>
        <v>7696</v>
      </c>
      <c r="AE30" s="623"/>
      <c r="AF30" s="711" t="s">
        <v>879</v>
      </c>
      <c r="AG30" s="754" t="s">
        <v>909</v>
      </c>
      <c r="AH30" s="754"/>
      <c r="AI30" s="755"/>
    </row>
    <row r="31" spans="1:32" ht="15">
      <c r="A31" s="7"/>
      <c r="B31" s="7"/>
      <c r="G31" s="8"/>
      <c r="H31" s="8"/>
      <c r="I31" s="8"/>
      <c r="AF31" s="9"/>
    </row>
    <row r="32" spans="1:35" ht="39.75" customHeight="1" thickBot="1">
      <c r="A32" s="914" t="s">
        <v>910</v>
      </c>
      <c r="B32" s="915"/>
      <c r="C32" s="916"/>
      <c r="D32" s="198"/>
      <c r="E32" s="917" t="s">
        <v>911</v>
      </c>
      <c r="F32" s="917"/>
      <c r="G32" s="917"/>
      <c r="H32" s="917"/>
      <c r="I32" s="917"/>
      <c r="J32" s="917"/>
      <c r="K32" s="917"/>
      <c r="L32" s="917"/>
      <c r="M32" s="918"/>
      <c r="N32" s="919" t="s">
        <v>0</v>
      </c>
      <c r="O32" s="920"/>
      <c r="P32" s="920"/>
      <c r="Q32" s="920"/>
      <c r="R32" s="920"/>
      <c r="S32" s="920"/>
      <c r="T32" s="920"/>
      <c r="U32" s="920"/>
      <c r="V32" s="920"/>
      <c r="W32" s="920"/>
      <c r="X32" s="920"/>
      <c r="Y32" s="920"/>
      <c r="Z32" s="920"/>
      <c r="AA32" s="920"/>
      <c r="AB32" s="920"/>
      <c r="AC32" s="920"/>
      <c r="AD32" s="920"/>
      <c r="AE32" s="921"/>
      <c r="AF32" s="922" t="s">
        <v>1</v>
      </c>
      <c r="AG32" s="923"/>
      <c r="AH32" s="923"/>
      <c r="AI32" s="924"/>
    </row>
    <row r="33" spans="1:35" ht="15">
      <c r="A33" s="888" t="s">
        <v>18</v>
      </c>
      <c r="B33" s="890" t="s">
        <v>2</v>
      </c>
      <c r="C33" s="891"/>
      <c r="D33" s="891"/>
      <c r="E33" s="891"/>
      <c r="F33" s="891"/>
      <c r="G33" s="1307"/>
      <c r="H33" s="894" t="s">
        <v>3</v>
      </c>
      <c r="I33" s="896" t="s">
        <v>19</v>
      </c>
      <c r="J33" s="896" t="s">
        <v>4</v>
      </c>
      <c r="K33" s="898" t="s">
        <v>93</v>
      </c>
      <c r="L33" s="883" t="s">
        <v>20</v>
      </c>
      <c r="M33" s="885" t="s">
        <v>21</v>
      </c>
      <c r="N33" s="887" t="s">
        <v>32</v>
      </c>
      <c r="O33" s="879"/>
      <c r="P33" s="878" t="s">
        <v>33</v>
      </c>
      <c r="Q33" s="879"/>
      <c r="R33" s="878" t="s">
        <v>34</v>
      </c>
      <c r="S33" s="879"/>
      <c r="T33" s="878" t="s">
        <v>7</v>
      </c>
      <c r="U33" s="879"/>
      <c r="V33" s="878" t="s">
        <v>6</v>
      </c>
      <c r="W33" s="879"/>
      <c r="X33" s="878" t="s">
        <v>35</v>
      </c>
      <c r="Y33" s="879"/>
      <c r="Z33" s="878" t="s">
        <v>5</v>
      </c>
      <c r="AA33" s="879"/>
      <c r="AB33" s="878" t="s">
        <v>8</v>
      </c>
      <c r="AC33" s="879"/>
      <c r="AD33" s="878" t="s">
        <v>9</v>
      </c>
      <c r="AE33" s="880"/>
      <c r="AF33" s="881" t="s">
        <v>10</v>
      </c>
      <c r="AG33" s="867" t="s">
        <v>11</v>
      </c>
      <c r="AH33" s="869" t="s">
        <v>12</v>
      </c>
      <c r="AI33" s="871" t="s">
        <v>22</v>
      </c>
    </row>
    <row r="34" spans="1:35" ht="27.75" thickBot="1">
      <c r="A34" s="889"/>
      <c r="B34" s="892"/>
      <c r="C34" s="893"/>
      <c r="D34" s="893"/>
      <c r="E34" s="893"/>
      <c r="F34" s="893"/>
      <c r="G34" s="1308"/>
      <c r="H34" s="895"/>
      <c r="I34" s="897" t="s">
        <v>19</v>
      </c>
      <c r="J34" s="897"/>
      <c r="K34" s="899"/>
      <c r="L34" s="884"/>
      <c r="M34" s="886"/>
      <c r="N34" s="199" t="s">
        <v>23</v>
      </c>
      <c r="O34" s="200" t="s">
        <v>24</v>
      </c>
      <c r="P34" s="201" t="s">
        <v>23</v>
      </c>
      <c r="Q34" s="200" t="s">
        <v>24</v>
      </c>
      <c r="R34" s="201" t="s">
        <v>23</v>
      </c>
      <c r="S34" s="200" t="s">
        <v>24</v>
      </c>
      <c r="T34" s="201" t="s">
        <v>23</v>
      </c>
      <c r="U34" s="200" t="s">
        <v>24</v>
      </c>
      <c r="V34" s="201" t="s">
        <v>23</v>
      </c>
      <c r="W34" s="200" t="s">
        <v>24</v>
      </c>
      <c r="X34" s="201" t="s">
        <v>23</v>
      </c>
      <c r="Y34" s="200" t="s">
        <v>24</v>
      </c>
      <c r="Z34" s="201" t="s">
        <v>23</v>
      </c>
      <c r="AA34" s="200" t="s">
        <v>25</v>
      </c>
      <c r="AB34" s="201" t="s">
        <v>23</v>
      </c>
      <c r="AC34" s="200" t="s">
        <v>25</v>
      </c>
      <c r="AD34" s="201" t="s">
        <v>23</v>
      </c>
      <c r="AE34" s="202" t="s">
        <v>25</v>
      </c>
      <c r="AF34" s="882"/>
      <c r="AG34" s="868"/>
      <c r="AH34" s="870"/>
      <c r="AI34" s="872"/>
    </row>
    <row r="35" spans="1:35" ht="68.25" thickBot="1">
      <c r="A35" s="203" t="s">
        <v>871</v>
      </c>
      <c r="B35" s="873" t="s">
        <v>912</v>
      </c>
      <c r="C35" s="874"/>
      <c r="D35" s="874"/>
      <c r="E35" s="874"/>
      <c r="F35" s="874"/>
      <c r="G35" s="1309"/>
      <c r="H35" s="204" t="s">
        <v>913</v>
      </c>
      <c r="I35" s="205">
        <v>0</v>
      </c>
      <c r="J35" s="206">
        <v>1</v>
      </c>
      <c r="K35" s="206">
        <v>0</v>
      </c>
      <c r="L35" s="207">
        <v>0</v>
      </c>
      <c r="M35" s="208">
        <v>0</v>
      </c>
      <c r="N35" s="210">
        <f>N37</f>
        <v>0</v>
      </c>
      <c r="O35" s="210">
        <f>O37</f>
        <v>0</v>
      </c>
      <c r="P35" s="210">
        <f>P37</f>
        <v>45000</v>
      </c>
      <c r="Q35" s="210">
        <f aca="true" t="shared" si="6" ref="Q35:AC35">Q37</f>
        <v>0</v>
      </c>
      <c r="R35" s="210">
        <f t="shared" si="6"/>
        <v>0</v>
      </c>
      <c r="S35" s="210">
        <f t="shared" si="6"/>
        <v>0</v>
      </c>
      <c r="T35" s="210">
        <f t="shared" si="6"/>
        <v>0</v>
      </c>
      <c r="U35" s="210">
        <f t="shared" si="6"/>
        <v>0</v>
      </c>
      <c r="V35" s="210">
        <f t="shared" si="6"/>
        <v>0</v>
      </c>
      <c r="W35" s="210">
        <f t="shared" si="6"/>
        <v>0</v>
      </c>
      <c r="X35" s="210">
        <f t="shared" si="6"/>
        <v>0</v>
      </c>
      <c r="Y35" s="210">
        <f t="shared" si="6"/>
        <v>0</v>
      </c>
      <c r="Z35" s="210">
        <f t="shared" si="6"/>
        <v>0</v>
      </c>
      <c r="AA35" s="210">
        <f t="shared" si="6"/>
        <v>0</v>
      </c>
      <c r="AB35" s="210">
        <f t="shared" si="6"/>
        <v>0</v>
      </c>
      <c r="AC35" s="210">
        <f t="shared" si="6"/>
        <v>0</v>
      </c>
      <c r="AD35" s="210">
        <f>N35+P35+R35+T35+V35+X35+Z35+AB35</f>
        <v>45000</v>
      </c>
      <c r="AE35" s="211">
        <f>AC35+AA35+Y35+W35+U35+S35+Q35+O35</f>
        <v>0</v>
      </c>
      <c r="AF35" s="212">
        <f>AF37</f>
        <v>0</v>
      </c>
      <c r="AG35" s="212">
        <f>AG37</f>
        <v>0</v>
      </c>
      <c r="AH35" s="212">
        <f>AH37</f>
        <v>0</v>
      </c>
      <c r="AI35" s="212">
        <f>AI37</f>
        <v>0</v>
      </c>
    </row>
    <row r="36" spans="1:35" ht="15.75" thickBot="1">
      <c r="A36" s="969"/>
      <c r="B36" s="970"/>
      <c r="C36" s="970"/>
      <c r="D36" s="970"/>
      <c r="E36" s="970"/>
      <c r="F36" s="970"/>
      <c r="G36" s="970"/>
      <c r="H36" s="970"/>
      <c r="I36" s="970"/>
      <c r="J36" s="970"/>
      <c r="K36" s="970"/>
      <c r="L36" s="970"/>
      <c r="M36" s="970"/>
      <c r="N36" s="970"/>
      <c r="O36" s="970"/>
      <c r="P36" s="970"/>
      <c r="Q36" s="970"/>
      <c r="R36" s="970"/>
      <c r="S36" s="970"/>
      <c r="T36" s="970"/>
      <c r="U36" s="970"/>
      <c r="V36" s="970"/>
      <c r="W36" s="970"/>
      <c r="X36" s="970"/>
      <c r="Y36" s="970"/>
      <c r="Z36" s="970"/>
      <c r="AA36" s="970"/>
      <c r="AB36" s="970"/>
      <c r="AC36" s="970"/>
      <c r="AD36" s="970"/>
      <c r="AE36" s="970"/>
      <c r="AF36" s="970"/>
      <c r="AG36" s="970"/>
      <c r="AH36" s="970"/>
      <c r="AI36" s="971"/>
    </row>
    <row r="37" spans="1:35" ht="34.5" thickBot="1">
      <c r="A37" s="284" t="s">
        <v>13</v>
      </c>
      <c r="B37" s="285" t="s">
        <v>30</v>
      </c>
      <c r="C37" s="285" t="s">
        <v>14</v>
      </c>
      <c r="D37" s="285" t="s">
        <v>26</v>
      </c>
      <c r="E37" s="286" t="s">
        <v>27</v>
      </c>
      <c r="F37" s="286" t="s">
        <v>28</v>
      </c>
      <c r="G37" s="287" t="s">
        <v>15</v>
      </c>
      <c r="H37" s="288" t="s">
        <v>31</v>
      </c>
      <c r="I37" s="289"/>
      <c r="J37" s="289"/>
      <c r="K37" s="289"/>
      <c r="L37" s="289"/>
      <c r="M37" s="290"/>
      <c r="N37" s="293">
        <f aca="true" t="shared" si="7" ref="N37:AC37">SUM(N38:N38)</f>
        <v>0</v>
      </c>
      <c r="O37" s="293">
        <f t="shared" si="7"/>
        <v>0</v>
      </c>
      <c r="P37" s="293">
        <f t="shared" si="7"/>
        <v>45000</v>
      </c>
      <c r="Q37" s="293">
        <f t="shared" si="7"/>
        <v>0</v>
      </c>
      <c r="R37" s="293">
        <f t="shared" si="7"/>
        <v>0</v>
      </c>
      <c r="S37" s="293">
        <f t="shared" si="7"/>
        <v>0</v>
      </c>
      <c r="T37" s="293">
        <f t="shared" si="7"/>
        <v>0</v>
      </c>
      <c r="U37" s="293">
        <f t="shared" si="7"/>
        <v>0</v>
      </c>
      <c r="V37" s="293">
        <f t="shared" si="7"/>
        <v>0</v>
      </c>
      <c r="W37" s="293">
        <f t="shared" si="7"/>
        <v>0</v>
      </c>
      <c r="X37" s="293">
        <f t="shared" si="7"/>
        <v>0</v>
      </c>
      <c r="Y37" s="293">
        <f t="shared" si="7"/>
        <v>0</v>
      </c>
      <c r="Z37" s="293">
        <f t="shared" si="7"/>
        <v>0</v>
      </c>
      <c r="AA37" s="293">
        <f t="shared" si="7"/>
        <v>0</v>
      </c>
      <c r="AB37" s="293">
        <f t="shared" si="7"/>
        <v>0</v>
      </c>
      <c r="AC37" s="293">
        <f t="shared" si="7"/>
        <v>0</v>
      </c>
      <c r="AD37" s="700">
        <f>N37+P37+R37+T37+V37+X37+Z37+AB37</f>
        <v>45000</v>
      </c>
      <c r="AE37" s="701">
        <f>AC37+AA37+Y37+W37+U37+S37+Q37+O37</f>
        <v>0</v>
      </c>
      <c r="AF37" s="295">
        <f>SUM(AF38:AF38)</f>
        <v>0</v>
      </c>
      <c r="AG37" s="295">
        <f>SUM(AG38:AG38)</f>
        <v>0</v>
      </c>
      <c r="AH37" s="295">
        <f>SUM(AH38:AH38)</f>
        <v>0</v>
      </c>
      <c r="AI37" s="295">
        <f>SUM(AI38:AI38)</f>
        <v>0</v>
      </c>
    </row>
    <row r="38" spans="1:35" ht="273" thickBot="1">
      <c r="A38" s="764" t="s">
        <v>914</v>
      </c>
      <c r="B38" s="703">
        <v>2012252580072</v>
      </c>
      <c r="C38" s="765" t="s">
        <v>915</v>
      </c>
      <c r="D38" s="446" t="s">
        <v>916</v>
      </c>
      <c r="E38" s="383">
        <v>0</v>
      </c>
      <c r="F38" s="373">
        <v>0</v>
      </c>
      <c r="G38" s="765" t="s">
        <v>917</v>
      </c>
      <c r="H38" s="766" t="s">
        <v>918</v>
      </c>
      <c r="I38" s="376"/>
      <c r="J38" s="705"/>
      <c r="K38" s="385"/>
      <c r="L38" s="706"/>
      <c r="M38" s="387"/>
      <c r="N38" s="707"/>
      <c r="O38" s="708"/>
      <c r="P38" s="709">
        <v>45000</v>
      </c>
      <c r="Q38" s="537"/>
      <c r="R38" s="537"/>
      <c r="S38" s="537"/>
      <c r="T38" s="537"/>
      <c r="U38" s="537"/>
      <c r="V38" s="537"/>
      <c r="W38" s="537"/>
      <c r="X38" s="537"/>
      <c r="Y38" s="537"/>
      <c r="Z38" s="537"/>
      <c r="AA38" s="537"/>
      <c r="AB38" s="537"/>
      <c r="AC38" s="537"/>
      <c r="AD38" s="710">
        <f>P38</f>
        <v>45000</v>
      </c>
      <c r="AE38" s="710"/>
      <c r="AF38" s="711" t="s">
        <v>879</v>
      </c>
      <c r="AG38" s="712" t="s">
        <v>919</v>
      </c>
      <c r="AH38" s="712"/>
      <c r="AI38" s="713"/>
    </row>
  </sheetData>
  <sheetProtection/>
  <mergeCells count="117">
    <mergeCell ref="AG33:AG34"/>
    <mergeCell ref="AH33:AH34"/>
    <mergeCell ref="AI33:AI34"/>
    <mergeCell ref="B35:G35"/>
    <mergeCell ref="A36:AI36"/>
    <mergeCell ref="V33:W33"/>
    <mergeCell ref="X33:Y33"/>
    <mergeCell ref="Z33:AA33"/>
    <mergeCell ref="AB33:AC33"/>
    <mergeCell ref="AD33:AE33"/>
    <mergeCell ref="AF33:AF34"/>
    <mergeCell ref="L33:L34"/>
    <mergeCell ref="M33:M34"/>
    <mergeCell ref="N33:O33"/>
    <mergeCell ref="P33:Q33"/>
    <mergeCell ref="R33:S33"/>
    <mergeCell ref="T33:U33"/>
    <mergeCell ref="A32:C32"/>
    <mergeCell ref="E32:M32"/>
    <mergeCell ref="N32:AE32"/>
    <mergeCell ref="AF32:AI32"/>
    <mergeCell ref="A33:A34"/>
    <mergeCell ref="B33:G34"/>
    <mergeCell ref="H33:H34"/>
    <mergeCell ref="I33:I34"/>
    <mergeCell ref="J33:J34"/>
    <mergeCell ref="K33:K34"/>
    <mergeCell ref="AG24:AG25"/>
    <mergeCell ref="AH24:AH25"/>
    <mergeCell ref="AI24:AI25"/>
    <mergeCell ref="B26:G26"/>
    <mergeCell ref="A27:AI27"/>
    <mergeCell ref="A29:A30"/>
    <mergeCell ref="B29:B30"/>
    <mergeCell ref="V24:W24"/>
    <mergeCell ref="X24:Y24"/>
    <mergeCell ref="Z24:AA24"/>
    <mergeCell ref="AB24:AC24"/>
    <mergeCell ref="AD24:AE24"/>
    <mergeCell ref="AF24:AF25"/>
    <mergeCell ref="L24:L25"/>
    <mergeCell ref="M24:M25"/>
    <mergeCell ref="N24:O24"/>
    <mergeCell ref="P24:Q24"/>
    <mergeCell ref="R24:S24"/>
    <mergeCell ref="T24:U24"/>
    <mergeCell ref="A23:C23"/>
    <mergeCell ref="E23:M23"/>
    <mergeCell ref="N23:AE23"/>
    <mergeCell ref="AF23:AI23"/>
    <mergeCell ref="A24:A25"/>
    <mergeCell ref="B24:G25"/>
    <mergeCell ref="H24:H25"/>
    <mergeCell ref="I24:I25"/>
    <mergeCell ref="J24:J25"/>
    <mergeCell ref="K24:K25"/>
    <mergeCell ref="AG14:AG15"/>
    <mergeCell ref="AH14:AH15"/>
    <mergeCell ref="AI14:AI15"/>
    <mergeCell ref="B16:G16"/>
    <mergeCell ref="A17:AI17"/>
    <mergeCell ref="A19:A21"/>
    <mergeCell ref="B19:B21"/>
    <mergeCell ref="V14:W14"/>
    <mergeCell ref="X14:Y14"/>
    <mergeCell ref="Z14:AA14"/>
    <mergeCell ref="AB14:AC14"/>
    <mergeCell ref="AD14:AE14"/>
    <mergeCell ref="AF14:AF15"/>
    <mergeCell ref="L14:L15"/>
    <mergeCell ref="M14:M15"/>
    <mergeCell ref="N14:O14"/>
    <mergeCell ref="P14:Q14"/>
    <mergeCell ref="R14:S14"/>
    <mergeCell ref="T14:U14"/>
    <mergeCell ref="A14:A15"/>
    <mergeCell ref="B14:G15"/>
    <mergeCell ref="H14:H15"/>
    <mergeCell ref="I14:I15"/>
    <mergeCell ref="J14:J15"/>
    <mergeCell ref="K14:K15"/>
    <mergeCell ref="AG6:AG7"/>
    <mergeCell ref="AH6:AH7"/>
    <mergeCell ref="AI6:AI7"/>
    <mergeCell ref="B8:G8"/>
    <mergeCell ref="A9:AI9"/>
    <mergeCell ref="A13:C13"/>
    <mergeCell ref="E13:M13"/>
    <mergeCell ref="N13:AE13"/>
    <mergeCell ref="AF13:AI13"/>
    <mergeCell ref="V6:W6"/>
    <mergeCell ref="X6:Y6"/>
    <mergeCell ref="Z6:AA6"/>
    <mergeCell ref="AB6:AC6"/>
    <mergeCell ref="AD6:AE6"/>
    <mergeCell ref="AF6:AF7"/>
    <mergeCell ref="L6:L7"/>
    <mergeCell ref="M6:M7"/>
    <mergeCell ref="N6:O6"/>
    <mergeCell ref="P6:Q6"/>
    <mergeCell ref="R6:S6"/>
    <mergeCell ref="T6:U6"/>
    <mergeCell ref="A6:A7"/>
    <mergeCell ref="B6:G7"/>
    <mergeCell ref="H6:H7"/>
    <mergeCell ref="I6:I7"/>
    <mergeCell ref="J6:J7"/>
    <mergeCell ref="K6:K7"/>
    <mergeCell ref="A2:AI2"/>
    <mergeCell ref="A3:AI3"/>
    <mergeCell ref="A4:G4"/>
    <mergeCell ref="H4:S4"/>
    <mergeCell ref="T4:AI4"/>
    <mergeCell ref="A5:C5"/>
    <mergeCell ref="E5:M5"/>
    <mergeCell ref="N5:AE5"/>
    <mergeCell ref="AF5:AI5"/>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2:AI14"/>
  <sheetViews>
    <sheetView zoomScalePageLayoutView="0" workbookViewId="0" topLeftCell="A13">
      <selection activeCell="E22" sqref="E22"/>
    </sheetView>
  </sheetViews>
  <sheetFormatPr defaultColWidth="11.421875" defaultRowHeight="15"/>
  <cols>
    <col min="7" max="7" width="16.421875" style="0" customWidth="1"/>
    <col min="14" max="25" width="4.140625" style="0" customWidth="1"/>
    <col min="26" max="34" width="3.00390625" style="0" customWidth="1"/>
    <col min="35" max="35" width="4.28125" style="0" customWidth="1"/>
  </cols>
  <sheetData>
    <row r="1" ht="15.75" thickBot="1"/>
    <row r="2" spans="1:35" ht="15">
      <c r="A2" s="900" t="s">
        <v>864</v>
      </c>
      <c r="B2" s="901"/>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2"/>
    </row>
    <row r="3" spans="1:35" ht="15.75" thickBot="1">
      <c r="A3" s="903" t="s">
        <v>865</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905"/>
    </row>
    <row r="4" spans="1:35" ht="41.25" customHeight="1">
      <c r="A4" s="906" t="s">
        <v>866</v>
      </c>
      <c r="B4" s="907"/>
      <c r="C4" s="907"/>
      <c r="D4" s="907"/>
      <c r="E4" s="907"/>
      <c r="F4" s="907"/>
      <c r="G4" s="908"/>
      <c r="H4" s="909" t="s">
        <v>920</v>
      </c>
      <c r="I4" s="910"/>
      <c r="J4" s="910"/>
      <c r="K4" s="910"/>
      <c r="L4" s="910"/>
      <c r="M4" s="910"/>
      <c r="N4" s="910"/>
      <c r="O4" s="910"/>
      <c r="P4" s="910"/>
      <c r="Q4" s="910"/>
      <c r="R4" s="910"/>
      <c r="S4" s="911"/>
      <c r="T4" s="909" t="s">
        <v>921</v>
      </c>
      <c r="U4" s="912"/>
      <c r="V4" s="912"/>
      <c r="W4" s="912"/>
      <c r="X4" s="912"/>
      <c r="Y4" s="912"/>
      <c r="Z4" s="912"/>
      <c r="AA4" s="912"/>
      <c r="AB4" s="912"/>
      <c r="AC4" s="912"/>
      <c r="AD4" s="912"/>
      <c r="AE4" s="912"/>
      <c r="AF4" s="912"/>
      <c r="AG4" s="912"/>
      <c r="AH4" s="912"/>
      <c r="AI4" s="913"/>
    </row>
    <row r="5" spans="1:35" ht="41.25" customHeight="1" thickBot="1">
      <c r="A5" s="914" t="s">
        <v>922</v>
      </c>
      <c r="B5" s="915"/>
      <c r="C5" s="916"/>
      <c r="D5" s="198"/>
      <c r="E5" s="917" t="s">
        <v>923</v>
      </c>
      <c r="F5" s="917"/>
      <c r="G5" s="917"/>
      <c r="H5" s="917"/>
      <c r="I5" s="917"/>
      <c r="J5" s="917"/>
      <c r="K5" s="917"/>
      <c r="L5" s="917"/>
      <c r="M5" s="918"/>
      <c r="N5" s="919" t="s">
        <v>0</v>
      </c>
      <c r="O5" s="920"/>
      <c r="P5" s="920"/>
      <c r="Q5" s="920"/>
      <c r="R5" s="920"/>
      <c r="S5" s="920"/>
      <c r="T5" s="920"/>
      <c r="U5" s="920"/>
      <c r="V5" s="920"/>
      <c r="W5" s="920"/>
      <c r="X5" s="920"/>
      <c r="Y5" s="920"/>
      <c r="Z5" s="920"/>
      <c r="AA5" s="920"/>
      <c r="AB5" s="920"/>
      <c r="AC5" s="920"/>
      <c r="AD5" s="920"/>
      <c r="AE5" s="921"/>
      <c r="AF5" s="922" t="s">
        <v>1</v>
      </c>
      <c r="AG5" s="923"/>
      <c r="AH5" s="923"/>
      <c r="AI5" s="924"/>
    </row>
    <row r="6" spans="1:35" ht="15">
      <c r="A6" s="888" t="s">
        <v>18</v>
      </c>
      <c r="B6" s="890" t="s">
        <v>2</v>
      </c>
      <c r="C6" s="891"/>
      <c r="D6" s="891"/>
      <c r="E6" s="891"/>
      <c r="F6" s="891"/>
      <c r="G6" s="891"/>
      <c r="H6" s="894" t="s">
        <v>3</v>
      </c>
      <c r="I6" s="896" t="s">
        <v>19</v>
      </c>
      <c r="J6" s="896" t="s">
        <v>4</v>
      </c>
      <c r="K6" s="898" t="s">
        <v>93</v>
      </c>
      <c r="L6" s="883" t="s">
        <v>20</v>
      </c>
      <c r="M6" s="885" t="s">
        <v>21</v>
      </c>
      <c r="N6" s="887" t="s">
        <v>32</v>
      </c>
      <c r="O6" s="879"/>
      <c r="P6" s="878" t="s">
        <v>33</v>
      </c>
      <c r="Q6" s="879"/>
      <c r="R6" s="878" t="s">
        <v>34</v>
      </c>
      <c r="S6" s="879"/>
      <c r="T6" s="878" t="s">
        <v>7</v>
      </c>
      <c r="U6" s="879"/>
      <c r="V6" s="878" t="s">
        <v>6</v>
      </c>
      <c r="W6" s="879"/>
      <c r="X6" s="878" t="s">
        <v>35</v>
      </c>
      <c r="Y6" s="879"/>
      <c r="Z6" s="878" t="s">
        <v>5</v>
      </c>
      <c r="AA6" s="879"/>
      <c r="AB6" s="878" t="s">
        <v>8</v>
      </c>
      <c r="AC6" s="879"/>
      <c r="AD6" s="878" t="s">
        <v>9</v>
      </c>
      <c r="AE6" s="880"/>
      <c r="AF6" s="881" t="s">
        <v>10</v>
      </c>
      <c r="AG6" s="867" t="s">
        <v>11</v>
      </c>
      <c r="AH6" s="869" t="s">
        <v>12</v>
      </c>
      <c r="AI6" s="871" t="s">
        <v>22</v>
      </c>
    </row>
    <row r="7" spans="1:35" ht="50.25" customHeight="1" thickBot="1">
      <c r="A7" s="889"/>
      <c r="B7" s="892"/>
      <c r="C7" s="893"/>
      <c r="D7" s="893"/>
      <c r="E7" s="893"/>
      <c r="F7" s="893"/>
      <c r="G7" s="893"/>
      <c r="H7" s="895"/>
      <c r="I7" s="897" t="s">
        <v>19</v>
      </c>
      <c r="J7" s="897"/>
      <c r="K7" s="899"/>
      <c r="L7" s="884"/>
      <c r="M7" s="886"/>
      <c r="N7" s="199" t="s">
        <v>23</v>
      </c>
      <c r="O7" s="200" t="s">
        <v>24</v>
      </c>
      <c r="P7" s="201" t="s">
        <v>23</v>
      </c>
      <c r="Q7" s="200" t="s">
        <v>24</v>
      </c>
      <c r="R7" s="201" t="s">
        <v>23</v>
      </c>
      <c r="S7" s="200" t="s">
        <v>24</v>
      </c>
      <c r="T7" s="201" t="s">
        <v>23</v>
      </c>
      <c r="U7" s="200" t="s">
        <v>24</v>
      </c>
      <c r="V7" s="201" t="s">
        <v>23</v>
      </c>
      <c r="W7" s="200" t="s">
        <v>24</v>
      </c>
      <c r="X7" s="201" t="s">
        <v>23</v>
      </c>
      <c r="Y7" s="200" t="s">
        <v>24</v>
      </c>
      <c r="Z7" s="201" t="s">
        <v>23</v>
      </c>
      <c r="AA7" s="200" t="s">
        <v>25</v>
      </c>
      <c r="AB7" s="201" t="s">
        <v>23</v>
      </c>
      <c r="AC7" s="200" t="s">
        <v>25</v>
      </c>
      <c r="AD7" s="201" t="s">
        <v>23</v>
      </c>
      <c r="AE7" s="202" t="s">
        <v>25</v>
      </c>
      <c r="AF7" s="882"/>
      <c r="AG7" s="868"/>
      <c r="AH7" s="870"/>
      <c r="AI7" s="872"/>
    </row>
    <row r="8" spans="1:35" ht="68.25" thickBot="1">
      <c r="A8" s="203" t="s">
        <v>871</v>
      </c>
      <c r="B8" s="873" t="s">
        <v>924</v>
      </c>
      <c r="C8" s="874"/>
      <c r="D8" s="874"/>
      <c r="E8" s="874"/>
      <c r="F8" s="874"/>
      <c r="G8" s="1309"/>
      <c r="H8" s="204" t="s">
        <v>925</v>
      </c>
      <c r="I8" s="205">
        <v>84</v>
      </c>
      <c r="J8" s="206">
        <v>84</v>
      </c>
      <c r="K8" s="206">
        <v>0</v>
      </c>
      <c r="L8" s="207"/>
      <c r="M8" s="208"/>
      <c r="N8" s="210">
        <f>N10</f>
        <v>0</v>
      </c>
      <c r="O8" s="210">
        <f>O10</f>
        <v>0</v>
      </c>
      <c r="P8" s="210">
        <f>P10</f>
        <v>51000</v>
      </c>
      <c r="Q8" s="210">
        <f aca="true" t="shared" si="0" ref="Q8:AC8">Q10</f>
        <v>0</v>
      </c>
      <c r="R8" s="210">
        <f t="shared" si="0"/>
        <v>0</v>
      </c>
      <c r="S8" s="210">
        <f t="shared" si="0"/>
        <v>0</v>
      </c>
      <c r="T8" s="210">
        <f t="shared" si="0"/>
        <v>0</v>
      </c>
      <c r="U8" s="210">
        <f t="shared" si="0"/>
        <v>0</v>
      </c>
      <c r="V8" s="210">
        <f t="shared" si="0"/>
        <v>0</v>
      </c>
      <c r="W8" s="210">
        <f t="shared" si="0"/>
        <v>0</v>
      </c>
      <c r="X8" s="210">
        <f t="shared" si="0"/>
        <v>0</v>
      </c>
      <c r="Y8" s="210">
        <f t="shared" si="0"/>
        <v>0</v>
      </c>
      <c r="Z8" s="210">
        <f t="shared" si="0"/>
        <v>0</v>
      </c>
      <c r="AA8" s="210">
        <f t="shared" si="0"/>
        <v>0</v>
      </c>
      <c r="AB8" s="210">
        <f t="shared" si="0"/>
        <v>0</v>
      </c>
      <c r="AC8" s="210">
        <f t="shared" si="0"/>
        <v>0</v>
      </c>
      <c r="AD8" s="210">
        <f>N8+P8+R8+T8+V8+X8+Z8+AB8</f>
        <v>51000</v>
      </c>
      <c r="AE8" s="211">
        <f>AC8+AA8+Y8+W8+U8+S8+Q8+O8</f>
        <v>0</v>
      </c>
      <c r="AF8" s="212">
        <f>AF10</f>
        <v>0</v>
      </c>
      <c r="AG8" s="212">
        <f>AG10</f>
        <v>0</v>
      </c>
      <c r="AH8" s="212">
        <f>AH10</f>
        <v>0</v>
      </c>
      <c r="AI8" s="212">
        <f>AI10</f>
        <v>0</v>
      </c>
    </row>
    <row r="9" spans="1:35" ht="15.75" thickBot="1">
      <c r="A9" s="969"/>
      <c r="B9" s="970"/>
      <c r="C9" s="970"/>
      <c r="D9" s="970"/>
      <c r="E9" s="970"/>
      <c r="F9" s="970"/>
      <c r="G9" s="970"/>
      <c r="H9" s="970"/>
      <c r="I9" s="970"/>
      <c r="J9" s="970"/>
      <c r="K9" s="970"/>
      <c r="L9" s="970"/>
      <c r="M9" s="970"/>
      <c r="N9" s="970"/>
      <c r="O9" s="970"/>
      <c r="P9" s="970"/>
      <c r="Q9" s="970"/>
      <c r="R9" s="970"/>
      <c r="S9" s="970"/>
      <c r="T9" s="970"/>
      <c r="U9" s="970"/>
      <c r="V9" s="970"/>
      <c r="W9" s="970"/>
      <c r="X9" s="970"/>
      <c r="Y9" s="970"/>
      <c r="Z9" s="970"/>
      <c r="AA9" s="970"/>
      <c r="AB9" s="970"/>
      <c r="AC9" s="970"/>
      <c r="AD9" s="970"/>
      <c r="AE9" s="970"/>
      <c r="AF9" s="970"/>
      <c r="AG9" s="970"/>
      <c r="AH9" s="970"/>
      <c r="AI9" s="971"/>
    </row>
    <row r="10" spans="1:35" ht="34.5" thickBot="1">
      <c r="A10" s="284" t="s">
        <v>13</v>
      </c>
      <c r="B10" s="285" t="s">
        <v>30</v>
      </c>
      <c r="C10" s="285" t="s">
        <v>14</v>
      </c>
      <c r="D10" s="285" t="s">
        <v>26</v>
      </c>
      <c r="E10" s="286" t="s">
        <v>27</v>
      </c>
      <c r="F10" s="286" t="s">
        <v>28</v>
      </c>
      <c r="G10" s="287" t="s">
        <v>15</v>
      </c>
      <c r="H10" s="288" t="s">
        <v>31</v>
      </c>
      <c r="I10" s="289"/>
      <c r="J10" s="289"/>
      <c r="K10" s="289"/>
      <c r="L10" s="289"/>
      <c r="M10" s="290"/>
      <c r="N10" s="291">
        <f>SUM(N11:N14)</f>
        <v>0</v>
      </c>
      <c r="O10" s="291">
        <f aca="true" t="shared" si="1" ref="O10:AE10">SUM(O11:O14)</f>
        <v>0</v>
      </c>
      <c r="P10" s="291">
        <f>P13</f>
        <v>51000</v>
      </c>
      <c r="Q10" s="291">
        <f t="shared" si="1"/>
        <v>0</v>
      </c>
      <c r="R10" s="291">
        <f t="shared" si="1"/>
        <v>0</v>
      </c>
      <c r="S10" s="291">
        <f t="shared" si="1"/>
        <v>0</v>
      </c>
      <c r="T10" s="291">
        <f t="shared" si="1"/>
        <v>0</v>
      </c>
      <c r="U10" s="291">
        <f t="shared" si="1"/>
        <v>0</v>
      </c>
      <c r="V10" s="291">
        <f t="shared" si="1"/>
        <v>0</v>
      </c>
      <c r="W10" s="291">
        <f t="shared" si="1"/>
        <v>0</v>
      </c>
      <c r="X10" s="291">
        <f t="shared" si="1"/>
        <v>0</v>
      </c>
      <c r="Y10" s="291">
        <f t="shared" si="1"/>
        <v>0</v>
      </c>
      <c r="Z10" s="291">
        <f t="shared" si="1"/>
        <v>0</v>
      </c>
      <c r="AA10" s="291">
        <f t="shared" si="1"/>
        <v>0</v>
      </c>
      <c r="AB10" s="291">
        <f t="shared" si="1"/>
        <v>0</v>
      </c>
      <c r="AC10" s="291">
        <f t="shared" si="1"/>
        <v>0</v>
      </c>
      <c r="AD10" s="210">
        <f>N10+P10+R10+T10+V10+X10+Z10+AB10</f>
        <v>51000</v>
      </c>
      <c r="AE10" s="291">
        <f t="shared" si="1"/>
        <v>0</v>
      </c>
      <c r="AF10" s="295">
        <f>SUM(AF11:AF11)</f>
        <v>0</v>
      </c>
      <c r="AG10" s="295">
        <f>SUM(AG11:AG11)</f>
        <v>0</v>
      </c>
      <c r="AH10" s="295">
        <f>SUM(AH11:AH11)</f>
        <v>0</v>
      </c>
      <c r="AI10" s="295">
        <f>SUM(AI11:AI11)</f>
        <v>0</v>
      </c>
    </row>
    <row r="11" spans="1:35" ht="273" thickBot="1">
      <c r="A11" s="1047" t="s">
        <v>926</v>
      </c>
      <c r="B11" s="1140">
        <v>2012252580073</v>
      </c>
      <c r="C11" s="767" t="s">
        <v>927</v>
      </c>
      <c r="D11" s="446" t="s">
        <v>876</v>
      </c>
      <c r="E11" s="383">
        <v>0</v>
      </c>
      <c r="F11" s="373">
        <v>0</v>
      </c>
      <c r="G11" s="767" t="s">
        <v>928</v>
      </c>
      <c r="H11" s="376" t="s">
        <v>929</v>
      </c>
      <c r="I11" s="376">
        <v>1</v>
      </c>
      <c r="J11" s="705">
        <v>1</v>
      </c>
      <c r="K11" s="385">
        <v>1</v>
      </c>
      <c r="L11" s="706"/>
      <c r="M11" s="387"/>
      <c r="N11" s="1035"/>
      <c r="O11" s="1035"/>
      <c r="P11" s="1035"/>
      <c r="Q11" s="1035"/>
      <c r="R11" s="1035"/>
      <c r="S11" s="1035"/>
      <c r="T11" s="1035"/>
      <c r="U11" s="1035"/>
      <c r="V11" s="1035"/>
      <c r="W11" s="1035"/>
      <c r="X11" s="1035"/>
      <c r="Y11" s="1035"/>
      <c r="Z11" s="1035"/>
      <c r="AA11" s="1035"/>
      <c r="AB11" s="1035"/>
      <c r="AC11" s="1035"/>
      <c r="AD11" s="1035"/>
      <c r="AE11" s="1035"/>
      <c r="AF11" s="711" t="s">
        <v>879</v>
      </c>
      <c r="AG11" s="712" t="s">
        <v>930</v>
      </c>
      <c r="AH11" s="712"/>
      <c r="AI11" s="713"/>
    </row>
    <row r="12" spans="1:35" ht="273" thickBot="1">
      <c r="A12" s="1049"/>
      <c r="B12" s="1141"/>
      <c r="C12" s="767" t="s">
        <v>931</v>
      </c>
      <c r="D12" s="446" t="s">
        <v>876</v>
      </c>
      <c r="E12" s="383">
        <v>0</v>
      </c>
      <c r="F12" s="373">
        <v>0</v>
      </c>
      <c r="G12" s="767" t="s">
        <v>932</v>
      </c>
      <c r="H12" s="376" t="s">
        <v>150</v>
      </c>
      <c r="I12" s="376">
        <v>1</v>
      </c>
      <c r="J12" s="705">
        <v>1</v>
      </c>
      <c r="K12" s="385">
        <v>0</v>
      </c>
      <c r="L12" s="706"/>
      <c r="M12" s="387"/>
      <c r="N12" s="1037"/>
      <c r="O12" s="1037"/>
      <c r="P12" s="1037"/>
      <c r="Q12" s="1037"/>
      <c r="R12" s="1037"/>
      <c r="S12" s="1037"/>
      <c r="T12" s="1037"/>
      <c r="U12" s="1037"/>
      <c r="V12" s="1037"/>
      <c r="W12" s="1037"/>
      <c r="X12" s="1037"/>
      <c r="Y12" s="1037"/>
      <c r="Z12" s="1037"/>
      <c r="AA12" s="1037"/>
      <c r="AB12" s="1037"/>
      <c r="AC12" s="1037"/>
      <c r="AD12" s="1037"/>
      <c r="AE12" s="1037"/>
      <c r="AF12" s="711" t="s">
        <v>879</v>
      </c>
      <c r="AG12" s="712" t="s">
        <v>919</v>
      </c>
      <c r="AH12" s="712"/>
      <c r="AI12" s="713"/>
    </row>
    <row r="13" spans="1:35" ht="34.5" thickBot="1">
      <c r="A13" s="284" t="s">
        <v>13</v>
      </c>
      <c r="B13" s="285" t="s">
        <v>30</v>
      </c>
      <c r="C13" s="285" t="s">
        <v>14</v>
      </c>
      <c r="D13" s="285" t="s">
        <v>26</v>
      </c>
      <c r="E13" s="286" t="s">
        <v>27</v>
      </c>
      <c r="F13" s="286" t="s">
        <v>28</v>
      </c>
      <c r="G13" s="287" t="s">
        <v>15</v>
      </c>
      <c r="H13" s="288" t="s">
        <v>31</v>
      </c>
      <c r="I13" s="289"/>
      <c r="J13" s="289"/>
      <c r="K13" s="289"/>
      <c r="L13" s="289"/>
      <c r="M13" s="290"/>
      <c r="N13" s="291">
        <f>SUM(N14:N17)</f>
        <v>0</v>
      </c>
      <c r="O13" s="291">
        <f aca="true" t="shared" si="2" ref="O13:AE13">SUM(O14:O17)</f>
        <v>0</v>
      </c>
      <c r="P13" s="291">
        <f>P14</f>
        <v>51000</v>
      </c>
      <c r="Q13" s="291">
        <f t="shared" si="2"/>
        <v>0</v>
      </c>
      <c r="R13" s="291">
        <f t="shared" si="2"/>
        <v>0</v>
      </c>
      <c r="S13" s="291">
        <f t="shared" si="2"/>
        <v>0</v>
      </c>
      <c r="T13" s="291">
        <f t="shared" si="2"/>
        <v>0</v>
      </c>
      <c r="U13" s="291">
        <f t="shared" si="2"/>
        <v>0</v>
      </c>
      <c r="V13" s="291">
        <f t="shared" si="2"/>
        <v>0</v>
      </c>
      <c r="W13" s="291">
        <f t="shared" si="2"/>
        <v>0</v>
      </c>
      <c r="X13" s="291">
        <f t="shared" si="2"/>
        <v>0</v>
      </c>
      <c r="Y13" s="291">
        <f t="shared" si="2"/>
        <v>0</v>
      </c>
      <c r="Z13" s="291">
        <f t="shared" si="2"/>
        <v>0</v>
      </c>
      <c r="AA13" s="291">
        <f t="shared" si="2"/>
        <v>0</v>
      </c>
      <c r="AB13" s="291">
        <f t="shared" si="2"/>
        <v>0</v>
      </c>
      <c r="AC13" s="291">
        <f t="shared" si="2"/>
        <v>0</v>
      </c>
      <c r="AD13" s="210">
        <f>N13+P13+R13+T13+V13+X13+Z13+AB13</f>
        <v>51000</v>
      </c>
      <c r="AE13" s="291">
        <f t="shared" si="2"/>
        <v>0</v>
      </c>
      <c r="AF13" s="295">
        <f>SUM(AF14:AF14)</f>
        <v>0</v>
      </c>
      <c r="AG13" s="295">
        <f>SUM(AG14:AG14)</f>
        <v>0</v>
      </c>
      <c r="AH13" s="295">
        <f>SUM(AH14:AH14)</f>
        <v>0</v>
      </c>
      <c r="AI13" s="295">
        <f>SUM(AI14:AI14)</f>
        <v>0</v>
      </c>
    </row>
    <row r="14" spans="1:35" ht="132.75" customHeight="1" thickBot="1">
      <c r="A14" s="702" t="s">
        <v>933</v>
      </c>
      <c r="B14" s="703">
        <v>2012252580074</v>
      </c>
      <c r="C14" s="767" t="s">
        <v>934</v>
      </c>
      <c r="D14" s="446" t="s">
        <v>876</v>
      </c>
      <c r="E14" s="383">
        <v>0</v>
      </c>
      <c r="F14" s="373">
        <v>1</v>
      </c>
      <c r="G14" s="767" t="s">
        <v>935</v>
      </c>
      <c r="H14" s="376" t="s">
        <v>936</v>
      </c>
      <c r="I14" s="376">
        <v>84</v>
      </c>
      <c r="J14" s="705">
        <v>0</v>
      </c>
      <c r="K14" s="385">
        <v>0</v>
      </c>
      <c r="L14" s="706"/>
      <c r="M14" s="387"/>
      <c r="N14" s="707"/>
      <c r="O14" s="708"/>
      <c r="P14" s="709">
        <v>51000</v>
      </c>
      <c r="Q14" s="537"/>
      <c r="R14" s="537"/>
      <c r="S14" s="537"/>
      <c r="T14" s="537"/>
      <c r="U14" s="537"/>
      <c r="V14" s="537"/>
      <c r="W14" s="537"/>
      <c r="X14" s="537"/>
      <c r="Y14" s="537"/>
      <c r="Z14" s="537"/>
      <c r="AA14" s="537"/>
      <c r="AB14" s="537"/>
      <c r="AC14" s="537"/>
      <c r="AD14" s="710"/>
      <c r="AE14" s="710"/>
      <c r="AF14" s="711" t="s">
        <v>879</v>
      </c>
      <c r="AG14" s="712" t="s">
        <v>919</v>
      </c>
      <c r="AH14" s="712"/>
      <c r="AI14" s="713"/>
    </row>
  </sheetData>
  <sheetProtection/>
  <mergeCells count="52">
    <mergeCell ref="AC11:AC12"/>
    <mergeCell ref="AD11:AD12"/>
    <mergeCell ref="AE11:AE12"/>
    <mergeCell ref="W11:W12"/>
    <mergeCell ref="X11:X12"/>
    <mergeCell ref="Y11:Y12"/>
    <mergeCell ref="Z11:Z12"/>
    <mergeCell ref="AA11:AA12"/>
    <mergeCell ref="AB11:AB12"/>
    <mergeCell ref="Q11:Q12"/>
    <mergeCell ref="R11:R12"/>
    <mergeCell ref="S11:S12"/>
    <mergeCell ref="T11:T12"/>
    <mergeCell ref="U11:U12"/>
    <mergeCell ref="V11:V12"/>
    <mergeCell ref="AG6:AG7"/>
    <mergeCell ref="AH6:AH7"/>
    <mergeCell ref="AI6:AI7"/>
    <mergeCell ref="B8:G8"/>
    <mergeCell ref="A9:AI9"/>
    <mergeCell ref="A11:A12"/>
    <mergeCell ref="B11:B12"/>
    <mergeCell ref="N11:N12"/>
    <mergeCell ref="O11:O12"/>
    <mergeCell ref="P11:P12"/>
    <mergeCell ref="V6:W6"/>
    <mergeCell ref="X6:Y6"/>
    <mergeCell ref="Z6:AA6"/>
    <mergeCell ref="AB6:AC6"/>
    <mergeCell ref="AD6:AE6"/>
    <mergeCell ref="AF6:AF7"/>
    <mergeCell ref="L6:L7"/>
    <mergeCell ref="M6:M7"/>
    <mergeCell ref="N6:O6"/>
    <mergeCell ref="P6:Q6"/>
    <mergeCell ref="R6:S6"/>
    <mergeCell ref="T6:U6"/>
    <mergeCell ref="A6:A7"/>
    <mergeCell ref="B6:G7"/>
    <mergeCell ref="H6:H7"/>
    <mergeCell ref="I6:I7"/>
    <mergeCell ref="J6:J7"/>
    <mergeCell ref="K6:K7"/>
    <mergeCell ref="A2:AI2"/>
    <mergeCell ref="A3:AI3"/>
    <mergeCell ref="A4:G4"/>
    <mergeCell ref="H4:S4"/>
    <mergeCell ref="T4:AI4"/>
    <mergeCell ref="A5:C5"/>
    <mergeCell ref="E5:M5"/>
    <mergeCell ref="N5:AE5"/>
    <mergeCell ref="AF5:AI5"/>
  </mergeCell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B1:AK25"/>
  <sheetViews>
    <sheetView zoomScale="85" zoomScaleNormal="85" zoomScalePageLayoutView="0" workbookViewId="0" topLeftCell="B1">
      <selection activeCell="G18" sqref="G18"/>
    </sheetView>
  </sheetViews>
  <sheetFormatPr defaultColWidth="11.421875" defaultRowHeight="15"/>
  <cols>
    <col min="1" max="1" width="4.57421875" style="0" customWidth="1"/>
    <col min="2" max="2" width="15.8515625" style="7" customWidth="1"/>
    <col min="3" max="3" width="10.00390625" style="7" customWidth="1"/>
    <col min="4" max="4" width="27.7109375" style="0" customWidth="1"/>
    <col min="5" max="5" width="10.00390625" style="0" customWidth="1"/>
    <col min="8" max="8" width="19.28125" style="8" customWidth="1"/>
    <col min="9" max="9" width="15.7109375" style="8" customWidth="1"/>
    <col min="10" max="10" width="8.28125" style="8" customWidth="1"/>
    <col min="11" max="12" width="5.7109375" style="0" customWidth="1"/>
    <col min="13" max="13" width="6.57421875" style="0" customWidth="1"/>
    <col min="14" max="14" width="6.140625" style="0" customWidth="1"/>
    <col min="15" max="32" width="5.00390625" style="0" customWidth="1"/>
    <col min="33" max="33" width="5.140625" style="9" customWidth="1"/>
    <col min="34" max="34" width="5.421875" style="0" customWidth="1"/>
    <col min="35" max="35" width="4.8515625" style="0" customWidth="1"/>
    <col min="36" max="36" width="7.140625" style="0" customWidth="1"/>
  </cols>
  <sheetData>
    <row r="1" spans="2:36" ht="15.75" thickBot="1">
      <c r="B1" s="1"/>
      <c r="C1" s="1"/>
      <c r="D1" s="2"/>
      <c r="E1" s="2"/>
      <c r="F1" s="2"/>
      <c r="G1" s="2"/>
      <c r="H1" s="3"/>
      <c r="I1" s="3"/>
      <c r="J1" s="3"/>
      <c r="K1" s="2"/>
      <c r="L1" s="2"/>
      <c r="M1" s="2"/>
      <c r="N1" s="2"/>
      <c r="O1" s="2"/>
      <c r="P1" s="2"/>
      <c r="Q1" s="2"/>
      <c r="R1" s="2"/>
      <c r="S1" s="2"/>
      <c r="T1" s="2"/>
      <c r="U1" s="2"/>
      <c r="V1" s="2"/>
      <c r="W1" s="2"/>
      <c r="X1" s="2"/>
      <c r="Y1" s="2"/>
      <c r="Z1" s="2"/>
      <c r="AA1" s="2"/>
      <c r="AB1" s="2"/>
      <c r="AC1" s="2"/>
      <c r="AD1" s="2"/>
      <c r="AE1" s="2"/>
      <c r="AF1" s="2"/>
      <c r="AG1" s="2"/>
      <c r="AH1" s="2"/>
      <c r="AI1" s="2"/>
      <c r="AJ1" s="2"/>
    </row>
    <row r="2" spans="2:36" s="17" customFormat="1" ht="23.25">
      <c r="B2" s="1225" t="s">
        <v>59</v>
      </c>
      <c r="C2" s="1226"/>
      <c r="D2" s="1226"/>
      <c r="E2" s="1226"/>
      <c r="F2" s="1226"/>
      <c r="G2" s="1226"/>
      <c r="H2" s="1226"/>
      <c r="I2" s="1226"/>
      <c r="J2" s="1226"/>
      <c r="K2" s="1226"/>
      <c r="L2" s="1226"/>
      <c r="M2" s="1226"/>
      <c r="N2" s="1226"/>
      <c r="O2" s="1226"/>
      <c r="P2" s="1226"/>
      <c r="Q2" s="1226"/>
      <c r="R2" s="1226"/>
      <c r="S2" s="1226"/>
      <c r="T2" s="1226"/>
      <c r="U2" s="1226"/>
      <c r="V2" s="1226"/>
      <c r="W2" s="1226"/>
      <c r="X2" s="1226"/>
      <c r="Y2" s="1226"/>
      <c r="Z2" s="1226"/>
      <c r="AA2" s="1226"/>
      <c r="AB2" s="1226"/>
      <c r="AC2" s="1226"/>
      <c r="AD2" s="1226"/>
      <c r="AE2" s="1226"/>
      <c r="AF2" s="1226"/>
      <c r="AG2" s="1226"/>
      <c r="AH2" s="1226"/>
      <c r="AI2" s="1226"/>
      <c r="AJ2" s="1227"/>
    </row>
    <row r="3" spans="2:36" s="17" customFormat="1" ht="15.75" thickBot="1">
      <c r="B3" s="1206" t="s">
        <v>36</v>
      </c>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c r="AG3" s="1207"/>
      <c r="AH3" s="1207"/>
      <c r="AI3" s="1207"/>
      <c r="AJ3" s="1208"/>
    </row>
    <row r="4" spans="2:36" s="44" customFormat="1" ht="63" customHeight="1">
      <c r="B4" s="1209" t="s">
        <v>68</v>
      </c>
      <c r="C4" s="1210"/>
      <c r="D4" s="1210"/>
      <c r="E4" s="1210"/>
      <c r="F4" s="1210"/>
      <c r="G4" s="1210"/>
      <c r="H4" s="1211"/>
      <c r="I4" s="1212" t="s">
        <v>118</v>
      </c>
      <c r="J4" s="1213"/>
      <c r="K4" s="1213"/>
      <c r="L4" s="1213"/>
      <c r="M4" s="1213"/>
      <c r="N4" s="1213"/>
      <c r="O4" s="1213"/>
      <c r="P4" s="1213"/>
      <c r="Q4" s="1213"/>
      <c r="R4" s="1213"/>
      <c r="S4" s="1213"/>
      <c r="T4" s="1214"/>
      <c r="U4" s="1212" t="s">
        <v>119</v>
      </c>
      <c r="V4" s="1215"/>
      <c r="W4" s="1215"/>
      <c r="X4" s="1215"/>
      <c r="Y4" s="1215"/>
      <c r="Z4" s="1215"/>
      <c r="AA4" s="1215"/>
      <c r="AB4" s="1215"/>
      <c r="AC4" s="1215"/>
      <c r="AD4" s="1215"/>
      <c r="AE4" s="1215"/>
      <c r="AF4" s="1215"/>
      <c r="AG4" s="1215"/>
      <c r="AH4" s="1215"/>
      <c r="AI4" s="1215"/>
      <c r="AJ4" s="1216"/>
    </row>
    <row r="5" spans="2:36" s="44" customFormat="1" ht="39" customHeight="1" thickBot="1">
      <c r="B5" s="1314" t="s">
        <v>120</v>
      </c>
      <c r="C5" s="1315"/>
      <c r="D5" s="1316"/>
      <c r="E5" s="111"/>
      <c r="F5" s="1220" t="s">
        <v>121</v>
      </c>
      <c r="G5" s="1220"/>
      <c r="H5" s="1220"/>
      <c r="I5" s="1220"/>
      <c r="J5" s="1220"/>
      <c r="K5" s="1220"/>
      <c r="L5" s="1220"/>
      <c r="M5" s="1220"/>
      <c r="N5" s="1221"/>
      <c r="O5" s="1222" t="s">
        <v>0</v>
      </c>
      <c r="P5" s="1223"/>
      <c r="Q5" s="1223"/>
      <c r="R5" s="1223"/>
      <c r="S5" s="1223"/>
      <c r="T5" s="1223"/>
      <c r="U5" s="1223"/>
      <c r="V5" s="1223"/>
      <c r="W5" s="1223"/>
      <c r="X5" s="1223"/>
      <c r="Y5" s="1223"/>
      <c r="Z5" s="1223"/>
      <c r="AA5" s="1223"/>
      <c r="AB5" s="1223"/>
      <c r="AC5" s="1223"/>
      <c r="AD5" s="1223"/>
      <c r="AE5" s="1223"/>
      <c r="AF5" s="1224"/>
      <c r="AG5" s="1192" t="s">
        <v>1</v>
      </c>
      <c r="AH5" s="1193"/>
      <c r="AI5" s="1193"/>
      <c r="AJ5" s="1194"/>
    </row>
    <row r="6" spans="2:36" s="44" customFormat="1" ht="37.5" customHeight="1">
      <c r="B6" s="1228" t="s">
        <v>18</v>
      </c>
      <c r="C6" s="1161" t="s">
        <v>2</v>
      </c>
      <c r="D6" s="1162"/>
      <c r="E6" s="1162"/>
      <c r="F6" s="1162"/>
      <c r="G6" s="1162"/>
      <c r="H6" s="1162"/>
      <c r="I6" s="1230" t="s">
        <v>3</v>
      </c>
      <c r="J6" s="1232" t="s">
        <v>19</v>
      </c>
      <c r="K6" s="1232" t="s">
        <v>4</v>
      </c>
      <c r="L6" s="1234" t="s">
        <v>93</v>
      </c>
      <c r="M6" s="1236" t="s">
        <v>20</v>
      </c>
      <c r="N6" s="1238" t="s">
        <v>21</v>
      </c>
      <c r="O6" s="1205" t="s">
        <v>32</v>
      </c>
      <c r="P6" s="1204"/>
      <c r="Q6" s="1203" t="s">
        <v>33</v>
      </c>
      <c r="R6" s="1204"/>
      <c r="S6" s="1203" t="s">
        <v>34</v>
      </c>
      <c r="T6" s="1204"/>
      <c r="U6" s="1203" t="s">
        <v>7</v>
      </c>
      <c r="V6" s="1204"/>
      <c r="W6" s="1203" t="s">
        <v>6</v>
      </c>
      <c r="X6" s="1204"/>
      <c r="Y6" s="1203" t="s">
        <v>35</v>
      </c>
      <c r="Z6" s="1204"/>
      <c r="AA6" s="1203" t="s">
        <v>5</v>
      </c>
      <c r="AB6" s="1204"/>
      <c r="AC6" s="1203" t="s">
        <v>8</v>
      </c>
      <c r="AD6" s="1204"/>
      <c r="AE6" s="1203" t="s">
        <v>9</v>
      </c>
      <c r="AF6" s="1243"/>
      <c r="AG6" s="1167" t="s">
        <v>10</v>
      </c>
      <c r="AH6" s="1244" t="s">
        <v>11</v>
      </c>
      <c r="AI6" s="1199" t="s">
        <v>12</v>
      </c>
      <c r="AJ6" s="1201" t="s">
        <v>22</v>
      </c>
    </row>
    <row r="7" spans="2:36" s="44" customFormat="1" ht="76.5" customHeight="1" thickBot="1">
      <c r="B7" s="1297"/>
      <c r="C7" s="1298"/>
      <c r="D7" s="1299"/>
      <c r="E7" s="1299"/>
      <c r="F7" s="1299"/>
      <c r="G7" s="1299"/>
      <c r="H7" s="1299"/>
      <c r="I7" s="1231"/>
      <c r="J7" s="1233" t="s">
        <v>19</v>
      </c>
      <c r="K7" s="1233"/>
      <c r="L7" s="1235"/>
      <c r="M7" s="1237"/>
      <c r="N7" s="1239"/>
      <c r="O7" s="112" t="s">
        <v>23</v>
      </c>
      <c r="P7" s="113" t="s">
        <v>24</v>
      </c>
      <c r="Q7" s="114" t="s">
        <v>23</v>
      </c>
      <c r="R7" s="113" t="s">
        <v>24</v>
      </c>
      <c r="S7" s="114" t="s">
        <v>23</v>
      </c>
      <c r="T7" s="113" t="s">
        <v>24</v>
      </c>
      <c r="U7" s="114" t="s">
        <v>23</v>
      </c>
      <c r="V7" s="113" t="s">
        <v>24</v>
      </c>
      <c r="W7" s="114" t="s">
        <v>23</v>
      </c>
      <c r="X7" s="113" t="s">
        <v>24</v>
      </c>
      <c r="Y7" s="114" t="s">
        <v>23</v>
      </c>
      <c r="Z7" s="113" t="s">
        <v>24</v>
      </c>
      <c r="AA7" s="114" t="s">
        <v>23</v>
      </c>
      <c r="AB7" s="113" t="s">
        <v>25</v>
      </c>
      <c r="AC7" s="114" t="s">
        <v>23</v>
      </c>
      <c r="AD7" s="113" t="s">
        <v>25</v>
      </c>
      <c r="AE7" s="114" t="s">
        <v>23</v>
      </c>
      <c r="AF7" s="115" t="s">
        <v>25</v>
      </c>
      <c r="AG7" s="1168"/>
      <c r="AH7" s="1245"/>
      <c r="AI7" s="1200"/>
      <c r="AJ7" s="1202"/>
    </row>
    <row r="8" spans="2:36" s="44" customFormat="1" ht="90.75" customHeight="1" thickBot="1">
      <c r="B8" s="118" t="s">
        <v>40</v>
      </c>
      <c r="C8" s="1286" t="s">
        <v>110</v>
      </c>
      <c r="D8" s="1286"/>
      <c r="E8" s="1286"/>
      <c r="F8" s="1286"/>
      <c r="G8" s="1286"/>
      <c r="H8" s="1286"/>
      <c r="I8" s="119" t="s">
        <v>51</v>
      </c>
      <c r="J8" s="133">
        <v>0.02</v>
      </c>
      <c r="K8" s="132">
        <v>0.1</v>
      </c>
      <c r="L8" s="120"/>
      <c r="M8" s="121"/>
      <c r="N8" s="121"/>
      <c r="O8" s="134">
        <f>O10+O14</f>
        <v>0</v>
      </c>
      <c r="P8" s="134">
        <f aca="true" t="shared" si="0" ref="P8:AD8">P10+P14</f>
        <v>0</v>
      </c>
      <c r="Q8" s="134">
        <f t="shared" si="0"/>
        <v>0</v>
      </c>
      <c r="R8" s="134">
        <f t="shared" si="0"/>
        <v>0</v>
      </c>
      <c r="S8" s="134">
        <f t="shared" si="0"/>
        <v>60000000</v>
      </c>
      <c r="T8" s="134">
        <f t="shared" si="0"/>
        <v>0</v>
      </c>
      <c r="U8" s="134">
        <f t="shared" si="0"/>
        <v>0</v>
      </c>
      <c r="V8" s="134">
        <f t="shared" si="0"/>
        <v>0</v>
      </c>
      <c r="W8" s="134">
        <f t="shared" si="0"/>
        <v>0</v>
      </c>
      <c r="X8" s="134">
        <f t="shared" si="0"/>
        <v>0</v>
      </c>
      <c r="Y8" s="134">
        <f t="shared" si="0"/>
        <v>0</v>
      </c>
      <c r="Z8" s="134">
        <f t="shared" si="0"/>
        <v>0</v>
      </c>
      <c r="AA8" s="134">
        <f t="shared" si="0"/>
        <v>0</v>
      </c>
      <c r="AB8" s="134">
        <f t="shared" si="0"/>
        <v>0</v>
      </c>
      <c r="AC8" s="134">
        <f t="shared" si="0"/>
        <v>0</v>
      </c>
      <c r="AD8" s="134">
        <f t="shared" si="0"/>
        <v>0</v>
      </c>
      <c r="AE8" s="134">
        <f>O8+Q8+S8+U8+W8+Y8+AA8</f>
        <v>60000000</v>
      </c>
      <c r="AF8" s="134">
        <f>AF10+AF14+AF17</f>
        <v>0</v>
      </c>
      <c r="AG8" s="122"/>
      <c r="AH8" s="123"/>
      <c r="AI8" s="124"/>
      <c r="AJ8" s="123"/>
    </row>
    <row r="9" spans="2:36" s="17" customFormat="1" ht="12" customHeight="1" thickBot="1">
      <c r="B9" s="1240"/>
      <c r="C9" s="1241"/>
      <c r="D9" s="1241"/>
      <c r="E9" s="1241"/>
      <c r="F9" s="1241"/>
      <c r="G9" s="1241"/>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2"/>
    </row>
    <row r="10" spans="2:36" s="44" customFormat="1" ht="76.5" customHeight="1" thickBot="1">
      <c r="B10" s="31" t="s">
        <v>13</v>
      </c>
      <c r="C10" s="32" t="s">
        <v>30</v>
      </c>
      <c r="D10" s="32" t="s">
        <v>14</v>
      </c>
      <c r="E10" s="32" t="s">
        <v>26</v>
      </c>
      <c r="F10" s="32" t="s">
        <v>27</v>
      </c>
      <c r="G10" s="32" t="s">
        <v>28</v>
      </c>
      <c r="H10" s="33" t="s">
        <v>15</v>
      </c>
      <c r="I10" s="34" t="s">
        <v>31</v>
      </c>
      <c r="J10" s="35"/>
      <c r="K10" s="35"/>
      <c r="L10" s="35"/>
      <c r="M10" s="35"/>
      <c r="N10" s="36"/>
      <c r="O10" s="37">
        <f>SUM(O11:O12)</f>
        <v>0</v>
      </c>
      <c r="P10" s="38">
        <f>SUM(P11:P12)</f>
        <v>0</v>
      </c>
      <c r="Q10" s="39">
        <f>SUM(Q11:Q12)</f>
        <v>0</v>
      </c>
      <c r="R10" s="38">
        <f>SUM(R11:R12)</f>
        <v>0</v>
      </c>
      <c r="S10" s="39">
        <f>S11</f>
        <v>60000000</v>
      </c>
      <c r="T10" s="39">
        <f aca="true" t="shared" si="1" ref="T10:AD10">T11</f>
        <v>0</v>
      </c>
      <c r="U10" s="39">
        <f t="shared" si="1"/>
        <v>0</v>
      </c>
      <c r="V10" s="39">
        <f t="shared" si="1"/>
        <v>0</v>
      </c>
      <c r="W10" s="39">
        <f t="shared" si="1"/>
        <v>0</v>
      </c>
      <c r="X10" s="39">
        <f t="shared" si="1"/>
        <v>0</v>
      </c>
      <c r="Y10" s="39">
        <f t="shared" si="1"/>
        <v>0</v>
      </c>
      <c r="Z10" s="39">
        <f t="shared" si="1"/>
        <v>0</v>
      </c>
      <c r="AA10" s="39">
        <f t="shared" si="1"/>
        <v>0</v>
      </c>
      <c r="AB10" s="39">
        <f t="shared" si="1"/>
        <v>0</v>
      </c>
      <c r="AC10" s="39">
        <f t="shared" si="1"/>
        <v>0</v>
      </c>
      <c r="AD10" s="39">
        <f t="shared" si="1"/>
        <v>0</v>
      </c>
      <c r="AE10" s="40">
        <f>O10+Q10</f>
        <v>0</v>
      </c>
      <c r="AF10" s="38">
        <f>AF11</f>
        <v>0</v>
      </c>
      <c r="AG10" s="41">
        <f>SUM(AG11:AG12)</f>
        <v>0</v>
      </c>
      <c r="AH10" s="42"/>
      <c r="AI10" s="42"/>
      <c r="AJ10" s="43"/>
    </row>
    <row r="11" spans="2:36" s="158" customFormat="1" ht="113.25" customHeight="1">
      <c r="B11" s="1189" t="s">
        <v>109</v>
      </c>
      <c r="C11" s="1287">
        <v>2012252580075</v>
      </c>
      <c r="D11" s="159" t="s">
        <v>112</v>
      </c>
      <c r="E11" s="159" t="s">
        <v>95</v>
      </c>
      <c r="F11" s="189">
        <v>1</v>
      </c>
      <c r="G11" s="93">
        <v>1</v>
      </c>
      <c r="H11" s="1088" t="s">
        <v>111</v>
      </c>
      <c r="I11" s="1312" t="s">
        <v>75</v>
      </c>
      <c r="J11" s="1291">
        <v>0</v>
      </c>
      <c r="K11" s="1293">
        <v>2</v>
      </c>
      <c r="L11" s="1263">
        <v>1.25</v>
      </c>
      <c r="M11" s="103"/>
      <c r="N11" s="104"/>
      <c r="O11" s="1247"/>
      <c r="P11" s="1169"/>
      <c r="Q11" s="1169"/>
      <c r="R11" s="1169"/>
      <c r="S11" s="1169">
        <v>60000000</v>
      </c>
      <c r="T11" s="1169"/>
      <c r="U11" s="1169"/>
      <c r="V11" s="1169"/>
      <c r="W11" s="1169"/>
      <c r="X11" s="1169"/>
      <c r="Y11" s="1169"/>
      <c r="Z11" s="1169"/>
      <c r="AA11" s="1169"/>
      <c r="AB11" s="1169"/>
      <c r="AC11" s="1169"/>
      <c r="AD11" s="1169"/>
      <c r="AE11" s="1195"/>
      <c r="AF11" s="1195"/>
      <c r="AG11" s="1295" t="s">
        <v>63</v>
      </c>
      <c r="AH11" s="1197" t="s">
        <v>107</v>
      </c>
      <c r="AI11" s="1197"/>
      <c r="AJ11" s="1184" t="s">
        <v>66</v>
      </c>
    </row>
    <row r="12" spans="2:36" s="158" customFormat="1" ht="113.25" customHeight="1">
      <c r="B12" s="1190"/>
      <c r="C12" s="1288"/>
      <c r="D12" s="160" t="s">
        <v>113</v>
      </c>
      <c r="E12" s="160">
        <v>1</v>
      </c>
      <c r="F12" s="190">
        <v>0</v>
      </c>
      <c r="G12" s="93">
        <v>1</v>
      </c>
      <c r="H12" s="1090"/>
      <c r="I12" s="1313"/>
      <c r="J12" s="1292"/>
      <c r="K12" s="1294"/>
      <c r="L12" s="1264"/>
      <c r="M12" s="106"/>
      <c r="N12" s="107"/>
      <c r="O12" s="1248"/>
      <c r="P12" s="1170"/>
      <c r="Q12" s="1170"/>
      <c r="R12" s="1170"/>
      <c r="S12" s="1170"/>
      <c r="T12" s="1170"/>
      <c r="U12" s="1170"/>
      <c r="V12" s="1170"/>
      <c r="W12" s="1170"/>
      <c r="X12" s="1170"/>
      <c r="Y12" s="1170"/>
      <c r="Z12" s="1170"/>
      <c r="AA12" s="1170"/>
      <c r="AB12" s="1170"/>
      <c r="AC12" s="1170"/>
      <c r="AD12" s="1170"/>
      <c r="AE12" s="1195"/>
      <c r="AF12" s="1195"/>
      <c r="AG12" s="1296"/>
      <c r="AH12" s="1197"/>
      <c r="AI12" s="1197"/>
      <c r="AJ12" s="1184"/>
    </row>
    <row r="13" spans="2:36" s="44" customFormat="1" ht="4.5" customHeight="1" thickBot="1">
      <c r="B13" s="1175"/>
      <c r="C13" s="1176"/>
      <c r="D13" s="1176"/>
      <c r="E13" s="1176"/>
      <c r="F13" s="1176"/>
      <c r="G13" s="1176"/>
      <c r="H13" s="1176"/>
      <c r="I13" s="1176"/>
      <c r="J13" s="1176"/>
      <c r="K13" s="1176"/>
      <c r="L13" s="1176"/>
      <c r="M13" s="1176"/>
      <c r="N13" s="1176"/>
      <c r="O13" s="1176"/>
      <c r="P13" s="1176"/>
      <c r="Q13" s="1176"/>
      <c r="R13" s="1176"/>
      <c r="S13" s="1176"/>
      <c r="T13" s="1176"/>
      <c r="U13" s="1176"/>
      <c r="V13" s="1176"/>
      <c r="W13" s="1176"/>
      <c r="X13" s="1176"/>
      <c r="Y13" s="1176"/>
      <c r="Z13" s="1176"/>
      <c r="AA13" s="1176"/>
      <c r="AB13" s="1176"/>
      <c r="AC13" s="1176"/>
      <c r="AD13" s="1176"/>
      <c r="AE13" s="1176"/>
      <c r="AF13" s="1176"/>
      <c r="AG13" s="1176"/>
      <c r="AH13" s="1176"/>
      <c r="AI13" s="1176"/>
      <c r="AJ13" s="1177"/>
    </row>
    <row r="14" spans="2:36" s="44" customFormat="1" ht="80.25" customHeight="1" thickBot="1">
      <c r="B14" s="31" t="s">
        <v>13</v>
      </c>
      <c r="C14" s="32" t="s">
        <v>30</v>
      </c>
      <c r="D14" s="32" t="s">
        <v>14</v>
      </c>
      <c r="E14" s="32" t="s">
        <v>29</v>
      </c>
      <c r="F14" s="32" t="s">
        <v>27</v>
      </c>
      <c r="G14" s="32" t="s">
        <v>28</v>
      </c>
      <c r="H14" s="33" t="s">
        <v>16</v>
      </c>
      <c r="I14" s="34" t="s">
        <v>31</v>
      </c>
      <c r="J14" s="54"/>
      <c r="K14" s="55"/>
      <c r="L14" s="55"/>
      <c r="M14" s="56"/>
      <c r="N14" s="57"/>
      <c r="O14" s="37">
        <f>O15</f>
        <v>0</v>
      </c>
      <c r="P14" s="37">
        <f aca="true" t="shared" si="2" ref="P14:U14">P15</f>
        <v>0</v>
      </c>
      <c r="Q14" s="37">
        <f t="shared" si="2"/>
        <v>0</v>
      </c>
      <c r="R14" s="37">
        <f t="shared" si="2"/>
        <v>0</v>
      </c>
      <c r="S14" s="37">
        <f t="shared" si="2"/>
        <v>0</v>
      </c>
      <c r="T14" s="37">
        <f t="shared" si="2"/>
        <v>0</v>
      </c>
      <c r="U14" s="37">
        <f t="shared" si="2"/>
        <v>0</v>
      </c>
      <c r="V14" s="37">
        <f aca="true" t="shared" si="3" ref="V14:AF14">V15</f>
        <v>0</v>
      </c>
      <c r="W14" s="37">
        <f t="shared" si="3"/>
        <v>0</v>
      </c>
      <c r="X14" s="37">
        <f t="shared" si="3"/>
        <v>0</v>
      </c>
      <c r="Y14" s="37">
        <f t="shared" si="3"/>
        <v>0</v>
      </c>
      <c r="Z14" s="37">
        <f t="shared" si="3"/>
        <v>0</v>
      </c>
      <c r="AA14" s="37">
        <f t="shared" si="3"/>
        <v>0</v>
      </c>
      <c r="AB14" s="37">
        <f t="shared" si="3"/>
        <v>0</v>
      </c>
      <c r="AC14" s="37">
        <f t="shared" si="3"/>
        <v>0</v>
      </c>
      <c r="AD14" s="37">
        <f t="shared" si="3"/>
        <v>0</v>
      </c>
      <c r="AE14" s="37">
        <f t="shared" si="3"/>
        <v>0</v>
      </c>
      <c r="AF14" s="37">
        <f t="shared" si="3"/>
        <v>0</v>
      </c>
      <c r="AG14" s="41">
        <f>SUM(AG15:AG15)</f>
        <v>0</v>
      </c>
      <c r="AH14" s="42"/>
      <c r="AI14" s="42"/>
      <c r="AJ14" s="43"/>
    </row>
    <row r="15" spans="2:36" s="135" customFormat="1" ht="99" customHeight="1">
      <c r="B15" s="144" t="s">
        <v>114</v>
      </c>
      <c r="C15" s="194">
        <v>2012252580076</v>
      </c>
      <c r="D15" s="82" t="s">
        <v>116</v>
      </c>
      <c r="E15" s="136" t="s">
        <v>95</v>
      </c>
      <c r="F15" s="136">
        <v>1</v>
      </c>
      <c r="G15" s="136">
        <v>0.5</v>
      </c>
      <c r="H15" s="13" t="s">
        <v>115</v>
      </c>
      <c r="I15" s="16" t="s">
        <v>117</v>
      </c>
      <c r="J15" s="14"/>
      <c r="K15" s="16"/>
      <c r="L15" s="16"/>
      <c r="M15" s="137"/>
      <c r="N15" s="137"/>
      <c r="O15" s="73">
        <v>0</v>
      </c>
      <c r="P15" s="73"/>
      <c r="Q15" s="73"/>
      <c r="R15" s="73"/>
      <c r="S15" s="73"/>
      <c r="T15" s="73"/>
      <c r="U15" s="73"/>
      <c r="V15" s="73"/>
      <c r="W15" s="73"/>
      <c r="X15" s="73"/>
      <c r="Y15" s="73"/>
      <c r="Z15" s="73"/>
      <c r="AA15" s="73"/>
      <c r="AB15" s="73"/>
      <c r="AC15" s="73"/>
      <c r="AD15" s="73"/>
      <c r="AE15" s="73"/>
      <c r="AF15" s="73"/>
      <c r="AG15" s="147" t="s">
        <v>122</v>
      </c>
      <c r="AH15" s="147" t="s">
        <v>123</v>
      </c>
      <c r="AI15" s="138"/>
      <c r="AJ15" s="74" t="s">
        <v>66</v>
      </c>
    </row>
    <row r="16" spans="2:37" s="44" customFormat="1" ht="4.5" customHeight="1" thickBot="1">
      <c r="B16" s="1175"/>
      <c r="C16" s="1176"/>
      <c r="D16" s="1176"/>
      <c r="E16" s="1176"/>
      <c r="F16" s="1176"/>
      <c r="G16" s="1176"/>
      <c r="H16" s="1176"/>
      <c r="I16" s="1176"/>
      <c r="J16" s="1176"/>
      <c r="K16" s="1176"/>
      <c r="L16" s="1176"/>
      <c r="M16" s="1176"/>
      <c r="N16" s="1176"/>
      <c r="O16" s="1176"/>
      <c r="P16" s="1176"/>
      <c r="Q16" s="1176"/>
      <c r="R16" s="1176"/>
      <c r="S16" s="1176"/>
      <c r="T16" s="1176"/>
      <c r="U16" s="1176"/>
      <c r="V16" s="1176"/>
      <c r="W16" s="1176"/>
      <c r="X16" s="1176"/>
      <c r="Y16" s="1176"/>
      <c r="Z16" s="1176"/>
      <c r="AA16" s="1176"/>
      <c r="AB16" s="1176"/>
      <c r="AC16" s="1176"/>
      <c r="AD16" s="1176"/>
      <c r="AE16" s="1176"/>
      <c r="AF16" s="1176"/>
      <c r="AG16" s="1176"/>
      <c r="AH16" s="1176"/>
      <c r="AI16" s="1176"/>
      <c r="AJ16" s="1177"/>
      <c r="AK16" s="59"/>
    </row>
    <row r="17" spans="2:37" s="44" customFormat="1" ht="74.25" customHeight="1">
      <c r="B17" s="31" t="s">
        <v>13</v>
      </c>
      <c r="C17" s="32" t="s">
        <v>30</v>
      </c>
      <c r="D17" s="32" t="s">
        <v>14</v>
      </c>
      <c r="E17" s="32" t="s">
        <v>29</v>
      </c>
      <c r="F17" s="32" t="s">
        <v>27</v>
      </c>
      <c r="G17" s="32" t="s">
        <v>28</v>
      </c>
      <c r="H17" s="33" t="s">
        <v>17</v>
      </c>
      <c r="I17" s="142" t="s">
        <v>31</v>
      </c>
      <c r="J17" s="54"/>
      <c r="K17" s="60"/>
      <c r="L17" s="55"/>
      <c r="M17" s="56"/>
      <c r="N17" s="57"/>
      <c r="O17" s="37">
        <f>SUM(O18:O19)</f>
        <v>0</v>
      </c>
      <c r="P17" s="38">
        <f>SUM(P18:P19)</f>
        <v>0</v>
      </c>
      <c r="Q17" s="39">
        <f>SUM(Q18:Q19)</f>
        <v>0</v>
      </c>
      <c r="R17" s="38">
        <f>SUM(R18:R19)</f>
        <v>0</v>
      </c>
      <c r="S17" s="39"/>
      <c r="T17" s="38"/>
      <c r="U17" s="39"/>
      <c r="V17" s="38"/>
      <c r="W17" s="39"/>
      <c r="X17" s="38"/>
      <c r="Y17" s="39"/>
      <c r="Z17" s="38"/>
      <c r="AA17" s="39"/>
      <c r="AB17" s="38"/>
      <c r="AC17" s="39"/>
      <c r="AD17" s="38"/>
      <c r="AE17" s="61">
        <f>AE18</f>
        <v>0</v>
      </c>
      <c r="AF17" s="38">
        <f>AF18</f>
        <v>0</v>
      </c>
      <c r="AG17" s="41">
        <f>SUM(AG18:AG19)</f>
        <v>0</v>
      </c>
      <c r="AH17" s="42"/>
      <c r="AI17" s="42"/>
      <c r="AJ17" s="43"/>
      <c r="AK17" s="59"/>
    </row>
    <row r="18" spans="2:36" s="146" customFormat="1" ht="57.75" customHeight="1">
      <c r="B18" s="13"/>
      <c r="C18" s="13"/>
      <c r="D18" s="1274"/>
      <c r="E18" s="1274"/>
      <c r="F18" s="145"/>
      <c r="G18" s="13"/>
      <c r="H18" s="13"/>
      <c r="I18" s="15"/>
      <c r="J18" s="13"/>
      <c r="K18" s="153"/>
      <c r="L18" s="153"/>
      <c r="M18" s="1265"/>
      <c r="N18" s="1265"/>
      <c r="O18" s="81"/>
      <c r="P18" s="81"/>
      <c r="Q18" s="81"/>
      <c r="R18" s="81"/>
      <c r="S18" s="81"/>
      <c r="T18" s="81"/>
      <c r="U18" s="81"/>
      <c r="V18" s="81"/>
      <c r="W18" s="81"/>
      <c r="X18" s="81"/>
      <c r="Y18" s="81"/>
      <c r="Z18" s="81"/>
      <c r="AA18" s="81"/>
      <c r="AB18" s="81"/>
      <c r="AC18" s="81"/>
      <c r="AD18" s="81"/>
      <c r="AE18" s="1279"/>
      <c r="AF18" s="1279"/>
      <c r="AG18" s="86"/>
      <c r="AH18" s="1278"/>
      <c r="AI18" s="1278"/>
      <c r="AJ18" s="1261"/>
    </row>
    <row r="19" spans="2:36" s="146" customFormat="1" ht="105.75" customHeight="1">
      <c r="B19" s="13"/>
      <c r="C19" s="13"/>
      <c r="D19" s="1274"/>
      <c r="E19" s="1274"/>
      <c r="F19" s="145"/>
      <c r="G19" s="13"/>
      <c r="H19" s="13"/>
      <c r="I19" s="16"/>
      <c r="J19" s="13"/>
      <c r="K19" s="150"/>
      <c r="L19" s="150"/>
      <c r="M19" s="1265"/>
      <c r="N19" s="1265"/>
      <c r="O19" s="81"/>
      <c r="P19" s="81"/>
      <c r="Q19" s="81"/>
      <c r="R19" s="81"/>
      <c r="S19" s="81"/>
      <c r="T19" s="81"/>
      <c r="U19" s="81"/>
      <c r="V19" s="81"/>
      <c r="W19" s="81"/>
      <c r="X19" s="81"/>
      <c r="Y19" s="81"/>
      <c r="Z19" s="81"/>
      <c r="AA19" s="81"/>
      <c r="AB19" s="81"/>
      <c r="AC19" s="81"/>
      <c r="AD19" s="81"/>
      <c r="AE19" s="1279"/>
      <c r="AF19" s="1279"/>
      <c r="AG19" s="86"/>
      <c r="AH19" s="1278"/>
      <c r="AI19" s="1278"/>
      <c r="AJ19" s="1261"/>
    </row>
    <row r="20" spans="4:5" ht="2.25" customHeight="1">
      <c r="D20" s="10"/>
      <c r="E20" s="10"/>
    </row>
    <row r="25" spans="9:10" ht="15">
      <c r="I25" s="12"/>
      <c r="J25" s="12"/>
    </row>
  </sheetData>
  <sheetProtection/>
  <mergeCells count="72">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AG6:AG7"/>
    <mergeCell ref="M6:M7"/>
    <mergeCell ref="N6:N7"/>
    <mergeCell ref="O6:P6"/>
    <mergeCell ref="Q6:R6"/>
    <mergeCell ref="S6:T6"/>
    <mergeCell ref="U6:V6"/>
    <mergeCell ref="P11:P12"/>
    <mergeCell ref="AH6:AH7"/>
    <mergeCell ref="AI6:AI7"/>
    <mergeCell ref="AJ6:AJ7"/>
    <mergeCell ref="C8:H8"/>
    <mergeCell ref="W6:X6"/>
    <mergeCell ref="Y6:Z6"/>
    <mergeCell ref="AA6:AB6"/>
    <mergeCell ref="AC6:AD6"/>
    <mergeCell ref="AE6:AF6"/>
    <mergeCell ref="V11:V12"/>
    <mergeCell ref="B9:AJ9"/>
    <mergeCell ref="B11:B12"/>
    <mergeCell ref="C11:C12"/>
    <mergeCell ref="H11:H12"/>
    <mergeCell ref="I11:I12"/>
    <mergeCell ref="J11:J12"/>
    <mergeCell ref="K11:K12"/>
    <mergeCell ref="L11:L12"/>
    <mergeCell ref="O11:O12"/>
    <mergeCell ref="X11:X12"/>
    <mergeCell ref="Q11:Q12"/>
    <mergeCell ref="Z11:Z12"/>
    <mergeCell ref="AA11:AA12"/>
    <mergeCell ref="AB11:AB12"/>
    <mergeCell ref="AC11:AC12"/>
    <mergeCell ref="R11:R12"/>
    <mergeCell ref="S11:S12"/>
    <mergeCell ref="T11:T12"/>
    <mergeCell ref="U11:U12"/>
    <mergeCell ref="AE18:AE19"/>
    <mergeCell ref="W11:W12"/>
    <mergeCell ref="AJ11:AJ12"/>
    <mergeCell ref="B13:AJ13"/>
    <mergeCell ref="AD11:AD12"/>
    <mergeCell ref="AE11:AE12"/>
    <mergeCell ref="AF11:AF12"/>
    <mergeCell ref="AG11:AG12"/>
    <mergeCell ref="AH11:AH12"/>
    <mergeCell ref="AI11:AI12"/>
    <mergeCell ref="AF18:AF19"/>
    <mergeCell ref="Y11:Y12"/>
    <mergeCell ref="AH18:AH19"/>
    <mergeCell ref="AI18:AI19"/>
    <mergeCell ref="AJ18:AJ19"/>
    <mergeCell ref="B16:AJ16"/>
    <mergeCell ref="D18:D19"/>
    <mergeCell ref="E18:E19"/>
    <mergeCell ref="M18:M19"/>
    <mergeCell ref="N18:N19"/>
  </mergeCells>
  <printOptions/>
  <pageMargins left="0.7" right="0.7" top="0.75" bottom="0.75" header="0.3" footer="0.3"/>
  <pageSetup horizontalDpi="600" verticalDpi="600" orientation="landscape" paperSize="5" r:id="rId3"/>
  <legacyDrawing r:id="rId2"/>
</worksheet>
</file>

<file path=xl/worksheets/sheet13.xml><?xml version="1.0" encoding="utf-8"?>
<worksheet xmlns="http://schemas.openxmlformats.org/spreadsheetml/2006/main" xmlns:r="http://schemas.openxmlformats.org/officeDocument/2006/relationships">
  <dimension ref="A2:AI49"/>
  <sheetViews>
    <sheetView zoomScalePageLayoutView="0" workbookViewId="0" topLeftCell="A19">
      <selection activeCell="N1" sqref="N1:AI16384"/>
    </sheetView>
  </sheetViews>
  <sheetFormatPr defaultColWidth="11.421875" defaultRowHeight="15"/>
  <cols>
    <col min="14" max="35" width="3.8515625" style="0" customWidth="1"/>
  </cols>
  <sheetData>
    <row r="1" ht="15.75" thickBot="1"/>
    <row r="2" spans="1:35" ht="15">
      <c r="A2" s="900" t="s">
        <v>185</v>
      </c>
      <c r="B2" s="901"/>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2"/>
    </row>
    <row r="3" spans="1:35" ht="15.75" thickBot="1">
      <c r="A3" s="903" t="s">
        <v>186</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905"/>
    </row>
    <row r="4" spans="1:35" ht="54" customHeight="1">
      <c r="A4" s="1151" t="s">
        <v>652</v>
      </c>
      <c r="B4" s="1152"/>
      <c r="C4" s="1152"/>
      <c r="D4" s="1152"/>
      <c r="E4" s="1152"/>
      <c r="F4" s="1152"/>
      <c r="G4" s="1153"/>
      <c r="H4" s="909" t="s">
        <v>653</v>
      </c>
      <c r="I4" s="910"/>
      <c r="J4" s="910"/>
      <c r="K4" s="910"/>
      <c r="L4" s="910"/>
      <c r="M4" s="910"/>
      <c r="N4" s="910"/>
      <c r="O4" s="910"/>
      <c r="P4" s="910"/>
      <c r="Q4" s="910"/>
      <c r="R4" s="910"/>
      <c r="S4" s="911"/>
      <c r="T4" s="909" t="s">
        <v>654</v>
      </c>
      <c r="U4" s="912"/>
      <c r="V4" s="912"/>
      <c r="W4" s="912"/>
      <c r="X4" s="912"/>
      <c r="Y4" s="912"/>
      <c r="Z4" s="912"/>
      <c r="AA4" s="912"/>
      <c r="AB4" s="912"/>
      <c r="AC4" s="912"/>
      <c r="AD4" s="912"/>
      <c r="AE4" s="912"/>
      <c r="AF4" s="912"/>
      <c r="AG4" s="912"/>
      <c r="AH4" s="912"/>
      <c r="AI4" s="913"/>
    </row>
    <row r="5" spans="1:35" ht="36.75" customHeight="1" thickBot="1">
      <c r="A5" s="1154" t="s">
        <v>655</v>
      </c>
      <c r="B5" s="1155"/>
      <c r="C5" s="1156"/>
      <c r="D5" s="198"/>
      <c r="E5" s="917" t="s">
        <v>656</v>
      </c>
      <c r="F5" s="917"/>
      <c r="G5" s="917"/>
      <c r="H5" s="917"/>
      <c r="I5" s="917"/>
      <c r="J5" s="917"/>
      <c r="K5" s="917"/>
      <c r="L5" s="917"/>
      <c r="M5" s="918"/>
      <c r="N5" s="919" t="s">
        <v>0</v>
      </c>
      <c r="O5" s="920"/>
      <c r="P5" s="920"/>
      <c r="Q5" s="920"/>
      <c r="R5" s="920"/>
      <c r="S5" s="920"/>
      <c r="T5" s="920"/>
      <c r="U5" s="920"/>
      <c r="V5" s="920"/>
      <c r="W5" s="920"/>
      <c r="X5" s="920"/>
      <c r="Y5" s="920"/>
      <c r="Z5" s="920"/>
      <c r="AA5" s="920"/>
      <c r="AB5" s="920"/>
      <c r="AC5" s="920"/>
      <c r="AD5" s="920"/>
      <c r="AE5" s="921"/>
      <c r="AF5" s="922" t="s">
        <v>1</v>
      </c>
      <c r="AG5" s="923"/>
      <c r="AH5" s="923"/>
      <c r="AI5" s="924"/>
    </row>
    <row r="6" spans="1:35" ht="15">
      <c r="A6" s="888" t="s">
        <v>18</v>
      </c>
      <c r="B6" s="890" t="s">
        <v>2</v>
      </c>
      <c r="C6" s="891"/>
      <c r="D6" s="891"/>
      <c r="E6" s="891"/>
      <c r="F6" s="891"/>
      <c r="G6" s="891"/>
      <c r="H6" s="894" t="s">
        <v>3</v>
      </c>
      <c r="I6" s="1333" t="s">
        <v>19</v>
      </c>
      <c r="J6" s="896" t="s">
        <v>4</v>
      </c>
      <c r="K6" s="898" t="s">
        <v>93</v>
      </c>
      <c r="L6" s="883" t="s">
        <v>20</v>
      </c>
      <c r="M6" s="885" t="s">
        <v>21</v>
      </c>
      <c r="N6" s="887" t="s">
        <v>32</v>
      </c>
      <c r="O6" s="879"/>
      <c r="P6" s="878" t="s">
        <v>33</v>
      </c>
      <c r="Q6" s="879"/>
      <c r="R6" s="878" t="s">
        <v>34</v>
      </c>
      <c r="S6" s="879"/>
      <c r="T6" s="878" t="s">
        <v>7</v>
      </c>
      <c r="U6" s="879"/>
      <c r="V6" s="878" t="s">
        <v>6</v>
      </c>
      <c r="W6" s="879"/>
      <c r="X6" s="878" t="s">
        <v>35</v>
      </c>
      <c r="Y6" s="879"/>
      <c r="Z6" s="878" t="s">
        <v>5</v>
      </c>
      <c r="AA6" s="879"/>
      <c r="AB6" s="878" t="s">
        <v>8</v>
      </c>
      <c r="AC6" s="879"/>
      <c r="AD6" s="878" t="s">
        <v>9</v>
      </c>
      <c r="AE6" s="880"/>
      <c r="AF6" s="881" t="s">
        <v>10</v>
      </c>
      <c r="AG6" s="867" t="s">
        <v>11</v>
      </c>
      <c r="AH6" s="869" t="s">
        <v>12</v>
      </c>
      <c r="AI6" s="871" t="s">
        <v>22</v>
      </c>
    </row>
    <row r="7" spans="1:35" ht="54.75" customHeight="1" thickBot="1">
      <c r="A7" s="889"/>
      <c r="B7" s="892"/>
      <c r="C7" s="893"/>
      <c r="D7" s="893"/>
      <c r="E7" s="893"/>
      <c r="F7" s="893"/>
      <c r="G7" s="893"/>
      <c r="H7" s="895"/>
      <c r="I7" s="1334" t="s">
        <v>19</v>
      </c>
      <c r="J7" s="897"/>
      <c r="K7" s="899"/>
      <c r="L7" s="884"/>
      <c r="M7" s="886"/>
      <c r="N7" s="199" t="s">
        <v>23</v>
      </c>
      <c r="O7" s="200" t="s">
        <v>24</v>
      </c>
      <c r="P7" s="201" t="s">
        <v>23</v>
      </c>
      <c r="Q7" s="200" t="s">
        <v>24</v>
      </c>
      <c r="R7" s="201" t="s">
        <v>23</v>
      </c>
      <c r="S7" s="200" t="s">
        <v>24</v>
      </c>
      <c r="T7" s="201" t="s">
        <v>23</v>
      </c>
      <c r="U7" s="200" t="s">
        <v>24</v>
      </c>
      <c r="V7" s="201" t="s">
        <v>23</v>
      </c>
      <c r="W7" s="200" t="s">
        <v>24</v>
      </c>
      <c r="X7" s="201" t="s">
        <v>23</v>
      </c>
      <c r="Y7" s="200" t="s">
        <v>24</v>
      </c>
      <c r="Z7" s="201" t="s">
        <v>23</v>
      </c>
      <c r="AA7" s="200" t="s">
        <v>25</v>
      </c>
      <c r="AB7" s="201" t="s">
        <v>23</v>
      </c>
      <c r="AC7" s="200" t="s">
        <v>25</v>
      </c>
      <c r="AD7" s="201" t="s">
        <v>23</v>
      </c>
      <c r="AE7" s="202" t="s">
        <v>25</v>
      </c>
      <c r="AF7" s="882"/>
      <c r="AG7" s="868"/>
      <c r="AH7" s="870"/>
      <c r="AI7" s="872"/>
    </row>
    <row r="8" spans="1:35" ht="68.25" thickBot="1">
      <c r="A8" s="203" t="s">
        <v>657</v>
      </c>
      <c r="B8" s="873" t="s">
        <v>658</v>
      </c>
      <c r="C8" s="874"/>
      <c r="D8" s="874"/>
      <c r="E8" s="874"/>
      <c r="F8" s="874"/>
      <c r="G8" s="874"/>
      <c r="H8" s="204" t="s">
        <v>659</v>
      </c>
      <c r="I8" s="205" t="s">
        <v>660</v>
      </c>
      <c r="J8" s="206">
        <v>10</v>
      </c>
      <c r="K8" s="206"/>
      <c r="L8" s="207"/>
      <c r="M8" s="208"/>
      <c r="N8" s="209">
        <f>N10+N19+N14</f>
        <v>0</v>
      </c>
      <c r="O8" s="210">
        <f>O10+O19+O14</f>
        <v>0</v>
      </c>
      <c r="P8" s="210">
        <f>P10+P19+P14</f>
        <v>0</v>
      </c>
      <c r="Q8" s="210">
        <f>Q10+Q19+Q14</f>
        <v>0</v>
      </c>
      <c r="R8" s="210">
        <f>+R10+R14+R19+R29+R35+R45</f>
        <v>22660000</v>
      </c>
      <c r="S8" s="210">
        <f>S10+S19+S14</f>
        <v>0</v>
      </c>
      <c r="T8" s="210">
        <f>T10+T19+T14</f>
        <v>0</v>
      </c>
      <c r="U8" s="210">
        <f>U10+U19+U14</f>
        <v>0</v>
      </c>
      <c r="V8" s="210">
        <f>V10+V19+V14</f>
        <v>0</v>
      </c>
      <c r="W8" s="210">
        <f>W10+W19+W14</f>
        <v>0</v>
      </c>
      <c r="X8" s="210">
        <f>+X14+X19+X35+X45</f>
        <v>140000000</v>
      </c>
      <c r="Y8" s="210">
        <f>Y10+Y19+Y14</f>
        <v>0</v>
      </c>
      <c r="Z8" s="210">
        <f>+Z14+Z19+Z35+Z45</f>
        <v>26250000</v>
      </c>
      <c r="AA8" s="210">
        <f>AA10+AA19+AA14</f>
        <v>0</v>
      </c>
      <c r="AB8" s="210">
        <f>AB10+AB19+AB14</f>
        <v>0</v>
      </c>
      <c r="AC8" s="210">
        <f>AC10+AC19+AC14</f>
        <v>0</v>
      </c>
      <c r="AD8" s="210">
        <f>R8+X8+Z8</f>
        <v>188910000</v>
      </c>
      <c r="AE8" s="211">
        <f>AE10+AE19+AE14</f>
        <v>0</v>
      </c>
      <c r="AF8" s="212">
        <f>AF10+AF19+AF14</f>
        <v>0</v>
      </c>
      <c r="AG8" s="213"/>
      <c r="AH8" s="213"/>
      <c r="AI8" s="214"/>
    </row>
    <row r="9" spans="1:35" ht="15.75" thickBot="1">
      <c r="A9" s="969"/>
      <c r="B9" s="970"/>
      <c r="C9" s="970"/>
      <c r="D9" s="970"/>
      <c r="E9" s="970"/>
      <c r="F9" s="970"/>
      <c r="G9" s="970"/>
      <c r="H9" s="970"/>
      <c r="I9" s="970"/>
      <c r="J9" s="970"/>
      <c r="K9" s="970"/>
      <c r="L9" s="970"/>
      <c r="M9" s="970"/>
      <c r="N9" s="970"/>
      <c r="O9" s="970"/>
      <c r="P9" s="970"/>
      <c r="Q9" s="970"/>
      <c r="R9" s="970"/>
      <c r="S9" s="970"/>
      <c r="T9" s="970"/>
      <c r="U9" s="970"/>
      <c r="V9" s="970"/>
      <c r="W9" s="970"/>
      <c r="X9" s="970"/>
      <c r="Y9" s="970"/>
      <c r="Z9" s="970"/>
      <c r="AA9" s="970"/>
      <c r="AB9" s="970"/>
      <c r="AC9" s="970"/>
      <c r="AD9" s="970"/>
      <c r="AE9" s="970"/>
      <c r="AF9" s="970"/>
      <c r="AG9" s="970"/>
      <c r="AH9" s="970"/>
      <c r="AI9" s="971"/>
    </row>
    <row r="10" spans="1:35" ht="34.5" thickBot="1">
      <c r="A10" s="284" t="s">
        <v>13</v>
      </c>
      <c r="B10" s="285" t="s">
        <v>30</v>
      </c>
      <c r="C10" s="285" t="s">
        <v>14</v>
      </c>
      <c r="D10" s="285" t="s">
        <v>26</v>
      </c>
      <c r="E10" s="286" t="s">
        <v>27</v>
      </c>
      <c r="F10" s="286" t="s">
        <v>28</v>
      </c>
      <c r="G10" s="287" t="s">
        <v>15</v>
      </c>
      <c r="H10" s="546" t="s">
        <v>31</v>
      </c>
      <c r="I10" s="547"/>
      <c r="J10" s="547"/>
      <c r="K10" s="547"/>
      <c r="L10" s="547"/>
      <c r="M10" s="548"/>
      <c r="N10" s="291">
        <f aca="true" t="shared" si="0" ref="N10:AC10">SUM(N11:N13)</f>
        <v>0</v>
      </c>
      <c r="O10" s="292">
        <f t="shared" si="0"/>
        <v>0</v>
      </c>
      <c r="P10" s="293">
        <f t="shared" si="0"/>
        <v>0</v>
      </c>
      <c r="Q10" s="292">
        <f t="shared" si="0"/>
        <v>0</v>
      </c>
      <c r="R10" s="292">
        <f t="shared" si="0"/>
        <v>2000000</v>
      </c>
      <c r="S10" s="292">
        <f t="shared" si="0"/>
        <v>0</v>
      </c>
      <c r="T10" s="292">
        <f t="shared" si="0"/>
        <v>0</v>
      </c>
      <c r="U10" s="292">
        <f t="shared" si="0"/>
        <v>0</v>
      </c>
      <c r="V10" s="292">
        <f t="shared" si="0"/>
        <v>0</v>
      </c>
      <c r="W10" s="292">
        <f t="shared" si="0"/>
        <v>0</v>
      </c>
      <c r="X10" s="292">
        <f t="shared" si="0"/>
        <v>0</v>
      </c>
      <c r="Y10" s="292">
        <f t="shared" si="0"/>
        <v>0</v>
      </c>
      <c r="Z10" s="292">
        <f t="shared" si="0"/>
        <v>0</v>
      </c>
      <c r="AA10" s="292">
        <f t="shared" si="0"/>
        <v>0</v>
      </c>
      <c r="AB10" s="292">
        <f t="shared" si="0"/>
        <v>0</v>
      </c>
      <c r="AC10" s="292">
        <f t="shared" si="0"/>
        <v>0</v>
      </c>
      <c r="AD10" s="294">
        <f>N10+P10</f>
        <v>0</v>
      </c>
      <c r="AE10" s="292">
        <f>AE11</f>
        <v>0</v>
      </c>
      <c r="AF10" s="295">
        <f>SUM(AF11:AF13)</f>
        <v>0</v>
      </c>
      <c r="AG10" s="296"/>
      <c r="AH10" s="296"/>
      <c r="AI10" s="297"/>
    </row>
    <row r="11" spans="1:35" ht="66">
      <c r="A11" s="1047" t="s">
        <v>661</v>
      </c>
      <c r="B11" s="1140">
        <v>2012252580077</v>
      </c>
      <c r="C11" s="550" t="s">
        <v>662</v>
      </c>
      <c r="D11" s="550" t="s">
        <v>663</v>
      </c>
      <c r="E11" s="563">
        <v>100</v>
      </c>
      <c r="F11" s="232">
        <v>100</v>
      </c>
      <c r="G11" s="1142" t="s">
        <v>664</v>
      </c>
      <c r="H11" s="1347" t="s">
        <v>665</v>
      </c>
      <c r="I11" s="584">
        <v>0</v>
      </c>
      <c r="J11" s="1147" t="s">
        <v>666</v>
      </c>
      <c r="K11" s="564">
        <v>100</v>
      </c>
      <c r="L11" s="1149"/>
      <c r="M11" s="1138"/>
      <c r="N11" s="585">
        <v>0</v>
      </c>
      <c r="O11" s="268"/>
      <c r="P11" s="586"/>
      <c r="Q11" s="559"/>
      <c r="R11" s="380">
        <v>1000000</v>
      </c>
      <c r="S11" s="559"/>
      <c r="T11" s="559"/>
      <c r="U11" s="559"/>
      <c r="V11" s="559"/>
      <c r="W11" s="559"/>
      <c r="X11" s="559"/>
      <c r="Y11" s="559"/>
      <c r="Z11" s="559"/>
      <c r="AA11" s="559"/>
      <c r="AB11" s="280" t="s">
        <v>429</v>
      </c>
      <c r="AC11" s="280"/>
      <c r="AD11" s="840"/>
      <c r="AE11" s="840"/>
      <c r="AF11" s="587" t="s">
        <v>667</v>
      </c>
      <c r="AG11" s="841" t="s">
        <v>668</v>
      </c>
      <c r="AH11" s="841" t="s">
        <v>429</v>
      </c>
      <c r="AI11" s="1045" t="s">
        <v>669</v>
      </c>
    </row>
    <row r="12" spans="1:35" ht="123.75">
      <c r="A12" s="1048"/>
      <c r="B12" s="858"/>
      <c r="C12" s="566" t="s">
        <v>670</v>
      </c>
      <c r="D12" s="566" t="s">
        <v>671</v>
      </c>
      <c r="E12" s="231">
        <v>5</v>
      </c>
      <c r="F12" s="232">
        <v>5</v>
      </c>
      <c r="G12" s="1143"/>
      <c r="H12" s="1347"/>
      <c r="I12" s="584">
        <v>0</v>
      </c>
      <c r="J12" s="1147"/>
      <c r="K12" s="236">
        <v>40</v>
      </c>
      <c r="L12" s="1149"/>
      <c r="M12" s="1138"/>
      <c r="N12" s="588">
        <v>0</v>
      </c>
      <c r="O12" s="268"/>
      <c r="P12" s="278"/>
      <c r="Q12" s="280"/>
      <c r="R12" s="238">
        <v>1000000</v>
      </c>
      <c r="S12" s="280"/>
      <c r="T12" s="280"/>
      <c r="U12" s="280"/>
      <c r="V12" s="280"/>
      <c r="W12" s="280"/>
      <c r="X12" s="280"/>
      <c r="Y12" s="280"/>
      <c r="Z12" s="280"/>
      <c r="AA12" s="280"/>
      <c r="AB12" s="280" t="s">
        <v>429</v>
      </c>
      <c r="AC12" s="280"/>
      <c r="AD12" s="840"/>
      <c r="AE12" s="840"/>
      <c r="AF12" s="239" t="s">
        <v>667</v>
      </c>
      <c r="AG12" s="841"/>
      <c r="AH12" s="841"/>
      <c r="AI12" s="1045"/>
    </row>
    <row r="13" spans="1:35" ht="15.75" thickBot="1">
      <c r="A13" s="1049"/>
      <c r="B13" s="589"/>
      <c r="C13" s="567"/>
      <c r="D13" s="567"/>
      <c r="E13" s="568"/>
      <c r="F13" s="435"/>
      <c r="G13" s="1144"/>
      <c r="H13" s="1348"/>
      <c r="I13" s="590"/>
      <c r="J13" s="1148"/>
      <c r="K13" s="569"/>
      <c r="L13" s="1150"/>
      <c r="M13" s="1139"/>
      <c r="N13" s="591"/>
      <c r="O13" s="592"/>
      <c r="P13" s="593"/>
      <c r="Q13" s="594"/>
      <c r="R13" s="594"/>
      <c r="S13" s="594"/>
      <c r="T13" s="594"/>
      <c r="U13" s="594"/>
      <c r="V13" s="594"/>
      <c r="W13" s="594"/>
      <c r="X13" s="594"/>
      <c r="Y13" s="594"/>
      <c r="Z13" s="594"/>
      <c r="AA13" s="594"/>
      <c r="AB13" s="594"/>
      <c r="AC13" s="594"/>
      <c r="AD13" s="1026"/>
      <c r="AE13" s="1026"/>
      <c r="AF13" s="394"/>
      <c r="AG13" s="1009"/>
      <c r="AH13" s="1009"/>
      <c r="AI13" s="1046"/>
    </row>
    <row r="14" spans="1:35" ht="34.5" thickBot="1">
      <c r="A14" s="284" t="s">
        <v>13</v>
      </c>
      <c r="B14" s="285" t="s">
        <v>30</v>
      </c>
      <c r="C14" s="285" t="s">
        <v>14</v>
      </c>
      <c r="D14" s="285" t="s">
        <v>29</v>
      </c>
      <c r="E14" s="286" t="s">
        <v>27</v>
      </c>
      <c r="F14" s="286" t="s">
        <v>28</v>
      </c>
      <c r="G14" s="287" t="s">
        <v>17</v>
      </c>
      <c r="H14" s="546" t="s">
        <v>31</v>
      </c>
      <c r="I14" s="413"/>
      <c r="J14" s="595"/>
      <c r="K14" s="414"/>
      <c r="L14" s="289"/>
      <c r="M14" s="290"/>
      <c r="N14" s="291">
        <f aca="true" t="shared" si="1" ref="N14:AC14">SUM(N15:N17)</f>
        <v>0</v>
      </c>
      <c r="O14" s="292">
        <f t="shared" si="1"/>
        <v>0</v>
      </c>
      <c r="P14" s="293">
        <f t="shared" si="1"/>
        <v>0</v>
      </c>
      <c r="Q14" s="292">
        <f t="shared" si="1"/>
        <v>0</v>
      </c>
      <c r="R14" s="292">
        <f t="shared" si="1"/>
        <v>1800000</v>
      </c>
      <c r="S14" s="292">
        <f t="shared" si="1"/>
        <v>0</v>
      </c>
      <c r="T14" s="292">
        <f t="shared" si="1"/>
        <v>0</v>
      </c>
      <c r="U14" s="292">
        <f t="shared" si="1"/>
        <v>0</v>
      </c>
      <c r="V14" s="292">
        <f t="shared" si="1"/>
        <v>0</v>
      </c>
      <c r="W14" s="292">
        <f t="shared" si="1"/>
        <v>0</v>
      </c>
      <c r="X14" s="292">
        <f t="shared" si="1"/>
        <v>28000000</v>
      </c>
      <c r="Y14" s="292">
        <f t="shared" si="1"/>
        <v>0</v>
      </c>
      <c r="Z14" s="292">
        <f t="shared" si="1"/>
        <v>4950000</v>
      </c>
      <c r="AA14" s="292">
        <f t="shared" si="1"/>
        <v>0</v>
      </c>
      <c r="AB14" s="292">
        <f t="shared" si="1"/>
        <v>0</v>
      </c>
      <c r="AC14" s="292">
        <f t="shared" si="1"/>
        <v>0</v>
      </c>
      <c r="AD14" s="596">
        <f>AD15</f>
        <v>0</v>
      </c>
      <c r="AE14" s="292">
        <f>AE15</f>
        <v>0</v>
      </c>
      <c r="AF14" s="295">
        <f>SUM(AF15:AF17)</f>
        <v>0</v>
      </c>
      <c r="AG14" s="296"/>
      <c r="AH14" s="296"/>
      <c r="AI14" s="297"/>
    </row>
    <row r="15" spans="1:35" ht="15">
      <c r="A15" s="1047" t="s">
        <v>672</v>
      </c>
      <c r="B15" s="1140">
        <v>2012252580078</v>
      </c>
      <c r="C15" s="550" t="s">
        <v>662</v>
      </c>
      <c r="D15" s="550" t="s">
        <v>673</v>
      </c>
      <c r="E15" s="597">
        <v>50</v>
      </c>
      <c r="F15" s="598">
        <v>50</v>
      </c>
      <c r="G15" s="1349" t="s">
        <v>674</v>
      </c>
      <c r="H15" s="1352" t="s">
        <v>675</v>
      </c>
      <c r="I15" s="6">
        <v>0</v>
      </c>
      <c r="J15" s="1355">
        <v>10</v>
      </c>
      <c r="K15" s="599">
        <v>100</v>
      </c>
      <c r="L15" s="1358"/>
      <c r="M15" s="1361"/>
      <c r="N15" s="600">
        <v>0</v>
      </c>
      <c r="O15" s="380"/>
      <c r="P15" s="601"/>
      <c r="Q15" s="380"/>
      <c r="R15" s="380">
        <v>1000000</v>
      </c>
      <c r="S15" s="380"/>
      <c r="T15" s="380"/>
      <c r="U15" s="380"/>
      <c r="V15" s="380"/>
      <c r="W15" s="380"/>
      <c r="X15" s="380">
        <v>8000000</v>
      </c>
      <c r="Y15" s="380"/>
      <c r="Z15" s="380">
        <v>1250000</v>
      </c>
      <c r="AA15" s="380"/>
      <c r="AB15" s="238"/>
      <c r="AC15" s="238"/>
      <c r="AD15" s="840"/>
      <c r="AE15" s="840"/>
      <c r="AF15" s="977" t="s">
        <v>676</v>
      </c>
      <c r="AG15" s="857" t="s">
        <v>668</v>
      </c>
      <c r="AH15" s="1010" t="s">
        <v>677</v>
      </c>
      <c r="AI15" s="1321" t="s">
        <v>678</v>
      </c>
    </row>
    <row r="16" spans="1:35" ht="22.5">
      <c r="A16" s="1048"/>
      <c r="B16" s="858"/>
      <c r="C16" s="566" t="s">
        <v>670</v>
      </c>
      <c r="D16" s="566" t="s">
        <v>679</v>
      </c>
      <c r="E16" s="274">
        <v>1</v>
      </c>
      <c r="F16" s="232">
        <v>1</v>
      </c>
      <c r="G16" s="1350"/>
      <c r="H16" s="1353"/>
      <c r="I16" s="4">
        <v>0</v>
      </c>
      <c r="J16" s="1356"/>
      <c r="K16" s="267">
        <v>2</v>
      </c>
      <c r="L16" s="1359"/>
      <c r="M16" s="1362"/>
      <c r="N16" s="602"/>
      <c r="O16" s="579"/>
      <c r="P16" s="603"/>
      <c r="Q16" s="579"/>
      <c r="R16" s="579"/>
      <c r="S16" s="579"/>
      <c r="T16" s="579"/>
      <c r="U16" s="579"/>
      <c r="V16" s="579"/>
      <c r="W16" s="579"/>
      <c r="X16" s="579">
        <v>15000000</v>
      </c>
      <c r="Y16" s="579"/>
      <c r="Z16" s="579">
        <v>3000000</v>
      </c>
      <c r="AA16" s="579"/>
      <c r="AB16" s="238"/>
      <c r="AC16" s="238"/>
      <c r="AD16" s="856"/>
      <c r="AE16" s="856"/>
      <c r="AF16" s="985"/>
      <c r="AG16" s="857"/>
      <c r="AH16" s="1010"/>
      <c r="AI16" s="1321"/>
    </row>
    <row r="17" spans="1:35" ht="23.25" thickBot="1">
      <c r="A17" s="1049"/>
      <c r="B17" s="1141"/>
      <c r="C17" s="567" t="s">
        <v>680</v>
      </c>
      <c r="D17" s="567"/>
      <c r="E17" s="423">
        <v>1</v>
      </c>
      <c r="F17" s="435"/>
      <c r="G17" s="1351"/>
      <c r="H17" s="1354"/>
      <c r="I17" s="5">
        <v>0</v>
      </c>
      <c r="J17" s="1357"/>
      <c r="K17" s="604">
        <v>1</v>
      </c>
      <c r="L17" s="1360"/>
      <c r="M17" s="1363"/>
      <c r="N17" s="605">
        <v>0</v>
      </c>
      <c r="O17" s="393" t="s">
        <v>429</v>
      </c>
      <c r="P17" s="592"/>
      <c r="Q17" s="393"/>
      <c r="R17" s="393">
        <v>800000</v>
      </c>
      <c r="S17" s="393"/>
      <c r="T17" s="393"/>
      <c r="U17" s="393"/>
      <c r="V17" s="393"/>
      <c r="W17" s="393"/>
      <c r="X17" s="393">
        <v>5000000</v>
      </c>
      <c r="Y17" s="393"/>
      <c r="Z17" s="393">
        <v>700000</v>
      </c>
      <c r="AA17" s="393"/>
      <c r="AB17" s="393"/>
      <c r="AC17" s="393"/>
      <c r="AD17" s="1331"/>
      <c r="AE17" s="1331"/>
      <c r="AF17" s="1335"/>
      <c r="AG17" s="1320"/>
      <c r="AH17" s="1011"/>
      <c r="AI17" s="1322"/>
    </row>
    <row r="18" spans="1:35" ht="15.75" thickBot="1">
      <c r="A18" s="1343"/>
      <c r="B18" s="1344"/>
      <c r="C18" s="1344"/>
      <c r="D18" s="1344"/>
      <c r="E18" s="1344"/>
      <c r="F18" s="1344"/>
      <c r="G18" s="1344"/>
      <c r="H18" s="1344"/>
      <c r="I18" s="1344"/>
      <c r="J18" s="1344"/>
      <c r="K18" s="1344"/>
      <c r="L18" s="1344"/>
      <c r="M18" s="1344"/>
      <c r="N18" s="1344"/>
      <c r="O18" s="1344"/>
      <c r="P18" s="1344"/>
      <c r="Q18" s="1344"/>
      <c r="R18" s="1344"/>
      <c r="S18" s="1344"/>
      <c r="T18" s="1344"/>
      <c r="U18" s="1344"/>
      <c r="V18" s="1344"/>
      <c r="W18" s="1344"/>
      <c r="X18" s="1344"/>
      <c r="Y18" s="1344"/>
      <c r="Z18" s="1344"/>
      <c r="AA18" s="1344"/>
      <c r="AB18" s="1344"/>
      <c r="AC18" s="1344"/>
      <c r="AD18" s="1344"/>
      <c r="AE18" s="1344"/>
      <c r="AF18" s="1344"/>
      <c r="AG18" s="1344"/>
      <c r="AH18" s="1344"/>
      <c r="AI18" s="1345"/>
    </row>
    <row r="19" spans="1:35" ht="34.5" thickBot="1">
      <c r="A19" s="284" t="s">
        <v>13</v>
      </c>
      <c r="B19" s="285" t="s">
        <v>30</v>
      </c>
      <c r="C19" s="285" t="s">
        <v>14</v>
      </c>
      <c r="D19" s="285" t="s">
        <v>29</v>
      </c>
      <c r="E19" s="285" t="s">
        <v>27</v>
      </c>
      <c r="F19" s="285" t="s">
        <v>28</v>
      </c>
      <c r="G19" s="287" t="s">
        <v>16</v>
      </c>
      <c r="H19" s="546" t="s">
        <v>31</v>
      </c>
      <c r="I19" s="413"/>
      <c r="J19" s="414"/>
      <c r="K19" s="414"/>
      <c r="L19" s="289"/>
      <c r="M19" s="290"/>
      <c r="N19" s="291">
        <f>SUM(N20:N23)</f>
        <v>0</v>
      </c>
      <c r="O19" s="292">
        <f>SUM(O20:O23)</f>
        <v>0</v>
      </c>
      <c r="P19" s="293">
        <f>SUM(P20:P23)</f>
        <v>0</v>
      </c>
      <c r="Q19" s="292">
        <f>SUM(Q20:Q23)</f>
        <v>0</v>
      </c>
      <c r="R19" s="292">
        <f aca="true" t="shared" si="2" ref="R19:AC19">SUM(R20:R23)</f>
        <v>3100000</v>
      </c>
      <c r="S19" s="292">
        <f t="shared" si="2"/>
        <v>0</v>
      </c>
      <c r="T19" s="292">
        <f t="shared" si="2"/>
        <v>0</v>
      </c>
      <c r="U19" s="292">
        <f t="shared" si="2"/>
        <v>0</v>
      </c>
      <c r="V19" s="292">
        <f t="shared" si="2"/>
        <v>0</v>
      </c>
      <c r="W19" s="292">
        <f t="shared" si="2"/>
        <v>0</v>
      </c>
      <c r="X19" s="292">
        <f t="shared" si="2"/>
        <v>53200000</v>
      </c>
      <c r="Y19" s="292">
        <f t="shared" si="2"/>
        <v>0</v>
      </c>
      <c r="Z19" s="292">
        <f t="shared" si="2"/>
        <v>10100000</v>
      </c>
      <c r="AA19" s="292">
        <f t="shared" si="2"/>
        <v>0</v>
      </c>
      <c r="AB19" s="292">
        <f t="shared" si="2"/>
        <v>0</v>
      </c>
      <c r="AC19" s="292">
        <f t="shared" si="2"/>
        <v>0</v>
      </c>
      <c r="AD19" s="293">
        <f>AD20</f>
        <v>0</v>
      </c>
      <c r="AE19" s="292">
        <f>AE20</f>
        <v>0</v>
      </c>
      <c r="AF19" s="295">
        <f>SUM(AF20:AF23)</f>
        <v>0</v>
      </c>
      <c r="AG19" s="606"/>
      <c r="AH19" s="606"/>
      <c r="AI19" s="297"/>
    </row>
    <row r="20" spans="1:35" ht="15">
      <c r="A20" s="1323" t="s">
        <v>681</v>
      </c>
      <c r="B20" s="844">
        <v>2012252580079</v>
      </c>
      <c r="C20" s="230" t="s">
        <v>662</v>
      </c>
      <c r="D20" s="230" t="s">
        <v>673</v>
      </c>
      <c r="E20" s="256">
        <v>75</v>
      </c>
      <c r="F20" s="232">
        <v>75</v>
      </c>
      <c r="G20" s="1061" t="s">
        <v>682</v>
      </c>
      <c r="H20" s="1336" t="s">
        <v>675</v>
      </c>
      <c r="I20" s="1346">
        <v>0.1</v>
      </c>
      <c r="J20" s="859">
        <v>10</v>
      </c>
      <c r="K20" s="1340" t="s">
        <v>429</v>
      </c>
      <c r="L20" s="857"/>
      <c r="M20" s="1318"/>
      <c r="N20" s="572"/>
      <c r="O20" s="238"/>
      <c r="P20" s="238"/>
      <c r="Q20" s="238"/>
      <c r="R20" s="238"/>
      <c r="S20" s="238"/>
      <c r="T20" s="238"/>
      <c r="U20" s="238"/>
      <c r="V20" s="238"/>
      <c r="W20" s="238"/>
      <c r="X20" s="238">
        <v>15000000</v>
      </c>
      <c r="Y20" s="238"/>
      <c r="Z20" s="238">
        <v>1100000</v>
      </c>
      <c r="AA20" s="238"/>
      <c r="AB20" s="238"/>
      <c r="AC20" s="238"/>
      <c r="AD20" s="840"/>
      <c r="AE20" s="840"/>
      <c r="AF20" s="977" t="s">
        <v>676</v>
      </c>
      <c r="AG20" s="841" t="s">
        <v>683</v>
      </c>
      <c r="AH20" s="857" t="s">
        <v>677</v>
      </c>
      <c r="AI20" s="1321" t="s">
        <v>678</v>
      </c>
    </row>
    <row r="21" spans="1:35" ht="22.5">
      <c r="A21" s="1323"/>
      <c r="B21" s="858"/>
      <c r="C21" s="230" t="s">
        <v>684</v>
      </c>
      <c r="D21" s="230">
        <v>10</v>
      </c>
      <c r="E21" s="256">
        <v>5</v>
      </c>
      <c r="F21" s="232">
        <v>5</v>
      </c>
      <c r="G21" s="1062"/>
      <c r="H21" s="1337"/>
      <c r="I21" s="1347"/>
      <c r="J21" s="856"/>
      <c r="K21" s="1341"/>
      <c r="L21" s="857"/>
      <c r="M21" s="1318"/>
      <c r="N21" s="572"/>
      <c r="O21" s="238"/>
      <c r="P21" s="238"/>
      <c r="Q21" s="238"/>
      <c r="R21" s="238">
        <v>2500000</v>
      </c>
      <c r="S21" s="238"/>
      <c r="T21" s="238"/>
      <c r="U21" s="238"/>
      <c r="V21" s="238"/>
      <c r="W21" s="238"/>
      <c r="X21" s="238">
        <v>20000000</v>
      </c>
      <c r="Y21" s="238"/>
      <c r="Z21" s="238">
        <v>6000000</v>
      </c>
      <c r="AA21" s="238"/>
      <c r="AB21" s="238"/>
      <c r="AC21" s="238"/>
      <c r="AD21" s="840"/>
      <c r="AE21" s="840"/>
      <c r="AF21" s="985"/>
      <c r="AG21" s="841"/>
      <c r="AH21" s="857"/>
      <c r="AI21" s="1321"/>
    </row>
    <row r="22" spans="1:35" ht="22.5">
      <c r="A22" s="1323"/>
      <c r="B22" s="858"/>
      <c r="C22" s="230" t="s">
        <v>685</v>
      </c>
      <c r="D22" s="230" t="s">
        <v>686</v>
      </c>
      <c r="E22" s="607">
        <v>50</v>
      </c>
      <c r="F22" s="232">
        <v>50</v>
      </c>
      <c r="G22" s="1062"/>
      <c r="H22" s="1337"/>
      <c r="I22" s="1347"/>
      <c r="J22" s="856"/>
      <c r="K22" s="1341"/>
      <c r="L22" s="857"/>
      <c r="M22" s="1318"/>
      <c r="N22" s="572"/>
      <c r="O22" s="238"/>
      <c r="P22" s="238"/>
      <c r="Q22" s="238"/>
      <c r="R22" s="238"/>
      <c r="S22" s="238"/>
      <c r="T22" s="238"/>
      <c r="U22" s="238"/>
      <c r="V22" s="238"/>
      <c r="W22" s="238"/>
      <c r="X22" s="238">
        <v>15000000</v>
      </c>
      <c r="Y22" s="238"/>
      <c r="Z22" s="238">
        <v>2000000</v>
      </c>
      <c r="AA22" s="238"/>
      <c r="AB22" s="238"/>
      <c r="AC22" s="238"/>
      <c r="AD22" s="840"/>
      <c r="AE22" s="840"/>
      <c r="AF22" s="985"/>
      <c r="AG22" s="841"/>
      <c r="AH22" s="857"/>
      <c r="AI22" s="1321"/>
    </row>
    <row r="23" spans="1:35" ht="23.25" thickBot="1">
      <c r="A23" s="1324"/>
      <c r="B23" s="1141"/>
      <c r="C23" s="608" t="s">
        <v>680</v>
      </c>
      <c r="D23" s="608">
        <v>1</v>
      </c>
      <c r="E23" s="609"/>
      <c r="F23" s="435">
        <v>1</v>
      </c>
      <c r="G23" s="1063"/>
      <c r="H23" s="1338"/>
      <c r="I23" s="1348"/>
      <c r="J23" s="1331"/>
      <c r="K23" s="1342"/>
      <c r="L23" s="1320"/>
      <c r="M23" s="1319"/>
      <c r="N23" s="605"/>
      <c r="O23" s="393"/>
      <c r="P23" s="393"/>
      <c r="Q23" s="393"/>
      <c r="R23" s="393">
        <v>600000</v>
      </c>
      <c r="S23" s="393"/>
      <c r="T23" s="393"/>
      <c r="U23" s="393"/>
      <c r="V23" s="393"/>
      <c r="W23" s="393"/>
      <c r="X23" s="393">
        <v>3200000</v>
      </c>
      <c r="Y23" s="393"/>
      <c r="Z23" s="393">
        <v>1000000</v>
      </c>
      <c r="AA23" s="393"/>
      <c r="AB23" s="393"/>
      <c r="AC23" s="393"/>
      <c r="AD23" s="1026"/>
      <c r="AE23" s="1026"/>
      <c r="AF23" s="1335"/>
      <c r="AG23" s="1009"/>
      <c r="AH23" s="1320"/>
      <c r="AI23" s="1322"/>
    </row>
    <row r="24" spans="1:35" ht="15">
      <c r="A24" s="610"/>
      <c r="B24" s="611"/>
      <c r="C24" s="612"/>
      <c r="D24" s="612"/>
      <c r="E24" s="613"/>
      <c r="F24" s="614"/>
      <c r="G24" s="615"/>
      <c r="H24" s="615"/>
      <c r="I24" s="615"/>
      <c r="J24" s="616"/>
      <c r="K24" s="617"/>
      <c r="L24" s="618"/>
      <c r="M24" s="618"/>
      <c r="N24" s="619"/>
      <c r="O24" s="619"/>
      <c r="P24" s="619"/>
      <c r="Q24" s="619"/>
      <c r="R24" s="619"/>
      <c r="S24" s="619"/>
      <c r="T24" s="619"/>
      <c r="U24" s="619"/>
      <c r="V24" s="619"/>
      <c r="W24" s="619"/>
      <c r="X24" s="619"/>
      <c r="Y24" s="619"/>
      <c r="Z24" s="619"/>
      <c r="AA24" s="619"/>
      <c r="AB24" s="619"/>
      <c r="AC24" s="619"/>
      <c r="AD24" s="619"/>
      <c r="AE24" s="619"/>
      <c r="AF24" s="620"/>
      <c r="AG24" s="621"/>
      <c r="AH24" s="618"/>
      <c r="AI24" s="622"/>
    </row>
    <row r="25" spans="1:35" ht="15.75" thickBot="1">
      <c r="A25" s="1154" t="s">
        <v>687</v>
      </c>
      <c r="B25" s="1155"/>
      <c r="C25" s="1156"/>
      <c r="D25" s="198"/>
      <c r="E25" s="917" t="s">
        <v>688</v>
      </c>
      <c r="F25" s="917"/>
      <c r="G25" s="917"/>
      <c r="H25" s="917"/>
      <c r="I25" s="917"/>
      <c r="J25" s="917"/>
      <c r="K25" s="917"/>
      <c r="L25" s="917"/>
      <c r="M25" s="918"/>
      <c r="N25" s="919" t="s">
        <v>0</v>
      </c>
      <c r="O25" s="920"/>
      <c r="P25" s="920"/>
      <c r="Q25" s="920"/>
      <c r="R25" s="920"/>
      <c r="S25" s="920"/>
      <c r="T25" s="920"/>
      <c r="U25" s="920"/>
      <c r="V25" s="920"/>
      <c r="W25" s="920"/>
      <c r="X25" s="920"/>
      <c r="Y25" s="920"/>
      <c r="Z25" s="920"/>
      <c r="AA25" s="920"/>
      <c r="AB25" s="920"/>
      <c r="AC25" s="920"/>
      <c r="AD25" s="920"/>
      <c r="AE25" s="921"/>
      <c r="AF25" s="922" t="s">
        <v>1</v>
      </c>
      <c r="AG25" s="923"/>
      <c r="AH25" s="923"/>
      <c r="AI25" s="924"/>
    </row>
    <row r="26" spans="1:35" ht="15">
      <c r="A26" s="888" t="s">
        <v>18</v>
      </c>
      <c r="B26" s="890" t="s">
        <v>2</v>
      </c>
      <c r="C26" s="891"/>
      <c r="D26" s="891"/>
      <c r="E26" s="891"/>
      <c r="F26" s="891"/>
      <c r="G26" s="891"/>
      <c r="H26" s="894" t="s">
        <v>3</v>
      </c>
      <c r="I26" s="1333" t="s">
        <v>19</v>
      </c>
      <c r="J26" s="896" t="s">
        <v>4</v>
      </c>
      <c r="K26" s="898" t="s">
        <v>93</v>
      </c>
      <c r="L26" s="883" t="s">
        <v>20</v>
      </c>
      <c r="M26" s="885" t="s">
        <v>21</v>
      </c>
      <c r="N26" s="887" t="s">
        <v>32</v>
      </c>
      <c r="O26" s="879"/>
      <c r="P26" s="878" t="s">
        <v>33</v>
      </c>
      <c r="Q26" s="879"/>
      <c r="R26" s="878" t="s">
        <v>34</v>
      </c>
      <c r="S26" s="879"/>
      <c r="T26" s="878" t="s">
        <v>7</v>
      </c>
      <c r="U26" s="879"/>
      <c r="V26" s="878" t="s">
        <v>6</v>
      </c>
      <c r="W26" s="879"/>
      <c r="X26" s="878" t="s">
        <v>35</v>
      </c>
      <c r="Y26" s="879"/>
      <c r="Z26" s="878" t="s">
        <v>5</v>
      </c>
      <c r="AA26" s="879"/>
      <c r="AB26" s="878" t="s">
        <v>8</v>
      </c>
      <c r="AC26" s="879"/>
      <c r="AD26" s="878" t="s">
        <v>9</v>
      </c>
      <c r="AE26" s="880"/>
      <c r="AF26" s="881" t="s">
        <v>10</v>
      </c>
      <c r="AG26" s="867" t="s">
        <v>11</v>
      </c>
      <c r="AH26" s="869" t="s">
        <v>12</v>
      </c>
      <c r="AI26" s="871" t="s">
        <v>22</v>
      </c>
    </row>
    <row r="27" spans="1:35" ht="58.5" customHeight="1" thickBot="1">
      <c r="A27" s="889"/>
      <c r="B27" s="892"/>
      <c r="C27" s="893"/>
      <c r="D27" s="893"/>
      <c r="E27" s="893"/>
      <c r="F27" s="893"/>
      <c r="G27" s="893"/>
      <c r="H27" s="895"/>
      <c r="I27" s="1334" t="s">
        <v>19</v>
      </c>
      <c r="J27" s="897"/>
      <c r="K27" s="899"/>
      <c r="L27" s="884"/>
      <c r="M27" s="886"/>
      <c r="N27" s="199" t="s">
        <v>23</v>
      </c>
      <c r="O27" s="200" t="s">
        <v>24</v>
      </c>
      <c r="P27" s="201" t="s">
        <v>23</v>
      </c>
      <c r="Q27" s="200" t="s">
        <v>24</v>
      </c>
      <c r="R27" s="201" t="s">
        <v>23</v>
      </c>
      <c r="S27" s="200" t="s">
        <v>24</v>
      </c>
      <c r="T27" s="201" t="s">
        <v>23</v>
      </c>
      <c r="U27" s="200" t="s">
        <v>24</v>
      </c>
      <c r="V27" s="201" t="s">
        <v>23</v>
      </c>
      <c r="W27" s="200" t="s">
        <v>24</v>
      </c>
      <c r="X27" s="201" t="s">
        <v>23</v>
      </c>
      <c r="Y27" s="200" t="s">
        <v>24</v>
      </c>
      <c r="Z27" s="201" t="s">
        <v>23</v>
      </c>
      <c r="AA27" s="200" t="s">
        <v>25</v>
      </c>
      <c r="AB27" s="201" t="s">
        <v>23</v>
      </c>
      <c r="AC27" s="200" t="s">
        <v>25</v>
      </c>
      <c r="AD27" s="201" t="s">
        <v>23</v>
      </c>
      <c r="AE27" s="202" t="s">
        <v>25</v>
      </c>
      <c r="AF27" s="882"/>
      <c r="AG27" s="868"/>
      <c r="AH27" s="870"/>
      <c r="AI27" s="872"/>
    </row>
    <row r="28" spans="1:35" ht="102" thickBot="1">
      <c r="A28" s="203" t="s">
        <v>657</v>
      </c>
      <c r="B28" s="873" t="s">
        <v>689</v>
      </c>
      <c r="C28" s="874"/>
      <c r="D28" s="874"/>
      <c r="E28" s="874"/>
      <c r="F28" s="874"/>
      <c r="G28" s="874"/>
      <c r="H28" s="204" t="s">
        <v>690</v>
      </c>
      <c r="I28" s="205" t="s">
        <v>691</v>
      </c>
      <c r="J28" s="206">
        <v>12</v>
      </c>
      <c r="K28" s="206"/>
      <c r="L28" s="207"/>
      <c r="M28" s="208"/>
      <c r="N28" s="209" t="e">
        <f>N46+#REF!+N35</f>
        <v>#REF!</v>
      </c>
      <c r="O28" s="210" t="e">
        <f>O46+#REF!+O35</f>
        <v>#REF!</v>
      </c>
      <c r="P28" s="210" t="e">
        <f>P46+#REF!+P35</f>
        <v>#REF!</v>
      </c>
      <c r="Q28" s="210" t="e">
        <f>Q46+#REF!+Q35</f>
        <v>#REF!</v>
      </c>
      <c r="R28" s="210">
        <f>R29+R35</f>
        <v>13260000</v>
      </c>
      <c r="S28" s="210" t="e">
        <f>S46+#REF!+S35</f>
        <v>#REF!</v>
      </c>
      <c r="T28" s="210" t="e">
        <f>T46+#REF!+T35</f>
        <v>#REF!</v>
      </c>
      <c r="U28" s="210" t="e">
        <f>U46+#REF!+U35</f>
        <v>#REF!</v>
      </c>
      <c r="V28" s="210" t="e">
        <f>V46+#REF!+V35</f>
        <v>#REF!</v>
      </c>
      <c r="W28" s="210" t="e">
        <f>W46+#REF!+W35</f>
        <v>#REF!</v>
      </c>
      <c r="X28" s="210">
        <f>X29+X35</f>
        <v>8800000</v>
      </c>
      <c r="Y28" s="210">
        <f>Y29+Y35</f>
        <v>0</v>
      </c>
      <c r="Z28" s="210">
        <f>Z29+Z35</f>
        <v>2200000</v>
      </c>
      <c r="AA28" s="210" t="e">
        <f>AA46+#REF!+AA35</f>
        <v>#REF!</v>
      </c>
      <c r="AB28" s="210" t="e">
        <f>AB46+#REF!+AB35</f>
        <v>#REF!</v>
      </c>
      <c r="AC28" s="210" t="e">
        <f>AC46+#REF!+AC35</f>
        <v>#REF!</v>
      </c>
      <c r="AD28" s="210">
        <f>R28+X28+Z28</f>
        <v>24260000</v>
      </c>
      <c r="AE28" s="211" t="e">
        <f>AE46+#REF!+AE35</f>
        <v>#REF!</v>
      </c>
      <c r="AF28" s="212" t="e">
        <f>AF46+#REF!+AF35</f>
        <v>#VALUE!</v>
      </c>
      <c r="AG28" s="213"/>
      <c r="AH28" s="213"/>
      <c r="AI28" s="214"/>
    </row>
    <row r="29" spans="1:35" ht="34.5" thickBot="1">
      <c r="A29" s="284" t="s">
        <v>13</v>
      </c>
      <c r="B29" s="285" t="s">
        <v>30</v>
      </c>
      <c r="C29" s="285" t="s">
        <v>14</v>
      </c>
      <c r="D29" s="285" t="s">
        <v>29</v>
      </c>
      <c r="E29" s="286" t="s">
        <v>27</v>
      </c>
      <c r="F29" s="286" t="s">
        <v>28</v>
      </c>
      <c r="G29" s="287" t="s">
        <v>241</v>
      </c>
      <c r="H29" s="546" t="s">
        <v>31</v>
      </c>
      <c r="I29" s="413"/>
      <c r="J29" s="414"/>
      <c r="K29" s="414"/>
      <c r="L29" s="289"/>
      <c r="M29" s="290"/>
      <c r="N29" s="291">
        <f>SUM(N46:N49)</f>
        <v>0</v>
      </c>
      <c r="O29" s="292">
        <f>SUM(O46:O49)</f>
        <v>0</v>
      </c>
      <c r="P29" s="293">
        <f>SUM(P46:P49)</f>
        <v>0</v>
      </c>
      <c r="Q29" s="292">
        <f>SUM(Q46:Q49)</f>
        <v>0</v>
      </c>
      <c r="R29" s="292">
        <f>SUM(R30:R33)</f>
        <v>1800000</v>
      </c>
      <c r="S29" s="292">
        <f>SUM(S46:S49)</f>
        <v>0</v>
      </c>
      <c r="T29" s="292">
        <f>SUM(T46:T49)</f>
        <v>0</v>
      </c>
      <c r="U29" s="292">
        <f>SUM(U46:U49)</f>
        <v>0</v>
      </c>
      <c r="V29" s="292">
        <f>SUM(V46:V49)</f>
        <v>0</v>
      </c>
      <c r="W29" s="292">
        <f>SUM(W46:W49)</f>
        <v>0</v>
      </c>
      <c r="X29" s="292">
        <f>SUM(X30:X33)</f>
        <v>0</v>
      </c>
      <c r="Y29" s="292">
        <f>SUM(Y30:Y33)</f>
        <v>0</v>
      </c>
      <c r="Z29" s="292">
        <f>SUM(Z30:Z33)</f>
        <v>0</v>
      </c>
      <c r="AA29" s="292">
        <f>SUM(AA46:AA49)</f>
        <v>0</v>
      </c>
      <c r="AB29" s="292">
        <f>SUM(AB46:AB49)</f>
        <v>0</v>
      </c>
      <c r="AC29" s="292">
        <f>SUM(AC46:AC49)</f>
        <v>0</v>
      </c>
      <c r="AD29" s="293">
        <f>R29</f>
        <v>1800000</v>
      </c>
      <c r="AE29" s="292">
        <f>AE46</f>
        <v>0</v>
      </c>
      <c r="AF29" s="295">
        <f>SUM(AF46:AF49)</f>
        <v>0</v>
      </c>
      <c r="AG29" s="296"/>
      <c r="AH29" s="296"/>
      <c r="AI29" s="297"/>
    </row>
    <row r="30" spans="1:35" ht="15">
      <c r="A30" s="1323" t="s">
        <v>692</v>
      </c>
      <c r="B30" s="844">
        <v>2012252580081</v>
      </c>
      <c r="C30" s="230" t="s">
        <v>662</v>
      </c>
      <c r="D30" s="230" t="s">
        <v>693</v>
      </c>
      <c r="E30" s="256">
        <v>6</v>
      </c>
      <c r="F30" s="232">
        <v>6</v>
      </c>
      <c r="G30" s="1061" t="s">
        <v>694</v>
      </c>
      <c r="H30" s="1336" t="s">
        <v>695</v>
      </c>
      <c r="I30" s="1339" t="s">
        <v>696</v>
      </c>
      <c r="J30" s="859">
        <v>12</v>
      </c>
      <c r="K30" s="267">
        <v>50</v>
      </c>
      <c r="L30" s="857"/>
      <c r="M30" s="1318"/>
      <c r="N30" s="572"/>
      <c r="O30" s="238"/>
      <c r="P30" s="238"/>
      <c r="Q30" s="238"/>
      <c r="R30" s="238">
        <v>500000</v>
      </c>
      <c r="S30" s="238"/>
      <c r="T30" s="238"/>
      <c r="U30" s="238"/>
      <c r="V30" s="238"/>
      <c r="W30" s="238"/>
      <c r="X30" s="238"/>
      <c r="Y30" s="238"/>
      <c r="Z30" s="238"/>
      <c r="AA30" s="238"/>
      <c r="AB30" s="238"/>
      <c r="AC30" s="238"/>
      <c r="AD30" s="271">
        <f>R30</f>
        <v>500000</v>
      </c>
      <c r="AE30" s="271"/>
      <c r="AF30" s="977" t="s">
        <v>667</v>
      </c>
      <c r="AG30" s="841" t="s">
        <v>683</v>
      </c>
      <c r="AH30" s="1010" t="s">
        <v>677</v>
      </c>
      <c r="AI30" s="1321" t="s">
        <v>608</v>
      </c>
    </row>
    <row r="31" spans="1:35" ht="22.5">
      <c r="A31" s="1323"/>
      <c r="B31" s="858"/>
      <c r="C31" s="230" t="s">
        <v>684</v>
      </c>
      <c r="D31" s="230" t="s">
        <v>671</v>
      </c>
      <c r="E31" s="256">
        <v>12</v>
      </c>
      <c r="F31" s="232">
        <v>12</v>
      </c>
      <c r="G31" s="1062"/>
      <c r="H31" s="1337"/>
      <c r="I31" s="980"/>
      <c r="J31" s="856"/>
      <c r="K31" s="267">
        <v>2</v>
      </c>
      <c r="L31" s="857"/>
      <c r="M31" s="1318"/>
      <c r="N31" s="572"/>
      <c r="O31" s="238"/>
      <c r="P31" s="238"/>
      <c r="Q31" s="238"/>
      <c r="R31" s="238">
        <v>1000000</v>
      </c>
      <c r="S31" s="238"/>
      <c r="T31" s="238"/>
      <c r="U31" s="238"/>
      <c r="V31" s="238"/>
      <c r="W31" s="238"/>
      <c r="X31" s="238"/>
      <c r="Y31" s="238"/>
      <c r="Z31" s="238"/>
      <c r="AA31" s="238"/>
      <c r="AB31" s="238"/>
      <c r="AC31" s="238"/>
      <c r="AD31" s="271">
        <f>R31</f>
        <v>1000000</v>
      </c>
      <c r="AE31" s="271"/>
      <c r="AF31" s="985"/>
      <c r="AG31" s="841"/>
      <c r="AH31" s="1010"/>
      <c r="AI31" s="1321"/>
    </row>
    <row r="32" spans="1:35" ht="45">
      <c r="A32" s="1323"/>
      <c r="B32" s="858"/>
      <c r="C32" s="230" t="s">
        <v>697</v>
      </c>
      <c r="D32" s="230" t="s">
        <v>698</v>
      </c>
      <c r="E32" s="607">
        <v>12</v>
      </c>
      <c r="F32" s="232">
        <v>12</v>
      </c>
      <c r="G32" s="1062"/>
      <c r="H32" s="1337"/>
      <c r="I32" s="980"/>
      <c r="J32" s="856"/>
      <c r="K32" s="267">
        <v>40</v>
      </c>
      <c r="L32" s="857"/>
      <c r="M32" s="1318"/>
      <c r="N32" s="572"/>
      <c r="O32" s="238"/>
      <c r="P32" s="238"/>
      <c r="Q32" s="238"/>
      <c r="R32" s="238">
        <v>300000</v>
      </c>
      <c r="S32" s="238"/>
      <c r="T32" s="238"/>
      <c r="U32" s="238"/>
      <c r="V32" s="238"/>
      <c r="W32" s="238"/>
      <c r="X32" s="238"/>
      <c r="Y32" s="238"/>
      <c r="Z32" s="238"/>
      <c r="AA32" s="238"/>
      <c r="AB32" s="238"/>
      <c r="AC32" s="238"/>
      <c r="AD32" s="271">
        <f>R32</f>
        <v>300000</v>
      </c>
      <c r="AE32" s="271"/>
      <c r="AF32" s="985"/>
      <c r="AG32" s="841"/>
      <c r="AH32" s="1010"/>
      <c r="AI32" s="1321"/>
    </row>
    <row r="33" spans="1:35" ht="23.25" thickBot="1">
      <c r="A33" s="1324"/>
      <c r="B33" s="1141"/>
      <c r="C33" s="608" t="s">
        <v>699</v>
      </c>
      <c r="D33" s="608" t="s">
        <v>671</v>
      </c>
      <c r="E33" s="609"/>
      <c r="F33" s="435">
        <v>1</v>
      </c>
      <c r="G33" s="1063"/>
      <c r="H33" s="1338"/>
      <c r="I33" s="981"/>
      <c r="J33" s="1331"/>
      <c r="K33" s="604">
        <v>1</v>
      </c>
      <c r="L33" s="1320"/>
      <c r="M33" s="1319"/>
      <c r="N33" s="605">
        <v>0</v>
      </c>
      <c r="O33" s="393"/>
      <c r="P33" s="393"/>
      <c r="Q33" s="393"/>
      <c r="R33" s="393"/>
      <c r="S33" s="393"/>
      <c r="T33" s="393"/>
      <c r="U33" s="393"/>
      <c r="V33" s="393"/>
      <c r="W33" s="393"/>
      <c r="X33" s="393"/>
      <c r="Y33" s="393"/>
      <c r="Z33" s="393"/>
      <c r="AA33" s="393"/>
      <c r="AB33" s="393"/>
      <c r="AC33" s="393"/>
      <c r="AD33" s="623"/>
      <c r="AE33" s="623"/>
      <c r="AF33" s="978"/>
      <c r="AG33" s="1009"/>
      <c r="AH33" s="1011"/>
      <c r="AI33" s="1322"/>
    </row>
    <row r="34" spans="1:32" ht="15.75" thickBot="1">
      <c r="A34" s="7"/>
      <c r="B34" s="7"/>
      <c r="G34" s="8"/>
      <c r="H34" s="8"/>
      <c r="I34" s="8"/>
      <c r="AF34" s="9"/>
    </row>
    <row r="35" spans="1:35" ht="34.5" thickBot="1">
      <c r="A35" s="284" t="s">
        <v>13</v>
      </c>
      <c r="B35" s="285" t="s">
        <v>30</v>
      </c>
      <c r="C35" s="285" t="s">
        <v>14</v>
      </c>
      <c r="D35" s="285" t="s">
        <v>29</v>
      </c>
      <c r="E35" s="285" t="s">
        <v>27</v>
      </c>
      <c r="F35" s="285" t="s">
        <v>28</v>
      </c>
      <c r="G35" s="287" t="s">
        <v>700</v>
      </c>
      <c r="H35" s="546" t="s">
        <v>31</v>
      </c>
      <c r="I35" s="413"/>
      <c r="J35" s="414"/>
      <c r="K35" s="414"/>
      <c r="L35" s="289"/>
      <c r="M35" s="290"/>
      <c r="N35" s="291">
        <f aca="true" t="shared" si="3" ref="N35:AC35">SUM(N36:N39)</f>
        <v>0</v>
      </c>
      <c r="O35" s="292">
        <f t="shared" si="3"/>
        <v>0</v>
      </c>
      <c r="P35" s="293">
        <f t="shared" si="3"/>
        <v>0</v>
      </c>
      <c r="Q35" s="292">
        <f t="shared" si="3"/>
        <v>0</v>
      </c>
      <c r="R35" s="292">
        <f t="shared" si="3"/>
        <v>11460000</v>
      </c>
      <c r="S35" s="292">
        <f t="shared" si="3"/>
        <v>0</v>
      </c>
      <c r="T35" s="292">
        <f t="shared" si="3"/>
        <v>0</v>
      </c>
      <c r="U35" s="292">
        <f t="shared" si="3"/>
        <v>0</v>
      </c>
      <c r="V35" s="292">
        <f t="shared" si="3"/>
        <v>0</v>
      </c>
      <c r="W35" s="292">
        <f t="shared" si="3"/>
        <v>0</v>
      </c>
      <c r="X35" s="292">
        <f t="shared" si="3"/>
        <v>8800000</v>
      </c>
      <c r="Y35" s="292">
        <f t="shared" si="3"/>
        <v>0</v>
      </c>
      <c r="Z35" s="292">
        <f t="shared" si="3"/>
        <v>2200000</v>
      </c>
      <c r="AA35" s="292">
        <f t="shared" si="3"/>
        <v>0</v>
      </c>
      <c r="AB35" s="292">
        <f t="shared" si="3"/>
        <v>0</v>
      </c>
      <c r="AC35" s="292">
        <f t="shared" si="3"/>
        <v>0</v>
      </c>
      <c r="AD35" s="293">
        <f>R35+X35+Z35</f>
        <v>22460000</v>
      </c>
      <c r="AE35" s="292">
        <f>AE36</f>
        <v>0</v>
      </c>
      <c r="AF35" s="295">
        <f>SUM(AF36:AF39)</f>
        <v>0</v>
      </c>
      <c r="AG35" s="296"/>
      <c r="AH35" s="296"/>
      <c r="AI35" s="297"/>
    </row>
    <row r="36" spans="1:35" ht="45.75" thickBot="1">
      <c r="A36" s="1323" t="s">
        <v>701</v>
      </c>
      <c r="B36" s="844">
        <v>2012252580080</v>
      </c>
      <c r="C36" s="230" t="s">
        <v>702</v>
      </c>
      <c r="D36" s="230" t="s">
        <v>693</v>
      </c>
      <c r="E36" s="256">
        <v>30</v>
      </c>
      <c r="F36" s="232">
        <v>30</v>
      </c>
      <c r="G36" s="1061" t="s">
        <v>703</v>
      </c>
      <c r="H36" s="1336" t="s">
        <v>704</v>
      </c>
      <c r="I36" s="306">
        <v>30</v>
      </c>
      <c r="J36" s="859">
        <v>15</v>
      </c>
      <c r="K36" s="267">
        <v>30</v>
      </c>
      <c r="L36" s="857"/>
      <c r="M36" s="1318"/>
      <c r="N36" s="572">
        <v>0</v>
      </c>
      <c r="O36" s="238"/>
      <c r="P36" s="238"/>
      <c r="Q36" s="238"/>
      <c r="R36" s="238"/>
      <c r="S36" s="238"/>
      <c r="T36" s="238"/>
      <c r="U36" s="238"/>
      <c r="V36" s="238"/>
      <c r="W36" s="238"/>
      <c r="X36" s="238">
        <v>5000000</v>
      </c>
      <c r="Y36" s="238"/>
      <c r="Z36" s="238">
        <v>200000</v>
      </c>
      <c r="AA36" s="238"/>
      <c r="AB36" s="238"/>
      <c r="AC36" s="238"/>
      <c r="AD36" s="417">
        <f>R36+X36+Z36</f>
        <v>5200000</v>
      </c>
      <c r="AE36" s="355"/>
      <c r="AF36" s="977" t="s">
        <v>667</v>
      </c>
      <c r="AG36" s="841" t="s">
        <v>705</v>
      </c>
      <c r="AH36" s="1010" t="s">
        <v>677</v>
      </c>
      <c r="AI36" s="1321" t="s">
        <v>678</v>
      </c>
    </row>
    <row r="37" spans="1:35" ht="79.5" thickBot="1">
      <c r="A37" s="1323"/>
      <c r="B37" s="858"/>
      <c r="C37" s="230" t="s">
        <v>706</v>
      </c>
      <c r="D37" s="230" t="s">
        <v>671</v>
      </c>
      <c r="E37" s="256">
        <v>1</v>
      </c>
      <c r="F37" s="232">
        <v>2</v>
      </c>
      <c r="G37" s="1062"/>
      <c r="H37" s="1337"/>
      <c r="I37" s="306">
        <v>1</v>
      </c>
      <c r="J37" s="856"/>
      <c r="K37" s="267">
        <v>0</v>
      </c>
      <c r="L37" s="857"/>
      <c r="M37" s="1318"/>
      <c r="N37" s="572"/>
      <c r="O37" s="238"/>
      <c r="P37" s="238"/>
      <c r="Q37" s="238"/>
      <c r="R37" s="238">
        <v>9000000</v>
      </c>
      <c r="S37" s="238"/>
      <c r="T37" s="238"/>
      <c r="U37" s="238"/>
      <c r="V37" s="238"/>
      <c r="W37" s="238"/>
      <c r="X37" s="238">
        <v>0</v>
      </c>
      <c r="Y37" s="238"/>
      <c r="Z37" s="238">
        <v>0</v>
      </c>
      <c r="AA37" s="238"/>
      <c r="AB37" s="238"/>
      <c r="AC37" s="238"/>
      <c r="AD37" s="417">
        <f>R37+X37+Z37</f>
        <v>9000000</v>
      </c>
      <c r="AE37" s="624"/>
      <c r="AF37" s="985"/>
      <c r="AG37" s="841"/>
      <c r="AH37" s="1010"/>
      <c r="AI37" s="1321"/>
    </row>
    <row r="38" spans="1:35" ht="113.25" thickBot="1">
      <c r="A38" s="1323"/>
      <c r="B38" s="858"/>
      <c r="C38" s="230" t="s">
        <v>707</v>
      </c>
      <c r="D38" s="230" t="s">
        <v>708</v>
      </c>
      <c r="E38" s="607">
        <v>2</v>
      </c>
      <c r="F38" s="232">
        <v>2</v>
      </c>
      <c r="G38" s="1062"/>
      <c r="H38" s="1337"/>
      <c r="I38" s="306">
        <v>2</v>
      </c>
      <c r="J38" s="856"/>
      <c r="K38" s="267">
        <v>0</v>
      </c>
      <c r="L38" s="857"/>
      <c r="M38" s="1318"/>
      <c r="N38" s="572"/>
      <c r="O38" s="238"/>
      <c r="P38" s="238"/>
      <c r="Q38" s="238"/>
      <c r="R38" s="238">
        <v>2460000</v>
      </c>
      <c r="S38" s="238"/>
      <c r="T38" s="238"/>
      <c r="U38" s="238"/>
      <c r="V38" s="238"/>
      <c r="W38" s="238"/>
      <c r="X38" s="238">
        <v>0</v>
      </c>
      <c r="Y38" s="238">
        <v>0</v>
      </c>
      <c r="Z38" s="238">
        <v>0</v>
      </c>
      <c r="AA38" s="238"/>
      <c r="AB38" s="238"/>
      <c r="AC38" s="238"/>
      <c r="AD38" s="417">
        <f>R38+X38+Z38</f>
        <v>2460000</v>
      </c>
      <c r="AE38" s="624"/>
      <c r="AF38" s="985"/>
      <c r="AG38" s="841"/>
      <c r="AH38" s="1010"/>
      <c r="AI38" s="1321"/>
    </row>
    <row r="39" spans="1:35" ht="23.25" thickBot="1">
      <c r="A39" s="1324"/>
      <c r="B39" s="1141"/>
      <c r="C39" s="608" t="s">
        <v>699</v>
      </c>
      <c r="D39" s="608">
        <v>1</v>
      </c>
      <c r="E39" s="609">
        <v>0</v>
      </c>
      <c r="F39" s="435">
        <v>1</v>
      </c>
      <c r="G39" s="1063"/>
      <c r="H39" s="1338"/>
      <c r="I39" s="437">
        <v>0</v>
      </c>
      <c r="J39" s="1331"/>
      <c r="K39" s="604">
        <v>1</v>
      </c>
      <c r="L39" s="1320"/>
      <c r="M39" s="1319"/>
      <c r="N39" s="605">
        <v>0</v>
      </c>
      <c r="O39" s="393"/>
      <c r="P39" s="393"/>
      <c r="Q39" s="393"/>
      <c r="R39" s="393"/>
      <c r="S39" s="393"/>
      <c r="T39" s="393"/>
      <c r="U39" s="393"/>
      <c r="V39" s="393"/>
      <c r="W39" s="393"/>
      <c r="X39" s="393">
        <v>3800000</v>
      </c>
      <c r="Y39" s="393"/>
      <c r="Z39" s="393">
        <v>2000000</v>
      </c>
      <c r="AA39" s="393"/>
      <c r="AB39" s="393"/>
      <c r="AC39" s="393"/>
      <c r="AD39" s="417">
        <f>R39+X39+Z39</f>
        <v>5800000</v>
      </c>
      <c r="AE39" s="625"/>
      <c r="AF39" s="1335"/>
      <c r="AG39" s="1009"/>
      <c r="AH39" s="1011"/>
      <c r="AI39" s="1322"/>
    </row>
    <row r="40" spans="1:35" ht="15.75" thickBot="1">
      <c r="A40" s="626"/>
      <c r="B40" s="626"/>
      <c r="C40" s="627"/>
      <c r="D40" s="628"/>
      <c r="E40" s="629"/>
      <c r="F40" s="630"/>
      <c r="G40" s="631"/>
      <c r="H40" s="632"/>
      <c r="I40" s="632"/>
      <c r="J40" s="633"/>
      <c r="K40" s="634"/>
      <c r="L40" s="635"/>
      <c r="M40" s="635"/>
      <c r="N40" s="619"/>
      <c r="O40" s="619"/>
      <c r="P40" s="619"/>
      <c r="Q40" s="619"/>
      <c r="R40" s="619"/>
      <c r="S40" s="619"/>
      <c r="T40" s="619"/>
      <c r="U40" s="619"/>
      <c r="V40" s="619"/>
      <c r="W40" s="619"/>
      <c r="X40" s="619"/>
      <c r="Y40" s="619"/>
      <c r="Z40" s="619"/>
      <c r="AA40" s="619"/>
      <c r="AB40" s="619"/>
      <c r="AC40" s="619"/>
      <c r="AD40" s="619"/>
      <c r="AE40" s="636"/>
      <c r="AF40" s="637"/>
      <c r="AG40" s="621"/>
      <c r="AH40" s="638"/>
      <c r="AI40" s="622"/>
    </row>
    <row r="41" spans="1:35" ht="15.75" thickBot="1">
      <c r="A41" s="1154" t="s">
        <v>709</v>
      </c>
      <c r="B41" s="1155"/>
      <c r="C41" s="1156"/>
      <c r="D41" s="198"/>
      <c r="E41" s="917" t="s">
        <v>710</v>
      </c>
      <c r="F41" s="917"/>
      <c r="G41" s="917"/>
      <c r="H41" s="917"/>
      <c r="I41" s="917"/>
      <c r="J41" s="917"/>
      <c r="K41" s="917"/>
      <c r="L41" s="917"/>
      <c r="M41" s="918"/>
      <c r="N41" s="919" t="s">
        <v>0</v>
      </c>
      <c r="O41" s="920"/>
      <c r="P41" s="920"/>
      <c r="Q41" s="920"/>
      <c r="R41" s="920"/>
      <c r="S41" s="920"/>
      <c r="T41" s="920"/>
      <c r="U41" s="920"/>
      <c r="V41" s="920"/>
      <c r="W41" s="920"/>
      <c r="X41" s="920"/>
      <c r="Y41" s="920"/>
      <c r="Z41" s="920"/>
      <c r="AA41" s="920"/>
      <c r="AB41" s="920"/>
      <c r="AC41" s="920"/>
      <c r="AD41" s="920"/>
      <c r="AE41" s="921"/>
      <c r="AF41" s="922" t="s">
        <v>1</v>
      </c>
      <c r="AG41" s="923"/>
      <c r="AH41" s="923"/>
      <c r="AI41" s="924"/>
    </row>
    <row r="42" spans="1:35" ht="15">
      <c r="A42" s="888" t="s">
        <v>18</v>
      </c>
      <c r="B42" s="890" t="s">
        <v>2</v>
      </c>
      <c r="C42" s="891"/>
      <c r="D42" s="891"/>
      <c r="E42" s="891"/>
      <c r="F42" s="891"/>
      <c r="G42" s="891"/>
      <c r="H42" s="894" t="s">
        <v>3</v>
      </c>
      <c r="I42" s="1333" t="s">
        <v>19</v>
      </c>
      <c r="J42" s="896" t="s">
        <v>4</v>
      </c>
      <c r="K42" s="898" t="s">
        <v>93</v>
      </c>
      <c r="L42" s="883" t="s">
        <v>20</v>
      </c>
      <c r="M42" s="885" t="s">
        <v>21</v>
      </c>
      <c r="N42" s="887" t="s">
        <v>32</v>
      </c>
      <c r="O42" s="879"/>
      <c r="P42" s="878" t="s">
        <v>33</v>
      </c>
      <c r="Q42" s="879"/>
      <c r="R42" s="878" t="s">
        <v>34</v>
      </c>
      <c r="S42" s="879"/>
      <c r="T42" s="878" t="s">
        <v>7</v>
      </c>
      <c r="U42" s="879"/>
      <c r="V42" s="878" t="s">
        <v>6</v>
      </c>
      <c r="W42" s="879"/>
      <c r="X42" s="878" t="s">
        <v>35</v>
      </c>
      <c r="Y42" s="879"/>
      <c r="Z42" s="878" t="s">
        <v>5</v>
      </c>
      <c r="AA42" s="879"/>
      <c r="AB42" s="878" t="s">
        <v>8</v>
      </c>
      <c r="AC42" s="879"/>
      <c r="AD42" s="878" t="s">
        <v>9</v>
      </c>
      <c r="AE42" s="880"/>
      <c r="AF42" s="881" t="s">
        <v>10</v>
      </c>
      <c r="AG42" s="867" t="s">
        <v>11</v>
      </c>
      <c r="AH42" s="869" t="s">
        <v>12</v>
      </c>
      <c r="AI42" s="871" t="s">
        <v>22</v>
      </c>
    </row>
    <row r="43" spans="1:35" ht="53.25" thickBot="1">
      <c r="A43" s="889"/>
      <c r="B43" s="892"/>
      <c r="C43" s="893"/>
      <c r="D43" s="893"/>
      <c r="E43" s="893"/>
      <c r="F43" s="893"/>
      <c r="G43" s="893"/>
      <c r="H43" s="895"/>
      <c r="I43" s="1334" t="s">
        <v>19</v>
      </c>
      <c r="J43" s="897"/>
      <c r="K43" s="899"/>
      <c r="L43" s="884"/>
      <c r="M43" s="886"/>
      <c r="N43" s="199" t="s">
        <v>23</v>
      </c>
      <c r="O43" s="200" t="s">
        <v>24</v>
      </c>
      <c r="P43" s="201" t="s">
        <v>23</v>
      </c>
      <c r="Q43" s="200" t="s">
        <v>24</v>
      </c>
      <c r="R43" s="201" t="s">
        <v>23</v>
      </c>
      <c r="S43" s="200" t="s">
        <v>24</v>
      </c>
      <c r="T43" s="201" t="s">
        <v>23</v>
      </c>
      <c r="U43" s="200" t="s">
        <v>24</v>
      </c>
      <c r="V43" s="201" t="s">
        <v>23</v>
      </c>
      <c r="W43" s="200" t="s">
        <v>24</v>
      </c>
      <c r="X43" s="201" t="s">
        <v>23</v>
      </c>
      <c r="Y43" s="200" t="s">
        <v>24</v>
      </c>
      <c r="Z43" s="201" t="s">
        <v>23</v>
      </c>
      <c r="AA43" s="200" t="s">
        <v>25</v>
      </c>
      <c r="AB43" s="201" t="s">
        <v>23</v>
      </c>
      <c r="AC43" s="200" t="s">
        <v>25</v>
      </c>
      <c r="AD43" s="201" t="s">
        <v>23</v>
      </c>
      <c r="AE43" s="202" t="s">
        <v>25</v>
      </c>
      <c r="AF43" s="882"/>
      <c r="AG43" s="868"/>
      <c r="AH43" s="870"/>
      <c r="AI43" s="872"/>
    </row>
    <row r="44" spans="1:35" ht="102" thickBot="1">
      <c r="A44" s="203" t="s">
        <v>657</v>
      </c>
      <c r="B44" s="873" t="s">
        <v>689</v>
      </c>
      <c r="C44" s="874"/>
      <c r="D44" s="874"/>
      <c r="E44" s="874"/>
      <c r="F44" s="874"/>
      <c r="G44" s="874"/>
      <c r="H44" s="204" t="s">
        <v>690</v>
      </c>
      <c r="I44" s="205" t="s">
        <v>691</v>
      </c>
      <c r="J44" s="206">
        <v>12</v>
      </c>
      <c r="K44" s="206"/>
      <c r="L44" s="207"/>
      <c r="M44" s="208"/>
      <c r="N44" s="209">
        <f>N63+N53+N48</f>
        <v>0</v>
      </c>
      <c r="O44" s="210">
        <f>O63+O53+O48</f>
        <v>0</v>
      </c>
      <c r="P44" s="210">
        <f>P63+P53+P48</f>
        <v>0</v>
      </c>
      <c r="Q44" s="210">
        <f>Q63+Q53+Q48</f>
        <v>0</v>
      </c>
      <c r="R44" s="293">
        <f>SUM(R29:R32)</f>
        <v>3600000</v>
      </c>
      <c r="S44" s="210">
        <f>S63+S53+S48</f>
        <v>0</v>
      </c>
      <c r="T44" s="210">
        <f>T63+T53+T48</f>
        <v>0</v>
      </c>
      <c r="U44" s="210">
        <f>U63+U53+U48</f>
        <v>0</v>
      </c>
      <c r="V44" s="210">
        <f>V63+V53+V48</f>
        <v>0</v>
      </c>
      <c r="W44" s="210">
        <f>W63+W53+W48</f>
        <v>0</v>
      </c>
      <c r="X44" s="210">
        <f>X45</f>
        <v>50000000</v>
      </c>
      <c r="Y44" s="210">
        <f>Y63+Y53+Y48</f>
        <v>0</v>
      </c>
      <c r="Z44" s="210">
        <f>Z45</f>
        <v>9000000</v>
      </c>
      <c r="AA44" s="210">
        <f>AA63+AA53+AA48</f>
        <v>0</v>
      </c>
      <c r="AB44" s="210">
        <f>AB63+AB53+AB48</f>
        <v>0</v>
      </c>
      <c r="AC44" s="210">
        <f>AC63+AC53+AC48</f>
        <v>0</v>
      </c>
      <c r="AD44" s="210">
        <f aca="true" t="shared" si="4" ref="AD44:AD49">R44+X44+Z44</f>
        <v>62600000</v>
      </c>
      <c r="AE44" s="211">
        <f>AE63+AE53+AE48</f>
        <v>0</v>
      </c>
      <c r="AF44" s="212" t="e">
        <f>AF63+AF53+AF48</f>
        <v>#VALUE!</v>
      </c>
      <c r="AG44" s="213"/>
      <c r="AH44" s="213"/>
      <c r="AI44" s="214"/>
    </row>
    <row r="45" spans="1:35" ht="46.5" thickBot="1">
      <c r="A45" s="284" t="s">
        <v>13</v>
      </c>
      <c r="B45" s="285" t="s">
        <v>30</v>
      </c>
      <c r="C45" s="285" t="s">
        <v>14</v>
      </c>
      <c r="D45" s="285" t="s">
        <v>29</v>
      </c>
      <c r="E45" s="285" t="s">
        <v>27</v>
      </c>
      <c r="F45" s="285" t="s">
        <v>28</v>
      </c>
      <c r="G45" s="287" t="s">
        <v>711</v>
      </c>
      <c r="H45" s="546" t="s">
        <v>31</v>
      </c>
      <c r="I45" s="413"/>
      <c r="J45" s="414"/>
      <c r="K45" s="414"/>
      <c r="L45" s="289"/>
      <c r="M45" s="290"/>
      <c r="N45" s="291">
        <f>SUM(N30:N33)</f>
        <v>0</v>
      </c>
      <c r="O45" s="292">
        <f>SUM(O30:O33)</f>
        <v>0</v>
      </c>
      <c r="P45" s="293">
        <f>SUM(P30:P33)</f>
        <v>0</v>
      </c>
      <c r="Q45" s="293">
        <f>SUM(Q30:Q33)</f>
        <v>0</v>
      </c>
      <c r="R45" s="293">
        <f>SUM(R46:R49)</f>
        <v>2500000</v>
      </c>
      <c r="S45" s="293">
        <f>SUM(S30:S33)</f>
        <v>0</v>
      </c>
      <c r="T45" s="293">
        <f>SUM(T30:T33)</f>
        <v>0</v>
      </c>
      <c r="U45" s="293">
        <f>SUM(U30:U33)</f>
        <v>0</v>
      </c>
      <c r="V45" s="293">
        <f>SUM(V30:V33)</f>
        <v>0</v>
      </c>
      <c r="W45" s="293">
        <f>SUM(W30:W33)</f>
        <v>0</v>
      </c>
      <c r="X45" s="293">
        <f>SUM(X46:X49)</f>
        <v>50000000</v>
      </c>
      <c r="Y45" s="293">
        <f>SUM(Y46:Y49)</f>
        <v>0</v>
      </c>
      <c r="Z45" s="293">
        <f>SUM(Z46:Z49)</f>
        <v>9000000</v>
      </c>
      <c r="AA45" s="293">
        <f>SUM(AA30:AA33)</f>
        <v>0</v>
      </c>
      <c r="AB45" s="293">
        <f>SUM(AB30:AB33)</f>
        <v>0</v>
      </c>
      <c r="AC45" s="293">
        <f>SUM(AC30:AC33)</f>
        <v>0</v>
      </c>
      <c r="AD45" s="293">
        <f t="shared" si="4"/>
        <v>61500000</v>
      </c>
      <c r="AE45" s="292">
        <f>AE30</f>
        <v>0</v>
      </c>
      <c r="AF45" s="295">
        <f>SUM(AF30:AF33)</f>
        <v>0</v>
      </c>
      <c r="AG45" s="296"/>
      <c r="AH45" s="296"/>
      <c r="AI45" s="297"/>
    </row>
    <row r="46" spans="1:35" ht="129">
      <c r="A46" s="1323" t="s">
        <v>712</v>
      </c>
      <c r="B46" s="844">
        <v>2012252580082</v>
      </c>
      <c r="C46" s="230" t="s">
        <v>662</v>
      </c>
      <c r="D46" s="230" t="s">
        <v>673</v>
      </c>
      <c r="E46" s="256">
        <v>75</v>
      </c>
      <c r="F46" s="232">
        <v>75</v>
      </c>
      <c r="G46" s="1325" t="s">
        <v>713</v>
      </c>
      <c r="H46" s="1328" t="s">
        <v>714</v>
      </c>
      <c r="I46" s="306">
        <v>0</v>
      </c>
      <c r="J46" s="859">
        <v>1</v>
      </c>
      <c r="K46" s="267" t="s">
        <v>429</v>
      </c>
      <c r="L46" s="1332"/>
      <c r="M46" s="1317"/>
      <c r="N46" s="572"/>
      <c r="O46" s="238"/>
      <c r="P46" s="238"/>
      <c r="Q46" s="238"/>
      <c r="R46" s="238"/>
      <c r="S46" s="238">
        <f>SUM(Q46)</f>
        <v>0</v>
      </c>
      <c r="T46" s="238"/>
      <c r="U46" s="238"/>
      <c r="V46" s="238"/>
      <c r="W46" s="238"/>
      <c r="X46" s="238">
        <v>5000000</v>
      </c>
      <c r="Y46" s="238"/>
      <c r="Z46" s="238">
        <v>1000000</v>
      </c>
      <c r="AA46" s="238"/>
      <c r="AB46" s="238"/>
      <c r="AC46" s="238"/>
      <c r="AD46" s="271">
        <f t="shared" si="4"/>
        <v>6000000</v>
      </c>
      <c r="AE46" s="840"/>
      <c r="AF46" s="259" t="s">
        <v>715</v>
      </c>
      <c r="AG46" s="841" t="s">
        <v>668</v>
      </c>
      <c r="AH46" s="857" t="s">
        <v>677</v>
      </c>
      <c r="AI46" s="1321" t="s">
        <v>678</v>
      </c>
    </row>
    <row r="47" spans="1:35" ht="124.5">
      <c r="A47" s="1323"/>
      <c r="B47" s="858"/>
      <c r="C47" s="230" t="s">
        <v>684</v>
      </c>
      <c r="D47" s="230">
        <v>10</v>
      </c>
      <c r="E47" s="256">
        <v>3</v>
      </c>
      <c r="F47" s="232">
        <v>3</v>
      </c>
      <c r="G47" s="1326"/>
      <c r="H47" s="1329"/>
      <c r="I47" s="306">
        <v>0</v>
      </c>
      <c r="J47" s="856"/>
      <c r="K47" s="267" t="s">
        <v>429</v>
      </c>
      <c r="L47" s="857"/>
      <c r="M47" s="1318"/>
      <c r="N47" s="572"/>
      <c r="O47" s="238"/>
      <c r="P47" s="238"/>
      <c r="Q47" s="238"/>
      <c r="R47" s="238">
        <v>1500000</v>
      </c>
      <c r="S47" s="238"/>
      <c r="T47" s="238"/>
      <c r="U47" s="238"/>
      <c r="V47" s="238"/>
      <c r="W47" s="238"/>
      <c r="X47" s="238">
        <v>28000000</v>
      </c>
      <c r="Y47" s="238"/>
      <c r="Z47" s="238">
        <v>6000000</v>
      </c>
      <c r="AA47" s="238"/>
      <c r="AB47" s="238"/>
      <c r="AC47" s="238"/>
      <c r="AD47" s="271">
        <f t="shared" si="4"/>
        <v>35500000</v>
      </c>
      <c r="AE47" s="840"/>
      <c r="AF47" s="259" t="s">
        <v>716</v>
      </c>
      <c r="AG47" s="841"/>
      <c r="AH47" s="857"/>
      <c r="AI47" s="1321"/>
    </row>
    <row r="48" spans="1:35" ht="124.5">
      <c r="A48" s="1323"/>
      <c r="B48" s="858"/>
      <c r="C48" s="230" t="s">
        <v>697</v>
      </c>
      <c r="D48" s="230" t="s">
        <v>717</v>
      </c>
      <c r="E48" s="607">
        <v>75</v>
      </c>
      <c r="F48" s="232">
        <v>75</v>
      </c>
      <c r="G48" s="1326"/>
      <c r="H48" s="1329"/>
      <c r="I48" s="306">
        <v>0</v>
      </c>
      <c r="J48" s="856"/>
      <c r="K48" s="267" t="s">
        <v>429</v>
      </c>
      <c r="L48" s="857"/>
      <c r="M48" s="1318"/>
      <c r="N48" s="572"/>
      <c r="O48" s="238"/>
      <c r="P48" s="238"/>
      <c r="Q48" s="238"/>
      <c r="R48" s="238"/>
      <c r="S48" s="238"/>
      <c r="T48" s="238"/>
      <c r="U48" s="238"/>
      <c r="V48" s="238"/>
      <c r="W48" s="238"/>
      <c r="X48" s="238">
        <v>15000000</v>
      </c>
      <c r="Y48" s="238"/>
      <c r="Z48" s="238">
        <v>1000000</v>
      </c>
      <c r="AA48" s="238"/>
      <c r="AB48" s="238"/>
      <c r="AC48" s="238"/>
      <c r="AD48" s="271">
        <f t="shared" si="4"/>
        <v>16000000</v>
      </c>
      <c r="AE48" s="840"/>
      <c r="AF48" s="262" t="s">
        <v>716</v>
      </c>
      <c r="AG48" s="841"/>
      <c r="AH48" s="857"/>
      <c r="AI48" s="1321"/>
    </row>
    <row r="49" spans="1:35" ht="125.25" thickBot="1">
      <c r="A49" s="1324"/>
      <c r="B49" s="1141"/>
      <c r="C49" s="608" t="s">
        <v>699</v>
      </c>
      <c r="D49" s="608">
        <v>1</v>
      </c>
      <c r="E49" s="609">
        <v>0</v>
      </c>
      <c r="F49" s="435">
        <v>1</v>
      </c>
      <c r="G49" s="1327"/>
      <c r="H49" s="1330"/>
      <c r="I49" s="437">
        <v>0</v>
      </c>
      <c r="J49" s="1331"/>
      <c r="K49" s="604" t="s">
        <v>429</v>
      </c>
      <c r="L49" s="1320"/>
      <c r="M49" s="1319"/>
      <c r="N49" s="605"/>
      <c r="O49" s="393"/>
      <c r="P49" s="393"/>
      <c r="Q49" s="393"/>
      <c r="R49" s="393">
        <v>1000000</v>
      </c>
      <c r="S49" s="393"/>
      <c r="T49" s="393"/>
      <c r="U49" s="393"/>
      <c r="V49" s="393"/>
      <c r="W49" s="393"/>
      <c r="X49" s="393">
        <v>2000000</v>
      </c>
      <c r="Y49" s="393"/>
      <c r="Z49" s="393">
        <v>1000000</v>
      </c>
      <c r="AA49" s="393"/>
      <c r="AB49" s="393"/>
      <c r="AC49" s="393"/>
      <c r="AD49" s="271">
        <f t="shared" si="4"/>
        <v>4000000</v>
      </c>
      <c r="AE49" s="1026"/>
      <c r="AF49" s="455" t="s">
        <v>716</v>
      </c>
      <c r="AG49" s="1009"/>
      <c r="AH49" s="1320"/>
      <c r="AI49" s="1322"/>
    </row>
  </sheetData>
  <sheetProtection/>
  <mergeCells count="159">
    <mergeCell ref="A2:AI2"/>
    <mergeCell ref="A3:AI3"/>
    <mergeCell ref="A4:G4"/>
    <mergeCell ref="H4:S4"/>
    <mergeCell ref="T4:AI4"/>
    <mergeCell ref="A5:C5"/>
    <mergeCell ref="E5:M5"/>
    <mergeCell ref="N5:AE5"/>
    <mergeCell ref="AF5:AI5"/>
    <mergeCell ref="A6:A7"/>
    <mergeCell ref="B6:G7"/>
    <mergeCell ref="H6:H7"/>
    <mergeCell ref="I6:I7"/>
    <mergeCell ref="J6:J7"/>
    <mergeCell ref="K6:K7"/>
    <mergeCell ref="AD6:AE6"/>
    <mergeCell ref="AF6:AF7"/>
    <mergeCell ref="L6:L7"/>
    <mergeCell ref="M6:M7"/>
    <mergeCell ref="N6:O6"/>
    <mergeCell ref="P6:Q6"/>
    <mergeCell ref="R6:S6"/>
    <mergeCell ref="T6:U6"/>
    <mergeCell ref="H11:H13"/>
    <mergeCell ref="J11:J13"/>
    <mergeCell ref="V6:W6"/>
    <mergeCell ref="X6:Y6"/>
    <mergeCell ref="Z6:AA6"/>
    <mergeCell ref="AB6:AC6"/>
    <mergeCell ref="AG11:AG13"/>
    <mergeCell ref="AH11:AH13"/>
    <mergeCell ref="AG6:AG7"/>
    <mergeCell ref="AH6:AH7"/>
    <mergeCell ref="AI6:AI7"/>
    <mergeCell ref="B8:G8"/>
    <mergeCell ref="A9:AI9"/>
    <mergeCell ref="A11:A13"/>
    <mergeCell ref="B11:B12"/>
    <mergeCell ref="G11:G13"/>
    <mergeCell ref="L15:L17"/>
    <mergeCell ref="M15:M17"/>
    <mergeCell ref="AD15:AD17"/>
    <mergeCell ref="AE15:AE17"/>
    <mergeCell ref="L11:L13"/>
    <mergeCell ref="M11:M13"/>
    <mergeCell ref="AD11:AD13"/>
    <mergeCell ref="AE11:AE13"/>
    <mergeCell ref="H20:H23"/>
    <mergeCell ref="I20:I23"/>
    <mergeCell ref="L20:L23"/>
    <mergeCell ref="M20:M23"/>
    <mergeCell ref="AI11:AI13"/>
    <mergeCell ref="A15:A17"/>
    <mergeCell ref="B15:B17"/>
    <mergeCell ref="G15:G17"/>
    <mergeCell ref="H15:H17"/>
    <mergeCell ref="J15:J17"/>
    <mergeCell ref="AF15:AF17"/>
    <mergeCell ref="AG15:AG17"/>
    <mergeCell ref="AF20:AF23"/>
    <mergeCell ref="AG20:AG23"/>
    <mergeCell ref="AH15:AH17"/>
    <mergeCell ref="AI15:AI17"/>
    <mergeCell ref="A18:AI18"/>
    <mergeCell ref="A20:A23"/>
    <mergeCell ref="B20:B23"/>
    <mergeCell ref="G20:G23"/>
    <mergeCell ref="AH20:AH23"/>
    <mergeCell ref="AI20:AI23"/>
    <mergeCell ref="A25:C25"/>
    <mergeCell ref="E25:M25"/>
    <mergeCell ref="N25:AE25"/>
    <mergeCell ref="AF25:AI25"/>
    <mergeCell ref="J20:J23"/>
    <mergeCell ref="K20:K23"/>
    <mergeCell ref="AD20:AD23"/>
    <mergeCell ref="AE20:AE23"/>
    <mergeCell ref="A26:A27"/>
    <mergeCell ref="B26:G27"/>
    <mergeCell ref="H26:H27"/>
    <mergeCell ref="I26:I27"/>
    <mergeCell ref="J26:J27"/>
    <mergeCell ref="K26:K27"/>
    <mergeCell ref="Z26:AA26"/>
    <mergeCell ref="AB26:AC26"/>
    <mergeCell ref="AD26:AE26"/>
    <mergeCell ref="AF26:AF27"/>
    <mergeCell ref="L26:L27"/>
    <mergeCell ref="M26:M27"/>
    <mergeCell ref="N26:O26"/>
    <mergeCell ref="P26:Q26"/>
    <mergeCell ref="R26:S26"/>
    <mergeCell ref="T26:U26"/>
    <mergeCell ref="B28:G28"/>
    <mergeCell ref="A30:A33"/>
    <mergeCell ref="B30:B33"/>
    <mergeCell ref="G30:G33"/>
    <mergeCell ref="H30:H33"/>
    <mergeCell ref="I30:I33"/>
    <mergeCell ref="M30:M33"/>
    <mergeCell ref="AF30:AF33"/>
    <mergeCell ref="AG30:AG33"/>
    <mergeCell ref="AH30:AH33"/>
    <mergeCell ref="AI30:AI33"/>
    <mergeCell ref="AG26:AG27"/>
    <mergeCell ref="AH26:AH27"/>
    <mergeCell ref="AI26:AI27"/>
    <mergeCell ref="V26:W26"/>
    <mergeCell ref="X26:Y26"/>
    <mergeCell ref="B36:B39"/>
    <mergeCell ref="G36:G39"/>
    <mergeCell ref="H36:H39"/>
    <mergeCell ref="J36:J39"/>
    <mergeCell ref="L36:L39"/>
    <mergeCell ref="L30:L33"/>
    <mergeCell ref="J30:J33"/>
    <mergeCell ref="M36:M39"/>
    <mergeCell ref="AF36:AF39"/>
    <mergeCell ref="AG36:AG39"/>
    <mergeCell ref="AH36:AH39"/>
    <mergeCell ref="AI36:AI39"/>
    <mergeCell ref="A41:C41"/>
    <mergeCell ref="E41:M41"/>
    <mergeCell ref="N41:AE41"/>
    <mergeCell ref="AF41:AI41"/>
    <mergeCell ref="A36:A39"/>
    <mergeCell ref="T42:U42"/>
    <mergeCell ref="A42:A43"/>
    <mergeCell ref="B42:G43"/>
    <mergeCell ref="H42:H43"/>
    <mergeCell ref="I42:I43"/>
    <mergeCell ref="J42:J43"/>
    <mergeCell ref="K42:K43"/>
    <mergeCell ref="L46:L49"/>
    <mergeCell ref="V42:W42"/>
    <mergeCell ref="X42:Y42"/>
    <mergeCell ref="Z42:AA42"/>
    <mergeCell ref="AB42:AC42"/>
    <mergeCell ref="AD42:AE42"/>
    <mergeCell ref="L42:L43"/>
    <mergeCell ref="M42:M43"/>
    <mergeCell ref="N42:O42"/>
    <mergeCell ref="P42:Q42"/>
    <mergeCell ref="B44:G44"/>
    <mergeCell ref="A46:A49"/>
    <mergeCell ref="B46:B49"/>
    <mergeCell ref="G46:G49"/>
    <mergeCell ref="H46:H49"/>
    <mergeCell ref="J46:J49"/>
    <mergeCell ref="M46:M49"/>
    <mergeCell ref="AE46:AE49"/>
    <mergeCell ref="AG46:AG49"/>
    <mergeCell ref="AH46:AH49"/>
    <mergeCell ref="AI46:AI49"/>
    <mergeCell ref="AG42:AG43"/>
    <mergeCell ref="AH42:AH43"/>
    <mergeCell ref="AI42:AI43"/>
    <mergeCell ref="AF42:AF43"/>
    <mergeCell ref="R42:S42"/>
  </mergeCell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2:AI28"/>
  <sheetViews>
    <sheetView zoomScalePageLayoutView="0" workbookViewId="0" topLeftCell="A31">
      <selection activeCell="N1" sqref="N1:AI16384"/>
    </sheetView>
  </sheetViews>
  <sheetFormatPr defaultColWidth="11.421875" defaultRowHeight="15"/>
  <cols>
    <col min="14" max="35" width="3.421875" style="0" customWidth="1"/>
  </cols>
  <sheetData>
    <row r="1" ht="15.75" thickBot="1"/>
    <row r="2" spans="1:35" ht="15">
      <c r="A2" s="900" t="s">
        <v>185</v>
      </c>
      <c r="B2" s="901"/>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2"/>
    </row>
    <row r="3" spans="1:35" ht="15.75" thickBot="1">
      <c r="A3" s="903" t="s">
        <v>186</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905"/>
    </row>
    <row r="4" spans="1:35" ht="48.75" customHeight="1">
      <c r="A4" s="1151" t="s">
        <v>718</v>
      </c>
      <c r="B4" s="1152"/>
      <c r="C4" s="1152"/>
      <c r="D4" s="1152"/>
      <c r="E4" s="1152"/>
      <c r="F4" s="1152"/>
      <c r="G4" s="1153"/>
      <c r="H4" s="909" t="s">
        <v>719</v>
      </c>
      <c r="I4" s="910"/>
      <c r="J4" s="910"/>
      <c r="K4" s="910"/>
      <c r="L4" s="910"/>
      <c r="M4" s="910"/>
      <c r="N4" s="910"/>
      <c r="O4" s="910"/>
      <c r="P4" s="910"/>
      <c r="Q4" s="910"/>
      <c r="R4" s="910"/>
      <c r="S4" s="911"/>
      <c r="T4" s="909" t="s">
        <v>720</v>
      </c>
      <c r="U4" s="912"/>
      <c r="V4" s="912"/>
      <c r="W4" s="912"/>
      <c r="X4" s="912"/>
      <c r="Y4" s="912"/>
      <c r="Z4" s="912"/>
      <c r="AA4" s="912"/>
      <c r="AB4" s="912"/>
      <c r="AC4" s="912"/>
      <c r="AD4" s="912"/>
      <c r="AE4" s="912"/>
      <c r="AF4" s="912"/>
      <c r="AG4" s="912"/>
      <c r="AH4" s="912"/>
      <c r="AI4" s="913"/>
    </row>
    <row r="5" spans="1:35" ht="62.25" customHeight="1" thickBot="1">
      <c r="A5" s="1154" t="s">
        <v>721</v>
      </c>
      <c r="B5" s="1155"/>
      <c r="C5" s="1156"/>
      <c r="D5" s="198"/>
      <c r="E5" s="917" t="s">
        <v>722</v>
      </c>
      <c r="F5" s="917"/>
      <c r="G5" s="917"/>
      <c r="H5" s="917"/>
      <c r="I5" s="917"/>
      <c r="J5" s="917"/>
      <c r="K5" s="917"/>
      <c r="L5" s="917"/>
      <c r="M5" s="918"/>
      <c r="N5" s="919" t="s">
        <v>0</v>
      </c>
      <c r="O5" s="920"/>
      <c r="P5" s="920"/>
      <c r="Q5" s="920"/>
      <c r="R5" s="920"/>
      <c r="S5" s="920"/>
      <c r="T5" s="920"/>
      <c r="U5" s="920"/>
      <c r="V5" s="920"/>
      <c r="W5" s="920"/>
      <c r="X5" s="920"/>
      <c r="Y5" s="920"/>
      <c r="Z5" s="920"/>
      <c r="AA5" s="920"/>
      <c r="AB5" s="920"/>
      <c r="AC5" s="920"/>
      <c r="AD5" s="920"/>
      <c r="AE5" s="921"/>
      <c r="AF5" s="922" t="s">
        <v>1</v>
      </c>
      <c r="AG5" s="923"/>
      <c r="AH5" s="923"/>
      <c r="AI5" s="924"/>
    </row>
    <row r="6" spans="1:35" ht="15">
      <c r="A6" s="888" t="s">
        <v>18</v>
      </c>
      <c r="B6" s="890" t="s">
        <v>2</v>
      </c>
      <c r="C6" s="891"/>
      <c r="D6" s="891"/>
      <c r="E6" s="891"/>
      <c r="F6" s="891"/>
      <c r="G6" s="891"/>
      <c r="H6" s="894" t="s">
        <v>3</v>
      </c>
      <c r="I6" s="896" t="s">
        <v>19</v>
      </c>
      <c r="J6" s="896" t="s">
        <v>4</v>
      </c>
      <c r="K6" s="898" t="s">
        <v>93</v>
      </c>
      <c r="L6" s="883" t="s">
        <v>20</v>
      </c>
      <c r="M6" s="885" t="s">
        <v>21</v>
      </c>
      <c r="N6" s="887" t="s">
        <v>32</v>
      </c>
      <c r="O6" s="879"/>
      <c r="P6" s="878" t="s">
        <v>33</v>
      </c>
      <c r="Q6" s="879"/>
      <c r="R6" s="878" t="s">
        <v>34</v>
      </c>
      <c r="S6" s="879"/>
      <c r="T6" s="878" t="s">
        <v>7</v>
      </c>
      <c r="U6" s="879"/>
      <c r="V6" s="878" t="s">
        <v>6</v>
      </c>
      <c r="W6" s="879"/>
      <c r="X6" s="878" t="s">
        <v>35</v>
      </c>
      <c r="Y6" s="879"/>
      <c r="Z6" s="878" t="s">
        <v>5</v>
      </c>
      <c r="AA6" s="879"/>
      <c r="AB6" s="878" t="s">
        <v>8</v>
      </c>
      <c r="AC6" s="879"/>
      <c r="AD6" s="878" t="s">
        <v>9</v>
      </c>
      <c r="AE6" s="880"/>
      <c r="AF6" s="881" t="s">
        <v>10</v>
      </c>
      <c r="AG6" s="867" t="s">
        <v>11</v>
      </c>
      <c r="AH6" s="869" t="s">
        <v>12</v>
      </c>
      <c r="AI6" s="871" t="s">
        <v>22</v>
      </c>
    </row>
    <row r="7" spans="1:35" ht="61.5" customHeight="1" thickBot="1">
      <c r="A7" s="889"/>
      <c r="B7" s="892"/>
      <c r="C7" s="893"/>
      <c r="D7" s="893"/>
      <c r="E7" s="893"/>
      <c r="F7" s="893"/>
      <c r="G7" s="893"/>
      <c r="H7" s="895"/>
      <c r="I7" s="897" t="s">
        <v>19</v>
      </c>
      <c r="J7" s="897"/>
      <c r="K7" s="899"/>
      <c r="L7" s="884"/>
      <c r="M7" s="886"/>
      <c r="N7" s="199" t="s">
        <v>23</v>
      </c>
      <c r="O7" s="200" t="s">
        <v>24</v>
      </c>
      <c r="P7" s="201" t="s">
        <v>23</v>
      </c>
      <c r="Q7" s="200" t="s">
        <v>24</v>
      </c>
      <c r="R7" s="201" t="s">
        <v>23</v>
      </c>
      <c r="S7" s="200" t="s">
        <v>24</v>
      </c>
      <c r="T7" s="201" t="s">
        <v>23</v>
      </c>
      <c r="U7" s="200" t="s">
        <v>24</v>
      </c>
      <c r="V7" s="201" t="s">
        <v>23</v>
      </c>
      <c r="W7" s="200" t="s">
        <v>24</v>
      </c>
      <c r="X7" s="201" t="s">
        <v>23</v>
      </c>
      <c r="Y7" s="200" t="s">
        <v>24</v>
      </c>
      <c r="Z7" s="201" t="s">
        <v>23</v>
      </c>
      <c r="AA7" s="200" t="s">
        <v>25</v>
      </c>
      <c r="AB7" s="201" t="s">
        <v>23</v>
      </c>
      <c r="AC7" s="200" t="s">
        <v>25</v>
      </c>
      <c r="AD7" s="201" t="s">
        <v>23</v>
      </c>
      <c r="AE7" s="202" t="s">
        <v>25</v>
      </c>
      <c r="AF7" s="882"/>
      <c r="AG7" s="868"/>
      <c r="AH7" s="870"/>
      <c r="AI7" s="872"/>
    </row>
    <row r="8" spans="1:35" ht="169.5" thickBot="1">
      <c r="A8" s="203" t="s">
        <v>657</v>
      </c>
      <c r="B8" s="873" t="s">
        <v>723</v>
      </c>
      <c r="C8" s="874"/>
      <c r="D8" s="874"/>
      <c r="E8" s="874"/>
      <c r="F8" s="874"/>
      <c r="G8" s="874"/>
      <c r="H8" s="204" t="s">
        <v>724</v>
      </c>
      <c r="I8" s="205" t="s">
        <v>725</v>
      </c>
      <c r="J8" s="206">
        <v>2</v>
      </c>
      <c r="K8" s="206"/>
      <c r="L8" s="207"/>
      <c r="M8" s="208"/>
      <c r="N8" s="209">
        <f>N10+N19</f>
        <v>0</v>
      </c>
      <c r="O8" s="209">
        <f aca="true" t="shared" si="0" ref="O8:AE8">O10+O19</f>
        <v>0</v>
      </c>
      <c r="P8" s="209">
        <f t="shared" si="0"/>
        <v>0</v>
      </c>
      <c r="Q8" s="209">
        <f t="shared" si="0"/>
        <v>0</v>
      </c>
      <c r="R8" s="209">
        <f t="shared" si="0"/>
        <v>0</v>
      </c>
      <c r="S8" s="209">
        <f t="shared" si="0"/>
        <v>1700000</v>
      </c>
      <c r="T8" s="209">
        <f t="shared" si="0"/>
        <v>0</v>
      </c>
      <c r="U8" s="209">
        <f t="shared" si="0"/>
        <v>0</v>
      </c>
      <c r="V8" s="209">
        <f t="shared" si="0"/>
        <v>0</v>
      </c>
      <c r="W8" s="209">
        <f t="shared" si="0"/>
        <v>0</v>
      </c>
      <c r="X8" s="209">
        <f t="shared" si="0"/>
        <v>0</v>
      </c>
      <c r="Y8" s="209">
        <f t="shared" si="0"/>
        <v>0</v>
      </c>
      <c r="Z8" s="209">
        <f t="shared" si="0"/>
        <v>40000000</v>
      </c>
      <c r="AA8" s="209">
        <f t="shared" si="0"/>
        <v>0</v>
      </c>
      <c r="AB8" s="209">
        <f t="shared" si="0"/>
        <v>0</v>
      </c>
      <c r="AC8" s="209">
        <f t="shared" si="0"/>
        <v>0</v>
      </c>
      <c r="AD8" s="209">
        <f>S8+Z8</f>
        <v>41700000</v>
      </c>
      <c r="AE8" s="209">
        <f t="shared" si="0"/>
        <v>0</v>
      </c>
      <c r="AF8" s="212">
        <v>0</v>
      </c>
      <c r="AG8" s="213"/>
      <c r="AH8" s="213"/>
      <c r="AI8" s="214"/>
    </row>
    <row r="9" spans="1:35" ht="15.75" thickBot="1">
      <c r="A9" s="969"/>
      <c r="B9" s="970"/>
      <c r="C9" s="970"/>
      <c r="D9" s="970"/>
      <c r="E9" s="970"/>
      <c r="F9" s="970"/>
      <c r="G9" s="970"/>
      <c r="H9" s="970"/>
      <c r="I9" s="970"/>
      <c r="J9" s="970"/>
      <c r="K9" s="970"/>
      <c r="L9" s="970"/>
      <c r="M9" s="970"/>
      <c r="N9" s="970"/>
      <c r="O9" s="970"/>
      <c r="P9" s="970"/>
      <c r="Q9" s="970"/>
      <c r="R9" s="970"/>
      <c r="S9" s="970"/>
      <c r="T9" s="970"/>
      <c r="U9" s="970"/>
      <c r="V9" s="970"/>
      <c r="W9" s="970"/>
      <c r="X9" s="970"/>
      <c r="Y9" s="970"/>
      <c r="Z9" s="970"/>
      <c r="AA9" s="970"/>
      <c r="AB9" s="970"/>
      <c r="AC9" s="970"/>
      <c r="AD9" s="970"/>
      <c r="AE9" s="970"/>
      <c r="AF9" s="970"/>
      <c r="AG9" s="970"/>
      <c r="AH9" s="970"/>
      <c r="AI9" s="971"/>
    </row>
    <row r="10" spans="1:35" ht="34.5" thickBot="1">
      <c r="A10" s="284" t="s">
        <v>13</v>
      </c>
      <c r="B10" s="285" t="s">
        <v>30</v>
      </c>
      <c r="C10" s="285" t="s">
        <v>14</v>
      </c>
      <c r="D10" s="285" t="s">
        <v>26</v>
      </c>
      <c r="E10" s="285" t="s">
        <v>27</v>
      </c>
      <c r="F10" s="285" t="s">
        <v>28</v>
      </c>
      <c r="G10" s="287" t="s">
        <v>15</v>
      </c>
      <c r="H10" s="546" t="s">
        <v>31</v>
      </c>
      <c r="I10" s="547"/>
      <c r="J10" s="547"/>
      <c r="K10" s="547"/>
      <c r="L10" s="547"/>
      <c r="M10" s="548"/>
      <c r="N10" s="291">
        <f aca="true" t="shared" si="1" ref="N10:AC10">SUM(N11:N17)</f>
        <v>0</v>
      </c>
      <c r="O10" s="292">
        <f t="shared" si="1"/>
        <v>0</v>
      </c>
      <c r="P10" s="293">
        <f t="shared" si="1"/>
        <v>0</v>
      </c>
      <c r="Q10" s="292">
        <f t="shared" si="1"/>
        <v>0</v>
      </c>
      <c r="R10" s="292">
        <f t="shared" si="1"/>
        <v>0</v>
      </c>
      <c r="S10" s="292">
        <f t="shared" si="1"/>
        <v>1700000</v>
      </c>
      <c r="T10" s="292">
        <f t="shared" si="1"/>
        <v>0</v>
      </c>
      <c r="U10" s="292">
        <f t="shared" si="1"/>
        <v>0</v>
      </c>
      <c r="V10" s="292">
        <f t="shared" si="1"/>
        <v>0</v>
      </c>
      <c r="W10" s="292">
        <f t="shared" si="1"/>
        <v>0</v>
      </c>
      <c r="X10" s="292">
        <f t="shared" si="1"/>
        <v>0</v>
      </c>
      <c r="Y10" s="292">
        <f t="shared" si="1"/>
        <v>0</v>
      </c>
      <c r="Z10" s="292">
        <f t="shared" si="1"/>
        <v>0</v>
      </c>
      <c r="AA10" s="292">
        <f t="shared" si="1"/>
        <v>0</v>
      </c>
      <c r="AB10" s="292">
        <f t="shared" si="1"/>
        <v>0</v>
      </c>
      <c r="AC10" s="292">
        <f t="shared" si="1"/>
        <v>0</v>
      </c>
      <c r="AD10" s="294">
        <f>S10</f>
        <v>1700000</v>
      </c>
      <c r="AE10" s="292">
        <f>AE11</f>
        <v>0</v>
      </c>
      <c r="AF10" s="295">
        <f>SUM(AF11:AF17)</f>
        <v>0</v>
      </c>
      <c r="AG10" s="296"/>
      <c r="AH10" s="296"/>
      <c r="AI10" s="297"/>
    </row>
    <row r="11" spans="1:35" ht="255.75" thickBot="1">
      <c r="A11" s="1047" t="s">
        <v>726</v>
      </c>
      <c r="B11" s="1140">
        <v>2012252580083</v>
      </c>
      <c r="C11" s="1001" t="s">
        <v>727</v>
      </c>
      <c r="D11" s="598" t="s">
        <v>728</v>
      </c>
      <c r="E11" s="563">
        <v>100</v>
      </c>
      <c r="F11" s="232">
        <v>100</v>
      </c>
      <c r="G11" s="13" t="s">
        <v>729</v>
      </c>
      <c r="H11" s="16" t="s">
        <v>730</v>
      </c>
      <c r="I11" s="552" t="s">
        <v>731</v>
      </c>
      <c r="J11" s="16">
        <v>2</v>
      </c>
      <c r="K11" s="16">
        <v>1</v>
      </c>
      <c r="L11" s="403">
        <v>100</v>
      </c>
      <c r="M11" s="1138"/>
      <c r="N11" s="585" t="s">
        <v>429</v>
      </c>
      <c r="O11" s="268"/>
      <c r="P11" s="586"/>
      <c r="Q11" s="559"/>
      <c r="R11" s="559"/>
      <c r="S11" s="380">
        <v>500000</v>
      </c>
      <c r="T11" s="559"/>
      <c r="U11" s="559"/>
      <c r="V11" s="559"/>
      <c r="W11" s="559"/>
      <c r="X11" s="559"/>
      <c r="Y11" s="559"/>
      <c r="Z11" s="559"/>
      <c r="AA11" s="559"/>
      <c r="AB11" s="280"/>
      <c r="AC11" s="280"/>
      <c r="AD11" s="294">
        <f>S11</f>
        <v>500000</v>
      </c>
      <c r="AE11" s="271"/>
      <c r="AF11" s="239" t="s">
        <v>732</v>
      </c>
      <c r="AG11" s="841" t="s">
        <v>733</v>
      </c>
      <c r="AH11" s="841" t="s">
        <v>734</v>
      </c>
      <c r="AI11" s="1045" t="s">
        <v>735</v>
      </c>
    </row>
    <row r="12" spans="1:35" ht="179.25" thickBot="1">
      <c r="A12" s="1048"/>
      <c r="B12" s="858"/>
      <c r="C12" s="1002"/>
      <c r="D12" s="275"/>
      <c r="E12" s="304"/>
      <c r="F12" s="232"/>
      <c r="G12" s="13" t="s">
        <v>736</v>
      </c>
      <c r="H12" s="16" t="s">
        <v>737</v>
      </c>
      <c r="I12" s="552"/>
      <c r="J12" s="16">
        <v>30</v>
      </c>
      <c r="K12" s="16">
        <v>11</v>
      </c>
      <c r="L12" s="403"/>
      <c r="M12" s="1138"/>
      <c r="N12" s="639"/>
      <c r="O12" s="268"/>
      <c r="P12" s="586"/>
      <c r="Q12" s="640"/>
      <c r="R12" s="640"/>
      <c r="S12" s="583"/>
      <c r="T12" s="640"/>
      <c r="U12" s="640"/>
      <c r="V12" s="640"/>
      <c r="W12" s="640"/>
      <c r="X12" s="640"/>
      <c r="Y12" s="640"/>
      <c r="Z12" s="640"/>
      <c r="AA12" s="640"/>
      <c r="AB12" s="280"/>
      <c r="AC12" s="280"/>
      <c r="AD12" s="294"/>
      <c r="AE12" s="271"/>
      <c r="AF12" s="239"/>
      <c r="AG12" s="841"/>
      <c r="AH12" s="841"/>
      <c r="AI12" s="1045"/>
    </row>
    <row r="13" spans="1:35" ht="128.25" thickBot="1">
      <c r="A13" s="1048"/>
      <c r="B13" s="858"/>
      <c r="C13" s="855"/>
      <c r="D13" s="275"/>
      <c r="E13" s="304"/>
      <c r="F13" s="232"/>
      <c r="G13" s="13" t="s">
        <v>738</v>
      </c>
      <c r="H13" s="15" t="s">
        <v>739</v>
      </c>
      <c r="I13" s="552"/>
      <c r="J13" s="15">
        <v>1</v>
      </c>
      <c r="K13" s="15">
        <v>0.5</v>
      </c>
      <c r="L13" s="403"/>
      <c r="M13" s="1138"/>
      <c r="N13" s="639"/>
      <c r="O13" s="268"/>
      <c r="P13" s="586"/>
      <c r="Q13" s="640"/>
      <c r="R13" s="640"/>
      <c r="S13" s="583"/>
      <c r="T13" s="640"/>
      <c r="U13" s="640"/>
      <c r="V13" s="640"/>
      <c r="W13" s="640"/>
      <c r="X13" s="640"/>
      <c r="Y13" s="640"/>
      <c r="Z13" s="640"/>
      <c r="AA13" s="640"/>
      <c r="AB13" s="280"/>
      <c r="AC13" s="280"/>
      <c r="AD13" s="294"/>
      <c r="AE13" s="271"/>
      <c r="AF13" s="239"/>
      <c r="AG13" s="841"/>
      <c r="AH13" s="841"/>
      <c r="AI13" s="1045"/>
    </row>
    <row r="14" spans="1:35" ht="243" thickBot="1">
      <c r="A14" s="1048"/>
      <c r="B14" s="858"/>
      <c r="C14" s="854" t="s">
        <v>740</v>
      </c>
      <c r="D14" s="275"/>
      <c r="E14" s="304"/>
      <c r="F14" s="232"/>
      <c r="G14" s="13" t="s">
        <v>741</v>
      </c>
      <c r="H14" s="15" t="s">
        <v>742</v>
      </c>
      <c r="I14" s="552"/>
      <c r="J14" s="188">
        <v>2</v>
      </c>
      <c r="K14" s="15">
        <v>0.01</v>
      </c>
      <c r="L14" s="403"/>
      <c r="M14" s="1138"/>
      <c r="N14" s="639"/>
      <c r="O14" s="268"/>
      <c r="P14" s="586"/>
      <c r="Q14" s="640"/>
      <c r="R14" s="640"/>
      <c r="S14" s="583"/>
      <c r="T14" s="640"/>
      <c r="U14" s="640"/>
      <c r="V14" s="640"/>
      <c r="W14" s="640"/>
      <c r="X14" s="640"/>
      <c r="Y14" s="640"/>
      <c r="Z14" s="640"/>
      <c r="AA14" s="640"/>
      <c r="AB14" s="280"/>
      <c r="AC14" s="280"/>
      <c r="AD14" s="294"/>
      <c r="AE14" s="271"/>
      <c r="AF14" s="239"/>
      <c r="AG14" s="841"/>
      <c r="AH14" s="841"/>
      <c r="AI14" s="1045"/>
    </row>
    <row r="15" spans="1:35" ht="357.75" thickBot="1">
      <c r="A15" s="1048"/>
      <c r="B15" s="858"/>
      <c r="C15" s="855"/>
      <c r="D15" s="566" t="s">
        <v>671</v>
      </c>
      <c r="E15" s="231">
        <v>1</v>
      </c>
      <c r="F15" s="232">
        <v>0</v>
      </c>
      <c r="G15" s="13" t="s">
        <v>743</v>
      </c>
      <c r="H15" s="15" t="s">
        <v>744</v>
      </c>
      <c r="I15" s="552">
        <v>0</v>
      </c>
      <c r="J15" s="15">
        <v>1</v>
      </c>
      <c r="K15" s="15">
        <v>0.5</v>
      </c>
      <c r="L15" s="403"/>
      <c r="M15" s="1138"/>
      <c r="N15" s="588">
        <v>0</v>
      </c>
      <c r="O15" s="268"/>
      <c r="P15" s="278"/>
      <c r="Q15" s="280"/>
      <c r="R15" s="280"/>
      <c r="S15" s="280"/>
      <c r="T15" s="280"/>
      <c r="U15" s="280"/>
      <c r="V15" s="280"/>
      <c r="W15" s="280"/>
      <c r="X15" s="280"/>
      <c r="Y15" s="280"/>
      <c r="Z15" s="280"/>
      <c r="AA15" s="280"/>
      <c r="AB15" s="280"/>
      <c r="AC15" s="280"/>
      <c r="AD15" s="294">
        <f>S15</f>
        <v>0</v>
      </c>
      <c r="AE15" s="271"/>
      <c r="AF15" s="239" t="s">
        <v>732</v>
      </c>
      <c r="AG15" s="841"/>
      <c r="AH15" s="841"/>
      <c r="AI15" s="1045"/>
    </row>
    <row r="16" spans="1:35" ht="191.25">
      <c r="A16" s="1048"/>
      <c r="B16" s="858"/>
      <c r="C16" s="566" t="s">
        <v>745</v>
      </c>
      <c r="D16" s="566" t="s">
        <v>611</v>
      </c>
      <c r="E16" s="242">
        <v>1</v>
      </c>
      <c r="F16" s="232">
        <v>1</v>
      </c>
      <c r="G16" s="13" t="s">
        <v>746</v>
      </c>
      <c r="H16" s="16" t="s">
        <v>150</v>
      </c>
      <c r="I16" s="552">
        <v>0</v>
      </c>
      <c r="J16" s="580">
        <v>3</v>
      </c>
      <c r="K16" s="580">
        <v>1</v>
      </c>
      <c r="L16" s="403"/>
      <c r="M16" s="1138"/>
      <c r="N16" s="585"/>
      <c r="O16" s="268"/>
      <c r="P16" s="279"/>
      <c r="Q16" s="280"/>
      <c r="R16" s="280"/>
      <c r="S16" s="238">
        <v>1200000</v>
      </c>
      <c r="T16" s="280"/>
      <c r="U16" s="280"/>
      <c r="V16" s="280"/>
      <c r="W16" s="280"/>
      <c r="X16" s="280"/>
      <c r="Y16" s="280"/>
      <c r="Z16" s="280"/>
      <c r="AA16" s="280"/>
      <c r="AB16" s="280"/>
      <c r="AC16" s="280"/>
      <c r="AD16" s="294">
        <f>S16</f>
        <v>1200000</v>
      </c>
      <c r="AE16" s="271"/>
      <c r="AF16" s="244" t="s">
        <v>732</v>
      </c>
      <c r="AG16" s="841"/>
      <c r="AH16" s="841"/>
      <c r="AI16" s="1045"/>
    </row>
    <row r="17" spans="1:35" ht="15.75" thickBot="1">
      <c r="A17" s="1049"/>
      <c r="B17" s="589"/>
      <c r="C17" s="567"/>
      <c r="D17" s="641"/>
      <c r="E17" s="568"/>
      <c r="F17" s="435"/>
      <c r="G17" s="642"/>
      <c r="H17" s="643"/>
      <c r="I17" s="5"/>
      <c r="J17" s="644"/>
      <c r="K17" s="569"/>
      <c r="L17" s="645"/>
      <c r="M17" s="1139"/>
      <c r="N17" s="591"/>
      <c r="O17" s="592"/>
      <c r="P17" s="593"/>
      <c r="Q17" s="594"/>
      <c r="R17" s="594"/>
      <c r="S17" s="594"/>
      <c r="T17" s="594"/>
      <c r="U17" s="594"/>
      <c r="V17" s="594"/>
      <c r="W17" s="594"/>
      <c r="X17" s="594"/>
      <c r="Y17" s="594"/>
      <c r="Z17" s="594"/>
      <c r="AA17" s="594"/>
      <c r="AB17" s="594"/>
      <c r="AC17" s="594"/>
      <c r="AD17" s="623"/>
      <c r="AE17" s="623"/>
      <c r="AF17" s="394"/>
      <c r="AG17" s="1009"/>
      <c r="AH17" s="1009"/>
      <c r="AI17" s="1046"/>
    </row>
    <row r="18" spans="1:35" ht="15.75" thickBot="1">
      <c r="A18" s="1343"/>
      <c r="B18" s="1344"/>
      <c r="C18" s="1344"/>
      <c r="D18" s="1344"/>
      <c r="E18" s="1344"/>
      <c r="F18" s="1344"/>
      <c r="G18" s="1344"/>
      <c r="H18" s="1344"/>
      <c r="I18" s="1344"/>
      <c r="J18" s="1344"/>
      <c r="K18" s="1344"/>
      <c r="L18" s="1344"/>
      <c r="M18" s="1344"/>
      <c r="N18" s="1344"/>
      <c r="O18" s="1344"/>
      <c r="P18" s="1344"/>
      <c r="Q18" s="1344"/>
      <c r="R18" s="1344"/>
      <c r="S18" s="1344"/>
      <c r="T18" s="1344"/>
      <c r="U18" s="1344"/>
      <c r="V18" s="1344"/>
      <c r="W18" s="1344"/>
      <c r="X18" s="1344"/>
      <c r="Y18" s="1344"/>
      <c r="Z18" s="1344"/>
      <c r="AA18" s="1344"/>
      <c r="AB18" s="1344"/>
      <c r="AC18" s="1344"/>
      <c r="AD18" s="1344"/>
      <c r="AE18" s="1344"/>
      <c r="AF18" s="1344"/>
      <c r="AG18" s="1344"/>
      <c r="AH18" s="1344"/>
      <c r="AI18" s="1345"/>
    </row>
    <row r="19" spans="1:35" ht="34.5" thickBot="1">
      <c r="A19" s="284" t="s">
        <v>13</v>
      </c>
      <c r="B19" s="285" t="s">
        <v>30</v>
      </c>
      <c r="C19" s="285" t="s">
        <v>14</v>
      </c>
      <c r="D19" s="285" t="s">
        <v>29</v>
      </c>
      <c r="E19" s="285" t="s">
        <v>27</v>
      </c>
      <c r="F19" s="285" t="s">
        <v>28</v>
      </c>
      <c r="G19" s="287" t="s">
        <v>16</v>
      </c>
      <c r="H19" s="546" t="s">
        <v>31</v>
      </c>
      <c r="I19" s="413"/>
      <c r="J19" s="414"/>
      <c r="K19" s="414"/>
      <c r="L19" s="289"/>
      <c r="M19" s="290"/>
      <c r="N19" s="291">
        <f aca="true" t="shared" si="2" ref="N19:AC19">SUM(N20:N21)</f>
        <v>0</v>
      </c>
      <c r="O19" s="292">
        <f t="shared" si="2"/>
        <v>0</v>
      </c>
      <c r="P19" s="293">
        <f t="shared" si="2"/>
        <v>0</v>
      </c>
      <c r="Q19" s="292">
        <f t="shared" si="2"/>
        <v>0</v>
      </c>
      <c r="R19" s="292">
        <f t="shared" si="2"/>
        <v>0</v>
      </c>
      <c r="S19" s="292">
        <f t="shared" si="2"/>
        <v>0</v>
      </c>
      <c r="T19" s="292">
        <f t="shared" si="2"/>
        <v>0</v>
      </c>
      <c r="U19" s="292">
        <f t="shared" si="2"/>
        <v>0</v>
      </c>
      <c r="V19" s="292">
        <f t="shared" si="2"/>
        <v>0</v>
      </c>
      <c r="W19" s="292">
        <f t="shared" si="2"/>
        <v>0</v>
      </c>
      <c r="X19" s="292">
        <f t="shared" si="2"/>
        <v>0</v>
      </c>
      <c r="Y19" s="292">
        <f t="shared" si="2"/>
        <v>0</v>
      </c>
      <c r="Z19" s="292">
        <f t="shared" si="2"/>
        <v>40000000</v>
      </c>
      <c r="AA19" s="292">
        <f t="shared" si="2"/>
        <v>0</v>
      </c>
      <c r="AB19" s="292">
        <f t="shared" si="2"/>
        <v>0</v>
      </c>
      <c r="AC19" s="292">
        <f t="shared" si="2"/>
        <v>0</v>
      </c>
      <c r="AD19" s="293">
        <f>Z19</f>
        <v>40000000</v>
      </c>
      <c r="AE19" s="292">
        <f>AE20</f>
        <v>0</v>
      </c>
      <c r="AF19" s="295">
        <f>SUM(AF20:AF21)</f>
        <v>0</v>
      </c>
      <c r="AG19" s="296"/>
      <c r="AH19" s="296"/>
      <c r="AI19" s="297"/>
    </row>
    <row r="20" spans="1:35" ht="204.75" thickBot="1">
      <c r="A20" s="1323" t="s">
        <v>747</v>
      </c>
      <c r="B20" s="844">
        <v>2012252580084</v>
      </c>
      <c r="C20" s="230" t="s">
        <v>748</v>
      </c>
      <c r="D20" s="230" t="s">
        <v>749</v>
      </c>
      <c r="E20" s="256">
        <v>1</v>
      </c>
      <c r="F20" s="232">
        <v>0</v>
      </c>
      <c r="G20" s="13" t="s">
        <v>750</v>
      </c>
      <c r="H20" s="16" t="s">
        <v>751</v>
      </c>
      <c r="I20" s="47" t="s">
        <v>752</v>
      </c>
      <c r="J20" s="16">
        <v>2</v>
      </c>
      <c r="K20" s="16">
        <v>1</v>
      </c>
      <c r="L20" s="857"/>
      <c r="M20" s="1318"/>
      <c r="N20" s="572"/>
      <c r="O20" s="238"/>
      <c r="P20" s="238"/>
      <c r="Q20" s="238"/>
      <c r="R20" s="238"/>
      <c r="S20" s="238"/>
      <c r="T20" s="238"/>
      <c r="U20" s="238"/>
      <c r="V20" s="238"/>
      <c r="W20" s="238"/>
      <c r="X20" s="238"/>
      <c r="Y20" s="238"/>
      <c r="Z20" s="238"/>
      <c r="AA20" s="238"/>
      <c r="AB20" s="238"/>
      <c r="AC20" s="238"/>
      <c r="AD20" s="293">
        <f>Z20</f>
        <v>0</v>
      </c>
      <c r="AE20" s="271"/>
      <c r="AF20" s="259" t="s">
        <v>753</v>
      </c>
      <c r="AG20" s="841" t="s">
        <v>625</v>
      </c>
      <c r="AH20" s="1010" t="s">
        <v>734</v>
      </c>
      <c r="AI20" s="1321" t="s">
        <v>678</v>
      </c>
    </row>
    <row r="21" spans="1:35" ht="395.25">
      <c r="A21" s="1323"/>
      <c r="B21" s="845"/>
      <c r="C21" s="230" t="s">
        <v>754</v>
      </c>
      <c r="D21" s="230" t="s">
        <v>671</v>
      </c>
      <c r="E21" s="256">
        <v>1</v>
      </c>
      <c r="F21" s="232">
        <v>1</v>
      </c>
      <c r="G21" s="13" t="s">
        <v>755</v>
      </c>
      <c r="H21" s="16" t="s">
        <v>756</v>
      </c>
      <c r="I21" s="47">
        <v>0</v>
      </c>
      <c r="J21" s="16">
        <v>4</v>
      </c>
      <c r="K21" s="16">
        <v>1</v>
      </c>
      <c r="L21" s="857"/>
      <c r="M21" s="1318"/>
      <c r="N21" s="572"/>
      <c r="O21" s="238"/>
      <c r="P21" s="238"/>
      <c r="Q21" s="238"/>
      <c r="R21" s="238"/>
      <c r="S21" s="238"/>
      <c r="T21" s="238"/>
      <c r="U21" s="238"/>
      <c r="V21" s="238"/>
      <c r="W21" s="238"/>
      <c r="X21" s="238"/>
      <c r="Y21" s="238"/>
      <c r="Z21" s="238">
        <v>40000000</v>
      </c>
      <c r="AA21" s="238"/>
      <c r="AB21" s="238"/>
      <c r="AC21" s="238"/>
      <c r="AD21" s="293">
        <f>Z21</f>
        <v>40000000</v>
      </c>
      <c r="AE21" s="271"/>
      <c r="AF21" s="259" t="s">
        <v>753</v>
      </c>
      <c r="AG21" s="841"/>
      <c r="AH21" s="1010"/>
      <c r="AI21" s="1321"/>
    </row>
    <row r="23" spans="1:35" ht="15.75" thickBot="1">
      <c r="A23" s="1154" t="s">
        <v>757</v>
      </c>
      <c r="B23" s="1155"/>
      <c r="C23" s="1156"/>
      <c r="D23" s="198"/>
      <c r="E23" s="917" t="s">
        <v>758</v>
      </c>
      <c r="F23" s="917"/>
      <c r="G23" s="917"/>
      <c r="H23" s="917"/>
      <c r="I23" s="917"/>
      <c r="J23" s="917"/>
      <c r="K23" s="917"/>
      <c r="L23" s="917"/>
      <c r="M23" s="918"/>
      <c r="N23" s="919" t="s">
        <v>0</v>
      </c>
      <c r="O23" s="920"/>
      <c r="P23" s="920"/>
      <c r="Q23" s="920"/>
      <c r="R23" s="920"/>
      <c r="S23" s="920"/>
      <c r="T23" s="920"/>
      <c r="U23" s="920"/>
      <c r="V23" s="920"/>
      <c r="W23" s="920"/>
      <c r="X23" s="920"/>
      <c r="Y23" s="920"/>
      <c r="Z23" s="920"/>
      <c r="AA23" s="920"/>
      <c r="AB23" s="920"/>
      <c r="AC23" s="920"/>
      <c r="AD23" s="920"/>
      <c r="AE23" s="921"/>
      <c r="AF23" s="922" t="s">
        <v>1</v>
      </c>
      <c r="AG23" s="923"/>
      <c r="AH23" s="923"/>
      <c r="AI23" s="924"/>
    </row>
    <row r="24" spans="1:35" ht="15">
      <c r="A24" s="888" t="s">
        <v>18</v>
      </c>
      <c r="B24" s="890" t="s">
        <v>2</v>
      </c>
      <c r="C24" s="891"/>
      <c r="D24" s="891"/>
      <c r="E24" s="891"/>
      <c r="F24" s="891"/>
      <c r="G24" s="891"/>
      <c r="H24" s="894" t="s">
        <v>3</v>
      </c>
      <c r="I24" s="896" t="s">
        <v>19</v>
      </c>
      <c r="J24" s="896" t="s">
        <v>4</v>
      </c>
      <c r="K24" s="898" t="s">
        <v>93</v>
      </c>
      <c r="L24" s="883" t="s">
        <v>20</v>
      </c>
      <c r="M24" s="885" t="s">
        <v>21</v>
      </c>
      <c r="N24" s="887" t="s">
        <v>32</v>
      </c>
      <c r="O24" s="879"/>
      <c r="P24" s="878" t="s">
        <v>33</v>
      </c>
      <c r="Q24" s="879"/>
      <c r="R24" s="878" t="s">
        <v>34</v>
      </c>
      <c r="S24" s="879"/>
      <c r="T24" s="878" t="s">
        <v>7</v>
      </c>
      <c r="U24" s="879"/>
      <c r="V24" s="878" t="s">
        <v>6</v>
      </c>
      <c r="W24" s="879"/>
      <c r="X24" s="878" t="s">
        <v>35</v>
      </c>
      <c r="Y24" s="879"/>
      <c r="Z24" s="878" t="s">
        <v>5</v>
      </c>
      <c r="AA24" s="879"/>
      <c r="AB24" s="878" t="s">
        <v>8</v>
      </c>
      <c r="AC24" s="879"/>
      <c r="AD24" s="878" t="s">
        <v>9</v>
      </c>
      <c r="AE24" s="880"/>
      <c r="AF24" s="881" t="s">
        <v>10</v>
      </c>
      <c r="AG24" s="867" t="s">
        <v>11</v>
      </c>
      <c r="AH24" s="869" t="s">
        <v>12</v>
      </c>
      <c r="AI24" s="871" t="s">
        <v>22</v>
      </c>
    </row>
    <row r="25" spans="1:35" ht="52.5" customHeight="1" thickBot="1">
      <c r="A25" s="889"/>
      <c r="B25" s="892"/>
      <c r="C25" s="893"/>
      <c r="D25" s="893"/>
      <c r="E25" s="893"/>
      <c r="F25" s="893"/>
      <c r="G25" s="893"/>
      <c r="H25" s="895"/>
      <c r="I25" s="897" t="s">
        <v>19</v>
      </c>
      <c r="J25" s="897"/>
      <c r="K25" s="899"/>
      <c r="L25" s="884"/>
      <c r="M25" s="886"/>
      <c r="N25" s="199" t="s">
        <v>23</v>
      </c>
      <c r="O25" s="200" t="s">
        <v>24</v>
      </c>
      <c r="P25" s="201" t="s">
        <v>23</v>
      </c>
      <c r="Q25" s="200" t="s">
        <v>24</v>
      </c>
      <c r="R25" s="201" t="s">
        <v>23</v>
      </c>
      <c r="S25" s="200" t="s">
        <v>24</v>
      </c>
      <c r="T25" s="201" t="s">
        <v>23</v>
      </c>
      <c r="U25" s="200" t="s">
        <v>24</v>
      </c>
      <c r="V25" s="201" t="s">
        <v>23</v>
      </c>
      <c r="W25" s="200" t="s">
        <v>24</v>
      </c>
      <c r="X25" s="201" t="s">
        <v>23</v>
      </c>
      <c r="Y25" s="200" t="s">
        <v>24</v>
      </c>
      <c r="Z25" s="201" t="s">
        <v>23</v>
      </c>
      <c r="AA25" s="200" t="s">
        <v>25</v>
      </c>
      <c r="AB25" s="201" t="s">
        <v>23</v>
      </c>
      <c r="AC25" s="200" t="s">
        <v>25</v>
      </c>
      <c r="AD25" s="201" t="s">
        <v>23</v>
      </c>
      <c r="AE25" s="202" t="s">
        <v>25</v>
      </c>
      <c r="AF25" s="882"/>
      <c r="AG25" s="868"/>
      <c r="AH25" s="870"/>
      <c r="AI25" s="872"/>
    </row>
    <row r="26" spans="1:35" ht="102" thickBot="1">
      <c r="A26" s="203" t="s">
        <v>657</v>
      </c>
      <c r="B26" s="873" t="s">
        <v>759</v>
      </c>
      <c r="C26" s="874"/>
      <c r="D26" s="874"/>
      <c r="E26" s="874"/>
      <c r="F26" s="874"/>
      <c r="G26" s="874"/>
      <c r="H26" s="204" t="s">
        <v>760</v>
      </c>
      <c r="I26" s="205" t="s">
        <v>761</v>
      </c>
      <c r="J26" s="206">
        <v>0.15</v>
      </c>
      <c r="K26" s="206"/>
      <c r="L26" s="207"/>
      <c r="M26" s="208"/>
      <c r="N26" s="209">
        <f>+N27</f>
        <v>0</v>
      </c>
      <c r="O26" s="209">
        <f aca="true" t="shared" si="3" ref="O26:AE26">+O27</f>
        <v>0</v>
      </c>
      <c r="P26" s="209">
        <f t="shared" si="3"/>
        <v>0</v>
      </c>
      <c r="Q26" s="209">
        <f t="shared" si="3"/>
        <v>0</v>
      </c>
      <c r="R26" s="209">
        <f t="shared" si="3"/>
        <v>0</v>
      </c>
      <c r="S26" s="209">
        <f t="shared" si="3"/>
        <v>500000</v>
      </c>
      <c r="T26" s="209">
        <f t="shared" si="3"/>
        <v>0</v>
      </c>
      <c r="U26" s="209">
        <f t="shared" si="3"/>
        <v>0</v>
      </c>
      <c r="V26" s="209">
        <f t="shared" si="3"/>
        <v>0</v>
      </c>
      <c r="W26" s="209">
        <f t="shared" si="3"/>
        <v>0</v>
      </c>
      <c r="X26" s="209">
        <f t="shared" si="3"/>
        <v>0</v>
      </c>
      <c r="Y26" s="209">
        <f t="shared" si="3"/>
        <v>0</v>
      </c>
      <c r="Z26" s="209">
        <f t="shared" si="3"/>
        <v>0</v>
      </c>
      <c r="AA26" s="209">
        <f t="shared" si="3"/>
        <v>0</v>
      </c>
      <c r="AB26" s="209">
        <f t="shared" si="3"/>
        <v>0</v>
      </c>
      <c r="AC26" s="209">
        <f t="shared" si="3"/>
        <v>0</v>
      </c>
      <c r="AD26" s="209">
        <f>S26</f>
        <v>500000</v>
      </c>
      <c r="AE26" s="209">
        <f t="shared" si="3"/>
        <v>0</v>
      </c>
      <c r="AF26" s="212"/>
      <c r="AG26" s="213"/>
      <c r="AH26" s="213"/>
      <c r="AI26" s="214"/>
    </row>
    <row r="27" spans="1:35" ht="34.5">
      <c r="A27" s="284" t="s">
        <v>13</v>
      </c>
      <c r="B27" s="285" t="s">
        <v>30</v>
      </c>
      <c r="C27" s="285" t="s">
        <v>14</v>
      </c>
      <c r="D27" s="285" t="s">
        <v>29</v>
      </c>
      <c r="E27" s="285" t="s">
        <v>27</v>
      </c>
      <c r="F27" s="285" t="s">
        <v>28</v>
      </c>
      <c r="G27" s="287" t="s">
        <v>17</v>
      </c>
      <c r="H27" s="288" t="s">
        <v>31</v>
      </c>
      <c r="I27" s="413"/>
      <c r="J27" s="414"/>
      <c r="K27" s="414"/>
      <c r="L27" s="289"/>
      <c r="M27" s="290"/>
      <c r="N27" s="291">
        <f aca="true" t="shared" si="4" ref="N27:AC27">SUM(N28:N28)</f>
        <v>0</v>
      </c>
      <c r="O27" s="292">
        <f t="shared" si="4"/>
        <v>0</v>
      </c>
      <c r="P27" s="293">
        <f t="shared" si="4"/>
        <v>0</v>
      </c>
      <c r="Q27" s="292">
        <f t="shared" si="4"/>
        <v>0</v>
      </c>
      <c r="R27" s="292">
        <f t="shared" si="4"/>
        <v>0</v>
      </c>
      <c r="S27" s="292">
        <f t="shared" si="4"/>
        <v>500000</v>
      </c>
      <c r="T27" s="292">
        <f t="shared" si="4"/>
        <v>0</v>
      </c>
      <c r="U27" s="292">
        <f t="shared" si="4"/>
        <v>0</v>
      </c>
      <c r="V27" s="292">
        <f t="shared" si="4"/>
        <v>0</v>
      </c>
      <c r="W27" s="292">
        <f t="shared" si="4"/>
        <v>0</v>
      </c>
      <c r="X27" s="292">
        <f t="shared" si="4"/>
        <v>0</v>
      </c>
      <c r="Y27" s="292">
        <f t="shared" si="4"/>
        <v>0</v>
      </c>
      <c r="Z27" s="292">
        <f t="shared" si="4"/>
        <v>0</v>
      </c>
      <c r="AA27" s="292">
        <f t="shared" si="4"/>
        <v>0</v>
      </c>
      <c r="AB27" s="292">
        <f t="shared" si="4"/>
        <v>0</v>
      </c>
      <c r="AC27" s="292">
        <f t="shared" si="4"/>
        <v>0</v>
      </c>
      <c r="AD27" s="293">
        <f>AD28</f>
        <v>500000</v>
      </c>
      <c r="AE27" s="292">
        <f>AE28</f>
        <v>0</v>
      </c>
      <c r="AF27" s="295">
        <f>SUM(AF28:AF28)</f>
        <v>0</v>
      </c>
      <c r="AG27" s="296"/>
      <c r="AH27" s="296"/>
      <c r="AI27" s="297"/>
    </row>
    <row r="28" spans="1:35" ht="236.25">
      <c r="A28" s="237" t="s">
        <v>762</v>
      </c>
      <c r="B28" s="323">
        <v>2012252580085</v>
      </c>
      <c r="C28" s="232" t="s">
        <v>763</v>
      </c>
      <c r="D28" s="232" t="s">
        <v>95</v>
      </c>
      <c r="E28" s="256">
        <v>0</v>
      </c>
      <c r="F28" s="232">
        <v>1</v>
      </c>
      <c r="G28" s="230" t="s">
        <v>764</v>
      </c>
      <c r="H28" s="15" t="s">
        <v>765</v>
      </c>
      <c r="I28" s="306" t="s">
        <v>766</v>
      </c>
      <c r="J28" s="646">
        <v>0.15</v>
      </c>
      <c r="K28" s="646">
        <v>0.05</v>
      </c>
      <c r="L28" s="258" t="s">
        <v>429</v>
      </c>
      <c r="M28" s="258" t="s">
        <v>429</v>
      </c>
      <c r="N28" s="238" t="s">
        <v>429</v>
      </c>
      <c r="O28" s="238"/>
      <c r="P28" s="238"/>
      <c r="Q28" s="238"/>
      <c r="R28" s="238"/>
      <c r="S28" s="238">
        <v>500000</v>
      </c>
      <c r="T28" s="238"/>
      <c r="U28" s="238"/>
      <c r="V28" s="238"/>
      <c r="W28" s="238"/>
      <c r="X28" s="238"/>
      <c r="Y28" s="238"/>
      <c r="Z28" s="238"/>
      <c r="AA28" s="238"/>
      <c r="AB28" s="238"/>
      <c r="AC28" s="238"/>
      <c r="AD28" s="271">
        <f>S28</f>
        <v>500000</v>
      </c>
      <c r="AE28" s="271"/>
      <c r="AF28" s="259" t="s">
        <v>767</v>
      </c>
      <c r="AG28" s="240" t="s">
        <v>625</v>
      </c>
      <c r="AH28" s="419" t="s">
        <v>734</v>
      </c>
      <c r="AI28" s="580" t="s">
        <v>608</v>
      </c>
    </row>
  </sheetData>
  <sheetProtection/>
  <mergeCells count="74">
    <mergeCell ref="A2:AI2"/>
    <mergeCell ref="A3:AI3"/>
    <mergeCell ref="A4:G4"/>
    <mergeCell ref="H4:S4"/>
    <mergeCell ref="T4:AI4"/>
    <mergeCell ref="A5:C5"/>
    <mergeCell ref="E5:M5"/>
    <mergeCell ref="N5:AE5"/>
    <mergeCell ref="AF5:AI5"/>
    <mergeCell ref="A6:A7"/>
    <mergeCell ref="B6:G7"/>
    <mergeCell ref="H6:H7"/>
    <mergeCell ref="I6:I7"/>
    <mergeCell ref="J6:J7"/>
    <mergeCell ref="K6:K7"/>
    <mergeCell ref="L6:L7"/>
    <mergeCell ref="M6:M7"/>
    <mergeCell ref="N6:O6"/>
    <mergeCell ref="P6:Q6"/>
    <mergeCell ref="R6:S6"/>
    <mergeCell ref="T6:U6"/>
    <mergeCell ref="V6:W6"/>
    <mergeCell ref="X6:Y6"/>
    <mergeCell ref="Z6:AA6"/>
    <mergeCell ref="AB6:AC6"/>
    <mergeCell ref="AD6:AE6"/>
    <mergeCell ref="AF6:AF7"/>
    <mergeCell ref="AG6:AG7"/>
    <mergeCell ref="AH6:AH7"/>
    <mergeCell ref="AI6:AI7"/>
    <mergeCell ref="B8:G8"/>
    <mergeCell ref="A9:AI9"/>
    <mergeCell ref="A11:A17"/>
    <mergeCell ref="B11:B16"/>
    <mergeCell ref="C11:C13"/>
    <mergeCell ref="M11:M17"/>
    <mergeCell ref="AG11:AG17"/>
    <mergeCell ref="AH11:AH17"/>
    <mergeCell ref="AI11:AI17"/>
    <mergeCell ref="C14:C15"/>
    <mergeCell ref="A18:AI18"/>
    <mergeCell ref="A20:A21"/>
    <mergeCell ref="B20:B21"/>
    <mergeCell ref="L20:L21"/>
    <mergeCell ref="M20:M21"/>
    <mergeCell ref="AG20:AG21"/>
    <mergeCell ref="AH20:AH21"/>
    <mergeCell ref="AI20:AI21"/>
    <mergeCell ref="A23:C23"/>
    <mergeCell ref="E23:M23"/>
    <mergeCell ref="N23:AE23"/>
    <mergeCell ref="AF23:AI23"/>
    <mergeCell ref="A24:A25"/>
    <mergeCell ref="B24:G25"/>
    <mergeCell ref="H24:H25"/>
    <mergeCell ref="I24:I25"/>
    <mergeCell ref="J24:J25"/>
    <mergeCell ref="AD24:AE24"/>
    <mergeCell ref="K24:K25"/>
    <mergeCell ref="L24:L25"/>
    <mergeCell ref="M24:M25"/>
    <mergeCell ref="N24:O24"/>
    <mergeCell ref="P24:Q24"/>
    <mergeCell ref="R24:S24"/>
    <mergeCell ref="AF24:AF25"/>
    <mergeCell ref="AG24:AG25"/>
    <mergeCell ref="AH24:AH25"/>
    <mergeCell ref="AI24:AI25"/>
    <mergeCell ref="B26:G26"/>
    <mergeCell ref="T24:U24"/>
    <mergeCell ref="V24:W24"/>
    <mergeCell ref="X24:Y24"/>
    <mergeCell ref="Z24:AA24"/>
    <mergeCell ref="AB24:AC24"/>
  </mergeCell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2:AI72"/>
  <sheetViews>
    <sheetView zoomScalePageLayoutView="0" workbookViewId="0" topLeftCell="H10">
      <selection activeCell="X9" sqref="X9"/>
    </sheetView>
  </sheetViews>
  <sheetFormatPr defaultColWidth="11.421875" defaultRowHeight="15"/>
  <cols>
    <col min="14" max="35" width="2.8515625" style="0" customWidth="1"/>
  </cols>
  <sheetData>
    <row r="1" ht="15.75" thickBot="1"/>
    <row r="2" spans="1:35" ht="14.25" customHeight="1">
      <c r="A2" s="900" t="s">
        <v>185</v>
      </c>
      <c r="B2" s="901"/>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2"/>
    </row>
    <row r="3" spans="1:35" ht="14.25" customHeight="1" thickBot="1">
      <c r="A3" s="903" t="s">
        <v>186</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905"/>
    </row>
    <row r="4" spans="1:35" ht="27.75" customHeight="1" thickBot="1">
      <c r="A4" s="1420" t="s">
        <v>768</v>
      </c>
      <c r="B4" s="1420"/>
      <c r="C4" s="1420"/>
      <c r="D4" s="647"/>
      <c r="E4" s="1421" t="s">
        <v>769</v>
      </c>
      <c r="F4" s="1421"/>
      <c r="G4" s="1421"/>
      <c r="H4" s="1421"/>
      <c r="I4" s="1421"/>
      <c r="J4" s="1421"/>
      <c r="K4" s="1421"/>
      <c r="L4" s="1421"/>
      <c r="M4" s="1421"/>
      <c r="N4" s="1422" t="s">
        <v>0</v>
      </c>
      <c r="O4" s="1422"/>
      <c r="P4" s="1422"/>
      <c r="Q4" s="1422"/>
      <c r="R4" s="1422"/>
      <c r="S4" s="1422"/>
      <c r="T4" s="1422"/>
      <c r="U4" s="1422"/>
      <c r="V4" s="1422"/>
      <c r="W4" s="1422"/>
      <c r="X4" s="1422"/>
      <c r="Y4" s="1422"/>
      <c r="Z4" s="1422"/>
      <c r="AA4" s="1422"/>
      <c r="AB4" s="1422"/>
      <c r="AC4" s="1422"/>
      <c r="AD4" s="1422"/>
      <c r="AE4" s="1422"/>
      <c r="AF4" s="1423" t="s">
        <v>1</v>
      </c>
      <c r="AG4" s="1423"/>
      <c r="AH4" s="1423"/>
      <c r="AI4" s="1423"/>
    </row>
    <row r="5" spans="1:35" ht="44.25" customHeight="1" thickBot="1">
      <c r="A5" s="1417" t="s">
        <v>770</v>
      </c>
      <c r="B5" s="1417"/>
      <c r="C5" s="1417"/>
      <c r="D5" s="1417"/>
      <c r="E5" s="1417"/>
      <c r="F5" s="1417"/>
      <c r="G5" s="1417"/>
      <c r="H5" s="1418" t="s">
        <v>771</v>
      </c>
      <c r="I5" s="1418"/>
      <c r="J5" s="1418"/>
      <c r="K5" s="1418"/>
      <c r="L5" s="1418"/>
      <c r="M5" s="1418"/>
      <c r="N5" s="1418"/>
      <c r="O5" s="1418"/>
      <c r="P5" s="1418"/>
      <c r="Q5" s="1418"/>
      <c r="R5" s="1418"/>
      <c r="S5" s="1418"/>
      <c r="T5" s="1418" t="s">
        <v>772</v>
      </c>
      <c r="U5" s="1419"/>
      <c r="V5" s="1419"/>
      <c r="W5" s="1419"/>
      <c r="X5" s="1419"/>
      <c r="Y5" s="1419"/>
      <c r="Z5" s="1419"/>
      <c r="AA5" s="1419"/>
      <c r="AB5" s="1419"/>
      <c r="AC5" s="1419"/>
      <c r="AD5" s="1419"/>
      <c r="AE5" s="1419"/>
      <c r="AF5" s="1419"/>
      <c r="AG5" s="1419"/>
      <c r="AH5" s="1419"/>
      <c r="AI5" s="1419"/>
    </row>
    <row r="6" spans="1:35" ht="15">
      <c r="A6" s="888" t="s">
        <v>18</v>
      </c>
      <c r="B6" s="890" t="s">
        <v>2</v>
      </c>
      <c r="C6" s="891"/>
      <c r="D6" s="891"/>
      <c r="E6" s="891"/>
      <c r="F6" s="891"/>
      <c r="G6" s="1307"/>
      <c r="H6" s="894" t="s">
        <v>3</v>
      </c>
      <c r="I6" s="896" t="s">
        <v>19</v>
      </c>
      <c r="J6" s="896" t="s">
        <v>4</v>
      </c>
      <c r="K6" s="898" t="s">
        <v>192</v>
      </c>
      <c r="L6" s="883" t="s">
        <v>20</v>
      </c>
      <c r="M6" s="885" t="s">
        <v>21</v>
      </c>
      <c r="N6" s="887" t="s">
        <v>32</v>
      </c>
      <c r="O6" s="879"/>
      <c r="P6" s="878" t="s">
        <v>33</v>
      </c>
      <c r="Q6" s="879"/>
      <c r="R6" s="878" t="s">
        <v>34</v>
      </c>
      <c r="S6" s="879"/>
      <c r="T6" s="878" t="s">
        <v>7</v>
      </c>
      <c r="U6" s="879"/>
      <c r="V6" s="878" t="s">
        <v>6</v>
      </c>
      <c r="W6" s="879"/>
      <c r="X6" s="878" t="s">
        <v>35</v>
      </c>
      <c r="Y6" s="879"/>
      <c r="Z6" s="878" t="s">
        <v>5</v>
      </c>
      <c r="AA6" s="879"/>
      <c r="AB6" s="878" t="s">
        <v>8</v>
      </c>
      <c r="AC6" s="879"/>
      <c r="AD6" s="878" t="s">
        <v>9</v>
      </c>
      <c r="AE6" s="880"/>
      <c r="AF6" s="1390" t="s">
        <v>10</v>
      </c>
      <c r="AG6" s="867" t="s">
        <v>11</v>
      </c>
      <c r="AH6" s="869" t="s">
        <v>12</v>
      </c>
      <c r="AI6" s="871" t="s">
        <v>22</v>
      </c>
    </row>
    <row r="7" spans="1:35" ht="53.25" customHeight="1" thickBot="1">
      <c r="A7" s="889"/>
      <c r="B7" s="892"/>
      <c r="C7" s="893"/>
      <c r="D7" s="893"/>
      <c r="E7" s="893"/>
      <c r="F7" s="893"/>
      <c r="G7" s="1308"/>
      <c r="H7" s="1394"/>
      <c r="I7" s="1395" t="s">
        <v>19</v>
      </c>
      <c r="J7" s="1395"/>
      <c r="K7" s="1396"/>
      <c r="L7" s="1392"/>
      <c r="M7" s="1393"/>
      <c r="N7" s="199" t="s">
        <v>23</v>
      </c>
      <c r="O7" s="200" t="s">
        <v>24</v>
      </c>
      <c r="P7" s="201" t="s">
        <v>23</v>
      </c>
      <c r="Q7" s="200" t="s">
        <v>24</v>
      </c>
      <c r="R7" s="201" t="s">
        <v>23</v>
      </c>
      <c r="S7" s="200" t="s">
        <v>24</v>
      </c>
      <c r="T7" s="201" t="s">
        <v>23</v>
      </c>
      <c r="U7" s="200" t="s">
        <v>24</v>
      </c>
      <c r="V7" s="201" t="s">
        <v>23</v>
      </c>
      <c r="W7" s="200" t="s">
        <v>24</v>
      </c>
      <c r="X7" s="201" t="s">
        <v>23</v>
      </c>
      <c r="Y7" s="200" t="s">
        <v>24</v>
      </c>
      <c r="Z7" s="201" t="s">
        <v>23</v>
      </c>
      <c r="AA7" s="200" t="s">
        <v>25</v>
      </c>
      <c r="AB7" s="201" t="s">
        <v>23</v>
      </c>
      <c r="AC7" s="200" t="s">
        <v>25</v>
      </c>
      <c r="AD7" s="201" t="s">
        <v>23</v>
      </c>
      <c r="AE7" s="202" t="s">
        <v>25</v>
      </c>
      <c r="AF7" s="1391"/>
      <c r="AG7" s="1379"/>
      <c r="AH7" s="1380"/>
      <c r="AI7" s="1381"/>
    </row>
    <row r="8" spans="1:35" ht="34.5" thickBot="1">
      <c r="A8" s="203" t="s">
        <v>193</v>
      </c>
      <c r="B8" s="873" t="s">
        <v>773</v>
      </c>
      <c r="C8" s="874"/>
      <c r="D8" s="874"/>
      <c r="E8" s="874"/>
      <c r="F8" s="874"/>
      <c r="G8" s="874"/>
      <c r="H8" s="204"/>
      <c r="I8" s="205"/>
      <c r="J8" s="206"/>
      <c r="K8" s="206"/>
      <c r="L8" s="207"/>
      <c r="M8" s="208"/>
      <c r="N8" s="209">
        <f>N10</f>
        <v>0</v>
      </c>
      <c r="O8" s="209">
        <f aca="true" t="shared" si="0" ref="O8:AE8">O10</f>
        <v>0</v>
      </c>
      <c r="P8" s="209">
        <f t="shared" si="0"/>
        <v>0</v>
      </c>
      <c r="Q8" s="209">
        <f t="shared" si="0"/>
        <v>0</v>
      </c>
      <c r="R8" s="209">
        <f t="shared" si="0"/>
        <v>5000000</v>
      </c>
      <c r="S8" s="209">
        <f t="shared" si="0"/>
        <v>0</v>
      </c>
      <c r="T8" s="209">
        <f t="shared" si="0"/>
        <v>0</v>
      </c>
      <c r="U8" s="209">
        <f t="shared" si="0"/>
        <v>0</v>
      </c>
      <c r="V8" s="209">
        <f t="shared" si="0"/>
        <v>0</v>
      </c>
      <c r="W8" s="209">
        <f t="shared" si="0"/>
        <v>0</v>
      </c>
      <c r="X8" s="209">
        <f t="shared" si="0"/>
        <v>0</v>
      </c>
      <c r="Y8" s="209">
        <f t="shared" si="0"/>
        <v>0</v>
      </c>
      <c r="Z8" s="209">
        <f t="shared" si="0"/>
        <v>0</v>
      </c>
      <c r="AA8" s="209">
        <f t="shared" si="0"/>
        <v>0</v>
      </c>
      <c r="AB8" s="209">
        <f t="shared" si="0"/>
        <v>0</v>
      </c>
      <c r="AC8" s="209">
        <f t="shared" si="0"/>
        <v>0</v>
      </c>
      <c r="AD8" s="209">
        <f t="shared" si="0"/>
        <v>5000000</v>
      </c>
      <c r="AE8" s="209">
        <f t="shared" si="0"/>
        <v>0</v>
      </c>
      <c r="AF8" s="212" t="e">
        <f>AF10+AF28+AF35</f>
        <v>#VALUE!</v>
      </c>
      <c r="AG8" s="213"/>
      <c r="AH8" s="213"/>
      <c r="AI8" s="214"/>
    </row>
    <row r="9" spans="1:35" ht="33.75">
      <c r="A9" s="284" t="s">
        <v>13</v>
      </c>
      <c r="B9" s="285" t="s">
        <v>30</v>
      </c>
      <c r="C9" s="285" t="s">
        <v>14</v>
      </c>
      <c r="D9" s="285" t="s">
        <v>26</v>
      </c>
      <c r="E9" s="286" t="s">
        <v>27</v>
      </c>
      <c r="F9" s="286" t="s">
        <v>28</v>
      </c>
      <c r="G9" s="287" t="s">
        <v>15</v>
      </c>
      <c r="H9" s="288" t="s">
        <v>31</v>
      </c>
      <c r="I9" s="289"/>
      <c r="J9" s="289"/>
      <c r="K9" s="289"/>
      <c r="L9" s="289"/>
      <c r="M9" s="290"/>
      <c r="N9" s="291"/>
      <c r="O9" s="292">
        <f>SUM(O10:O12)</f>
        <v>0</v>
      </c>
      <c r="P9" s="293"/>
      <c r="Q9" s="292">
        <f>SUM(Q10:Q12)</f>
        <v>0</v>
      </c>
      <c r="R9" s="293">
        <f>R10</f>
        <v>5000000</v>
      </c>
      <c r="S9" s="292"/>
      <c r="T9" s="293"/>
      <c r="U9" s="292"/>
      <c r="V9" s="293"/>
      <c r="W9" s="292"/>
      <c r="X9" s="293"/>
      <c r="Y9" s="292"/>
      <c r="Z9" s="293"/>
      <c r="AA9" s="292"/>
      <c r="AB9" s="293"/>
      <c r="AC9" s="292"/>
      <c r="AD9" s="294">
        <f>R9</f>
        <v>5000000</v>
      </c>
      <c r="AE9" s="292"/>
      <c r="AF9" s="295"/>
      <c r="AG9" s="296"/>
      <c r="AH9" s="296"/>
      <c r="AI9" s="297"/>
    </row>
    <row r="10" spans="1:35" ht="409.5">
      <c r="A10" s="952" t="s">
        <v>774</v>
      </c>
      <c r="B10" s="1415">
        <v>2012252580087</v>
      </c>
      <c r="C10" s="1413" t="s">
        <v>775</v>
      </c>
      <c r="D10" s="952" t="s">
        <v>776</v>
      </c>
      <c r="E10" s="1416">
        <v>1</v>
      </c>
      <c r="F10" s="1416">
        <v>1</v>
      </c>
      <c r="G10" s="648" t="s">
        <v>777</v>
      </c>
      <c r="H10" s="16" t="s">
        <v>778</v>
      </c>
      <c r="I10" s="47"/>
      <c r="J10" s="16">
        <v>14</v>
      </c>
      <c r="K10" s="16">
        <v>4</v>
      </c>
      <c r="L10" s="1114"/>
      <c r="M10" s="1413"/>
      <c r="N10" s="1412"/>
      <c r="O10" s="1412"/>
      <c r="P10" s="1412"/>
      <c r="Q10" s="1412"/>
      <c r="R10" s="1414">
        <v>5000000</v>
      </c>
      <c r="S10" s="1412"/>
      <c r="T10" s="1412"/>
      <c r="U10" s="1412"/>
      <c r="V10" s="1412"/>
      <c r="W10" s="1412"/>
      <c r="X10" s="1412"/>
      <c r="Y10" s="1412"/>
      <c r="Z10" s="1412"/>
      <c r="AA10" s="1412"/>
      <c r="AB10" s="1412"/>
      <c r="AC10" s="1412"/>
      <c r="AD10" s="840">
        <f>R10</f>
        <v>5000000</v>
      </c>
      <c r="AE10" s="840"/>
      <c r="AF10" s="258" t="s">
        <v>779</v>
      </c>
      <c r="AG10" s="649" t="s">
        <v>780</v>
      </c>
      <c r="AH10" s="857"/>
      <c r="AI10" s="1114" t="s">
        <v>195</v>
      </c>
    </row>
    <row r="11" spans="1:35" ht="90">
      <c r="A11" s="952"/>
      <c r="B11" s="1415"/>
      <c r="C11" s="1413"/>
      <c r="D11" s="952"/>
      <c r="E11" s="1416"/>
      <c r="F11" s="1416"/>
      <c r="G11" s="650" t="s">
        <v>781</v>
      </c>
      <c r="H11" s="16" t="s">
        <v>782</v>
      </c>
      <c r="I11" s="47"/>
      <c r="J11" s="16">
        <v>8</v>
      </c>
      <c r="K11" s="16">
        <v>3</v>
      </c>
      <c r="L11" s="1114"/>
      <c r="M11" s="1413"/>
      <c r="N11" s="1412"/>
      <c r="O11" s="1412"/>
      <c r="P11" s="1412"/>
      <c r="Q11" s="1412"/>
      <c r="R11" s="1414"/>
      <c r="S11" s="1412"/>
      <c r="T11" s="1412"/>
      <c r="U11" s="1412"/>
      <c r="V11" s="1412"/>
      <c r="W11" s="1412"/>
      <c r="X11" s="1412"/>
      <c r="Y11" s="1412"/>
      <c r="Z11" s="1412"/>
      <c r="AA11" s="1412"/>
      <c r="AB11" s="1412"/>
      <c r="AC11" s="1412"/>
      <c r="AD11" s="840"/>
      <c r="AE11" s="840"/>
      <c r="AF11" s="258"/>
      <c r="AG11" s="649"/>
      <c r="AH11" s="857"/>
      <c r="AI11" s="1114"/>
    </row>
    <row r="12" spans="1:35" ht="144">
      <c r="A12" s="952"/>
      <c r="B12" s="1415"/>
      <c r="C12" s="1413"/>
      <c r="D12" s="952"/>
      <c r="E12" s="1416"/>
      <c r="F12" s="1416"/>
      <c r="G12" s="93" t="s">
        <v>783</v>
      </c>
      <c r="H12" s="16" t="s">
        <v>784</v>
      </c>
      <c r="I12" s="47"/>
      <c r="J12" s="16">
        <v>4</v>
      </c>
      <c r="K12" s="16">
        <v>1</v>
      </c>
      <c r="L12" s="1114"/>
      <c r="M12" s="1413"/>
      <c r="N12" s="1412"/>
      <c r="O12" s="1412"/>
      <c r="P12" s="1412"/>
      <c r="Q12" s="1412"/>
      <c r="R12" s="1414"/>
      <c r="S12" s="1412"/>
      <c r="T12" s="1412"/>
      <c r="U12" s="1412"/>
      <c r="V12" s="1412"/>
      <c r="W12" s="1412"/>
      <c r="X12" s="1412"/>
      <c r="Y12" s="1412"/>
      <c r="Z12" s="1412"/>
      <c r="AA12" s="1412"/>
      <c r="AB12" s="1412"/>
      <c r="AC12" s="1412"/>
      <c r="AD12" s="840"/>
      <c r="AE12" s="840"/>
      <c r="AF12" s="258" t="s">
        <v>342</v>
      </c>
      <c r="AG12" s="649" t="s">
        <v>384</v>
      </c>
      <c r="AH12" s="857"/>
      <c r="AI12" s="1114"/>
    </row>
    <row r="13" spans="1:35" ht="15">
      <c r="A13" s="499"/>
      <c r="B13" s="614"/>
      <c r="C13" s="651"/>
      <c r="D13" s="527"/>
      <c r="E13" s="652"/>
      <c r="F13" s="652"/>
      <c r="G13" s="511"/>
      <c r="H13" s="513"/>
      <c r="I13" s="653"/>
      <c r="J13" s="513"/>
      <c r="K13" s="513"/>
      <c r="L13" s="654"/>
      <c r="M13" s="614"/>
      <c r="N13" s="655"/>
      <c r="O13" s="655"/>
      <c r="P13" s="655"/>
      <c r="Q13" s="655"/>
      <c r="R13" s="656"/>
      <c r="S13" s="655"/>
      <c r="T13" s="655"/>
      <c r="U13" s="655"/>
      <c r="V13" s="655"/>
      <c r="W13" s="655"/>
      <c r="X13" s="655"/>
      <c r="Y13" s="655"/>
      <c r="Z13" s="655"/>
      <c r="AA13" s="655"/>
      <c r="AB13" s="655"/>
      <c r="AC13" s="655"/>
      <c r="AD13" s="619"/>
      <c r="AE13" s="657"/>
      <c r="AF13" s="658"/>
      <c r="AG13" s="659"/>
      <c r="AH13" s="618"/>
      <c r="AI13" s="622"/>
    </row>
    <row r="14" spans="1:35" ht="15.75" thickBot="1">
      <c r="A14" s="914" t="s">
        <v>785</v>
      </c>
      <c r="B14" s="915"/>
      <c r="C14" s="916"/>
      <c r="D14" s="198"/>
      <c r="E14" s="917" t="s">
        <v>786</v>
      </c>
      <c r="F14" s="917"/>
      <c r="G14" s="917"/>
      <c r="H14" s="917"/>
      <c r="I14" s="917"/>
      <c r="J14" s="917"/>
      <c r="K14" s="917"/>
      <c r="L14" s="917"/>
      <c r="M14" s="918"/>
      <c r="N14" s="919" t="s">
        <v>0</v>
      </c>
      <c r="O14" s="920"/>
      <c r="P14" s="920"/>
      <c r="Q14" s="920"/>
      <c r="R14" s="920"/>
      <c r="S14" s="920"/>
      <c r="T14" s="920"/>
      <c r="U14" s="920"/>
      <c r="V14" s="920"/>
      <c r="W14" s="920"/>
      <c r="X14" s="920"/>
      <c r="Y14" s="920"/>
      <c r="Z14" s="920"/>
      <c r="AA14" s="920"/>
      <c r="AB14" s="920"/>
      <c r="AC14" s="920"/>
      <c r="AD14" s="920"/>
      <c r="AE14" s="921"/>
      <c r="AF14" s="922" t="s">
        <v>1</v>
      </c>
      <c r="AG14" s="923"/>
      <c r="AH14" s="923"/>
      <c r="AI14" s="924"/>
    </row>
    <row r="15" spans="1:35" ht="15">
      <c r="A15" s="888" t="s">
        <v>18</v>
      </c>
      <c r="B15" s="890" t="s">
        <v>2</v>
      </c>
      <c r="C15" s="891"/>
      <c r="D15" s="891"/>
      <c r="E15" s="891"/>
      <c r="F15" s="891"/>
      <c r="G15" s="1307"/>
      <c r="H15" s="894" t="s">
        <v>3</v>
      </c>
      <c r="I15" s="896" t="s">
        <v>19</v>
      </c>
      <c r="J15" s="896" t="s">
        <v>4</v>
      </c>
      <c r="K15" s="898" t="s">
        <v>192</v>
      </c>
      <c r="L15" s="883" t="s">
        <v>20</v>
      </c>
      <c r="M15" s="885" t="s">
        <v>21</v>
      </c>
      <c r="N15" s="887" t="s">
        <v>32</v>
      </c>
      <c r="O15" s="879"/>
      <c r="P15" s="878" t="s">
        <v>33</v>
      </c>
      <c r="Q15" s="879"/>
      <c r="R15" s="878" t="s">
        <v>34</v>
      </c>
      <c r="S15" s="879"/>
      <c r="T15" s="878" t="s">
        <v>7</v>
      </c>
      <c r="U15" s="879"/>
      <c r="V15" s="878" t="s">
        <v>6</v>
      </c>
      <c r="W15" s="879"/>
      <c r="X15" s="878" t="s">
        <v>35</v>
      </c>
      <c r="Y15" s="879"/>
      <c r="Z15" s="878" t="s">
        <v>5</v>
      </c>
      <c r="AA15" s="879"/>
      <c r="AB15" s="878" t="s">
        <v>8</v>
      </c>
      <c r="AC15" s="879"/>
      <c r="AD15" s="878" t="s">
        <v>9</v>
      </c>
      <c r="AE15" s="880"/>
      <c r="AF15" s="1390" t="s">
        <v>10</v>
      </c>
      <c r="AG15" s="867" t="s">
        <v>11</v>
      </c>
      <c r="AH15" s="869" t="s">
        <v>12</v>
      </c>
      <c r="AI15" s="871" t="s">
        <v>22</v>
      </c>
    </row>
    <row r="16" spans="1:35" ht="36.75" thickBot="1">
      <c r="A16" s="889"/>
      <c r="B16" s="892"/>
      <c r="C16" s="893"/>
      <c r="D16" s="893"/>
      <c r="E16" s="893"/>
      <c r="F16" s="893"/>
      <c r="G16" s="1308"/>
      <c r="H16" s="1394"/>
      <c r="I16" s="1395" t="s">
        <v>19</v>
      </c>
      <c r="J16" s="1395"/>
      <c r="K16" s="1396"/>
      <c r="L16" s="1392"/>
      <c r="M16" s="1393"/>
      <c r="N16" s="199" t="s">
        <v>23</v>
      </c>
      <c r="O16" s="200" t="s">
        <v>24</v>
      </c>
      <c r="P16" s="201" t="s">
        <v>23</v>
      </c>
      <c r="Q16" s="200" t="s">
        <v>24</v>
      </c>
      <c r="R16" s="201" t="s">
        <v>23</v>
      </c>
      <c r="S16" s="200" t="s">
        <v>24</v>
      </c>
      <c r="T16" s="201" t="s">
        <v>23</v>
      </c>
      <c r="U16" s="200" t="s">
        <v>24</v>
      </c>
      <c r="V16" s="201" t="s">
        <v>23</v>
      </c>
      <c r="W16" s="200" t="s">
        <v>24</v>
      </c>
      <c r="X16" s="201" t="s">
        <v>23</v>
      </c>
      <c r="Y16" s="200" t="s">
        <v>24</v>
      </c>
      <c r="Z16" s="201" t="s">
        <v>23</v>
      </c>
      <c r="AA16" s="200" t="s">
        <v>25</v>
      </c>
      <c r="AB16" s="201" t="s">
        <v>23</v>
      </c>
      <c r="AC16" s="200" t="s">
        <v>25</v>
      </c>
      <c r="AD16" s="201" t="s">
        <v>23</v>
      </c>
      <c r="AE16" s="202" t="s">
        <v>25</v>
      </c>
      <c r="AF16" s="1391"/>
      <c r="AG16" s="1379"/>
      <c r="AH16" s="1380"/>
      <c r="AI16" s="1381"/>
    </row>
    <row r="17" spans="1:35" ht="34.5" thickBot="1">
      <c r="A17" s="203" t="s">
        <v>193</v>
      </c>
      <c r="B17" s="873" t="s">
        <v>773</v>
      </c>
      <c r="C17" s="874"/>
      <c r="D17" s="874"/>
      <c r="E17" s="874"/>
      <c r="F17" s="874"/>
      <c r="G17" s="874"/>
      <c r="H17" s="204"/>
      <c r="I17" s="205"/>
      <c r="J17" s="206"/>
      <c r="K17" s="206"/>
      <c r="L17" s="207"/>
      <c r="M17" s="208"/>
      <c r="N17" s="209">
        <f>N19</f>
        <v>0</v>
      </c>
      <c r="O17" s="209">
        <f aca="true" t="shared" si="1" ref="O17:AE17">O19</f>
        <v>0</v>
      </c>
      <c r="P17" s="209">
        <f t="shared" si="1"/>
        <v>0</v>
      </c>
      <c r="Q17" s="209">
        <f t="shared" si="1"/>
        <v>0</v>
      </c>
      <c r="R17" s="209">
        <f t="shared" si="1"/>
        <v>0</v>
      </c>
      <c r="S17" s="209">
        <f t="shared" si="1"/>
        <v>0</v>
      </c>
      <c r="T17" s="209">
        <f t="shared" si="1"/>
        <v>0</v>
      </c>
      <c r="U17" s="209">
        <f t="shared" si="1"/>
        <v>0</v>
      </c>
      <c r="V17" s="209">
        <f t="shared" si="1"/>
        <v>0</v>
      </c>
      <c r="W17" s="209">
        <f t="shared" si="1"/>
        <v>0</v>
      </c>
      <c r="X17" s="209">
        <f t="shared" si="1"/>
        <v>0</v>
      </c>
      <c r="Y17" s="209">
        <f t="shared" si="1"/>
        <v>0</v>
      </c>
      <c r="Z17" s="209">
        <f t="shared" si="1"/>
        <v>0</v>
      </c>
      <c r="AA17" s="209">
        <f t="shared" si="1"/>
        <v>0</v>
      </c>
      <c r="AB17" s="209">
        <f t="shared" si="1"/>
        <v>0</v>
      </c>
      <c r="AC17" s="209">
        <f t="shared" si="1"/>
        <v>0</v>
      </c>
      <c r="AD17" s="209">
        <f t="shared" si="1"/>
        <v>0</v>
      </c>
      <c r="AE17" s="209">
        <f t="shared" si="1"/>
        <v>0</v>
      </c>
      <c r="AF17" s="212" t="e">
        <f>AF19+AF36+AF44</f>
        <v>#VALUE!</v>
      </c>
      <c r="AG17" s="213"/>
      <c r="AH17" s="213"/>
      <c r="AI17" s="214"/>
    </row>
    <row r="18" spans="1:35" ht="34.5" thickBot="1">
      <c r="A18" s="284" t="s">
        <v>13</v>
      </c>
      <c r="B18" s="285" t="s">
        <v>30</v>
      </c>
      <c r="C18" s="285" t="s">
        <v>14</v>
      </c>
      <c r="D18" s="285" t="s">
        <v>26</v>
      </c>
      <c r="E18" s="286" t="s">
        <v>27</v>
      </c>
      <c r="F18" s="286" t="s">
        <v>28</v>
      </c>
      <c r="G18" s="287" t="s">
        <v>15</v>
      </c>
      <c r="H18" s="546" t="s">
        <v>31</v>
      </c>
      <c r="I18" s="547"/>
      <c r="J18" s="547"/>
      <c r="K18" s="547"/>
      <c r="L18" s="547"/>
      <c r="M18" s="548"/>
      <c r="N18" s="291"/>
      <c r="O18" s="292">
        <f>SUM(O19:O19)</f>
        <v>0</v>
      </c>
      <c r="P18" s="293"/>
      <c r="Q18" s="292">
        <f>SUM(Q19:Q19)</f>
        <v>0</v>
      </c>
      <c r="R18" s="293"/>
      <c r="S18" s="292"/>
      <c r="T18" s="293"/>
      <c r="U18" s="292"/>
      <c r="V18" s="293"/>
      <c r="W18" s="292"/>
      <c r="X18" s="293"/>
      <c r="Y18" s="292"/>
      <c r="Z18" s="293"/>
      <c r="AA18" s="292"/>
      <c r="AB18" s="293"/>
      <c r="AC18" s="292"/>
      <c r="AD18" s="294"/>
      <c r="AE18" s="292"/>
      <c r="AF18" s="295"/>
      <c r="AG18" s="296"/>
      <c r="AH18" s="296"/>
      <c r="AI18" s="297"/>
    </row>
    <row r="19" spans="1:35" ht="348.75">
      <c r="A19" s="660" t="s">
        <v>774</v>
      </c>
      <c r="B19" s="241">
        <v>2012252580087</v>
      </c>
      <c r="C19" s="661" t="s">
        <v>775</v>
      </c>
      <c r="D19" s="309" t="s">
        <v>142</v>
      </c>
      <c r="E19" s="662">
        <v>1</v>
      </c>
      <c r="F19" s="398">
        <v>1</v>
      </c>
      <c r="G19" s="257" t="s">
        <v>787</v>
      </c>
      <c r="H19" s="663"/>
      <c r="I19" s="664"/>
      <c r="J19" s="665">
        <v>0.2</v>
      </c>
      <c r="K19" s="666">
        <v>0.07</v>
      </c>
      <c r="L19" s="403"/>
      <c r="M19" s="565"/>
      <c r="N19" s="667"/>
      <c r="O19" s="668"/>
      <c r="P19" s="668"/>
      <c r="Q19" s="668"/>
      <c r="R19" s="668"/>
      <c r="S19" s="668"/>
      <c r="T19" s="668"/>
      <c r="U19" s="668"/>
      <c r="V19" s="668"/>
      <c r="W19" s="668"/>
      <c r="X19" s="668"/>
      <c r="Y19" s="668"/>
      <c r="Z19" s="668"/>
      <c r="AA19" s="668"/>
      <c r="AB19" s="668"/>
      <c r="AC19" s="668"/>
      <c r="AD19" s="238"/>
      <c r="AE19" s="238"/>
      <c r="AF19" s="1410"/>
      <c r="AG19" s="1411"/>
      <c r="AH19" s="240"/>
      <c r="AI19" s="389"/>
    </row>
    <row r="20" spans="1:35" ht="15">
      <c r="A20" s="669"/>
      <c r="B20" s="611"/>
      <c r="C20" s="670"/>
      <c r="D20" s="527"/>
      <c r="E20" s="671"/>
      <c r="F20" s="614"/>
      <c r="G20" s="672"/>
      <c r="H20" s="673"/>
      <c r="I20" s="674"/>
      <c r="J20" s="675"/>
      <c r="K20" s="676"/>
      <c r="L20" s="677"/>
      <c r="M20" s="611"/>
      <c r="N20" s="678"/>
      <c r="O20" s="678"/>
      <c r="P20" s="678"/>
      <c r="Q20" s="678"/>
      <c r="R20" s="678"/>
      <c r="S20" s="678"/>
      <c r="T20" s="678"/>
      <c r="U20" s="678"/>
      <c r="V20" s="678"/>
      <c r="W20" s="678"/>
      <c r="X20" s="678"/>
      <c r="Y20" s="678"/>
      <c r="Z20" s="678"/>
      <c r="AA20" s="678"/>
      <c r="AB20" s="678"/>
      <c r="AC20" s="678"/>
      <c r="AD20" s="619"/>
      <c r="AE20" s="657"/>
      <c r="AF20" s="679"/>
      <c r="AG20" s="680"/>
      <c r="AH20" s="621"/>
      <c r="AI20" s="681"/>
    </row>
    <row r="21" spans="1:35" ht="15.75" thickBot="1">
      <c r="A21" s="914" t="s">
        <v>788</v>
      </c>
      <c r="B21" s="915"/>
      <c r="C21" s="916"/>
      <c r="D21" s="198"/>
      <c r="E21" s="917" t="s">
        <v>789</v>
      </c>
      <c r="F21" s="917"/>
      <c r="G21" s="917"/>
      <c r="H21" s="917"/>
      <c r="I21" s="917"/>
      <c r="J21" s="917"/>
      <c r="K21" s="917"/>
      <c r="L21" s="917"/>
      <c r="M21" s="918"/>
      <c r="N21" s="919" t="s">
        <v>0</v>
      </c>
      <c r="O21" s="920"/>
      <c r="P21" s="920"/>
      <c r="Q21" s="920"/>
      <c r="R21" s="920"/>
      <c r="S21" s="920"/>
      <c r="T21" s="920"/>
      <c r="U21" s="920"/>
      <c r="V21" s="920"/>
      <c r="W21" s="920"/>
      <c r="X21" s="920"/>
      <c r="Y21" s="920"/>
      <c r="Z21" s="920"/>
      <c r="AA21" s="920"/>
      <c r="AB21" s="920"/>
      <c r="AC21" s="920"/>
      <c r="AD21" s="920"/>
      <c r="AE21" s="921"/>
      <c r="AF21" s="922" t="s">
        <v>1</v>
      </c>
      <c r="AG21" s="923"/>
      <c r="AH21" s="923"/>
      <c r="AI21" s="924"/>
    </row>
    <row r="22" spans="1:35" ht="15.75" thickBot="1">
      <c r="A22" s="906" t="s">
        <v>770</v>
      </c>
      <c r="B22" s="907"/>
      <c r="C22" s="907"/>
      <c r="D22" s="907"/>
      <c r="E22" s="907"/>
      <c r="F22" s="907"/>
      <c r="G22" s="908"/>
      <c r="H22" s="909" t="s">
        <v>771</v>
      </c>
      <c r="I22" s="910"/>
      <c r="J22" s="910"/>
      <c r="K22" s="910"/>
      <c r="L22" s="910"/>
      <c r="M22" s="910"/>
      <c r="N22" s="910"/>
      <c r="O22" s="910"/>
      <c r="P22" s="910"/>
      <c r="Q22" s="910"/>
      <c r="R22" s="910"/>
      <c r="S22" s="911"/>
      <c r="T22" s="909" t="s">
        <v>189</v>
      </c>
      <c r="U22" s="912"/>
      <c r="V22" s="912"/>
      <c r="W22" s="912"/>
      <c r="X22" s="912"/>
      <c r="Y22" s="912"/>
      <c r="Z22" s="912"/>
      <c r="AA22" s="912"/>
      <c r="AB22" s="912"/>
      <c r="AC22" s="912"/>
      <c r="AD22" s="912"/>
      <c r="AE22" s="912"/>
      <c r="AF22" s="912"/>
      <c r="AG22" s="912"/>
      <c r="AH22" s="912"/>
      <c r="AI22" s="913"/>
    </row>
    <row r="23" spans="1:35" ht="15">
      <c r="A23" s="888" t="s">
        <v>18</v>
      </c>
      <c r="B23" s="890" t="s">
        <v>2</v>
      </c>
      <c r="C23" s="891"/>
      <c r="D23" s="891"/>
      <c r="E23" s="891"/>
      <c r="F23" s="891"/>
      <c r="G23" s="1307"/>
      <c r="H23" s="894" t="s">
        <v>3</v>
      </c>
      <c r="I23" s="896" t="s">
        <v>19</v>
      </c>
      <c r="J23" s="896" t="s">
        <v>4</v>
      </c>
      <c r="K23" s="898" t="s">
        <v>192</v>
      </c>
      <c r="L23" s="883" t="s">
        <v>20</v>
      </c>
      <c r="M23" s="885" t="s">
        <v>21</v>
      </c>
      <c r="N23" s="887" t="s">
        <v>32</v>
      </c>
      <c r="O23" s="879"/>
      <c r="P23" s="878" t="s">
        <v>33</v>
      </c>
      <c r="Q23" s="879"/>
      <c r="R23" s="878" t="s">
        <v>34</v>
      </c>
      <c r="S23" s="879"/>
      <c r="T23" s="878" t="s">
        <v>7</v>
      </c>
      <c r="U23" s="879"/>
      <c r="V23" s="878" t="s">
        <v>6</v>
      </c>
      <c r="W23" s="879"/>
      <c r="X23" s="878" t="s">
        <v>35</v>
      </c>
      <c r="Y23" s="879"/>
      <c r="Z23" s="878" t="s">
        <v>5</v>
      </c>
      <c r="AA23" s="879"/>
      <c r="AB23" s="878" t="s">
        <v>8</v>
      </c>
      <c r="AC23" s="879"/>
      <c r="AD23" s="878" t="s">
        <v>9</v>
      </c>
      <c r="AE23" s="880"/>
      <c r="AF23" s="1390" t="s">
        <v>10</v>
      </c>
      <c r="AG23" s="867" t="s">
        <v>11</v>
      </c>
      <c r="AH23" s="869" t="s">
        <v>12</v>
      </c>
      <c r="AI23" s="871" t="s">
        <v>22</v>
      </c>
    </row>
    <row r="24" spans="1:35" ht="36.75" thickBot="1">
      <c r="A24" s="889"/>
      <c r="B24" s="892"/>
      <c r="C24" s="893"/>
      <c r="D24" s="893"/>
      <c r="E24" s="893"/>
      <c r="F24" s="893"/>
      <c r="G24" s="1308"/>
      <c r="H24" s="1394"/>
      <c r="I24" s="1395" t="s">
        <v>19</v>
      </c>
      <c r="J24" s="1395"/>
      <c r="K24" s="1396"/>
      <c r="L24" s="1392"/>
      <c r="M24" s="1393"/>
      <c r="N24" s="199" t="s">
        <v>23</v>
      </c>
      <c r="O24" s="200" t="s">
        <v>24</v>
      </c>
      <c r="P24" s="201" t="s">
        <v>23</v>
      </c>
      <c r="Q24" s="200" t="s">
        <v>24</v>
      </c>
      <c r="R24" s="201" t="s">
        <v>23</v>
      </c>
      <c r="S24" s="200" t="s">
        <v>24</v>
      </c>
      <c r="T24" s="201" t="s">
        <v>23</v>
      </c>
      <c r="U24" s="200" t="s">
        <v>24</v>
      </c>
      <c r="V24" s="201" t="s">
        <v>23</v>
      </c>
      <c r="W24" s="200" t="s">
        <v>24</v>
      </c>
      <c r="X24" s="201" t="s">
        <v>23</v>
      </c>
      <c r="Y24" s="200" t="s">
        <v>24</v>
      </c>
      <c r="Z24" s="201" t="s">
        <v>23</v>
      </c>
      <c r="AA24" s="200" t="s">
        <v>25</v>
      </c>
      <c r="AB24" s="201" t="s">
        <v>23</v>
      </c>
      <c r="AC24" s="200" t="s">
        <v>25</v>
      </c>
      <c r="AD24" s="201" t="s">
        <v>23</v>
      </c>
      <c r="AE24" s="202" t="s">
        <v>25</v>
      </c>
      <c r="AF24" s="1391"/>
      <c r="AG24" s="1379"/>
      <c r="AH24" s="1380"/>
      <c r="AI24" s="1381"/>
    </row>
    <row r="25" spans="1:35" ht="34.5" thickBot="1">
      <c r="A25" s="203" t="s">
        <v>193</v>
      </c>
      <c r="B25" s="873" t="s">
        <v>790</v>
      </c>
      <c r="C25" s="874"/>
      <c r="D25" s="874"/>
      <c r="E25" s="874"/>
      <c r="F25" s="874"/>
      <c r="G25" s="874"/>
      <c r="H25" s="204"/>
      <c r="I25" s="205"/>
      <c r="J25" s="206"/>
      <c r="K25" s="206"/>
      <c r="L25" s="207"/>
      <c r="M25" s="208"/>
      <c r="N25" s="209">
        <f>N27</f>
        <v>8000000</v>
      </c>
      <c r="O25" s="209">
        <f aca="true" t="shared" si="2" ref="O25:AE25">O27</f>
        <v>0</v>
      </c>
      <c r="P25" s="209">
        <f t="shared" si="2"/>
        <v>0</v>
      </c>
      <c r="Q25" s="209">
        <f t="shared" si="2"/>
        <v>0</v>
      </c>
      <c r="R25" s="209">
        <f t="shared" si="2"/>
        <v>0</v>
      </c>
      <c r="S25" s="209">
        <f t="shared" si="2"/>
        <v>0</v>
      </c>
      <c r="T25" s="209">
        <f t="shared" si="2"/>
        <v>0</v>
      </c>
      <c r="U25" s="209">
        <f t="shared" si="2"/>
        <v>0</v>
      </c>
      <c r="V25" s="209">
        <f t="shared" si="2"/>
        <v>0</v>
      </c>
      <c r="W25" s="209">
        <f t="shared" si="2"/>
        <v>0</v>
      </c>
      <c r="X25" s="209">
        <f t="shared" si="2"/>
        <v>0</v>
      </c>
      <c r="Y25" s="209">
        <f t="shared" si="2"/>
        <v>0</v>
      </c>
      <c r="Z25" s="209">
        <f t="shared" si="2"/>
        <v>0</v>
      </c>
      <c r="AA25" s="209">
        <f t="shared" si="2"/>
        <v>0</v>
      </c>
      <c r="AB25" s="209">
        <f t="shared" si="2"/>
        <v>0</v>
      </c>
      <c r="AC25" s="209">
        <f t="shared" si="2"/>
        <v>0</v>
      </c>
      <c r="AD25" s="209">
        <f>N25</f>
        <v>8000000</v>
      </c>
      <c r="AE25" s="209">
        <f t="shared" si="2"/>
        <v>0</v>
      </c>
      <c r="AF25" s="212" t="e">
        <f>AF27+AF45+AF52</f>
        <v>#VALUE!</v>
      </c>
      <c r="AG25" s="213"/>
      <c r="AH25" s="213"/>
      <c r="AI25" s="214"/>
    </row>
    <row r="26" spans="1:35" ht="34.5" thickBot="1">
      <c r="A26" s="284" t="s">
        <v>13</v>
      </c>
      <c r="B26" s="285" t="s">
        <v>30</v>
      </c>
      <c r="C26" s="285" t="s">
        <v>14</v>
      </c>
      <c r="D26" s="285" t="s">
        <v>26</v>
      </c>
      <c r="E26" s="286" t="s">
        <v>27</v>
      </c>
      <c r="F26" s="286" t="s">
        <v>28</v>
      </c>
      <c r="G26" s="287" t="s">
        <v>15</v>
      </c>
      <c r="H26" s="546" t="s">
        <v>31</v>
      </c>
      <c r="I26" s="547"/>
      <c r="J26" s="547"/>
      <c r="K26" s="289"/>
      <c r="L26" s="547"/>
      <c r="M26" s="290"/>
      <c r="N26" s="291">
        <f>N27</f>
        <v>8000000</v>
      </c>
      <c r="O26" s="292">
        <f>SUM(O27:O33)</f>
        <v>0</v>
      </c>
      <c r="P26" s="293"/>
      <c r="Q26" s="292">
        <f>SUM(Q27:Q33)</f>
        <v>0</v>
      </c>
      <c r="R26" s="293"/>
      <c r="S26" s="292"/>
      <c r="T26" s="293"/>
      <c r="U26" s="292"/>
      <c r="V26" s="293"/>
      <c r="W26" s="292"/>
      <c r="X26" s="293"/>
      <c r="Y26" s="292"/>
      <c r="Z26" s="293"/>
      <c r="AA26" s="292"/>
      <c r="AB26" s="293"/>
      <c r="AC26" s="292"/>
      <c r="AD26" s="294">
        <f>AD27</f>
        <v>8000000</v>
      </c>
      <c r="AE26" s="292"/>
      <c r="AF26" s="295"/>
      <c r="AG26" s="296"/>
      <c r="AH26" s="296"/>
      <c r="AI26" s="297"/>
    </row>
    <row r="27" spans="1:35" ht="114.75">
      <c r="A27" s="1382" t="s">
        <v>791</v>
      </c>
      <c r="B27" s="1406">
        <v>2012252580088</v>
      </c>
      <c r="C27" s="1001" t="s">
        <v>792</v>
      </c>
      <c r="D27" s="1407">
        <v>1</v>
      </c>
      <c r="E27" s="1408">
        <v>0.5</v>
      </c>
      <c r="F27" s="1409">
        <v>0.5</v>
      </c>
      <c r="G27" s="13" t="s">
        <v>793</v>
      </c>
      <c r="H27" s="582" t="s">
        <v>794</v>
      </c>
      <c r="I27" s="552"/>
      <c r="J27" s="582">
        <v>0.0575</v>
      </c>
      <c r="K27" s="15">
        <v>0.03</v>
      </c>
      <c r="L27" s="1149"/>
      <c r="M27" s="848"/>
      <c r="N27" s="1403">
        <v>8000000</v>
      </c>
      <c r="O27" s="1403"/>
      <c r="P27" s="1403"/>
      <c r="Q27" s="1403"/>
      <c r="R27" s="1403"/>
      <c r="S27" s="1403"/>
      <c r="T27" s="1403"/>
      <c r="U27" s="1403"/>
      <c r="V27" s="1403"/>
      <c r="W27" s="1403"/>
      <c r="X27" s="1403"/>
      <c r="Y27" s="1403"/>
      <c r="Z27" s="1403"/>
      <c r="AA27" s="1403"/>
      <c r="AB27" s="1403"/>
      <c r="AC27" s="1403"/>
      <c r="AD27" s="840">
        <f>N27</f>
        <v>8000000</v>
      </c>
      <c r="AE27" s="840"/>
      <c r="AF27" s="1365" t="s">
        <v>795</v>
      </c>
      <c r="AG27" s="682"/>
      <c r="AH27" s="841"/>
      <c r="AI27" s="1045" t="s">
        <v>195</v>
      </c>
    </row>
    <row r="28" spans="1:35" ht="409.5">
      <c r="A28" s="1383"/>
      <c r="B28" s="1127"/>
      <c r="C28" s="1002"/>
      <c r="D28" s="1386"/>
      <c r="E28" s="1389"/>
      <c r="F28" s="1002"/>
      <c r="G28" s="13" t="s">
        <v>796</v>
      </c>
      <c r="H28" s="15" t="s">
        <v>797</v>
      </c>
      <c r="I28" s="552"/>
      <c r="J28" s="15">
        <v>0.4</v>
      </c>
      <c r="K28" s="15">
        <v>0.11</v>
      </c>
      <c r="L28" s="1149"/>
      <c r="M28" s="848"/>
      <c r="N28" s="1404"/>
      <c r="O28" s="1404"/>
      <c r="P28" s="1404"/>
      <c r="Q28" s="1404"/>
      <c r="R28" s="1404"/>
      <c r="S28" s="1404"/>
      <c r="T28" s="1404"/>
      <c r="U28" s="1404"/>
      <c r="V28" s="1404"/>
      <c r="W28" s="1404"/>
      <c r="X28" s="1404"/>
      <c r="Y28" s="1404"/>
      <c r="Z28" s="1404"/>
      <c r="AA28" s="1404"/>
      <c r="AB28" s="1404"/>
      <c r="AC28" s="1404"/>
      <c r="AD28" s="840"/>
      <c r="AE28" s="840"/>
      <c r="AF28" s="1365"/>
      <c r="AG28" s="683" t="s">
        <v>798</v>
      </c>
      <c r="AH28" s="841"/>
      <c r="AI28" s="1045"/>
    </row>
    <row r="29" spans="1:35" ht="409.5">
      <c r="A29" s="1383"/>
      <c r="B29" s="1127"/>
      <c r="C29" s="1002"/>
      <c r="D29" s="1386"/>
      <c r="E29" s="1389"/>
      <c r="F29" s="1002"/>
      <c r="G29" s="13" t="s">
        <v>799</v>
      </c>
      <c r="H29" s="16" t="s">
        <v>800</v>
      </c>
      <c r="I29" s="552"/>
      <c r="J29" s="16">
        <v>1</v>
      </c>
      <c r="K29" s="582">
        <v>0.01</v>
      </c>
      <c r="L29" s="1149"/>
      <c r="M29" s="848"/>
      <c r="N29" s="1404"/>
      <c r="O29" s="1404"/>
      <c r="P29" s="1404"/>
      <c r="Q29" s="1404"/>
      <c r="R29" s="1404"/>
      <c r="S29" s="1404"/>
      <c r="T29" s="1404"/>
      <c r="U29" s="1404"/>
      <c r="V29" s="1404"/>
      <c r="W29" s="1404"/>
      <c r="X29" s="1404"/>
      <c r="Y29" s="1404"/>
      <c r="Z29" s="1404"/>
      <c r="AA29" s="1404"/>
      <c r="AB29" s="1404"/>
      <c r="AC29" s="1404"/>
      <c r="AD29" s="840"/>
      <c r="AE29" s="840"/>
      <c r="AF29" s="1365"/>
      <c r="AG29" s="683"/>
      <c r="AH29" s="841"/>
      <c r="AI29" s="1045"/>
    </row>
    <row r="30" spans="1:35" ht="102">
      <c r="A30" s="1383"/>
      <c r="B30" s="1127"/>
      <c r="C30" s="1002"/>
      <c r="D30" s="1386"/>
      <c r="E30" s="1389"/>
      <c r="F30" s="1002"/>
      <c r="G30" s="13" t="s">
        <v>801</v>
      </c>
      <c r="H30" s="15" t="s">
        <v>802</v>
      </c>
      <c r="I30" s="552"/>
      <c r="J30" s="15">
        <v>0.3</v>
      </c>
      <c r="K30" s="15">
        <v>0.18</v>
      </c>
      <c r="L30" s="1149"/>
      <c r="M30" s="848"/>
      <c r="N30" s="1405"/>
      <c r="O30" s="1405"/>
      <c r="P30" s="1405"/>
      <c r="Q30" s="1405"/>
      <c r="R30" s="1405"/>
      <c r="S30" s="1405"/>
      <c r="T30" s="1405"/>
      <c r="U30" s="1405"/>
      <c r="V30" s="1405"/>
      <c r="W30" s="1405"/>
      <c r="X30" s="1405"/>
      <c r="Y30" s="1405"/>
      <c r="Z30" s="1405"/>
      <c r="AA30" s="1405"/>
      <c r="AB30" s="1405"/>
      <c r="AC30" s="1405"/>
      <c r="AD30" s="840"/>
      <c r="AE30" s="840"/>
      <c r="AF30" s="1365"/>
      <c r="AG30" s="683"/>
      <c r="AH30" s="841"/>
      <c r="AI30" s="1045"/>
    </row>
    <row r="31" spans="1:35" ht="102">
      <c r="A31" s="1383"/>
      <c r="B31" s="684"/>
      <c r="C31" s="1002"/>
      <c r="D31" s="1386"/>
      <c r="E31" s="1389"/>
      <c r="F31" s="1002"/>
      <c r="G31" s="685" t="s">
        <v>801</v>
      </c>
      <c r="H31" s="686" t="s">
        <v>802</v>
      </c>
      <c r="I31" s="664"/>
      <c r="J31" s="687"/>
      <c r="K31" s="348"/>
      <c r="L31" s="1149"/>
      <c r="M31" s="848"/>
      <c r="N31" s="688"/>
      <c r="O31" s="688"/>
      <c r="P31" s="688"/>
      <c r="Q31" s="688"/>
      <c r="R31" s="688"/>
      <c r="S31" s="688"/>
      <c r="T31" s="688"/>
      <c r="U31" s="688"/>
      <c r="V31" s="688"/>
      <c r="W31" s="688"/>
      <c r="X31" s="688"/>
      <c r="Y31" s="688"/>
      <c r="Z31" s="688"/>
      <c r="AA31" s="688"/>
      <c r="AB31" s="688"/>
      <c r="AC31" s="688"/>
      <c r="AD31" s="1121"/>
      <c r="AE31" s="1121"/>
      <c r="AF31" s="1365"/>
      <c r="AG31" s="689"/>
      <c r="AH31" s="925"/>
      <c r="AI31" s="1367"/>
    </row>
    <row r="32" spans="1:35" ht="102">
      <c r="A32" s="1383"/>
      <c r="B32" s="684"/>
      <c r="C32" s="1002"/>
      <c r="D32" s="1386"/>
      <c r="E32" s="1389"/>
      <c r="F32" s="1002"/>
      <c r="G32" s="685" t="s">
        <v>801</v>
      </c>
      <c r="H32" s="686" t="s">
        <v>802</v>
      </c>
      <c r="I32" s="4"/>
      <c r="J32" s="687"/>
      <c r="K32" s="348"/>
      <c r="L32" s="1149"/>
      <c r="M32" s="848"/>
      <c r="N32" s="688"/>
      <c r="O32" s="688"/>
      <c r="P32" s="688"/>
      <c r="Q32" s="688"/>
      <c r="R32" s="688"/>
      <c r="S32" s="688"/>
      <c r="T32" s="688"/>
      <c r="U32" s="688"/>
      <c r="V32" s="688"/>
      <c r="W32" s="688"/>
      <c r="X32" s="688"/>
      <c r="Y32" s="688"/>
      <c r="Z32" s="688"/>
      <c r="AA32" s="688"/>
      <c r="AB32" s="688"/>
      <c r="AC32" s="688"/>
      <c r="AD32" s="1121"/>
      <c r="AE32" s="1121"/>
      <c r="AF32" s="1365"/>
      <c r="AG32" s="689"/>
      <c r="AH32" s="925"/>
      <c r="AI32" s="1367"/>
    </row>
    <row r="33" spans="1:35" ht="102.75" thickBot="1">
      <c r="A33" s="1384"/>
      <c r="B33" s="589"/>
      <c r="C33" s="1003"/>
      <c r="D33" s="1387"/>
      <c r="E33" s="976"/>
      <c r="F33" s="855"/>
      <c r="G33" s="685" t="s">
        <v>801</v>
      </c>
      <c r="H33" s="686" t="s">
        <v>802</v>
      </c>
      <c r="I33" s="5"/>
      <c r="J33" s="690"/>
      <c r="K33" s="348"/>
      <c r="L33" s="1150"/>
      <c r="M33" s="848"/>
      <c r="N33" s="688"/>
      <c r="O33" s="688"/>
      <c r="P33" s="688"/>
      <c r="Q33" s="688"/>
      <c r="R33" s="688"/>
      <c r="S33" s="688"/>
      <c r="T33" s="688"/>
      <c r="U33" s="688"/>
      <c r="V33" s="688"/>
      <c r="W33" s="688"/>
      <c r="X33" s="688"/>
      <c r="Y33" s="688"/>
      <c r="Z33" s="688"/>
      <c r="AA33" s="688"/>
      <c r="AB33" s="688"/>
      <c r="AC33" s="688"/>
      <c r="AD33" s="1026"/>
      <c r="AE33" s="1026"/>
      <c r="AF33" s="1365"/>
      <c r="AG33" s="691"/>
      <c r="AH33" s="1009"/>
      <c r="AI33" s="1046"/>
    </row>
    <row r="35" spans="1:35" ht="15.75" thickBot="1">
      <c r="A35" s="914" t="s">
        <v>803</v>
      </c>
      <c r="B35" s="915"/>
      <c r="C35" s="916"/>
      <c r="D35" s="198"/>
      <c r="E35" s="917" t="s">
        <v>804</v>
      </c>
      <c r="F35" s="917"/>
      <c r="G35" s="917"/>
      <c r="H35" s="917"/>
      <c r="I35" s="917"/>
      <c r="J35" s="917"/>
      <c r="K35" s="917"/>
      <c r="L35" s="917"/>
      <c r="M35" s="918"/>
      <c r="N35" s="919" t="s">
        <v>0</v>
      </c>
      <c r="O35" s="920"/>
      <c r="P35" s="920"/>
      <c r="Q35" s="920"/>
      <c r="R35" s="920"/>
      <c r="S35" s="920"/>
      <c r="T35" s="920"/>
      <c r="U35" s="920"/>
      <c r="V35" s="920"/>
      <c r="W35" s="920"/>
      <c r="X35" s="920"/>
      <c r="Y35" s="920"/>
      <c r="Z35" s="920"/>
      <c r="AA35" s="920"/>
      <c r="AB35" s="920"/>
      <c r="AC35" s="920"/>
      <c r="AD35" s="920"/>
      <c r="AE35" s="921"/>
      <c r="AF35" s="922" t="s">
        <v>1</v>
      </c>
      <c r="AG35" s="923"/>
      <c r="AH35" s="923"/>
      <c r="AI35" s="924"/>
    </row>
    <row r="36" spans="1:35" ht="15">
      <c r="A36" s="888" t="s">
        <v>18</v>
      </c>
      <c r="B36" s="890" t="s">
        <v>2</v>
      </c>
      <c r="C36" s="891"/>
      <c r="D36" s="891"/>
      <c r="E36" s="891"/>
      <c r="F36" s="891"/>
      <c r="G36" s="1307"/>
      <c r="H36" s="894" t="s">
        <v>3</v>
      </c>
      <c r="I36" s="896" t="s">
        <v>19</v>
      </c>
      <c r="J36" s="896" t="s">
        <v>4</v>
      </c>
      <c r="K36" s="898" t="s">
        <v>192</v>
      </c>
      <c r="L36" s="883" t="s">
        <v>20</v>
      </c>
      <c r="M36" s="885" t="s">
        <v>21</v>
      </c>
      <c r="N36" s="887" t="s">
        <v>32</v>
      </c>
      <c r="O36" s="879"/>
      <c r="P36" s="878" t="s">
        <v>33</v>
      </c>
      <c r="Q36" s="879"/>
      <c r="R36" s="878" t="s">
        <v>34</v>
      </c>
      <c r="S36" s="879"/>
      <c r="T36" s="878" t="s">
        <v>7</v>
      </c>
      <c r="U36" s="879"/>
      <c r="V36" s="878" t="s">
        <v>6</v>
      </c>
      <c r="W36" s="879"/>
      <c r="X36" s="878" t="s">
        <v>35</v>
      </c>
      <c r="Y36" s="879"/>
      <c r="Z36" s="878" t="s">
        <v>5</v>
      </c>
      <c r="AA36" s="879"/>
      <c r="AB36" s="878" t="s">
        <v>8</v>
      </c>
      <c r="AC36" s="879"/>
      <c r="AD36" s="878" t="s">
        <v>9</v>
      </c>
      <c r="AE36" s="880"/>
      <c r="AF36" s="1390" t="s">
        <v>10</v>
      </c>
      <c r="AG36" s="867" t="s">
        <v>11</v>
      </c>
      <c r="AH36" s="869" t="s">
        <v>12</v>
      </c>
      <c r="AI36" s="871" t="s">
        <v>22</v>
      </c>
    </row>
    <row r="37" spans="1:35" ht="36.75" thickBot="1">
      <c r="A37" s="889"/>
      <c r="B37" s="892"/>
      <c r="C37" s="893"/>
      <c r="D37" s="893"/>
      <c r="E37" s="893"/>
      <c r="F37" s="893"/>
      <c r="G37" s="1308"/>
      <c r="H37" s="1394"/>
      <c r="I37" s="1395" t="s">
        <v>19</v>
      </c>
      <c r="J37" s="1395"/>
      <c r="K37" s="1396"/>
      <c r="L37" s="1392"/>
      <c r="M37" s="1393"/>
      <c r="N37" s="199" t="s">
        <v>23</v>
      </c>
      <c r="O37" s="200" t="s">
        <v>24</v>
      </c>
      <c r="P37" s="201" t="s">
        <v>23</v>
      </c>
      <c r="Q37" s="200" t="s">
        <v>24</v>
      </c>
      <c r="R37" s="201" t="s">
        <v>23</v>
      </c>
      <c r="S37" s="200" t="s">
        <v>24</v>
      </c>
      <c r="T37" s="201" t="s">
        <v>23</v>
      </c>
      <c r="U37" s="200" t="s">
        <v>24</v>
      </c>
      <c r="V37" s="201" t="s">
        <v>23</v>
      </c>
      <c r="W37" s="200" t="s">
        <v>24</v>
      </c>
      <c r="X37" s="201" t="s">
        <v>23</v>
      </c>
      <c r="Y37" s="200" t="s">
        <v>24</v>
      </c>
      <c r="Z37" s="201" t="s">
        <v>23</v>
      </c>
      <c r="AA37" s="200" t="s">
        <v>25</v>
      </c>
      <c r="AB37" s="201" t="s">
        <v>23</v>
      </c>
      <c r="AC37" s="200" t="s">
        <v>25</v>
      </c>
      <c r="AD37" s="201" t="s">
        <v>23</v>
      </c>
      <c r="AE37" s="202" t="s">
        <v>25</v>
      </c>
      <c r="AF37" s="1391"/>
      <c r="AG37" s="1379"/>
      <c r="AH37" s="1380"/>
      <c r="AI37" s="1381"/>
    </row>
    <row r="38" spans="1:35" ht="34.5" thickBot="1">
      <c r="A38" s="203" t="s">
        <v>193</v>
      </c>
      <c r="B38" s="873"/>
      <c r="C38" s="874"/>
      <c r="D38" s="874"/>
      <c r="E38" s="874"/>
      <c r="F38" s="874"/>
      <c r="G38" s="874"/>
      <c r="H38" s="204"/>
      <c r="I38" s="205"/>
      <c r="J38" s="206"/>
      <c r="K38" s="206"/>
      <c r="L38" s="207"/>
      <c r="M38" s="208"/>
      <c r="N38" s="209">
        <f>N40</f>
        <v>0</v>
      </c>
      <c r="O38" s="209">
        <f aca="true" t="shared" si="3" ref="O38:AE38">O40</f>
        <v>0</v>
      </c>
      <c r="P38" s="209">
        <f t="shared" si="3"/>
        <v>0</v>
      </c>
      <c r="Q38" s="209">
        <f t="shared" si="3"/>
        <v>0</v>
      </c>
      <c r="R38" s="209">
        <f t="shared" si="3"/>
        <v>0</v>
      </c>
      <c r="S38" s="209">
        <f t="shared" si="3"/>
        <v>0</v>
      </c>
      <c r="T38" s="209">
        <f t="shared" si="3"/>
        <v>0</v>
      </c>
      <c r="U38" s="209">
        <f t="shared" si="3"/>
        <v>0</v>
      </c>
      <c r="V38" s="209">
        <f t="shared" si="3"/>
        <v>0</v>
      </c>
      <c r="W38" s="209">
        <f t="shared" si="3"/>
        <v>0</v>
      </c>
      <c r="X38" s="209">
        <f t="shared" si="3"/>
        <v>0</v>
      </c>
      <c r="Y38" s="209">
        <f t="shared" si="3"/>
        <v>0</v>
      </c>
      <c r="Z38" s="209">
        <f t="shared" si="3"/>
        <v>0</v>
      </c>
      <c r="AA38" s="209">
        <f t="shared" si="3"/>
        <v>0</v>
      </c>
      <c r="AB38" s="209">
        <f t="shared" si="3"/>
        <v>0</v>
      </c>
      <c r="AC38" s="209">
        <f t="shared" si="3"/>
        <v>0</v>
      </c>
      <c r="AD38" s="209">
        <f t="shared" si="3"/>
        <v>0</v>
      </c>
      <c r="AE38" s="209">
        <f t="shared" si="3"/>
        <v>0</v>
      </c>
      <c r="AF38" s="212" t="e">
        <f>AF40+AF58+#REF!</f>
        <v>#REF!</v>
      </c>
      <c r="AG38" s="213"/>
      <c r="AH38" s="213"/>
      <c r="AI38" s="214"/>
    </row>
    <row r="39" spans="1:35" ht="34.5" thickBot="1">
      <c r="A39" s="284" t="s">
        <v>13</v>
      </c>
      <c r="B39" s="285" t="s">
        <v>30</v>
      </c>
      <c r="C39" s="285" t="s">
        <v>14</v>
      </c>
      <c r="D39" s="285" t="s">
        <v>26</v>
      </c>
      <c r="E39" s="286" t="s">
        <v>27</v>
      </c>
      <c r="F39" s="286" t="s">
        <v>28</v>
      </c>
      <c r="G39" s="287" t="s">
        <v>15</v>
      </c>
      <c r="H39" s="546" t="s">
        <v>31</v>
      </c>
      <c r="I39" s="547"/>
      <c r="J39" s="547"/>
      <c r="K39" s="547"/>
      <c r="L39" s="547"/>
      <c r="M39" s="290"/>
      <c r="N39" s="291"/>
      <c r="O39" s="292">
        <f>SUM(O40:O46)</f>
        <v>0</v>
      </c>
      <c r="P39" s="293"/>
      <c r="Q39" s="292">
        <f>SUM(Q40:Q46)</f>
        <v>0</v>
      </c>
      <c r="R39" s="293"/>
      <c r="S39" s="292"/>
      <c r="T39" s="293"/>
      <c r="U39" s="292"/>
      <c r="V39" s="293"/>
      <c r="W39" s="292"/>
      <c r="X39" s="293"/>
      <c r="Y39" s="292"/>
      <c r="Z39" s="293"/>
      <c r="AA39" s="292"/>
      <c r="AB39" s="293"/>
      <c r="AC39" s="292"/>
      <c r="AD39" s="294"/>
      <c r="AE39" s="292"/>
      <c r="AF39" s="295"/>
      <c r="AG39" s="296"/>
      <c r="AH39" s="296"/>
      <c r="AI39" s="297"/>
    </row>
    <row r="40" spans="1:35" ht="15">
      <c r="A40" s="1382" t="s">
        <v>805</v>
      </c>
      <c r="B40" s="1140">
        <v>2012252580092</v>
      </c>
      <c r="C40" s="854" t="s">
        <v>806</v>
      </c>
      <c r="D40" s="1385" t="s">
        <v>807</v>
      </c>
      <c r="E40" s="1388">
        <v>0</v>
      </c>
      <c r="F40" s="854">
        <v>1</v>
      </c>
      <c r="G40" s="1370" t="s">
        <v>808</v>
      </c>
      <c r="H40" s="980" t="s">
        <v>142</v>
      </c>
      <c r="I40" s="979"/>
      <c r="J40" s="1397">
        <v>1</v>
      </c>
      <c r="K40" s="1400">
        <v>1</v>
      </c>
      <c r="L40" s="1149"/>
      <c r="M40" s="848"/>
      <c r="N40" s="1368"/>
      <c r="O40" s="1368"/>
      <c r="P40" s="1368"/>
      <c r="Q40" s="1368"/>
      <c r="R40" s="1368"/>
      <c r="S40" s="1368"/>
      <c r="T40" s="1368"/>
      <c r="U40" s="1368"/>
      <c r="V40" s="1368"/>
      <c r="W40" s="1368"/>
      <c r="X40" s="1368"/>
      <c r="Y40" s="1368"/>
      <c r="Z40" s="1368"/>
      <c r="AA40" s="1368"/>
      <c r="AB40" s="1368"/>
      <c r="AC40" s="1368"/>
      <c r="AD40" s="840"/>
      <c r="AE40" s="840"/>
      <c r="AF40" s="1365"/>
      <c r="AG40" s="1123" t="s">
        <v>809</v>
      </c>
      <c r="AH40" s="841"/>
      <c r="AI40" s="1045" t="s">
        <v>195</v>
      </c>
    </row>
    <row r="41" spans="1:35" ht="15">
      <c r="A41" s="1383"/>
      <c r="B41" s="858"/>
      <c r="C41" s="1002"/>
      <c r="D41" s="1386"/>
      <c r="E41" s="1389"/>
      <c r="F41" s="1002"/>
      <c r="G41" s="1371"/>
      <c r="H41" s="980"/>
      <c r="I41" s="980"/>
      <c r="J41" s="1398"/>
      <c r="K41" s="1401"/>
      <c r="L41" s="1149"/>
      <c r="M41" s="848"/>
      <c r="N41" s="1036"/>
      <c r="O41" s="1036"/>
      <c r="P41" s="1036"/>
      <c r="Q41" s="1036"/>
      <c r="R41" s="1036"/>
      <c r="S41" s="1036"/>
      <c r="T41" s="1036"/>
      <c r="U41" s="1036"/>
      <c r="V41" s="1036"/>
      <c r="W41" s="1036"/>
      <c r="X41" s="1036"/>
      <c r="Y41" s="1036"/>
      <c r="Z41" s="1036"/>
      <c r="AA41" s="1036"/>
      <c r="AB41" s="1036"/>
      <c r="AC41" s="1036"/>
      <c r="AD41" s="840"/>
      <c r="AE41" s="840"/>
      <c r="AF41" s="1365"/>
      <c r="AG41" s="1124"/>
      <c r="AH41" s="841"/>
      <c r="AI41" s="1045"/>
    </row>
    <row r="42" spans="1:35" ht="15">
      <c r="A42" s="1383"/>
      <c r="B42" s="858"/>
      <c r="C42" s="1002"/>
      <c r="D42" s="1386"/>
      <c r="E42" s="1389"/>
      <c r="F42" s="1002"/>
      <c r="G42" s="1371"/>
      <c r="H42" s="980"/>
      <c r="I42" s="980"/>
      <c r="J42" s="1398"/>
      <c r="K42" s="1401"/>
      <c r="L42" s="1149"/>
      <c r="M42" s="848"/>
      <c r="N42" s="1036"/>
      <c r="O42" s="1036"/>
      <c r="P42" s="1036"/>
      <c r="Q42" s="1036"/>
      <c r="R42" s="1036"/>
      <c r="S42" s="1036"/>
      <c r="T42" s="1036"/>
      <c r="U42" s="1036"/>
      <c r="V42" s="1036"/>
      <c r="W42" s="1036"/>
      <c r="X42" s="1036"/>
      <c r="Y42" s="1036"/>
      <c r="Z42" s="1036"/>
      <c r="AA42" s="1036"/>
      <c r="AB42" s="1036"/>
      <c r="AC42" s="1036"/>
      <c r="AD42" s="840"/>
      <c r="AE42" s="840"/>
      <c r="AF42" s="1365"/>
      <c r="AG42" s="1124"/>
      <c r="AH42" s="841"/>
      <c r="AI42" s="1045"/>
    </row>
    <row r="43" spans="1:35" ht="15">
      <c r="A43" s="1383"/>
      <c r="B43" s="858"/>
      <c r="C43" s="1002"/>
      <c r="D43" s="1386"/>
      <c r="E43" s="1389"/>
      <c r="F43" s="1002"/>
      <c r="G43" s="1371"/>
      <c r="H43" s="980"/>
      <c r="I43" s="980"/>
      <c r="J43" s="1398"/>
      <c r="K43" s="1401"/>
      <c r="L43" s="1149"/>
      <c r="M43" s="848"/>
      <c r="N43" s="1036"/>
      <c r="O43" s="1036"/>
      <c r="P43" s="1036"/>
      <c r="Q43" s="1036"/>
      <c r="R43" s="1036"/>
      <c r="S43" s="1036"/>
      <c r="T43" s="1036"/>
      <c r="U43" s="1036"/>
      <c r="V43" s="1036"/>
      <c r="W43" s="1036"/>
      <c r="X43" s="1036"/>
      <c r="Y43" s="1036"/>
      <c r="Z43" s="1036"/>
      <c r="AA43" s="1036"/>
      <c r="AB43" s="1036"/>
      <c r="AC43" s="1036"/>
      <c r="AD43" s="840"/>
      <c r="AE43" s="840"/>
      <c r="AF43" s="1365"/>
      <c r="AG43" s="1124"/>
      <c r="AH43" s="841"/>
      <c r="AI43" s="1045"/>
    </row>
    <row r="44" spans="1:35" ht="15">
      <c r="A44" s="1383"/>
      <c r="B44" s="858"/>
      <c r="C44" s="1002"/>
      <c r="D44" s="1386"/>
      <c r="E44" s="1389"/>
      <c r="F44" s="1002"/>
      <c r="G44" s="1371"/>
      <c r="H44" s="980"/>
      <c r="I44" s="980"/>
      <c r="J44" s="1398"/>
      <c r="K44" s="1401"/>
      <c r="L44" s="1149"/>
      <c r="M44" s="848"/>
      <c r="N44" s="1036"/>
      <c r="O44" s="1036"/>
      <c r="P44" s="1036"/>
      <c r="Q44" s="1036"/>
      <c r="R44" s="1036"/>
      <c r="S44" s="1036"/>
      <c r="T44" s="1036"/>
      <c r="U44" s="1036"/>
      <c r="V44" s="1036"/>
      <c r="W44" s="1036"/>
      <c r="X44" s="1036"/>
      <c r="Y44" s="1036"/>
      <c r="Z44" s="1036"/>
      <c r="AA44" s="1036"/>
      <c r="AB44" s="1036"/>
      <c r="AC44" s="1036"/>
      <c r="AD44" s="1121"/>
      <c r="AE44" s="1121"/>
      <c r="AF44" s="1365"/>
      <c r="AG44" s="1124"/>
      <c r="AH44" s="925"/>
      <c r="AI44" s="1367"/>
    </row>
    <row r="45" spans="1:35" ht="15">
      <c r="A45" s="1383"/>
      <c r="B45" s="858"/>
      <c r="C45" s="1002"/>
      <c r="D45" s="1386"/>
      <c r="E45" s="1389"/>
      <c r="F45" s="1002"/>
      <c r="G45" s="1371"/>
      <c r="H45" s="980"/>
      <c r="I45" s="980"/>
      <c r="J45" s="1398"/>
      <c r="K45" s="1401"/>
      <c r="L45" s="1149"/>
      <c r="M45" s="848"/>
      <c r="N45" s="1036"/>
      <c r="O45" s="1036"/>
      <c r="P45" s="1036"/>
      <c r="Q45" s="1036"/>
      <c r="R45" s="1036"/>
      <c r="S45" s="1036"/>
      <c r="T45" s="1036"/>
      <c r="U45" s="1036"/>
      <c r="V45" s="1036"/>
      <c r="W45" s="1036"/>
      <c r="X45" s="1036"/>
      <c r="Y45" s="1036"/>
      <c r="Z45" s="1036"/>
      <c r="AA45" s="1036"/>
      <c r="AB45" s="1036"/>
      <c r="AC45" s="1036"/>
      <c r="AD45" s="1121"/>
      <c r="AE45" s="1121"/>
      <c r="AF45" s="1365"/>
      <c r="AG45" s="1124"/>
      <c r="AH45" s="925"/>
      <c r="AI45" s="1367"/>
    </row>
    <row r="46" spans="1:35" ht="15.75" thickBot="1">
      <c r="A46" s="1384"/>
      <c r="B46" s="1141"/>
      <c r="C46" s="855"/>
      <c r="D46" s="1387"/>
      <c r="E46" s="976"/>
      <c r="F46" s="855"/>
      <c r="G46" s="1372"/>
      <c r="H46" s="981"/>
      <c r="I46" s="981"/>
      <c r="J46" s="1399"/>
      <c r="K46" s="1402"/>
      <c r="L46" s="1150"/>
      <c r="M46" s="848"/>
      <c r="N46" s="1369"/>
      <c r="O46" s="1369"/>
      <c r="P46" s="1369"/>
      <c r="Q46" s="1369"/>
      <c r="R46" s="1369"/>
      <c r="S46" s="1369"/>
      <c r="T46" s="1369"/>
      <c r="U46" s="1369"/>
      <c r="V46" s="1369"/>
      <c r="W46" s="1369"/>
      <c r="X46" s="1369"/>
      <c r="Y46" s="1369"/>
      <c r="Z46" s="1369"/>
      <c r="AA46" s="1369"/>
      <c r="AB46" s="1369"/>
      <c r="AC46" s="1369"/>
      <c r="AD46" s="1026"/>
      <c r="AE46" s="1026"/>
      <c r="AF46" s="1365"/>
      <c r="AG46" s="1366"/>
      <c r="AH46" s="1009"/>
      <c r="AI46" s="1046"/>
    </row>
    <row r="47" spans="1:35" ht="15.75" thickBot="1">
      <c r="A47" s="914" t="s">
        <v>810</v>
      </c>
      <c r="B47" s="915"/>
      <c r="C47" s="916"/>
      <c r="D47" s="198"/>
      <c r="E47" s="917" t="s">
        <v>811</v>
      </c>
      <c r="F47" s="917"/>
      <c r="G47" s="917"/>
      <c r="H47" s="917"/>
      <c r="I47" s="917"/>
      <c r="J47" s="917"/>
      <c r="K47" s="917"/>
      <c r="L47" s="917"/>
      <c r="M47" s="918"/>
      <c r="N47" s="919" t="s">
        <v>0</v>
      </c>
      <c r="O47" s="920"/>
      <c r="P47" s="920"/>
      <c r="Q47" s="920"/>
      <c r="R47" s="920"/>
      <c r="S47" s="920"/>
      <c r="T47" s="920"/>
      <c r="U47" s="920"/>
      <c r="V47" s="920"/>
      <c r="W47" s="920"/>
      <c r="X47" s="920"/>
      <c r="Y47" s="920"/>
      <c r="Z47" s="920"/>
      <c r="AA47" s="920"/>
      <c r="AB47" s="920"/>
      <c r="AC47" s="920"/>
      <c r="AD47" s="920"/>
      <c r="AE47" s="921"/>
      <c r="AF47" s="922" t="s">
        <v>1</v>
      </c>
      <c r="AG47" s="923"/>
      <c r="AH47" s="923"/>
      <c r="AI47" s="924"/>
    </row>
    <row r="48" spans="1:35" ht="15">
      <c r="A48" s="888" t="s">
        <v>18</v>
      </c>
      <c r="B48" s="890" t="s">
        <v>2</v>
      </c>
      <c r="C48" s="891"/>
      <c r="D48" s="891"/>
      <c r="E48" s="891"/>
      <c r="F48" s="891"/>
      <c r="G48" s="1307"/>
      <c r="H48" s="894" t="s">
        <v>3</v>
      </c>
      <c r="I48" s="896" t="s">
        <v>19</v>
      </c>
      <c r="J48" s="896" t="s">
        <v>4</v>
      </c>
      <c r="K48" s="898" t="s">
        <v>192</v>
      </c>
      <c r="L48" s="883" t="s">
        <v>20</v>
      </c>
      <c r="M48" s="885" t="s">
        <v>21</v>
      </c>
      <c r="N48" s="887" t="s">
        <v>32</v>
      </c>
      <c r="O48" s="879"/>
      <c r="P48" s="878" t="s">
        <v>33</v>
      </c>
      <c r="Q48" s="879"/>
      <c r="R48" s="878" t="s">
        <v>34</v>
      </c>
      <c r="S48" s="879"/>
      <c r="T48" s="878" t="s">
        <v>7</v>
      </c>
      <c r="U48" s="879"/>
      <c r="V48" s="878" t="s">
        <v>6</v>
      </c>
      <c r="W48" s="879"/>
      <c r="X48" s="878" t="s">
        <v>35</v>
      </c>
      <c r="Y48" s="879"/>
      <c r="Z48" s="878" t="s">
        <v>5</v>
      </c>
      <c r="AA48" s="879"/>
      <c r="AB48" s="878" t="s">
        <v>8</v>
      </c>
      <c r="AC48" s="879"/>
      <c r="AD48" s="878" t="s">
        <v>9</v>
      </c>
      <c r="AE48" s="880"/>
      <c r="AF48" s="1390" t="s">
        <v>10</v>
      </c>
      <c r="AG48" s="867" t="s">
        <v>11</v>
      </c>
      <c r="AH48" s="869" t="s">
        <v>12</v>
      </c>
      <c r="AI48" s="871" t="s">
        <v>22</v>
      </c>
    </row>
    <row r="49" spans="1:35" ht="36.75" thickBot="1">
      <c r="A49" s="889"/>
      <c r="B49" s="892"/>
      <c r="C49" s="893"/>
      <c r="D49" s="893"/>
      <c r="E49" s="893"/>
      <c r="F49" s="893"/>
      <c r="G49" s="1308"/>
      <c r="H49" s="1394"/>
      <c r="I49" s="1395" t="s">
        <v>19</v>
      </c>
      <c r="J49" s="1395"/>
      <c r="K49" s="1396"/>
      <c r="L49" s="1392"/>
      <c r="M49" s="1393"/>
      <c r="N49" s="199" t="s">
        <v>23</v>
      </c>
      <c r="O49" s="200" t="s">
        <v>24</v>
      </c>
      <c r="P49" s="201" t="s">
        <v>23</v>
      </c>
      <c r="Q49" s="200" t="s">
        <v>24</v>
      </c>
      <c r="R49" s="201" t="s">
        <v>23</v>
      </c>
      <c r="S49" s="200" t="s">
        <v>24</v>
      </c>
      <c r="T49" s="201" t="s">
        <v>23</v>
      </c>
      <c r="U49" s="200" t="s">
        <v>24</v>
      </c>
      <c r="V49" s="201" t="s">
        <v>23</v>
      </c>
      <c r="W49" s="200" t="s">
        <v>24</v>
      </c>
      <c r="X49" s="201" t="s">
        <v>23</v>
      </c>
      <c r="Y49" s="200" t="s">
        <v>24</v>
      </c>
      <c r="Z49" s="201" t="s">
        <v>23</v>
      </c>
      <c r="AA49" s="200" t="s">
        <v>25</v>
      </c>
      <c r="AB49" s="201" t="s">
        <v>23</v>
      </c>
      <c r="AC49" s="200" t="s">
        <v>25</v>
      </c>
      <c r="AD49" s="201" t="s">
        <v>23</v>
      </c>
      <c r="AE49" s="202" t="s">
        <v>25</v>
      </c>
      <c r="AF49" s="1391"/>
      <c r="AG49" s="1379"/>
      <c r="AH49" s="1380"/>
      <c r="AI49" s="1381"/>
    </row>
    <row r="50" spans="1:35" ht="34.5" thickBot="1">
      <c r="A50" s="203" t="s">
        <v>193</v>
      </c>
      <c r="B50" s="873"/>
      <c r="C50" s="874"/>
      <c r="D50" s="874"/>
      <c r="E50" s="874"/>
      <c r="F50" s="874"/>
      <c r="G50" s="874"/>
      <c r="H50" s="204"/>
      <c r="I50" s="205"/>
      <c r="J50" s="206"/>
      <c r="K50" s="206"/>
      <c r="L50" s="207"/>
      <c r="M50" s="208"/>
      <c r="N50" s="209">
        <f>N52</f>
        <v>0</v>
      </c>
      <c r="O50" s="209">
        <f aca="true" t="shared" si="4" ref="O50:AE50">O52</f>
        <v>0</v>
      </c>
      <c r="P50" s="209">
        <f t="shared" si="4"/>
        <v>0</v>
      </c>
      <c r="Q50" s="209">
        <f t="shared" si="4"/>
        <v>0</v>
      </c>
      <c r="R50" s="209">
        <f t="shared" si="4"/>
        <v>0</v>
      </c>
      <c r="S50" s="209">
        <f t="shared" si="4"/>
        <v>0</v>
      </c>
      <c r="T50" s="209">
        <f t="shared" si="4"/>
        <v>0</v>
      </c>
      <c r="U50" s="209">
        <f t="shared" si="4"/>
        <v>0</v>
      </c>
      <c r="V50" s="209">
        <f t="shared" si="4"/>
        <v>0</v>
      </c>
      <c r="W50" s="209">
        <f t="shared" si="4"/>
        <v>0</v>
      </c>
      <c r="X50" s="209">
        <f t="shared" si="4"/>
        <v>0</v>
      </c>
      <c r="Y50" s="209">
        <f t="shared" si="4"/>
        <v>0</v>
      </c>
      <c r="Z50" s="209">
        <f t="shared" si="4"/>
        <v>0</v>
      </c>
      <c r="AA50" s="209">
        <f t="shared" si="4"/>
        <v>0</v>
      </c>
      <c r="AB50" s="209">
        <f t="shared" si="4"/>
        <v>0</v>
      </c>
      <c r="AC50" s="209">
        <f t="shared" si="4"/>
        <v>0</v>
      </c>
      <c r="AD50" s="209">
        <f t="shared" si="4"/>
        <v>0</v>
      </c>
      <c r="AE50" s="209">
        <f t="shared" si="4"/>
        <v>0</v>
      </c>
      <c r="AF50" s="212" t="e">
        <f>AF52+AF69+AF77</f>
        <v>#VALUE!</v>
      </c>
      <c r="AG50" s="213"/>
      <c r="AH50" s="213"/>
      <c r="AI50" s="214"/>
    </row>
    <row r="51" spans="1:35" ht="34.5" thickBot="1">
      <c r="A51" s="284" t="s">
        <v>13</v>
      </c>
      <c r="B51" s="285" t="s">
        <v>30</v>
      </c>
      <c r="C51" s="285" t="s">
        <v>14</v>
      </c>
      <c r="D51" s="285" t="s">
        <v>26</v>
      </c>
      <c r="E51" s="286" t="s">
        <v>27</v>
      </c>
      <c r="F51" s="286" t="s">
        <v>28</v>
      </c>
      <c r="G51" s="287" t="s">
        <v>15</v>
      </c>
      <c r="H51" s="546" t="s">
        <v>31</v>
      </c>
      <c r="I51" s="547"/>
      <c r="J51" s="547"/>
      <c r="K51" s="547"/>
      <c r="L51" s="547"/>
      <c r="M51" s="290"/>
      <c r="N51" s="291"/>
      <c r="O51" s="292">
        <f>SUM(O52:O58)</f>
        <v>0</v>
      </c>
      <c r="P51" s="293"/>
      <c r="Q51" s="292">
        <f>SUM(Q52:Q58)</f>
        <v>0</v>
      </c>
      <c r="R51" s="293"/>
      <c r="S51" s="292"/>
      <c r="T51" s="293"/>
      <c r="U51" s="292"/>
      <c r="V51" s="293"/>
      <c r="W51" s="292"/>
      <c r="X51" s="293"/>
      <c r="Y51" s="292"/>
      <c r="Z51" s="293"/>
      <c r="AA51" s="292"/>
      <c r="AB51" s="293"/>
      <c r="AC51" s="292"/>
      <c r="AD51" s="294"/>
      <c r="AE51" s="292"/>
      <c r="AF51" s="295"/>
      <c r="AG51" s="296"/>
      <c r="AH51" s="296"/>
      <c r="AI51" s="297"/>
    </row>
    <row r="52" spans="1:35" ht="15">
      <c r="A52" s="1382" t="s">
        <v>812</v>
      </c>
      <c r="B52" s="1140">
        <v>2012252580093</v>
      </c>
      <c r="C52" s="854" t="s">
        <v>813</v>
      </c>
      <c r="D52" s="1385" t="s">
        <v>814</v>
      </c>
      <c r="E52" s="1388">
        <v>0</v>
      </c>
      <c r="F52" s="854">
        <v>1</v>
      </c>
      <c r="G52" s="1370" t="s">
        <v>815</v>
      </c>
      <c r="H52" s="980"/>
      <c r="I52" s="979"/>
      <c r="J52" s="1373">
        <v>2</v>
      </c>
      <c r="K52" s="1376">
        <v>1</v>
      </c>
      <c r="L52" s="1149"/>
      <c r="M52" s="848"/>
      <c r="N52" s="1368"/>
      <c r="O52" s="1368"/>
      <c r="P52" s="1368"/>
      <c r="Q52" s="1368"/>
      <c r="R52" s="1368"/>
      <c r="S52" s="1368"/>
      <c r="T52" s="1368"/>
      <c r="U52" s="1368"/>
      <c r="V52" s="1368"/>
      <c r="W52" s="1368"/>
      <c r="X52" s="1368"/>
      <c r="Y52" s="1368"/>
      <c r="Z52" s="1368"/>
      <c r="AA52" s="1368"/>
      <c r="AB52" s="1368"/>
      <c r="AC52" s="1368"/>
      <c r="AD52" s="840"/>
      <c r="AE52" s="840"/>
      <c r="AF52" s="1365" t="s">
        <v>816</v>
      </c>
      <c r="AG52" s="1123" t="s">
        <v>817</v>
      </c>
      <c r="AH52" s="841"/>
      <c r="AI52" s="1045" t="s">
        <v>195</v>
      </c>
    </row>
    <row r="53" spans="1:35" ht="15">
      <c r="A53" s="1383"/>
      <c r="B53" s="858"/>
      <c r="C53" s="1002"/>
      <c r="D53" s="1386"/>
      <c r="E53" s="1389"/>
      <c r="F53" s="1002"/>
      <c r="G53" s="1371"/>
      <c r="H53" s="980"/>
      <c r="I53" s="980"/>
      <c r="J53" s="1374"/>
      <c r="K53" s="1377"/>
      <c r="L53" s="1149"/>
      <c r="M53" s="848"/>
      <c r="N53" s="1036"/>
      <c r="O53" s="1036"/>
      <c r="P53" s="1036"/>
      <c r="Q53" s="1036"/>
      <c r="R53" s="1036"/>
      <c r="S53" s="1036"/>
      <c r="T53" s="1036"/>
      <c r="U53" s="1036"/>
      <c r="V53" s="1036"/>
      <c r="W53" s="1036"/>
      <c r="X53" s="1036"/>
      <c r="Y53" s="1036"/>
      <c r="Z53" s="1036"/>
      <c r="AA53" s="1036"/>
      <c r="AB53" s="1036"/>
      <c r="AC53" s="1036"/>
      <c r="AD53" s="840"/>
      <c r="AE53" s="840"/>
      <c r="AF53" s="1365"/>
      <c r="AG53" s="1124"/>
      <c r="AH53" s="841"/>
      <c r="AI53" s="1045"/>
    </row>
    <row r="54" spans="1:35" ht="15">
      <c r="A54" s="1383"/>
      <c r="B54" s="858"/>
      <c r="C54" s="1002"/>
      <c r="D54" s="1386"/>
      <c r="E54" s="1389"/>
      <c r="F54" s="1002"/>
      <c r="G54" s="1371"/>
      <c r="H54" s="980"/>
      <c r="I54" s="980"/>
      <c r="J54" s="1374"/>
      <c r="K54" s="1377"/>
      <c r="L54" s="1149"/>
      <c r="M54" s="848"/>
      <c r="N54" s="1036"/>
      <c r="O54" s="1036"/>
      <c r="P54" s="1036"/>
      <c r="Q54" s="1036"/>
      <c r="R54" s="1036"/>
      <c r="S54" s="1036"/>
      <c r="T54" s="1036"/>
      <c r="U54" s="1036"/>
      <c r="V54" s="1036"/>
      <c r="W54" s="1036"/>
      <c r="X54" s="1036"/>
      <c r="Y54" s="1036"/>
      <c r="Z54" s="1036"/>
      <c r="AA54" s="1036"/>
      <c r="AB54" s="1036"/>
      <c r="AC54" s="1036"/>
      <c r="AD54" s="840"/>
      <c r="AE54" s="840"/>
      <c r="AF54" s="1365"/>
      <c r="AG54" s="1124"/>
      <c r="AH54" s="841"/>
      <c r="AI54" s="1045"/>
    </row>
    <row r="55" spans="1:35" ht="15">
      <c r="A55" s="1383"/>
      <c r="B55" s="858"/>
      <c r="C55" s="1002"/>
      <c r="D55" s="1386"/>
      <c r="E55" s="1389"/>
      <c r="F55" s="1002"/>
      <c r="G55" s="1371"/>
      <c r="H55" s="980"/>
      <c r="I55" s="980"/>
      <c r="J55" s="1374"/>
      <c r="K55" s="1377"/>
      <c r="L55" s="1149"/>
      <c r="M55" s="848"/>
      <c r="N55" s="1036"/>
      <c r="O55" s="1036"/>
      <c r="P55" s="1036"/>
      <c r="Q55" s="1036"/>
      <c r="R55" s="1036"/>
      <c r="S55" s="1036"/>
      <c r="T55" s="1036"/>
      <c r="U55" s="1036"/>
      <c r="V55" s="1036"/>
      <c r="W55" s="1036"/>
      <c r="X55" s="1036"/>
      <c r="Y55" s="1036"/>
      <c r="Z55" s="1036"/>
      <c r="AA55" s="1036"/>
      <c r="AB55" s="1036"/>
      <c r="AC55" s="1036"/>
      <c r="AD55" s="840"/>
      <c r="AE55" s="840"/>
      <c r="AF55" s="1365"/>
      <c r="AG55" s="1124"/>
      <c r="AH55" s="841"/>
      <c r="AI55" s="1045"/>
    </row>
    <row r="56" spans="1:35" ht="15">
      <c r="A56" s="1383"/>
      <c r="B56" s="858"/>
      <c r="C56" s="1002"/>
      <c r="D56" s="1386"/>
      <c r="E56" s="1389"/>
      <c r="F56" s="1002"/>
      <c r="G56" s="1371"/>
      <c r="H56" s="980"/>
      <c r="I56" s="980"/>
      <c r="J56" s="1374"/>
      <c r="K56" s="1377"/>
      <c r="L56" s="1149"/>
      <c r="M56" s="848"/>
      <c r="N56" s="1036"/>
      <c r="O56" s="1036"/>
      <c r="P56" s="1036"/>
      <c r="Q56" s="1036"/>
      <c r="R56" s="1036"/>
      <c r="S56" s="1036"/>
      <c r="T56" s="1036"/>
      <c r="U56" s="1036"/>
      <c r="V56" s="1036"/>
      <c r="W56" s="1036"/>
      <c r="X56" s="1036"/>
      <c r="Y56" s="1036"/>
      <c r="Z56" s="1036"/>
      <c r="AA56" s="1036"/>
      <c r="AB56" s="1036"/>
      <c r="AC56" s="1036"/>
      <c r="AD56" s="1121"/>
      <c r="AE56" s="1121"/>
      <c r="AF56" s="1365"/>
      <c r="AG56" s="1124"/>
      <c r="AH56" s="925"/>
      <c r="AI56" s="1367"/>
    </row>
    <row r="57" spans="1:35" ht="15">
      <c r="A57" s="1383"/>
      <c r="B57" s="858"/>
      <c r="C57" s="1002"/>
      <c r="D57" s="1386"/>
      <c r="E57" s="1389"/>
      <c r="F57" s="1002"/>
      <c r="G57" s="1371"/>
      <c r="H57" s="980"/>
      <c r="I57" s="980"/>
      <c r="J57" s="1374"/>
      <c r="K57" s="1377"/>
      <c r="L57" s="1149"/>
      <c r="M57" s="848"/>
      <c r="N57" s="1036"/>
      <c r="O57" s="1036"/>
      <c r="P57" s="1036"/>
      <c r="Q57" s="1036"/>
      <c r="R57" s="1036"/>
      <c r="S57" s="1036"/>
      <c r="T57" s="1036"/>
      <c r="U57" s="1036"/>
      <c r="V57" s="1036"/>
      <c r="W57" s="1036"/>
      <c r="X57" s="1036"/>
      <c r="Y57" s="1036"/>
      <c r="Z57" s="1036"/>
      <c r="AA57" s="1036"/>
      <c r="AB57" s="1036"/>
      <c r="AC57" s="1036"/>
      <c r="AD57" s="1121"/>
      <c r="AE57" s="1121"/>
      <c r="AF57" s="1365"/>
      <c r="AG57" s="1124"/>
      <c r="AH57" s="925"/>
      <c r="AI57" s="1367"/>
    </row>
    <row r="58" spans="1:35" ht="15.75" thickBot="1">
      <c r="A58" s="1384"/>
      <c r="B58" s="1141"/>
      <c r="C58" s="855"/>
      <c r="D58" s="1387"/>
      <c r="E58" s="976"/>
      <c r="F58" s="855"/>
      <c r="G58" s="1372"/>
      <c r="H58" s="981"/>
      <c r="I58" s="981"/>
      <c r="J58" s="1375"/>
      <c r="K58" s="1378"/>
      <c r="L58" s="1150"/>
      <c r="M58" s="848"/>
      <c r="N58" s="1369"/>
      <c r="O58" s="1369"/>
      <c r="P58" s="1369"/>
      <c r="Q58" s="1369"/>
      <c r="R58" s="1369"/>
      <c r="S58" s="1369"/>
      <c r="T58" s="1369"/>
      <c r="U58" s="1369"/>
      <c r="V58" s="1369"/>
      <c r="W58" s="1369"/>
      <c r="X58" s="1369"/>
      <c r="Y58" s="1369"/>
      <c r="Z58" s="1369"/>
      <c r="AA58" s="1369"/>
      <c r="AB58" s="1369"/>
      <c r="AC58" s="1369"/>
      <c r="AD58" s="1026"/>
      <c r="AE58" s="1026"/>
      <c r="AF58" s="1365"/>
      <c r="AG58" s="1366"/>
      <c r="AH58" s="1009"/>
      <c r="AI58" s="1046"/>
    </row>
    <row r="60" spans="1:35" ht="15">
      <c r="A60" s="940" t="s">
        <v>818</v>
      </c>
      <c r="B60" s="940"/>
      <c r="C60" s="940"/>
      <c r="D60" s="310"/>
      <c r="E60" s="941" t="s">
        <v>819</v>
      </c>
      <c r="F60" s="941"/>
      <c r="G60" s="941"/>
      <c r="H60" s="941"/>
      <c r="I60" s="941"/>
      <c r="J60" s="941"/>
      <c r="K60" s="941"/>
      <c r="L60" s="941"/>
      <c r="M60" s="941"/>
      <c r="N60" s="942" t="s">
        <v>0</v>
      </c>
      <c r="O60" s="942"/>
      <c r="P60" s="942"/>
      <c r="Q60" s="942"/>
      <c r="R60" s="942"/>
      <c r="S60" s="942"/>
      <c r="T60" s="942"/>
      <c r="U60" s="942"/>
      <c r="V60" s="942"/>
      <c r="W60" s="942"/>
      <c r="X60" s="942"/>
      <c r="Y60" s="942"/>
      <c r="Z60" s="942"/>
      <c r="AA60" s="942"/>
      <c r="AB60" s="942"/>
      <c r="AC60" s="942"/>
      <c r="AD60" s="942"/>
      <c r="AE60" s="942"/>
      <c r="AF60" s="943" t="s">
        <v>1</v>
      </c>
      <c r="AG60" s="943"/>
      <c r="AH60" s="943"/>
      <c r="AI60" s="943"/>
    </row>
    <row r="61" spans="1:35" ht="15">
      <c r="A61" s="1364" t="s">
        <v>18</v>
      </c>
      <c r="B61" s="946" t="s">
        <v>2</v>
      </c>
      <c r="C61" s="946"/>
      <c r="D61" s="946"/>
      <c r="E61" s="946"/>
      <c r="F61" s="946"/>
      <c r="G61" s="946"/>
      <c r="H61" s="947" t="s">
        <v>3</v>
      </c>
      <c r="I61" s="948" t="s">
        <v>19</v>
      </c>
      <c r="J61" s="948" t="s">
        <v>4</v>
      </c>
      <c r="K61" s="937" t="s">
        <v>192</v>
      </c>
      <c r="L61" s="938" t="s">
        <v>20</v>
      </c>
      <c r="M61" s="938" t="s">
        <v>21</v>
      </c>
      <c r="N61" s="936" t="s">
        <v>32</v>
      </c>
      <c r="O61" s="936"/>
      <c r="P61" s="936" t="s">
        <v>33</v>
      </c>
      <c r="Q61" s="936"/>
      <c r="R61" s="936" t="s">
        <v>34</v>
      </c>
      <c r="S61" s="936"/>
      <c r="T61" s="936" t="s">
        <v>7</v>
      </c>
      <c r="U61" s="936"/>
      <c r="V61" s="936" t="s">
        <v>6</v>
      </c>
      <c r="W61" s="936"/>
      <c r="X61" s="936" t="s">
        <v>35</v>
      </c>
      <c r="Y61" s="936"/>
      <c r="Z61" s="936" t="s">
        <v>5</v>
      </c>
      <c r="AA61" s="936"/>
      <c r="AB61" s="936" t="s">
        <v>8</v>
      </c>
      <c r="AC61" s="936"/>
      <c r="AD61" s="936" t="s">
        <v>9</v>
      </c>
      <c r="AE61" s="936"/>
      <c r="AF61" s="928" t="s">
        <v>10</v>
      </c>
      <c r="AG61" s="929" t="s">
        <v>11</v>
      </c>
      <c r="AH61" s="930" t="s">
        <v>12</v>
      </c>
      <c r="AI61" s="929" t="s">
        <v>22</v>
      </c>
    </row>
    <row r="62" spans="1:35" ht="36">
      <c r="A62" s="1364"/>
      <c r="B62" s="946"/>
      <c r="C62" s="946"/>
      <c r="D62" s="946"/>
      <c r="E62" s="946"/>
      <c r="F62" s="946"/>
      <c r="G62" s="946"/>
      <c r="H62" s="947"/>
      <c r="I62" s="948" t="s">
        <v>19</v>
      </c>
      <c r="J62" s="948"/>
      <c r="K62" s="937"/>
      <c r="L62" s="938"/>
      <c r="M62" s="938"/>
      <c r="N62" s="311" t="s">
        <v>23</v>
      </c>
      <c r="O62" s="312" t="s">
        <v>24</v>
      </c>
      <c r="P62" s="311" t="s">
        <v>23</v>
      </c>
      <c r="Q62" s="312" t="s">
        <v>24</v>
      </c>
      <c r="R62" s="311" t="s">
        <v>23</v>
      </c>
      <c r="S62" s="312" t="s">
        <v>24</v>
      </c>
      <c r="T62" s="311" t="s">
        <v>23</v>
      </c>
      <c r="U62" s="312" t="s">
        <v>24</v>
      </c>
      <c r="V62" s="311" t="s">
        <v>23</v>
      </c>
      <c r="W62" s="312" t="s">
        <v>24</v>
      </c>
      <c r="X62" s="311" t="s">
        <v>23</v>
      </c>
      <c r="Y62" s="312" t="s">
        <v>24</v>
      </c>
      <c r="Z62" s="311" t="s">
        <v>23</v>
      </c>
      <c r="AA62" s="312" t="s">
        <v>25</v>
      </c>
      <c r="AB62" s="311" t="s">
        <v>23</v>
      </c>
      <c r="AC62" s="312" t="s">
        <v>25</v>
      </c>
      <c r="AD62" s="311" t="s">
        <v>23</v>
      </c>
      <c r="AE62" s="312" t="s">
        <v>25</v>
      </c>
      <c r="AF62" s="928"/>
      <c r="AG62" s="929"/>
      <c r="AH62" s="930"/>
      <c r="AI62" s="929"/>
    </row>
    <row r="63" spans="1:35" ht="33.75">
      <c r="A63" s="692" t="s">
        <v>193</v>
      </c>
      <c r="B63" s="932" t="s">
        <v>820</v>
      </c>
      <c r="C63" s="932"/>
      <c r="D63" s="932"/>
      <c r="E63" s="932"/>
      <c r="F63" s="932"/>
      <c r="G63" s="932"/>
      <c r="H63" s="314" t="s">
        <v>95</v>
      </c>
      <c r="I63" s="314"/>
      <c r="J63" s="315">
        <v>12</v>
      </c>
      <c r="K63" s="315">
        <v>3</v>
      </c>
      <c r="L63" s="316"/>
      <c r="M63" s="316"/>
      <c r="N63" s="317">
        <f>N65</f>
        <v>0</v>
      </c>
      <c r="O63" s="317">
        <f aca="true" t="shared" si="5" ref="O63:AE63">O65</f>
        <v>0</v>
      </c>
      <c r="P63" s="317">
        <f t="shared" si="5"/>
        <v>0</v>
      </c>
      <c r="Q63" s="317">
        <f t="shared" si="5"/>
        <v>0</v>
      </c>
      <c r="R63" s="317">
        <f t="shared" si="5"/>
        <v>0</v>
      </c>
      <c r="S63" s="317">
        <f t="shared" si="5"/>
        <v>0</v>
      </c>
      <c r="T63" s="317">
        <f t="shared" si="5"/>
        <v>0</v>
      </c>
      <c r="U63" s="317">
        <f t="shared" si="5"/>
        <v>0</v>
      </c>
      <c r="V63" s="317">
        <f t="shared" si="5"/>
        <v>0</v>
      </c>
      <c r="W63" s="317">
        <f t="shared" si="5"/>
        <v>0</v>
      </c>
      <c r="X63" s="317">
        <f t="shared" si="5"/>
        <v>0</v>
      </c>
      <c r="Y63" s="317">
        <f t="shared" si="5"/>
        <v>0</v>
      </c>
      <c r="Z63" s="317">
        <f t="shared" si="5"/>
        <v>0</v>
      </c>
      <c r="AA63" s="317">
        <f t="shared" si="5"/>
        <v>0</v>
      </c>
      <c r="AB63" s="317">
        <f t="shared" si="5"/>
        <v>0</v>
      </c>
      <c r="AC63" s="317">
        <f t="shared" si="5"/>
        <v>0</v>
      </c>
      <c r="AD63" s="317">
        <f t="shared" si="5"/>
        <v>0</v>
      </c>
      <c r="AE63" s="317">
        <f t="shared" si="5"/>
        <v>0</v>
      </c>
      <c r="AF63" s="318" t="e">
        <f>AF65+AF82+AF90</f>
        <v>#VALUE!</v>
      </c>
      <c r="AG63" s="318"/>
      <c r="AH63" s="318"/>
      <c r="AI63" s="693"/>
    </row>
    <row r="64" spans="1:35" ht="33.75">
      <c r="A64" s="694" t="s">
        <v>13</v>
      </c>
      <c r="B64" s="246" t="s">
        <v>30</v>
      </c>
      <c r="C64" s="246" t="s">
        <v>14</v>
      </c>
      <c r="D64" s="246" t="s">
        <v>26</v>
      </c>
      <c r="E64" s="320" t="s">
        <v>27</v>
      </c>
      <c r="F64" s="320" t="s">
        <v>28</v>
      </c>
      <c r="G64" s="247" t="s">
        <v>15</v>
      </c>
      <c r="H64" s="246" t="s">
        <v>31</v>
      </c>
      <c r="I64" s="250"/>
      <c r="J64" s="250"/>
      <c r="K64" s="250"/>
      <c r="L64" s="250"/>
      <c r="M64" s="250"/>
      <c r="N64" s="251"/>
      <c r="O64" s="252">
        <f>SUM(O65:O65)</f>
        <v>0</v>
      </c>
      <c r="P64" s="251"/>
      <c r="Q64" s="252">
        <f>SUM(Q65:Q65)</f>
        <v>0</v>
      </c>
      <c r="R64" s="251"/>
      <c r="S64" s="252"/>
      <c r="T64" s="251"/>
      <c r="U64" s="252"/>
      <c r="V64" s="251"/>
      <c r="W64" s="252"/>
      <c r="X64" s="251"/>
      <c r="Y64" s="252"/>
      <c r="Z64" s="251"/>
      <c r="AA64" s="252"/>
      <c r="AB64" s="251"/>
      <c r="AC64" s="252"/>
      <c r="AD64" s="276"/>
      <c r="AE64" s="252"/>
      <c r="AF64" s="253"/>
      <c r="AG64" s="321"/>
      <c r="AH64" s="321"/>
      <c r="AI64" s="695"/>
    </row>
    <row r="65" spans="1:35" ht="337.5">
      <c r="A65" s="459" t="s">
        <v>821</v>
      </c>
      <c r="B65" s="323">
        <v>2012252580090</v>
      </c>
      <c r="C65" s="232" t="s">
        <v>822</v>
      </c>
      <c r="D65" s="303">
        <v>3</v>
      </c>
      <c r="E65" s="231">
        <v>1</v>
      </c>
      <c r="F65" s="232">
        <v>2</v>
      </c>
      <c r="G65" s="13" t="s">
        <v>823</v>
      </c>
      <c r="H65" s="16" t="s">
        <v>824</v>
      </c>
      <c r="I65" s="306"/>
      <c r="J65" s="696">
        <v>12</v>
      </c>
      <c r="K65" s="697">
        <v>3</v>
      </c>
      <c r="L65" s="236"/>
      <c r="M65" s="237"/>
      <c r="N65" s="278"/>
      <c r="O65" s="278"/>
      <c r="P65" s="278"/>
      <c r="Q65" s="278"/>
      <c r="R65" s="278"/>
      <c r="S65" s="278"/>
      <c r="T65" s="278"/>
      <c r="U65" s="278"/>
      <c r="V65" s="278"/>
      <c r="W65" s="278"/>
      <c r="X65" s="278"/>
      <c r="Y65" s="278"/>
      <c r="Z65" s="278"/>
      <c r="AA65" s="278"/>
      <c r="AB65" s="278"/>
      <c r="AC65" s="278"/>
      <c r="AD65" s="238"/>
      <c r="AE65" s="238"/>
      <c r="AF65" s="239" t="s">
        <v>816</v>
      </c>
      <c r="AG65" s="239" t="s">
        <v>817</v>
      </c>
      <c r="AH65" s="240"/>
      <c r="AI65" s="236" t="s">
        <v>195</v>
      </c>
    </row>
    <row r="67" spans="1:35" ht="15">
      <c r="A67" s="940" t="s">
        <v>825</v>
      </c>
      <c r="B67" s="940"/>
      <c r="C67" s="940"/>
      <c r="D67" s="310"/>
      <c r="E67" s="941" t="s">
        <v>826</v>
      </c>
      <c r="F67" s="941"/>
      <c r="G67" s="941"/>
      <c r="H67" s="941"/>
      <c r="I67" s="941"/>
      <c r="J67" s="941"/>
      <c r="K67" s="941"/>
      <c r="L67" s="941"/>
      <c r="M67" s="941"/>
      <c r="N67" s="942" t="s">
        <v>0</v>
      </c>
      <c r="O67" s="942"/>
      <c r="P67" s="942"/>
      <c r="Q67" s="942"/>
      <c r="R67" s="942"/>
      <c r="S67" s="942"/>
      <c r="T67" s="942"/>
      <c r="U67" s="942"/>
      <c r="V67" s="942"/>
      <c r="W67" s="942"/>
      <c r="X67" s="942"/>
      <c r="Y67" s="942"/>
      <c r="Z67" s="942"/>
      <c r="AA67" s="942"/>
      <c r="AB67" s="942"/>
      <c r="AC67" s="942"/>
      <c r="AD67" s="942"/>
      <c r="AE67" s="942"/>
      <c r="AF67" s="943" t="s">
        <v>1</v>
      </c>
      <c r="AG67" s="943"/>
      <c r="AH67" s="943"/>
      <c r="AI67" s="943"/>
    </row>
    <row r="68" spans="1:35" ht="15">
      <c r="A68" s="1364" t="s">
        <v>18</v>
      </c>
      <c r="B68" s="946" t="s">
        <v>2</v>
      </c>
      <c r="C68" s="946"/>
      <c r="D68" s="946"/>
      <c r="E68" s="946"/>
      <c r="F68" s="946"/>
      <c r="G68" s="946"/>
      <c r="H68" s="947" t="s">
        <v>3</v>
      </c>
      <c r="I68" s="948" t="s">
        <v>19</v>
      </c>
      <c r="J68" s="948" t="s">
        <v>4</v>
      </c>
      <c r="K68" s="937" t="s">
        <v>192</v>
      </c>
      <c r="L68" s="938" t="s">
        <v>20</v>
      </c>
      <c r="M68" s="938" t="s">
        <v>21</v>
      </c>
      <c r="N68" s="936" t="s">
        <v>32</v>
      </c>
      <c r="O68" s="936"/>
      <c r="P68" s="936" t="s">
        <v>33</v>
      </c>
      <c r="Q68" s="936"/>
      <c r="R68" s="936" t="s">
        <v>34</v>
      </c>
      <c r="S68" s="936"/>
      <c r="T68" s="936" t="s">
        <v>7</v>
      </c>
      <c r="U68" s="936"/>
      <c r="V68" s="936" t="s">
        <v>6</v>
      </c>
      <c r="W68" s="936"/>
      <c r="X68" s="936" t="s">
        <v>35</v>
      </c>
      <c r="Y68" s="936"/>
      <c r="Z68" s="936" t="s">
        <v>5</v>
      </c>
      <c r="AA68" s="936"/>
      <c r="AB68" s="936" t="s">
        <v>8</v>
      </c>
      <c r="AC68" s="936"/>
      <c r="AD68" s="936" t="s">
        <v>9</v>
      </c>
      <c r="AE68" s="936"/>
      <c r="AF68" s="928" t="s">
        <v>10</v>
      </c>
      <c r="AG68" s="929" t="s">
        <v>11</v>
      </c>
      <c r="AH68" s="930" t="s">
        <v>12</v>
      </c>
      <c r="AI68" s="929" t="s">
        <v>22</v>
      </c>
    </row>
    <row r="69" spans="1:35" ht="36">
      <c r="A69" s="1364"/>
      <c r="B69" s="946"/>
      <c r="C69" s="946"/>
      <c r="D69" s="946"/>
      <c r="E69" s="946"/>
      <c r="F69" s="946"/>
      <c r="G69" s="946"/>
      <c r="H69" s="947"/>
      <c r="I69" s="948" t="s">
        <v>19</v>
      </c>
      <c r="J69" s="948"/>
      <c r="K69" s="937"/>
      <c r="L69" s="938"/>
      <c r="M69" s="938"/>
      <c r="N69" s="311" t="s">
        <v>23</v>
      </c>
      <c r="O69" s="312" t="s">
        <v>24</v>
      </c>
      <c r="P69" s="311" t="s">
        <v>23</v>
      </c>
      <c r="Q69" s="312" t="s">
        <v>24</v>
      </c>
      <c r="R69" s="311" t="s">
        <v>23</v>
      </c>
      <c r="S69" s="312" t="s">
        <v>24</v>
      </c>
      <c r="T69" s="311" t="s">
        <v>23</v>
      </c>
      <c r="U69" s="312" t="s">
        <v>24</v>
      </c>
      <c r="V69" s="311" t="s">
        <v>23</v>
      </c>
      <c r="W69" s="312" t="s">
        <v>24</v>
      </c>
      <c r="X69" s="311" t="s">
        <v>23</v>
      </c>
      <c r="Y69" s="312" t="s">
        <v>24</v>
      </c>
      <c r="Z69" s="311" t="s">
        <v>23</v>
      </c>
      <c r="AA69" s="312" t="s">
        <v>25</v>
      </c>
      <c r="AB69" s="311" t="s">
        <v>23</v>
      </c>
      <c r="AC69" s="312" t="s">
        <v>25</v>
      </c>
      <c r="AD69" s="311" t="s">
        <v>23</v>
      </c>
      <c r="AE69" s="312" t="s">
        <v>25</v>
      </c>
      <c r="AF69" s="928"/>
      <c r="AG69" s="929"/>
      <c r="AH69" s="930"/>
      <c r="AI69" s="929"/>
    </row>
    <row r="70" spans="1:35" ht="40.5">
      <c r="A70" s="692" t="s">
        <v>193</v>
      </c>
      <c r="B70" s="932" t="s">
        <v>827</v>
      </c>
      <c r="C70" s="932"/>
      <c r="D70" s="932"/>
      <c r="E70" s="932"/>
      <c r="F70" s="932"/>
      <c r="G70" s="932"/>
      <c r="H70" s="314" t="s">
        <v>95</v>
      </c>
      <c r="I70" s="314"/>
      <c r="J70" s="315">
        <v>20</v>
      </c>
      <c r="K70" s="315">
        <v>3</v>
      </c>
      <c r="L70" s="316"/>
      <c r="M70" s="316"/>
      <c r="N70" s="317">
        <f>N72</f>
        <v>0</v>
      </c>
      <c r="O70" s="317">
        <f aca="true" t="shared" si="6" ref="O70:AE70">O72</f>
        <v>0</v>
      </c>
      <c r="P70" s="317">
        <f t="shared" si="6"/>
        <v>0</v>
      </c>
      <c r="Q70" s="317">
        <f t="shared" si="6"/>
        <v>0</v>
      </c>
      <c r="R70" s="317">
        <f t="shared" si="6"/>
        <v>0</v>
      </c>
      <c r="S70" s="317">
        <f t="shared" si="6"/>
        <v>0</v>
      </c>
      <c r="T70" s="317">
        <f t="shared" si="6"/>
        <v>0</v>
      </c>
      <c r="U70" s="317">
        <f t="shared" si="6"/>
        <v>0</v>
      </c>
      <c r="V70" s="317">
        <f t="shared" si="6"/>
        <v>0</v>
      </c>
      <c r="W70" s="317">
        <f t="shared" si="6"/>
        <v>0</v>
      </c>
      <c r="X70" s="317">
        <f t="shared" si="6"/>
        <v>0</v>
      </c>
      <c r="Y70" s="317">
        <f t="shared" si="6"/>
        <v>0</v>
      </c>
      <c r="Z70" s="317">
        <f t="shared" si="6"/>
        <v>0</v>
      </c>
      <c r="AA70" s="317">
        <f t="shared" si="6"/>
        <v>0</v>
      </c>
      <c r="AB70" s="317">
        <f t="shared" si="6"/>
        <v>0</v>
      </c>
      <c r="AC70" s="317">
        <f t="shared" si="6"/>
        <v>0</v>
      </c>
      <c r="AD70" s="317">
        <f t="shared" si="6"/>
        <v>0</v>
      </c>
      <c r="AE70" s="317">
        <f t="shared" si="6"/>
        <v>0</v>
      </c>
      <c r="AF70" s="318" t="e">
        <f>AF72+AF89+AF97</f>
        <v>#VALUE!</v>
      </c>
      <c r="AG70" s="318"/>
      <c r="AH70" s="318"/>
      <c r="AI70" s="693"/>
    </row>
    <row r="71" spans="1:35" ht="33.75">
      <c r="A71" s="694" t="s">
        <v>13</v>
      </c>
      <c r="B71" s="246" t="s">
        <v>30</v>
      </c>
      <c r="C71" s="246" t="s">
        <v>14</v>
      </c>
      <c r="D71" s="246" t="s">
        <v>26</v>
      </c>
      <c r="E71" s="320" t="s">
        <v>27</v>
      </c>
      <c r="F71" s="320" t="s">
        <v>28</v>
      </c>
      <c r="G71" s="247" t="s">
        <v>15</v>
      </c>
      <c r="H71" s="246" t="s">
        <v>31</v>
      </c>
      <c r="I71" s="250"/>
      <c r="J71" s="250"/>
      <c r="K71" s="250"/>
      <c r="L71" s="250"/>
      <c r="M71" s="250"/>
      <c r="N71" s="251"/>
      <c r="O71" s="252">
        <f>SUM(O72:O72)</f>
        <v>0</v>
      </c>
      <c r="P71" s="251"/>
      <c r="Q71" s="252">
        <f>SUM(Q72:Q72)</f>
        <v>0</v>
      </c>
      <c r="R71" s="251"/>
      <c r="S71" s="252"/>
      <c r="T71" s="251"/>
      <c r="U71" s="252"/>
      <c r="V71" s="251"/>
      <c r="W71" s="252"/>
      <c r="X71" s="251"/>
      <c r="Y71" s="252"/>
      <c r="Z71" s="251"/>
      <c r="AA71" s="252"/>
      <c r="AB71" s="251"/>
      <c r="AC71" s="252"/>
      <c r="AD71" s="276"/>
      <c r="AE71" s="252"/>
      <c r="AF71" s="253"/>
      <c r="AG71" s="321"/>
      <c r="AH71" s="321"/>
      <c r="AI71" s="695"/>
    </row>
    <row r="72" spans="1:35" ht="271.5">
      <c r="A72" s="459" t="s">
        <v>828</v>
      </c>
      <c r="B72" s="323">
        <v>2012252580091</v>
      </c>
      <c r="C72" s="232" t="s">
        <v>829</v>
      </c>
      <c r="D72" s="303">
        <v>5</v>
      </c>
      <c r="E72" s="231">
        <v>2</v>
      </c>
      <c r="F72" s="232">
        <v>3</v>
      </c>
      <c r="G72" s="13" t="s">
        <v>830</v>
      </c>
      <c r="H72" s="16" t="s">
        <v>831</v>
      </c>
      <c r="I72" s="306"/>
      <c r="J72" s="696">
        <v>20</v>
      </c>
      <c r="K72" s="697">
        <v>5</v>
      </c>
      <c r="L72" s="236"/>
      <c r="M72" s="237"/>
      <c r="N72" s="278"/>
      <c r="O72" s="278"/>
      <c r="P72" s="278"/>
      <c r="Q72" s="278"/>
      <c r="R72" s="278"/>
      <c r="S72" s="278"/>
      <c r="T72" s="278"/>
      <c r="U72" s="278"/>
      <c r="V72" s="278"/>
      <c r="W72" s="278"/>
      <c r="X72" s="278"/>
      <c r="Y72" s="278"/>
      <c r="Z72" s="278"/>
      <c r="AA72" s="278"/>
      <c r="AB72" s="278"/>
      <c r="AC72" s="278"/>
      <c r="AD72" s="238"/>
      <c r="AE72" s="238"/>
      <c r="AF72" s="239" t="s">
        <v>816</v>
      </c>
      <c r="AG72" s="239" t="s">
        <v>817</v>
      </c>
      <c r="AH72" s="240"/>
      <c r="AI72" s="236" t="s">
        <v>195</v>
      </c>
    </row>
  </sheetData>
  <sheetProtection/>
  <mergeCells count="318">
    <mergeCell ref="A2:AI2"/>
    <mergeCell ref="A3:AI3"/>
    <mergeCell ref="A4:C4"/>
    <mergeCell ref="E4:M4"/>
    <mergeCell ref="N4:AE4"/>
    <mergeCell ref="AF4:AI4"/>
    <mergeCell ref="A5:G5"/>
    <mergeCell ref="H5:S5"/>
    <mergeCell ref="T5:AI5"/>
    <mergeCell ref="A6:A7"/>
    <mergeCell ref="B6:G7"/>
    <mergeCell ref="H6:H7"/>
    <mergeCell ref="I6:I7"/>
    <mergeCell ref="J6:J7"/>
    <mergeCell ref="K6:K7"/>
    <mergeCell ref="L6:L7"/>
    <mergeCell ref="M6:M7"/>
    <mergeCell ref="N6:O6"/>
    <mergeCell ref="P6:Q6"/>
    <mergeCell ref="R6:S6"/>
    <mergeCell ref="T6:U6"/>
    <mergeCell ref="V6:W6"/>
    <mergeCell ref="X6:Y6"/>
    <mergeCell ref="Z6:AA6"/>
    <mergeCell ref="AB6:AC6"/>
    <mergeCell ref="AD6:AE6"/>
    <mergeCell ref="AF6:AF7"/>
    <mergeCell ref="AG6:AG7"/>
    <mergeCell ref="AH6:AH7"/>
    <mergeCell ref="AI6:AI7"/>
    <mergeCell ref="B8:G8"/>
    <mergeCell ref="A10:A12"/>
    <mergeCell ref="B10:B12"/>
    <mergeCell ref="C10:C12"/>
    <mergeCell ref="D10:D12"/>
    <mergeCell ref="E10:E12"/>
    <mergeCell ref="F10:F12"/>
    <mergeCell ref="L10:L12"/>
    <mergeCell ref="M10:M12"/>
    <mergeCell ref="N10:N12"/>
    <mergeCell ref="O10:O12"/>
    <mergeCell ref="P10:P12"/>
    <mergeCell ref="Q10:Q12"/>
    <mergeCell ref="R10:R12"/>
    <mergeCell ref="AB10:AB12"/>
    <mergeCell ref="AC10:AC12"/>
    <mergeCell ref="AD10:AD12"/>
    <mergeCell ref="S10:S12"/>
    <mergeCell ref="T10:T12"/>
    <mergeCell ref="U10:U12"/>
    <mergeCell ref="V10:V12"/>
    <mergeCell ref="W10:W12"/>
    <mergeCell ref="X10:X12"/>
    <mergeCell ref="AE10:AE12"/>
    <mergeCell ref="AH10:AH12"/>
    <mergeCell ref="AI10:AI12"/>
    <mergeCell ref="A14:C14"/>
    <mergeCell ref="E14:M14"/>
    <mergeCell ref="N14:AE14"/>
    <mergeCell ref="AF14:AI14"/>
    <mergeCell ref="Y10:Y12"/>
    <mergeCell ref="Z10:Z12"/>
    <mergeCell ref="AA10:AA12"/>
    <mergeCell ref="T15:U15"/>
    <mergeCell ref="A15:A16"/>
    <mergeCell ref="B15:G16"/>
    <mergeCell ref="H15:H16"/>
    <mergeCell ref="I15:I16"/>
    <mergeCell ref="J15:J16"/>
    <mergeCell ref="K15:K16"/>
    <mergeCell ref="X15:Y15"/>
    <mergeCell ref="Z15:AA15"/>
    <mergeCell ref="AB15:AC15"/>
    <mergeCell ref="AD15:AE15"/>
    <mergeCell ref="AF15:AF16"/>
    <mergeCell ref="L15:L16"/>
    <mergeCell ref="M15:M16"/>
    <mergeCell ref="N15:O15"/>
    <mergeCell ref="P15:Q15"/>
    <mergeCell ref="R15:S15"/>
    <mergeCell ref="AG15:AG16"/>
    <mergeCell ref="AH15:AH16"/>
    <mergeCell ref="AI15:AI16"/>
    <mergeCell ref="B17:G17"/>
    <mergeCell ref="AF19:AG19"/>
    <mergeCell ref="A21:C21"/>
    <mergeCell ref="E21:M21"/>
    <mergeCell ref="N21:AE21"/>
    <mergeCell ref="AF21:AI21"/>
    <mergeCell ref="V15:W15"/>
    <mergeCell ref="A22:G22"/>
    <mergeCell ref="H22:S22"/>
    <mergeCell ref="T22:AI22"/>
    <mergeCell ref="A23:A24"/>
    <mergeCell ref="B23:G24"/>
    <mergeCell ref="H23:H24"/>
    <mergeCell ref="I23:I24"/>
    <mergeCell ref="J23:J24"/>
    <mergeCell ref="K23:K24"/>
    <mergeCell ref="L23:L24"/>
    <mergeCell ref="M23:M24"/>
    <mergeCell ref="N23:O23"/>
    <mergeCell ref="P23:Q23"/>
    <mergeCell ref="R23:S23"/>
    <mergeCell ref="T23:U23"/>
    <mergeCell ref="V23:W23"/>
    <mergeCell ref="X23:Y23"/>
    <mergeCell ref="Z23:AA23"/>
    <mergeCell ref="AB23:AC23"/>
    <mergeCell ref="AD23:AE23"/>
    <mergeCell ref="AF23:AF24"/>
    <mergeCell ref="AG23:AG24"/>
    <mergeCell ref="AH23:AH24"/>
    <mergeCell ref="AI23:AI24"/>
    <mergeCell ref="B25:G25"/>
    <mergeCell ref="A27:A33"/>
    <mergeCell ref="B27:B30"/>
    <mergeCell ref="C27:C33"/>
    <mergeCell ref="D27:D33"/>
    <mergeCell ref="E27:E33"/>
    <mergeCell ref="F27:F33"/>
    <mergeCell ref="L27:L33"/>
    <mergeCell ref="M27:M33"/>
    <mergeCell ref="N27:N30"/>
    <mergeCell ref="O27:O30"/>
    <mergeCell ref="P27:P30"/>
    <mergeCell ref="Q27:Q30"/>
    <mergeCell ref="R27:R30"/>
    <mergeCell ref="AA27:AA30"/>
    <mergeCell ref="AB27:AB30"/>
    <mergeCell ref="AC27:AC30"/>
    <mergeCell ref="AD27:AD33"/>
    <mergeCell ref="S27:S30"/>
    <mergeCell ref="T27:T30"/>
    <mergeCell ref="U27:U30"/>
    <mergeCell ref="V27:V30"/>
    <mergeCell ref="W27:W30"/>
    <mergeCell ref="X27:X30"/>
    <mergeCell ref="AE27:AE33"/>
    <mergeCell ref="AF27:AF33"/>
    <mergeCell ref="AH27:AH33"/>
    <mergeCell ref="AI27:AI33"/>
    <mergeCell ref="A35:C35"/>
    <mergeCell ref="E35:M35"/>
    <mergeCell ref="N35:AE35"/>
    <mergeCell ref="AF35:AI35"/>
    <mergeCell ref="Y27:Y30"/>
    <mergeCell ref="Z27:Z30"/>
    <mergeCell ref="A36:A37"/>
    <mergeCell ref="B36:G37"/>
    <mergeCell ref="H36:H37"/>
    <mergeCell ref="I36:I37"/>
    <mergeCell ref="J36:J37"/>
    <mergeCell ref="K36:K37"/>
    <mergeCell ref="L36:L37"/>
    <mergeCell ref="M36:M37"/>
    <mergeCell ref="N36:O36"/>
    <mergeCell ref="P36:Q36"/>
    <mergeCell ref="R36:S36"/>
    <mergeCell ref="T36:U36"/>
    <mergeCell ref="V36:W36"/>
    <mergeCell ref="X36:Y36"/>
    <mergeCell ref="Z36:AA36"/>
    <mergeCell ref="AB36:AC36"/>
    <mergeCell ref="AD36:AE36"/>
    <mergeCell ref="AF36:AF37"/>
    <mergeCell ref="AG36:AG37"/>
    <mergeCell ref="AH36:AH37"/>
    <mergeCell ref="AI36:AI37"/>
    <mergeCell ref="B38:G38"/>
    <mergeCell ref="A40:A46"/>
    <mergeCell ref="B40:B46"/>
    <mergeCell ref="C40:C46"/>
    <mergeCell ref="D40:D46"/>
    <mergeCell ref="E40:E46"/>
    <mergeCell ref="F40:F46"/>
    <mergeCell ref="G40:G46"/>
    <mergeCell ref="H40:H46"/>
    <mergeCell ref="I40:I46"/>
    <mergeCell ref="J40:J46"/>
    <mergeCell ref="K40:K46"/>
    <mergeCell ref="L40:L46"/>
    <mergeCell ref="X40:X46"/>
    <mergeCell ref="M40:M46"/>
    <mergeCell ref="N40:N46"/>
    <mergeCell ref="O40:O46"/>
    <mergeCell ref="P40:P46"/>
    <mergeCell ref="Q40:Q46"/>
    <mergeCell ref="R40:R46"/>
    <mergeCell ref="Z40:Z46"/>
    <mergeCell ref="AA40:AA46"/>
    <mergeCell ref="AB40:AB46"/>
    <mergeCell ref="AC40:AC46"/>
    <mergeCell ref="AD40:AD46"/>
    <mergeCell ref="S40:S46"/>
    <mergeCell ref="T40:T46"/>
    <mergeCell ref="U40:U46"/>
    <mergeCell ref="V40:V46"/>
    <mergeCell ref="W40:W46"/>
    <mergeCell ref="AE40:AE46"/>
    <mergeCell ref="AF40:AF46"/>
    <mergeCell ref="AG40:AG46"/>
    <mergeCell ref="AH40:AH46"/>
    <mergeCell ref="AI40:AI46"/>
    <mergeCell ref="A47:C47"/>
    <mergeCell ref="E47:M47"/>
    <mergeCell ref="N47:AE47"/>
    <mergeCell ref="AF47:AI47"/>
    <mergeCell ref="Y40:Y46"/>
    <mergeCell ref="A48:A49"/>
    <mergeCell ref="B48:G49"/>
    <mergeCell ref="H48:H49"/>
    <mergeCell ref="I48:I49"/>
    <mergeCell ref="J48:J49"/>
    <mergeCell ref="K48:K49"/>
    <mergeCell ref="L48:L49"/>
    <mergeCell ref="M48:M49"/>
    <mergeCell ref="N48:O48"/>
    <mergeCell ref="P48:Q48"/>
    <mergeCell ref="R48:S48"/>
    <mergeCell ref="T48:U48"/>
    <mergeCell ref="V48:W48"/>
    <mergeCell ref="X48:Y48"/>
    <mergeCell ref="Z48:AA48"/>
    <mergeCell ref="AB48:AC48"/>
    <mergeCell ref="AD48:AE48"/>
    <mergeCell ref="AF48:AF49"/>
    <mergeCell ref="AG48:AG49"/>
    <mergeCell ref="AH48:AH49"/>
    <mergeCell ref="AI48:AI49"/>
    <mergeCell ref="B50:G50"/>
    <mergeCell ref="A52:A58"/>
    <mergeCell ref="B52:B58"/>
    <mergeCell ref="C52:C58"/>
    <mergeCell ref="D52:D58"/>
    <mergeCell ref="E52:E58"/>
    <mergeCell ref="F52:F58"/>
    <mergeCell ref="G52:G58"/>
    <mergeCell ref="H52:H58"/>
    <mergeCell ref="I52:I58"/>
    <mergeCell ref="J52:J58"/>
    <mergeCell ref="K52:K58"/>
    <mergeCell ref="L52:L58"/>
    <mergeCell ref="X52:X58"/>
    <mergeCell ref="M52:M58"/>
    <mergeCell ref="N52:N58"/>
    <mergeCell ref="O52:O58"/>
    <mergeCell ref="P52:P58"/>
    <mergeCell ref="Q52:Q58"/>
    <mergeCell ref="R52:R58"/>
    <mergeCell ref="Z52:Z58"/>
    <mergeCell ref="AA52:AA58"/>
    <mergeCell ref="AB52:AB58"/>
    <mergeCell ref="AC52:AC58"/>
    <mergeCell ref="AD52:AD58"/>
    <mergeCell ref="S52:S58"/>
    <mergeCell ref="T52:T58"/>
    <mergeCell ref="U52:U58"/>
    <mergeCell ref="V52:V58"/>
    <mergeCell ref="W52:W58"/>
    <mergeCell ref="AE52:AE58"/>
    <mergeCell ref="AF52:AF58"/>
    <mergeCell ref="AG52:AG58"/>
    <mergeCell ref="AH52:AH58"/>
    <mergeCell ref="AI52:AI58"/>
    <mergeCell ref="A60:C60"/>
    <mergeCell ref="E60:M60"/>
    <mergeCell ref="N60:AE60"/>
    <mergeCell ref="AF60:AI60"/>
    <mergeCell ref="Y52:Y58"/>
    <mergeCell ref="A61:A62"/>
    <mergeCell ref="B61:G62"/>
    <mergeCell ref="H61:H62"/>
    <mergeCell ref="I61:I62"/>
    <mergeCell ref="J61:J62"/>
    <mergeCell ref="K61:K62"/>
    <mergeCell ref="Z61:AA61"/>
    <mergeCell ref="AB61:AC61"/>
    <mergeCell ref="AD61:AE61"/>
    <mergeCell ref="AF61:AF62"/>
    <mergeCell ref="L61:L62"/>
    <mergeCell ref="M61:M62"/>
    <mergeCell ref="N61:O61"/>
    <mergeCell ref="P61:Q61"/>
    <mergeCell ref="R61:S61"/>
    <mergeCell ref="T61:U61"/>
    <mergeCell ref="AG61:AG62"/>
    <mergeCell ref="AH61:AH62"/>
    <mergeCell ref="AI61:AI62"/>
    <mergeCell ref="B63:G63"/>
    <mergeCell ref="A67:C67"/>
    <mergeCell ref="E67:M67"/>
    <mergeCell ref="N67:AE67"/>
    <mergeCell ref="AF67:AI67"/>
    <mergeCell ref="V61:W61"/>
    <mergeCell ref="X61:Y61"/>
    <mergeCell ref="A68:A69"/>
    <mergeCell ref="B68:G69"/>
    <mergeCell ref="H68:H69"/>
    <mergeCell ref="I68:I69"/>
    <mergeCell ref="J68:J69"/>
    <mergeCell ref="K68:K69"/>
    <mergeCell ref="L68:L69"/>
    <mergeCell ref="M68:M69"/>
    <mergeCell ref="N68:O68"/>
    <mergeCell ref="P68:Q68"/>
    <mergeCell ref="R68:S68"/>
    <mergeCell ref="T68:U68"/>
    <mergeCell ref="AG68:AG69"/>
    <mergeCell ref="AH68:AH69"/>
    <mergeCell ref="AI68:AI69"/>
    <mergeCell ref="B70:G70"/>
    <mergeCell ref="V68:W68"/>
    <mergeCell ref="X68:Y68"/>
    <mergeCell ref="Z68:AA68"/>
    <mergeCell ref="AB68:AC68"/>
    <mergeCell ref="AD68:AE68"/>
    <mergeCell ref="AF68:AF69"/>
  </mergeCell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B1:AK29"/>
  <sheetViews>
    <sheetView zoomScale="85" zoomScaleNormal="85" zoomScalePageLayoutView="0" workbookViewId="0" topLeftCell="F25">
      <selection activeCell="B29" sqref="B29"/>
    </sheetView>
  </sheetViews>
  <sheetFormatPr defaultColWidth="11.421875" defaultRowHeight="15"/>
  <cols>
    <col min="1" max="1" width="4.57421875" style="0" customWidth="1"/>
    <col min="2" max="2" width="15.8515625" style="7" customWidth="1"/>
    <col min="3" max="3" width="10.00390625" style="7" customWidth="1"/>
    <col min="4" max="4" width="27.7109375" style="0" customWidth="1"/>
    <col min="5" max="5" width="10.00390625" style="0" customWidth="1"/>
    <col min="8" max="8" width="19.28125" style="8" customWidth="1"/>
    <col min="9" max="9" width="15.7109375" style="8" customWidth="1"/>
    <col min="10" max="10" width="8.28125" style="8" customWidth="1"/>
    <col min="11" max="12" width="5.7109375" style="0" customWidth="1"/>
    <col min="13" max="13" width="6.57421875" style="0" customWidth="1"/>
    <col min="14" max="14" width="6.140625" style="0" customWidth="1"/>
    <col min="15" max="32" width="5.00390625" style="0" customWidth="1"/>
    <col min="33" max="33" width="5.140625" style="9" customWidth="1"/>
    <col min="34" max="34" width="5.421875" style="0" customWidth="1"/>
    <col min="35" max="35" width="4.8515625" style="0" customWidth="1"/>
    <col min="36" max="36" width="7.140625" style="0" customWidth="1"/>
  </cols>
  <sheetData>
    <row r="1" spans="2:36" ht="15.75" thickBot="1">
      <c r="B1" s="1"/>
      <c r="C1" s="1"/>
      <c r="D1" s="2"/>
      <c r="E1" s="2"/>
      <c r="F1" s="2"/>
      <c r="G1" s="2"/>
      <c r="H1" s="3"/>
      <c r="I1" s="3"/>
      <c r="J1" s="3"/>
      <c r="K1" s="2"/>
      <c r="L1" s="2"/>
      <c r="M1" s="2"/>
      <c r="N1" s="2"/>
      <c r="O1" s="2"/>
      <c r="P1" s="2"/>
      <c r="Q1" s="2"/>
      <c r="R1" s="2"/>
      <c r="S1" s="2"/>
      <c r="T1" s="2"/>
      <c r="U1" s="2"/>
      <c r="V1" s="2"/>
      <c r="W1" s="2"/>
      <c r="X1" s="2"/>
      <c r="Y1" s="2"/>
      <c r="Z1" s="2"/>
      <c r="AA1" s="2"/>
      <c r="AB1" s="2"/>
      <c r="AC1" s="2"/>
      <c r="AD1" s="2"/>
      <c r="AE1" s="2"/>
      <c r="AF1" s="2"/>
      <c r="AG1" s="2"/>
      <c r="AH1" s="2"/>
      <c r="AI1" s="2"/>
      <c r="AJ1" s="2"/>
    </row>
    <row r="2" spans="2:36" s="17" customFormat="1" ht="23.25">
      <c r="B2" s="1225" t="s">
        <v>59</v>
      </c>
      <c r="C2" s="1226"/>
      <c r="D2" s="1226"/>
      <c r="E2" s="1226"/>
      <c r="F2" s="1226"/>
      <c r="G2" s="1226"/>
      <c r="H2" s="1226"/>
      <c r="I2" s="1226"/>
      <c r="J2" s="1226"/>
      <c r="K2" s="1226"/>
      <c r="L2" s="1226"/>
      <c r="M2" s="1226"/>
      <c r="N2" s="1226"/>
      <c r="O2" s="1226"/>
      <c r="P2" s="1226"/>
      <c r="Q2" s="1226"/>
      <c r="R2" s="1226"/>
      <c r="S2" s="1226"/>
      <c r="T2" s="1226"/>
      <c r="U2" s="1226"/>
      <c r="V2" s="1226"/>
      <c r="W2" s="1226"/>
      <c r="X2" s="1226"/>
      <c r="Y2" s="1226"/>
      <c r="Z2" s="1226"/>
      <c r="AA2" s="1226"/>
      <c r="AB2" s="1226"/>
      <c r="AC2" s="1226"/>
      <c r="AD2" s="1226"/>
      <c r="AE2" s="1226"/>
      <c r="AF2" s="1226"/>
      <c r="AG2" s="1226"/>
      <c r="AH2" s="1226"/>
      <c r="AI2" s="1226"/>
      <c r="AJ2" s="1227"/>
    </row>
    <row r="3" spans="2:36" s="17" customFormat="1" ht="15.75" thickBot="1">
      <c r="B3" s="1206" t="s">
        <v>36</v>
      </c>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c r="AG3" s="1207"/>
      <c r="AH3" s="1207"/>
      <c r="AI3" s="1207"/>
      <c r="AJ3" s="1208"/>
    </row>
    <row r="4" spans="2:36" s="44" customFormat="1" ht="63" customHeight="1">
      <c r="B4" s="1209" t="s">
        <v>125</v>
      </c>
      <c r="C4" s="1210"/>
      <c r="D4" s="1210"/>
      <c r="E4" s="1210"/>
      <c r="F4" s="1210"/>
      <c r="G4" s="1210"/>
      <c r="H4" s="1211"/>
      <c r="I4" s="1212" t="s">
        <v>126</v>
      </c>
      <c r="J4" s="1213"/>
      <c r="K4" s="1213"/>
      <c r="L4" s="1213"/>
      <c r="M4" s="1213"/>
      <c r="N4" s="1213"/>
      <c r="O4" s="1213"/>
      <c r="P4" s="1213"/>
      <c r="Q4" s="1213"/>
      <c r="R4" s="1213"/>
      <c r="S4" s="1213"/>
      <c r="T4" s="1214"/>
      <c r="U4" s="1212" t="s">
        <v>127</v>
      </c>
      <c r="V4" s="1215"/>
      <c r="W4" s="1215"/>
      <c r="X4" s="1215"/>
      <c r="Y4" s="1215"/>
      <c r="Z4" s="1215"/>
      <c r="AA4" s="1215"/>
      <c r="AB4" s="1215"/>
      <c r="AC4" s="1215"/>
      <c r="AD4" s="1215"/>
      <c r="AE4" s="1215"/>
      <c r="AF4" s="1215"/>
      <c r="AG4" s="1215"/>
      <c r="AH4" s="1215"/>
      <c r="AI4" s="1215"/>
      <c r="AJ4" s="1216"/>
    </row>
    <row r="5" spans="2:36" s="44" customFormat="1" ht="39" customHeight="1" thickBot="1">
      <c r="B5" s="1314" t="s">
        <v>128</v>
      </c>
      <c r="C5" s="1315"/>
      <c r="D5" s="1316"/>
      <c r="E5" s="111"/>
      <c r="F5" s="1220" t="s">
        <v>129</v>
      </c>
      <c r="G5" s="1220"/>
      <c r="H5" s="1220"/>
      <c r="I5" s="1220"/>
      <c r="J5" s="1220"/>
      <c r="K5" s="1220"/>
      <c r="L5" s="1220"/>
      <c r="M5" s="1220"/>
      <c r="N5" s="1221"/>
      <c r="O5" s="1222" t="s">
        <v>0</v>
      </c>
      <c r="P5" s="1223"/>
      <c r="Q5" s="1223"/>
      <c r="R5" s="1223"/>
      <c r="S5" s="1223"/>
      <c r="T5" s="1223"/>
      <c r="U5" s="1223"/>
      <c r="V5" s="1223"/>
      <c r="W5" s="1223"/>
      <c r="X5" s="1223"/>
      <c r="Y5" s="1223"/>
      <c r="Z5" s="1223"/>
      <c r="AA5" s="1223"/>
      <c r="AB5" s="1223"/>
      <c r="AC5" s="1223"/>
      <c r="AD5" s="1223"/>
      <c r="AE5" s="1223"/>
      <c r="AF5" s="1224"/>
      <c r="AG5" s="1192" t="s">
        <v>1</v>
      </c>
      <c r="AH5" s="1193"/>
      <c r="AI5" s="1193"/>
      <c r="AJ5" s="1194"/>
    </row>
    <row r="6" spans="2:36" s="44" customFormat="1" ht="37.5" customHeight="1">
      <c r="B6" s="1228" t="s">
        <v>18</v>
      </c>
      <c r="C6" s="1161" t="s">
        <v>2</v>
      </c>
      <c r="D6" s="1162"/>
      <c r="E6" s="1162"/>
      <c r="F6" s="1162"/>
      <c r="G6" s="1162"/>
      <c r="H6" s="1162"/>
      <c r="I6" s="1230" t="s">
        <v>3</v>
      </c>
      <c r="J6" s="1232" t="s">
        <v>19</v>
      </c>
      <c r="K6" s="1232" t="s">
        <v>4</v>
      </c>
      <c r="L6" s="1234" t="s">
        <v>93</v>
      </c>
      <c r="M6" s="1236" t="s">
        <v>20</v>
      </c>
      <c r="N6" s="1238" t="s">
        <v>21</v>
      </c>
      <c r="O6" s="1205" t="s">
        <v>32</v>
      </c>
      <c r="P6" s="1204"/>
      <c r="Q6" s="1203" t="s">
        <v>33</v>
      </c>
      <c r="R6" s="1204"/>
      <c r="S6" s="1203" t="s">
        <v>34</v>
      </c>
      <c r="T6" s="1204"/>
      <c r="U6" s="1203" t="s">
        <v>7</v>
      </c>
      <c r="V6" s="1204"/>
      <c r="W6" s="1203" t="s">
        <v>6</v>
      </c>
      <c r="X6" s="1204"/>
      <c r="Y6" s="1203" t="s">
        <v>35</v>
      </c>
      <c r="Z6" s="1204"/>
      <c r="AA6" s="1203" t="s">
        <v>5</v>
      </c>
      <c r="AB6" s="1204"/>
      <c r="AC6" s="1203" t="s">
        <v>8</v>
      </c>
      <c r="AD6" s="1204"/>
      <c r="AE6" s="1203" t="s">
        <v>9</v>
      </c>
      <c r="AF6" s="1243"/>
      <c r="AG6" s="1167" t="s">
        <v>10</v>
      </c>
      <c r="AH6" s="1244" t="s">
        <v>11</v>
      </c>
      <c r="AI6" s="1199" t="s">
        <v>12</v>
      </c>
      <c r="AJ6" s="1201" t="s">
        <v>22</v>
      </c>
    </row>
    <row r="7" spans="2:36" s="44" customFormat="1" ht="76.5" customHeight="1" thickBot="1">
      <c r="B7" s="1297"/>
      <c r="C7" s="1298"/>
      <c r="D7" s="1299"/>
      <c r="E7" s="1299"/>
      <c r="F7" s="1299"/>
      <c r="G7" s="1299"/>
      <c r="H7" s="1299"/>
      <c r="I7" s="1231"/>
      <c r="J7" s="1233" t="s">
        <v>19</v>
      </c>
      <c r="K7" s="1233"/>
      <c r="L7" s="1235"/>
      <c r="M7" s="1237"/>
      <c r="N7" s="1239"/>
      <c r="O7" s="112" t="s">
        <v>23</v>
      </c>
      <c r="P7" s="113" t="s">
        <v>24</v>
      </c>
      <c r="Q7" s="114" t="s">
        <v>23</v>
      </c>
      <c r="R7" s="113" t="s">
        <v>24</v>
      </c>
      <c r="S7" s="114" t="s">
        <v>23</v>
      </c>
      <c r="T7" s="113" t="s">
        <v>24</v>
      </c>
      <c r="U7" s="114" t="s">
        <v>23</v>
      </c>
      <c r="V7" s="113" t="s">
        <v>24</v>
      </c>
      <c r="W7" s="114" t="s">
        <v>23</v>
      </c>
      <c r="X7" s="113" t="s">
        <v>24</v>
      </c>
      <c r="Y7" s="114" t="s">
        <v>23</v>
      </c>
      <c r="Z7" s="113" t="s">
        <v>24</v>
      </c>
      <c r="AA7" s="114" t="s">
        <v>23</v>
      </c>
      <c r="AB7" s="113" t="s">
        <v>25</v>
      </c>
      <c r="AC7" s="114" t="s">
        <v>23</v>
      </c>
      <c r="AD7" s="113" t="s">
        <v>25</v>
      </c>
      <c r="AE7" s="114" t="s">
        <v>23</v>
      </c>
      <c r="AF7" s="115" t="s">
        <v>25</v>
      </c>
      <c r="AG7" s="1168"/>
      <c r="AH7" s="1245"/>
      <c r="AI7" s="1200"/>
      <c r="AJ7" s="1202"/>
    </row>
    <row r="8" spans="2:36" s="44" customFormat="1" ht="90.75" customHeight="1" thickBot="1">
      <c r="B8" s="118" t="s">
        <v>40</v>
      </c>
      <c r="C8" s="1286" t="s">
        <v>130</v>
      </c>
      <c r="D8" s="1286"/>
      <c r="E8" s="1286"/>
      <c r="F8" s="1286"/>
      <c r="G8" s="1286"/>
      <c r="H8" s="1286"/>
      <c r="I8" s="119" t="s">
        <v>51</v>
      </c>
      <c r="J8" s="133">
        <v>0.02</v>
      </c>
      <c r="K8" s="132">
        <v>1</v>
      </c>
      <c r="L8" s="120"/>
      <c r="M8" s="121"/>
      <c r="N8" s="121"/>
      <c r="O8" s="134">
        <f>O10+O13</f>
        <v>0</v>
      </c>
      <c r="P8" s="134">
        <f>P10+P13</f>
        <v>0</v>
      </c>
      <c r="Q8" s="134">
        <f>Q10+Q13</f>
        <v>0</v>
      </c>
      <c r="R8" s="134">
        <f>R10+R13</f>
        <v>0</v>
      </c>
      <c r="S8" s="134">
        <f>S10+S13+S16+S19+S22+S25+S28</f>
        <v>43000000</v>
      </c>
      <c r="T8" s="134">
        <f aca="true" t="shared" si="0" ref="T8:AD8">T10+T13</f>
        <v>0</v>
      </c>
      <c r="U8" s="134">
        <f t="shared" si="0"/>
        <v>0</v>
      </c>
      <c r="V8" s="134">
        <f t="shared" si="0"/>
        <v>0</v>
      </c>
      <c r="W8" s="134">
        <f t="shared" si="0"/>
        <v>0</v>
      </c>
      <c r="X8" s="134">
        <f t="shared" si="0"/>
        <v>0</v>
      </c>
      <c r="Y8" s="134">
        <f t="shared" si="0"/>
        <v>0</v>
      </c>
      <c r="Z8" s="134">
        <f t="shared" si="0"/>
        <v>0</v>
      </c>
      <c r="AA8" s="134">
        <f t="shared" si="0"/>
        <v>0</v>
      </c>
      <c r="AB8" s="134">
        <f t="shared" si="0"/>
        <v>0</v>
      </c>
      <c r="AC8" s="134">
        <f t="shared" si="0"/>
        <v>0</v>
      </c>
      <c r="AD8" s="134">
        <f t="shared" si="0"/>
        <v>0</v>
      </c>
      <c r="AE8" s="134">
        <f>O8+Q8+S8+U8+W8+Y8+AA8</f>
        <v>43000000</v>
      </c>
      <c r="AF8" s="134">
        <f>AF10+AF13+AF16</f>
        <v>0</v>
      </c>
      <c r="AG8" s="122"/>
      <c r="AH8" s="123"/>
      <c r="AI8" s="124"/>
      <c r="AJ8" s="123"/>
    </row>
    <row r="9" spans="2:36" s="17" customFormat="1" ht="12" customHeight="1" thickBot="1">
      <c r="B9" s="1240"/>
      <c r="C9" s="1241"/>
      <c r="D9" s="1241"/>
      <c r="E9" s="1241"/>
      <c r="F9" s="1241"/>
      <c r="G9" s="1241"/>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2"/>
    </row>
    <row r="10" spans="2:36" s="44" customFormat="1" ht="76.5" customHeight="1" thickBot="1">
      <c r="B10" s="31" t="s">
        <v>13</v>
      </c>
      <c r="C10" s="32" t="s">
        <v>30</v>
      </c>
      <c r="D10" s="32" t="s">
        <v>14</v>
      </c>
      <c r="E10" s="32" t="s">
        <v>26</v>
      </c>
      <c r="F10" s="32" t="s">
        <v>27</v>
      </c>
      <c r="G10" s="32" t="s">
        <v>28</v>
      </c>
      <c r="H10" s="33" t="s">
        <v>15</v>
      </c>
      <c r="I10" s="34" t="s">
        <v>31</v>
      </c>
      <c r="J10" s="35"/>
      <c r="K10" s="35"/>
      <c r="L10" s="35"/>
      <c r="M10" s="35"/>
      <c r="N10" s="36"/>
      <c r="O10" s="37">
        <f>SUM(O11:O11)</f>
        <v>0</v>
      </c>
      <c r="P10" s="38">
        <f>SUM(P11:P11)</f>
        <v>0</v>
      </c>
      <c r="Q10" s="39">
        <f>SUM(Q11:Q11)</f>
        <v>0</v>
      </c>
      <c r="R10" s="38">
        <f>SUM(R11:R11)</f>
        <v>0</v>
      </c>
      <c r="S10" s="39">
        <f>S11</f>
        <v>17000000</v>
      </c>
      <c r="T10" s="39">
        <f aca="true" t="shared" si="1" ref="T10:AD10">T11</f>
        <v>0</v>
      </c>
      <c r="U10" s="39">
        <f t="shared" si="1"/>
        <v>0</v>
      </c>
      <c r="V10" s="39">
        <f t="shared" si="1"/>
        <v>0</v>
      </c>
      <c r="W10" s="39">
        <f t="shared" si="1"/>
        <v>0</v>
      </c>
      <c r="X10" s="39">
        <f t="shared" si="1"/>
        <v>0</v>
      </c>
      <c r="Y10" s="39">
        <f t="shared" si="1"/>
        <v>0</v>
      </c>
      <c r="Z10" s="39">
        <f t="shared" si="1"/>
        <v>0</v>
      </c>
      <c r="AA10" s="39">
        <f t="shared" si="1"/>
        <v>0</v>
      </c>
      <c r="AB10" s="39">
        <f t="shared" si="1"/>
        <v>0</v>
      </c>
      <c r="AC10" s="39">
        <f t="shared" si="1"/>
        <v>0</v>
      </c>
      <c r="AD10" s="39">
        <f t="shared" si="1"/>
        <v>0</v>
      </c>
      <c r="AE10" s="40">
        <f>S10</f>
        <v>17000000</v>
      </c>
      <c r="AF10" s="38">
        <f>AF11</f>
        <v>0</v>
      </c>
      <c r="AG10" s="41">
        <f>SUM(AG11:AG11)</f>
        <v>0</v>
      </c>
      <c r="AH10" s="42"/>
      <c r="AI10" s="42"/>
      <c r="AJ10" s="43"/>
    </row>
    <row r="11" spans="2:36" s="174" customFormat="1" ht="113.25" customHeight="1">
      <c r="B11" s="165" t="s">
        <v>124</v>
      </c>
      <c r="C11" s="195">
        <v>2012252580094</v>
      </c>
      <c r="D11" s="159" t="s">
        <v>131</v>
      </c>
      <c r="E11" s="154" t="s">
        <v>132</v>
      </c>
      <c r="F11" s="166">
        <v>0</v>
      </c>
      <c r="G11" s="93">
        <v>1</v>
      </c>
      <c r="H11" s="13" t="s">
        <v>133</v>
      </c>
      <c r="I11" s="15" t="s">
        <v>134</v>
      </c>
      <c r="J11" s="155"/>
      <c r="K11" s="156">
        <v>1</v>
      </c>
      <c r="L11" s="157">
        <v>1</v>
      </c>
      <c r="M11" s="167"/>
      <c r="N11" s="168"/>
      <c r="O11" s="169"/>
      <c r="P11" s="170"/>
      <c r="Q11" s="170"/>
      <c r="R11" s="170"/>
      <c r="S11" s="170">
        <v>17000000</v>
      </c>
      <c r="T11" s="170"/>
      <c r="U11" s="170"/>
      <c r="V11" s="170"/>
      <c r="W11" s="170"/>
      <c r="X11" s="170"/>
      <c r="Y11" s="170"/>
      <c r="Z11" s="170"/>
      <c r="AA11" s="170"/>
      <c r="AB11" s="170"/>
      <c r="AC11" s="170"/>
      <c r="AD11" s="170"/>
      <c r="AE11" s="96">
        <f>S11</f>
        <v>17000000</v>
      </c>
      <c r="AF11" s="96"/>
      <c r="AG11" s="171" t="s">
        <v>63</v>
      </c>
      <c r="AH11" s="172" t="s">
        <v>107</v>
      </c>
      <c r="AI11" s="172"/>
      <c r="AJ11" s="173" t="s">
        <v>66</v>
      </c>
    </row>
    <row r="12" spans="2:36" s="44" customFormat="1" ht="4.5" customHeight="1" thickBot="1">
      <c r="B12" s="1175"/>
      <c r="C12" s="1176"/>
      <c r="D12" s="1176"/>
      <c r="E12" s="1176"/>
      <c r="F12" s="1176"/>
      <c r="G12" s="1176"/>
      <c r="H12" s="1176"/>
      <c r="I12" s="1176"/>
      <c r="J12" s="1176"/>
      <c r="K12" s="1176"/>
      <c r="L12" s="1176"/>
      <c r="M12" s="1176"/>
      <c r="N12" s="1176"/>
      <c r="O12" s="1176"/>
      <c r="P12" s="1176"/>
      <c r="Q12" s="1176"/>
      <c r="R12" s="1176"/>
      <c r="S12" s="1176"/>
      <c r="T12" s="1176"/>
      <c r="U12" s="1176"/>
      <c r="V12" s="1176"/>
      <c r="W12" s="1176"/>
      <c r="X12" s="1176"/>
      <c r="Y12" s="1176"/>
      <c r="Z12" s="1176"/>
      <c r="AA12" s="1176"/>
      <c r="AB12" s="1176"/>
      <c r="AC12" s="1176"/>
      <c r="AD12" s="1176"/>
      <c r="AE12" s="1176"/>
      <c r="AF12" s="1176"/>
      <c r="AG12" s="1176"/>
      <c r="AH12" s="1176"/>
      <c r="AI12" s="1176"/>
      <c r="AJ12" s="1177"/>
    </row>
    <row r="13" spans="2:36" s="44" customFormat="1" ht="80.25" customHeight="1" thickBot="1">
      <c r="B13" s="31" t="s">
        <v>13</v>
      </c>
      <c r="C13" s="32" t="s">
        <v>30</v>
      </c>
      <c r="D13" s="32" t="s">
        <v>14</v>
      </c>
      <c r="E13" s="32" t="s">
        <v>29</v>
      </c>
      <c r="F13" s="32" t="s">
        <v>27</v>
      </c>
      <c r="G13" s="32" t="s">
        <v>28</v>
      </c>
      <c r="H13" s="33" t="s">
        <v>16</v>
      </c>
      <c r="I13" s="34" t="s">
        <v>31</v>
      </c>
      <c r="J13" s="54"/>
      <c r="K13" s="55"/>
      <c r="L13" s="55"/>
      <c r="M13" s="56"/>
      <c r="N13" s="57"/>
      <c r="O13" s="37">
        <f>O14</f>
        <v>0</v>
      </c>
      <c r="P13" s="37">
        <f aca="true" t="shared" si="2" ref="P13:AF13">P14</f>
        <v>0</v>
      </c>
      <c r="Q13" s="37">
        <f t="shared" si="2"/>
        <v>0</v>
      </c>
      <c r="R13" s="37">
        <f t="shared" si="2"/>
        <v>0</v>
      </c>
      <c r="S13" s="37">
        <f t="shared" si="2"/>
        <v>2000000</v>
      </c>
      <c r="T13" s="37">
        <f t="shared" si="2"/>
        <v>0</v>
      </c>
      <c r="U13" s="37">
        <f t="shared" si="2"/>
        <v>0</v>
      </c>
      <c r="V13" s="37">
        <f t="shared" si="2"/>
        <v>0</v>
      </c>
      <c r="W13" s="37">
        <f t="shared" si="2"/>
        <v>0</v>
      </c>
      <c r="X13" s="37">
        <f t="shared" si="2"/>
        <v>0</v>
      </c>
      <c r="Y13" s="37">
        <f t="shared" si="2"/>
        <v>0</v>
      </c>
      <c r="Z13" s="37">
        <f t="shared" si="2"/>
        <v>0</v>
      </c>
      <c r="AA13" s="37">
        <f t="shared" si="2"/>
        <v>0</v>
      </c>
      <c r="AB13" s="37">
        <f t="shared" si="2"/>
        <v>0</v>
      </c>
      <c r="AC13" s="37">
        <f t="shared" si="2"/>
        <v>0</v>
      </c>
      <c r="AD13" s="37">
        <f t="shared" si="2"/>
        <v>0</v>
      </c>
      <c r="AE13" s="37">
        <f t="shared" si="2"/>
        <v>0</v>
      </c>
      <c r="AF13" s="37">
        <f t="shared" si="2"/>
        <v>0</v>
      </c>
      <c r="AG13" s="41">
        <f>SUM(AG14:AG14)</f>
        <v>0</v>
      </c>
      <c r="AH13" s="42"/>
      <c r="AI13" s="42"/>
      <c r="AJ13" s="43"/>
    </row>
    <row r="14" spans="2:36" s="135" customFormat="1" ht="99" customHeight="1">
      <c r="B14" s="144" t="s">
        <v>135</v>
      </c>
      <c r="C14" s="194">
        <v>2012252580095</v>
      </c>
      <c r="D14" s="82" t="s">
        <v>136</v>
      </c>
      <c r="E14" s="136" t="s">
        <v>95</v>
      </c>
      <c r="F14" s="136">
        <v>3</v>
      </c>
      <c r="G14" s="136">
        <v>3</v>
      </c>
      <c r="H14" s="13" t="s">
        <v>137</v>
      </c>
      <c r="I14" s="16" t="s">
        <v>138</v>
      </c>
      <c r="J14" s="14"/>
      <c r="K14" s="16">
        <v>10</v>
      </c>
      <c r="L14" s="16">
        <v>6</v>
      </c>
      <c r="M14" s="137"/>
      <c r="N14" s="137"/>
      <c r="O14" s="73"/>
      <c r="P14" s="73"/>
      <c r="Q14" s="73"/>
      <c r="R14" s="73"/>
      <c r="S14" s="73">
        <v>2000000</v>
      </c>
      <c r="T14" s="73"/>
      <c r="U14" s="73"/>
      <c r="V14" s="73"/>
      <c r="W14" s="73"/>
      <c r="X14" s="73"/>
      <c r="Y14" s="73"/>
      <c r="Z14" s="73"/>
      <c r="AA14" s="73"/>
      <c r="AB14" s="73"/>
      <c r="AC14" s="73"/>
      <c r="AD14" s="73"/>
      <c r="AE14" s="73"/>
      <c r="AF14" s="73"/>
      <c r="AG14" s="147" t="s">
        <v>139</v>
      </c>
      <c r="AH14" s="172" t="s">
        <v>107</v>
      </c>
      <c r="AI14" s="138"/>
      <c r="AJ14" s="74" t="s">
        <v>66</v>
      </c>
    </row>
    <row r="15" spans="2:37" s="44" customFormat="1" ht="4.5" customHeight="1" thickBot="1">
      <c r="B15" s="1175"/>
      <c r="C15" s="1176"/>
      <c r="D15" s="1176"/>
      <c r="E15" s="1176"/>
      <c r="F15" s="1176"/>
      <c r="G15" s="1176"/>
      <c r="H15" s="1176"/>
      <c r="I15" s="1176"/>
      <c r="J15" s="1176"/>
      <c r="K15" s="1176"/>
      <c r="L15" s="1176"/>
      <c r="M15" s="1176"/>
      <c r="N15" s="1176"/>
      <c r="O15" s="1176"/>
      <c r="P15" s="1176"/>
      <c r="Q15" s="1176"/>
      <c r="R15" s="1176"/>
      <c r="S15" s="1176"/>
      <c r="T15" s="1176"/>
      <c r="U15" s="1176"/>
      <c r="V15" s="1176"/>
      <c r="W15" s="1176"/>
      <c r="X15" s="1176"/>
      <c r="Y15" s="1176"/>
      <c r="Z15" s="1176"/>
      <c r="AA15" s="1176"/>
      <c r="AB15" s="1176"/>
      <c r="AC15" s="1176"/>
      <c r="AD15" s="1176"/>
      <c r="AE15" s="1176"/>
      <c r="AF15" s="1176"/>
      <c r="AG15" s="1176"/>
      <c r="AH15" s="1176"/>
      <c r="AI15" s="1176"/>
      <c r="AJ15" s="1177"/>
      <c r="AK15" s="59"/>
    </row>
    <row r="16" spans="2:37" s="44" customFormat="1" ht="74.25" customHeight="1">
      <c r="B16" s="31" t="s">
        <v>13</v>
      </c>
      <c r="C16" s="32" t="s">
        <v>30</v>
      </c>
      <c r="D16" s="32" t="s">
        <v>14</v>
      </c>
      <c r="E16" s="32" t="s">
        <v>29</v>
      </c>
      <c r="F16" s="32" t="s">
        <v>27</v>
      </c>
      <c r="G16" s="32" t="s">
        <v>28</v>
      </c>
      <c r="H16" s="33" t="s">
        <v>17</v>
      </c>
      <c r="I16" s="142" t="s">
        <v>31</v>
      </c>
      <c r="J16" s="54"/>
      <c r="K16" s="60"/>
      <c r="L16" s="55"/>
      <c r="M16" s="56"/>
      <c r="N16" s="57"/>
      <c r="O16" s="37">
        <f>SUM(O17:O17)</f>
        <v>0</v>
      </c>
      <c r="P16" s="38">
        <f>SUM(P17:P17)</f>
        <v>0</v>
      </c>
      <c r="Q16" s="39">
        <f>SUM(Q17:Q17)</f>
        <v>0</v>
      </c>
      <c r="R16" s="38">
        <f>SUM(R17:R17)</f>
        <v>0</v>
      </c>
      <c r="S16" s="39">
        <f>S17</f>
        <v>0</v>
      </c>
      <c r="T16" s="38"/>
      <c r="U16" s="39"/>
      <c r="V16" s="38"/>
      <c r="W16" s="39"/>
      <c r="X16" s="38"/>
      <c r="Y16" s="39"/>
      <c r="Z16" s="38"/>
      <c r="AA16" s="39"/>
      <c r="AB16" s="38"/>
      <c r="AC16" s="39"/>
      <c r="AD16" s="38"/>
      <c r="AE16" s="61" t="e">
        <f>T16:AD16</f>
        <v>#VALUE!</v>
      </c>
      <c r="AF16" s="38">
        <f>AF17</f>
        <v>0</v>
      </c>
      <c r="AG16" s="41">
        <f>SUM(AG17:AG17)</f>
        <v>0</v>
      </c>
      <c r="AH16" s="42"/>
      <c r="AI16" s="42"/>
      <c r="AJ16" s="43"/>
      <c r="AK16" s="59"/>
    </row>
    <row r="17" spans="2:36" s="146" customFormat="1" ht="117" customHeight="1">
      <c r="B17" s="13" t="s">
        <v>140</v>
      </c>
      <c r="C17" s="196">
        <v>2012252580096</v>
      </c>
      <c r="D17" s="143" t="s">
        <v>141</v>
      </c>
      <c r="E17" s="143" t="s">
        <v>142</v>
      </c>
      <c r="F17" s="145">
        <v>0.2</v>
      </c>
      <c r="G17" s="13">
        <v>0.2</v>
      </c>
      <c r="H17" s="13" t="s">
        <v>143</v>
      </c>
      <c r="I17" s="16" t="s">
        <v>144</v>
      </c>
      <c r="J17" s="13">
        <v>0</v>
      </c>
      <c r="K17" s="163">
        <v>1</v>
      </c>
      <c r="L17" s="163">
        <v>0.5</v>
      </c>
      <c r="M17" s="164"/>
      <c r="N17" s="164"/>
      <c r="O17" s="81"/>
      <c r="P17" s="81"/>
      <c r="Q17" s="81"/>
      <c r="R17" s="81"/>
      <c r="S17" s="81">
        <v>0</v>
      </c>
      <c r="T17" s="81"/>
      <c r="U17" s="81"/>
      <c r="V17" s="81"/>
      <c r="W17" s="81"/>
      <c r="X17" s="81"/>
      <c r="Y17" s="81"/>
      <c r="Z17" s="81"/>
      <c r="AA17" s="81"/>
      <c r="AB17" s="81"/>
      <c r="AC17" s="81"/>
      <c r="AD17" s="81"/>
      <c r="AE17" s="81" t="e">
        <f>T17:AD17</f>
        <v>#VALUE!</v>
      </c>
      <c r="AF17" s="81"/>
      <c r="AG17" s="171" t="s">
        <v>63</v>
      </c>
      <c r="AH17" s="172" t="s">
        <v>107</v>
      </c>
      <c r="AI17" s="86"/>
      <c r="AJ17" s="151"/>
    </row>
    <row r="18" spans="4:5" ht="2.25" customHeight="1" thickBot="1">
      <c r="D18" s="10"/>
      <c r="E18" s="10"/>
    </row>
    <row r="19" spans="2:37" s="44" customFormat="1" ht="74.25" customHeight="1">
      <c r="B19" s="31" t="s">
        <v>13</v>
      </c>
      <c r="C19" s="32" t="s">
        <v>30</v>
      </c>
      <c r="D19" s="32" t="s">
        <v>14</v>
      </c>
      <c r="E19" s="32" t="s">
        <v>29</v>
      </c>
      <c r="F19" s="32" t="s">
        <v>27</v>
      </c>
      <c r="G19" s="32" t="s">
        <v>28</v>
      </c>
      <c r="H19" s="33" t="s">
        <v>17</v>
      </c>
      <c r="I19" s="142" t="s">
        <v>31</v>
      </c>
      <c r="J19" s="54"/>
      <c r="K19" s="60"/>
      <c r="L19" s="55"/>
      <c r="M19" s="56"/>
      <c r="N19" s="57"/>
      <c r="O19" s="37">
        <f>SUM(O20:O20)</f>
        <v>0</v>
      </c>
      <c r="P19" s="38">
        <f>SUM(P20:P20)</f>
        <v>0</v>
      </c>
      <c r="Q19" s="39">
        <f>SUM(Q20:Q20)</f>
        <v>0</v>
      </c>
      <c r="R19" s="38">
        <f>SUM(R20:R20)</f>
        <v>0</v>
      </c>
      <c r="S19" s="39">
        <f>S20</f>
        <v>5000000</v>
      </c>
      <c r="T19" s="38"/>
      <c r="U19" s="39"/>
      <c r="V19" s="38"/>
      <c r="W19" s="39"/>
      <c r="X19" s="38"/>
      <c r="Y19" s="39"/>
      <c r="Z19" s="38"/>
      <c r="AA19" s="39"/>
      <c r="AB19" s="38"/>
      <c r="AC19" s="39"/>
      <c r="AD19" s="38"/>
      <c r="AE19" s="61">
        <f>S19</f>
        <v>5000000</v>
      </c>
      <c r="AF19" s="38">
        <f>AF20</f>
        <v>0</v>
      </c>
      <c r="AG19" s="41">
        <f>SUM(AG20:AG20)</f>
        <v>0</v>
      </c>
      <c r="AH19" s="42"/>
      <c r="AI19" s="42"/>
      <c r="AJ19" s="43"/>
      <c r="AK19" s="59"/>
    </row>
    <row r="20" spans="2:36" s="146" customFormat="1" ht="117" customHeight="1">
      <c r="B20" s="13" t="s">
        <v>145</v>
      </c>
      <c r="C20" s="196">
        <v>2012252580098</v>
      </c>
      <c r="D20" s="143" t="s">
        <v>146</v>
      </c>
      <c r="E20" s="143" t="s">
        <v>142</v>
      </c>
      <c r="F20" s="145">
        <v>0.5</v>
      </c>
      <c r="G20" s="13">
        <v>0.5</v>
      </c>
      <c r="H20" s="13" t="s">
        <v>143</v>
      </c>
      <c r="I20" s="16" t="s">
        <v>144</v>
      </c>
      <c r="J20" s="13">
        <v>0</v>
      </c>
      <c r="K20" s="163">
        <v>1</v>
      </c>
      <c r="L20" s="163">
        <v>1</v>
      </c>
      <c r="M20" s="164"/>
      <c r="N20" s="164"/>
      <c r="O20" s="81"/>
      <c r="P20" s="81"/>
      <c r="Q20" s="81"/>
      <c r="R20" s="81"/>
      <c r="S20" s="81">
        <v>5000000</v>
      </c>
      <c r="T20" s="81"/>
      <c r="U20" s="81"/>
      <c r="V20" s="81"/>
      <c r="W20" s="81"/>
      <c r="X20" s="81"/>
      <c r="Y20" s="81"/>
      <c r="Z20" s="81"/>
      <c r="AA20" s="81"/>
      <c r="AB20" s="81"/>
      <c r="AC20" s="81"/>
      <c r="AD20" s="81"/>
      <c r="AE20" s="81">
        <f>S20</f>
        <v>5000000</v>
      </c>
      <c r="AF20" s="81"/>
      <c r="AG20" s="171" t="s">
        <v>63</v>
      </c>
      <c r="AH20" s="172" t="s">
        <v>107</v>
      </c>
      <c r="AI20" s="86"/>
      <c r="AJ20" s="151"/>
    </row>
    <row r="21" ht="3.75" customHeight="1" thickBot="1"/>
    <row r="22" spans="2:37" s="44" customFormat="1" ht="74.25" customHeight="1">
      <c r="B22" s="31" t="s">
        <v>13</v>
      </c>
      <c r="C22" s="32" t="s">
        <v>30</v>
      </c>
      <c r="D22" s="32" t="s">
        <v>14</v>
      </c>
      <c r="E22" s="32" t="s">
        <v>29</v>
      </c>
      <c r="F22" s="32" t="s">
        <v>27</v>
      </c>
      <c r="G22" s="32" t="s">
        <v>28</v>
      </c>
      <c r="H22" s="33" t="s">
        <v>17</v>
      </c>
      <c r="I22" s="142" t="s">
        <v>31</v>
      </c>
      <c r="J22" s="54"/>
      <c r="K22" s="60"/>
      <c r="L22" s="55"/>
      <c r="M22" s="56"/>
      <c r="N22" s="57"/>
      <c r="O22" s="37">
        <f>SUM(O23:O23)</f>
        <v>0</v>
      </c>
      <c r="P22" s="38">
        <f>SUM(P23:P23)</f>
        <v>0</v>
      </c>
      <c r="Q22" s="39">
        <f>SUM(Q23:Q23)</f>
        <v>0</v>
      </c>
      <c r="R22" s="38">
        <f>SUM(R23:R23)</f>
        <v>0</v>
      </c>
      <c r="S22" s="39">
        <f>S23</f>
        <v>15000000</v>
      </c>
      <c r="T22" s="38"/>
      <c r="U22" s="39"/>
      <c r="V22" s="38"/>
      <c r="W22" s="39"/>
      <c r="X22" s="38"/>
      <c r="Y22" s="39"/>
      <c r="Z22" s="38"/>
      <c r="AA22" s="39"/>
      <c r="AB22" s="38"/>
      <c r="AC22" s="39"/>
      <c r="AD22" s="38"/>
      <c r="AE22" s="61">
        <f>S22</f>
        <v>15000000</v>
      </c>
      <c r="AF22" s="38">
        <f>AF23</f>
        <v>0</v>
      </c>
      <c r="AG22" s="41">
        <f>SUM(AG23:AG23)</f>
        <v>0</v>
      </c>
      <c r="AH22" s="42"/>
      <c r="AI22" s="42"/>
      <c r="AJ22" s="43"/>
      <c r="AK22" s="59"/>
    </row>
    <row r="23" spans="2:36" s="146" customFormat="1" ht="117" customHeight="1" thickBot="1">
      <c r="B23" s="13" t="s">
        <v>147</v>
      </c>
      <c r="C23" s="197">
        <v>2012252580099</v>
      </c>
      <c r="D23" s="143" t="s">
        <v>148</v>
      </c>
      <c r="E23" s="143" t="s">
        <v>142</v>
      </c>
      <c r="F23" s="145">
        <v>0</v>
      </c>
      <c r="G23" s="13">
        <v>1</v>
      </c>
      <c r="H23" s="161" t="s">
        <v>149</v>
      </c>
      <c r="I23" s="162" t="s">
        <v>150</v>
      </c>
      <c r="J23" s="13">
        <v>0</v>
      </c>
      <c r="K23" s="163">
        <v>4</v>
      </c>
      <c r="L23" s="163">
        <v>1</v>
      </c>
      <c r="M23" s="164"/>
      <c r="N23" s="164"/>
      <c r="O23" s="81"/>
      <c r="P23" s="81"/>
      <c r="Q23" s="81"/>
      <c r="R23" s="81"/>
      <c r="S23" s="81">
        <v>15000000</v>
      </c>
      <c r="T23" s="81"/>
      <c r="U23" s="81"/>
      <c r="V23" s="81"/>
      <c r="W23" s="81"/>
      <c r="X23" s="81"/>
      <c r="Y23" s="81"/>
      <c r="Z23" s="81"/>
      <c r="AA23" s="81"/>
      <c r="AB23" s="81"/>
      <c r="AC23" s="81"/>
      <c r="AD23" s="81"/>
      <c r="AE23" s="81">
        <f>S23</f>
        <v>15000000</v>
      </c>
      <c r="AF23" s="81"/>
      <c r="AG23" s="171" t="s">
        <v>63</v>
      </c>
      <c r="AH23" s="172" t="s">
        <v>107</v>
      </c>
      <c r="AI23" s="86"/>
      <c r="AJ23" s="151"/>
    </row>
    <row r="24" ht="15.75" hidden="1" thickBot="1"/>
    <row r="25" spans="2:37" s="44" customFormat="1" ht="74.25" customHeight="1">
      <c r="B25" s="31" t="s">
        <v>13</v>
      </c>
      <c r="C25" s="32" t="s">
        <v>30</v>
      </c>
      <c r="D25" s="32" t="s">
        <v>14</v>
      </c>
      <c r="E25" s="32" t="s">
        <v>29</v>
      </c>
      <c r="F25" s="32" t="s">
        <v>27</v>
      </c>
      <c r="G25" s="32" t="s">
        <v>28</v>
      </c>
      <c r="H25" s="33" t="s">
        <v>17</v>
      </c>
      <c r="I25" s="142" t="s">
        <v>31</v>
      </c>
      <c r="J25" s="54"/>
      <c r="K25" s="60"/>
      <c r="L25" s="55"/>
      <c r="M25" s="56"/>
      <c r="N25" s="57"/>
      <c r="O25" s="37">
        <f>SUM(O26:O26)</f>
        <v>0</v>
      </c>
      <c r="P25" s="38">
        <f>SUM(P26:P26)</f>
        <v>0</v>
      </c>
      <c r="Q25" s="39">
        <f>SUM(Q26:Q26)</f>
        <v>0</v>
      </c>
      <c r="R25" s="38">
        <f>SUM(R26:R26)</f>
        <v>0</v>
      </c>
      <c r="S25" s="39">
        <f>S26</f>
        <v>2000000</v>
      </c>
      <c r="T25" s="38"/>
      <c r="U25" s="39"/>
      <c r="V25" s="38"/>
      <c r="W25" s="39"/>
      <c r="X25" s="38"/>
      <c r="Y25" s="39"/>
      <c r="Z25" s="38"/>
      <c r="AA25" s="39"/>
      <c r="AB25" s="38"/>
      <c r="AC25" s="39"/>
      <c r="AD25" s="38"/>
      <c r="AE25" s="61">
        <f>AE26</f>
        <v>2000000</v>
      </c>
      <c r="AF25" s="38">
        <f>AF26</f>
        <v>0</v>
      </c>
      <c r="AG25" s="41">
        <f>SUM(AG26:AG26)</f>
        <v>0</v>
      </c>
      <c r="AH25" s="42"/>
      <c r="AI25" s="42"/>
      <c r="AJ25" s="43"/>
      <c r="AK25" s="59"/>
    </row>
    <row r="26" spans="2:36" s="146" customFormat="1" ht="117" customHeight="1">
      <c r="B26" s="13" t="s">
        <v>151</v>
      </c>
      <c r="C26" s="196">
        <v>2012252580100</v>
      </c>
      <c r="D26" s="143" t="s">
        <v>152</v>
      </c>
      <c r="E26" s="143" t="s">
        <v>142</v>
      </c>
      <c r="F26" s="145">
        <v>0</v>
      </c>
      <c r="G26" s="13">
        <v>1</v>
      </c>
      <c r="H26" s="13" t="s">
        <v>153</v>
      </c>
      <c r="I26" s="16" t="s">
        <v>150</v>
      </c>
      <c r="J26" s="13">
        <v>0</v>
      </c>
      <c r="K26" s="163">
        <v>1</v>
      </c>
      <c r="L26" s="163">
        <v>1</v>
      </c>
      <c r="M26" s="164"/>
      <c r="N26" s="164"/>
      <c r="O26" s="81"/>
      <c r="P26" s="81"/>
      <c r="Q26" s="81"/>
      <c r="R26" s="81"/>
      <c r="S26" s="81">
        <v>2000000</v>
      </c>
      <c r="T26" s="81"/>
      <c r="U26" s="81"/>
      <c r="V26" s="81"/>
      <c r="W26" s="81"/>
      <c r="X26" s="81"/>
      <c r="Y26" s="81"/>
      <c r="Z26" s="81"/>
      <c r="AA26" s="81"/>
      <c r="AB26" s="81"/>
      <c r="AC26" s="81"/>
      <c r="AD26" s="81"/>
      <c r="AE26" s="81">
        <f>S26</f>
        <v>2000000</v>
      </c>
      <c r="AF26" s="81"/>
      <c r="AG26" s="171" t="s">
        <v>63</v>
      </c>
      <c r="AH26" s="172" t="s">
        <v>107</v>
      </c>
      <c r="AI26" s="86"/>
      <c r="AJ26" s="151"/>
    </row>
    <row r="27" ht="6" customHeight="1" thickBot="1"/>
    <row r="28" spans="2:37" s="44" customFormat="1" ht="74.25" customHeight="1">
      <c r="B28" s="31" t="s">
        <v>13</v>
      </c>
      <c r="C28" s="32" t="s">
        <v>30</v>
      </c>
      <c r="D28" s="32" t="s">
        <v>14</v>
      </c>
      <c r="E28" s="32" t="s">
        <v>29</v>
      </c>
      <c r="F28" s="32" t="s">
        <v>27</v>
      </c>
      <c r="G28" s="32" t="s">
        <v>28</v>
      </c>
      <c r="H28" s="33" t="s">
        <v>17</v>
      </c>
      <c r="I28" s="142" t="s">
        <v>31</v>
      </c>
      <c r="J28" s="54"/>
      <c r="K28" s="60"/>
      <c r="L28" s="55"/>
      <c r="M28" s="56"/>
      <c r="N28" s="57"/>
      <c r="O28" s="37">
        <f>SUM(O29:O29)</f>
        <v>0</v>
      </c>
      <c r="P28" s="38">
        <f>SUM(P29:P29)</f>
        <v>0</v>
      </c>
      <c r="Q28" s="39">
        <f>SUM(Q29:Q29)</f>
        <v>0</v>
      </c>
      <c r="R28" s="38">
        <f>SUM(R29:R29)</f>
        <v>0</v>
      </c>
      <c r="S28" s="39">
        <f>S29</f>
        <v>2000000</v>
      </c>
      <c r="T28" s="38"/>
      <c r="U28" s="39"/>
      <c r="V28" s="38"/>
      <c r="W28" s="39"/>
      <c r="X28" s="38"/>
      <c r="Y28" s="39"/>
      <c r="Z28" s="38"/>
      <c r="AA28" s="39"/>
      <c r="AB28" s="38"/>
      <c r="AC28" s="39"/>
      <c r="AD28" s="38"/>
      <c r="AE28" s="61">
        <f>S28</f>
        <v>2000000</v>
      </c>
      <c r="AF28" s="38">
        <f>AF29</f>
        <v>0</v>
      </c>
      <c r="AG28" s="41">
        <f>SUM(AG29:AG29)</f>
        <v>0</v>
      </c>
      <c r="AH28" s="42"/>
      <c r="AI28" s="42"/>
      <c r="AJ28" s="43"/>
      <c r="AK28" s="59"/>
    </row>
    <row r="29" spans="2:36" s="146" customFormat="1" ht="117" customHeight="1">
      <c r="B29" s="13" t="s">
        <v>154</v>
      </c>
      <c r="C29" s="196">
        <v>2012252580101</v>
      </c>
      <c r="D29" s="143" t="s">
        <v>155</v>
      </c>
      <c r="E29" s="143" t="s">
        <v>142</v>
      </c>
      <c r="F29" s="145">
        <v>0</v>
      </c>
      <c r="G29" s="13">
        <v>1</v>
      </c>
      <c r="H29" s="13" t="s">
        <v>153</v>
      </c>
      <c r="I29" s="16" t="s">
        <v>150</v>
      </c>
      <c r="J29" s="13">
        <v>0</v>
      </c>
      <c r="K29" s="163">
        <v>1</v>
      </c>
      <c r="L29" s="163">
        <v>1</v>
      </c>
      <c r="M29" s="164"/>
      <c r="N29" s="164"/>
      <c r="O29" s="81"/>
      <c r="P29" s="81"/>
      <c r="Q29" s="81"/>
      <c r="R29" s="81"/>
      <c r="S29" s="81">
        <v>2000000</v>
      </c>
      <c r="T29" s="81"/>
      <c r="U29" s="81"/>
      <c r="V29" s="81"/>
      <c r="W29" s="81"/>
      <c r="X29" s="81"/>
      <c r="Y29" s="81"/>
      <c r="Z29" s="81"/>
      <c r="AA29" s="81"/>
      <c r="AB29" s="81"/>
      <c r="AC29" s="81"/>
      <c r="AD29" s="81"/>
      <c r="AE29" s="81">
        <f>S29</f>
        <v>2000000</v>
      </c>
      <c r="AF29" s="81"/>
      <c r="AG29" s="171" t="s">
        <v>63</v>
      </c>
      <c r="AH29" s="172" t="s">
        <v>107</v>
      </c>
      <c r="AI29" s="86"/>
      <c r="AJ29" s="151"/>
    </row>
  </sheetData>
  <sheetProtection/>
  <mergeCells count="34">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AC6:AD6"/>
    <mergeCell ref="AE6:AF6"/>
    <mergeCell ref="AG6:AG7"/>
    <mergeCell ref="M6:M7"/>
    <mergeCell ref="N6:N7"/>
    <mergeCell ref="O6:P6"/>
    <mergeCell ref="Q6:R6"/>
    <mergeCell ref="S6:T6"/>
    <mergeCell ref="U6:V6"/>
    <mergeCell ref="B12:AJ12"/>
    <mergeCell ref="B15:AJ15"/>
    <mergeCell ref="AH6:AH7"/>
    <mergeCell ref="AI6:AI7"/>
    <mergeCell ref="AJ6:AJ7"/>
    <mergeCell ref="C8:H8"/>
    <mergeCell ref="B9:AJ9"/>
    <mergeCell ref="W6:X6"/>
    <mergeCell ref="Y6:Z6"/>
    <mergeCell ref="AA6:AB6"/>
  </mergeCells>
  <printOptions/>
  <pageMargins left="0.7" right="0.7" top="0.75" bottom="0.75" header="0.3" footer="0.3"/>
  <pageSetup horizontalDpi="600" verticalDpi="600" orientation="landscape" paperSize="5" r:id="rId3"/>
  <legacyDrawing r:id="rId2"/>
</worksheet>
</file>

<file path=xl/worksheets/sheet17.xml><?xml version="1.0" encoding="utf-8"?>
<worksheet xmlns="http://schemas.openxmlformats.org/spreadsheetml/2006/main" xmlns:r="http://schemas.openxmlformats.org/officeDocument/2006/relationships">
  <dimension ref="A1:AI25"/>
  <sheetViews>
    <sheetView zoomScalePageLayoutView="0" workbookViewId="0" topLeftCell="A25">
      <selection activeCell="B7" sqref="B7:G7"/>
    </sheetView>
  </sheetViews>
  <sheetFormatPr defaultColWidth="11.421875" defaultRowHeight="15"/>
  <cols>
    <col min="14" max="28" width="4.28125" style="0" customWidth="1"/>
    <col min="29" max="35" width="3.8515625" style="0" customWidth="1"/>
  </cols>
  <sheetData>
    <row r="1" spans="1:35" ht="15">
      <c r="A1" s="900" t="s">
        <v>185</v>
      </c>
      <c r="B1" s="901"/>
      <c r="C1" s="901"/>
      <c r="D1" s="901"/>
      <c r="E1" s="901"/>
      <c r="F1" s="901"/>
      <c r="G1" s="901"/>
      <c r="H1" s="901"/>
      <c r="I1" s="901"/>
      <c r="J1" s="901"/>
      <c r="K1" s="901"/>
      <c r="L1" s="901"/>
      <c r="M1" s="901"/>
      <c r="N1" s="901"/>
      <c r="O1" s="901"/>
      <c r="P1" s="901"/>
      <c r="Q1" s="901"/>
      <c r="R1" s="901"/>
      <c r="S1" s="901"/>
      <c r="T1" s="901"/>
      <c r="U1" s="901"/>
      <c r="V1" s="901"/>
      <c r="W1" s="901"/>
      <c r="X1" s="901"/>
      <c r="Y1" s="901"/>
      <c r="Z1" s="901"/>
      <c r="AA1" s="901"/>
      <c r="AB1" s="901"/>
      <c r="AC1" s="901"/>
      <c r="AD1" s="901"/>
      <c r="AE1" s="901"/>
      <c r="AF1" s="901"/>
      <c r="AG1" s="901"/>
      <c r="AH1" s="901"/>
      <c r="AI1" s="902"/>
    </row>
    <row r="2" spans="1:35" ht="15.75" thickBot="1">
      <c r="A2" s="903" t="s">
        <v>186</v>
      </c>
      <c r="B2" s="904"/>
      <c r="C2" s="904"/>
      <c r="D2" s="904"/>
      <c r="E2" s="904"/>
      <c r="F2" s="904"/>
      <c r="G2" s="904"/>
      <c r="H2" s="904"/>
      <c r="I2" s="904"/>
      <c r="J2" s="904"/>
      <c r="K2" s="904"/>
      <c r="L2" s="904"/>
      <c r="M2" s="904"/>
      <c r="N2" s="904"/>
      <c r="O2" s="904"/>
      <c r="P2" s="904"/>
      <c r="Q2" s="904"/>
      <c r="R2" s="904"/>
      <c r="S2" s="904"/>
      <c r="T2" s="904"/>
      <c r="U2" s="904"/>
      <c r="V2" s="904"/>
      <c r="W2" s="904"/>
      <c r="X2" s="904"/>
      <c r="Y2" s="904"/>
      <c r="Z2" s="904"/>
      <c r="AA2" s="904"/>
      <c r="AB2" s="904"/>
      <c r="AC2" s="904"/>
      <c r="AD2" s="904"/>
      <c r="AE2" s="904"/>
      <c r="AF2" s="904"/>
      <c r="AG2" s="904"/>
      <c r="AH2" s="904"/>
      <c r="AI2" s="905"/>
    </row>
    <row r="3" spans="1:35" ht="37.5" customHeight="1">
      <c r="A3" s="906" t="s">
        <v>770</v>
      </c>
      <c r="B3" s="907"/>
      <c r="C3" s="907"/>
      <c r="D3" s="907"/>
      <c r="E3" s="907"/>
      <c r="F3" s="907"/>
      <c r="G3" s="908"/>
      <c r="H3" s="909" t="s">
        <v>832</v>
      </c>
      <c r="I3" s="910"/>
      <c r="J3" s="910"/>
      <c r="K3" s="910"/>
      <c r="L3" s="910"/>
      <c r="M3" s="910"/>
      <c r="N3" s="910"/>
      <c r="O3" s="910"/>
      <c r="P3" s="910"/>
      <c r="Q3" s="910"/>
      <c r="R3" s="910"/>
      <c r="S3" s="911"/>
      <c r="T3" s="909" t="s">
        <v>772</v>
      </c>
      <c r="U3" s="912"/>
      <c r="V3" s="912"/>
      <c r="W3" s="912"/>
      <c r="X3" s="912"/>
      <c r="Y3" s="912"/>
      <c r="Z3" s="912"/>
      <c r="AA3" s="912"/>
      <c r="AB3" s="912"/>
      <c r="AC3" s="912"/>
      <c r="AD3" s="912"/>
      <c r="AE3" s="912"/>
      <c r="AF3" s="912"/>
      <c r="AG3" s="912"/>
      <c r="AH3" s="912"/>
      <c r="AI3" s="913"/>
    </row>
    <row r="4" spans="1:35" ht="37.5" customHeight="1" thickBot="1">
      <c r="A4" s="914" t="s">
        <v>833</v>
      </c>
      <c r="B4" s="915"/>
      <c r="C4" s="916"/>
      <c r="D4" s="198"/>
      <c r="E4" s="917" t="s">
        <v>834</v>
      </c>
      <c r="F4" s="917"/>
      <c r="G4" s="917"/>
      <c r="H4" s="917"/>
      <c r="I4" s="917"/>
      <c r="J4" s="917"/>
      <c r="K4" s="917"/>
      <c r="L4" s="917"/>
      <c r="M4" s="918"/>
      <c r="N4" s="919" t="s">
        <v>0</v>
      </c>
      <c r="O4" s="920"/>
      <c r="P4" s="920"/>
      <c r="Q4" s="920"/>
      <c r="R4" s="920"/>
      <c r="S4" s="920"/>
      <c r="T4" s="920"/>
      <c r="U4" s="920"/>
      <c r="V4" s="920"/>
      <c r="W4" s="920"/>
      <c r="X4" s="920"/>
      <c r="Y4" s="920"/>
      <c r="Z4" s="920"/>
      <c r="AA4" s="920"/>
      <c r="AB4" s="920"/>
      <c r="AC4" s="920"/>
      <c r="AD4" s="920"/>
      <c r="AE4" s="921"/>
      <c r="AF4" s="922" t="s">
        <v>1</v>
      </c>
      <c r="AG4" s="923"/>
      <c r="AH4" s="923"/>
      <c r="AI4" s="924"/>
    </row>
    <row r="5" spans="1:35" ht="15">
      <c r="A5" s="888" t="s">
        <v>18</v>
      </c>
      <c r="B5" s="890" t="s">
        <v>2</v>
      </c>
      <c r="C5" s="891"/>
      <c r="D5" s="891"/>
      <c r="E5" s="891"/>
      <c r="F5" s="891"/>
      <c r="G5" s="1307"/>
      <c r="H5" s="894" t="s">
        <v>3</v>
      </c>
      <c r="I5" s="896" t="s">
        <v>19</v>
      </c>
      <c r="J5" s="896" t="s">
        <v>4</v>
      </c>
      <c r="K5" s="898" t="s">
        <v>192</v>
      </c>
      <c r="L5" s="883" t="s">
        <v>20</v>
      </c>
      <c r="M5" s="885" t="s">
        <v>21</v>
      </c>
      <c r="N5" s="887" t="s">
        <v>32</v>
      </c>
      <c r="O5" s="879"/>
      <c r="P5" s="878" t="s">
        <v>33</v>
      </c>
      <c r="Q5" s="879"/>
      <c r="R5" s="878" t="s">
        <v>34</v>
      </c>
      <c r="S5" s="879"/>
      <c r="T5" s="878" t="s">
        <v>7</v>
      </c>
      <c r="U5" s="879"/>
      <c r="V5" s="878" t="s">
        <v>6</v>
      </c>
      <c r="W5" s="879"/>
      <c r="X5" s="878" t="s">
        <v>35</v>
      </c>
      <c r="Y5" s="879"/>
      <c r="Z5" s="878" t="s">
        <v>5</v>
      </c>
      <c r="AA5" s="879"/>
      <c r="AB5" s="878" t="s">
        <v>8</v>
      </c>
      <c r="AC5" s="879"/>
      <c r="AD5" s="878" t="s">
        <v>9</v>
      </c>
      <c r="AE5" s="880"/>
      <c r="AF5" s="1390" t="s">
        <v>10</v>
      </c>
      <c r="AG5" s="867" t="s">
        <v>11</v>
      </c>
      <c r="AH5" s="869" t="s">
        <v>12</v>
      </c>
      <c r="AI5" s="871" t="s">
        <v>22</v>
      </c>
    </row>
    <row r="6" spans="1:35" ht="61.5" customHeight="1" thickBot="1">
      <c r="A6" s="889"/>
      <c r="B6" s="892"/>
      <c r="C6" s="893"/>
      <c r="D6" s="893"/>
      <c r="E6" s="893"/>
      <c r="F6" s="893"/>
      <c r="G6" s="1308"/>
      <c r="H6" s="1394"/>
      <c r="I6" s="1395" t="s">
        <v>19</v>
      </c>
      <c r="J6" s="1395"/>
      <c r="K6" s="1396"/>
      <c r="L6" s="1392"/>
      <c r="M6" s="1393"/>
      <c r="N6" s="199" t="s">
        <v>23</v>
      </c>
      <c r="O6" s="200" t="s">
        <v>24</v>
      </c>
      <c r="P6" s="201" t="s">
        <v>23</v>
      </c>
      <c r="Q6" s="200" t="s">
        <v>24</v>
      </c>
      <c r="R6" s="201" t="s">
        <v>23</v>
      </c>
      <c r="S6" s="200" t="s">
        <v>24</v>
      </c>
      <c r="T6" s="201" t="s">
        <v>23</v>
      </c>
      <c r="U6" s="200" t="s">
        <v>24</v>
      </c>
      <c r="V6" s="201" t="s">
        <v>23</v>
      </c>
      <c r="W6" s="200" t="s">
        <v>24</v>
      </c>
      <c r="X6" s="201" t="s">
        <v>23</v>
      </c>
      <c r="Y6" s="200" t="s">
        <v>24</v>
      </c>
      <c r="Z6" s="201" t="s">
        <v>23</v>
      </c>
      <c r="AA6" s="200" t="s">
        <v>25</v>
      </c>
      <c r="AB6" s="201" t="s">
        <v>23</v>
      </c>
      <c r="AC6" s="200" t="s">
        <v>25</v>
      </c>
      <c r="AD6" s="201" t="s">
        <v>23</v>
      </c>
      <c r="AE6" s="202" t="s">
        <v>25</v>
      </c>
      <c r="AF6" s="1391"/>
      <c r="AG6" s="1379"/>
      <c r="AH6" s="1380"/>
      <c r="AI6" s="1381"/>
    </row>
    <row r="7" spans="1:35" ht="34.5" thickBot="1">
      <c r="A7" s="203" t="s">
        <v>193</v>
      </c>
      <c r="B7" s="873"/>
      <c r="C7" s="874"/>
      <c r="D7" s="874"/>
      <c r="E7" s="874"/>
      <c r="F7" s="874"/>
      <c r="G7" s="874"/>
      <c r="H7" s="204"/>
      <c r="I7" s="205"/>
      <c r="J7" s="206"/>
      <c r="K7" s="206"/>
      <c r="L7" s="207"/>
      <c r="M7" s="208"/>
      <c r="N7" s="209">
        <f>N20</f>
        <v>0</v>
      </c>
      <c r="O7" s="209">
        <f aca="true" t="shared" si="0" ref="O7:AC7">O20</f>
        <v>0</v>
      </c>
      <c r="P7" s="209">
        <f t="shared" si="0"/>
        <v>0</v>
      </c>
      <c r="Q7" s="209">
        <f t="shared" si="0"/>
        <v>0</v>
      </c>
      <c r="R7" s="209">
        <f t="shared" si="0"/>
        <v>5000000</v>
      </c>
      <c r="S7" s="209">
        <f t="shared" si="0"/>
        <v>0</v>
      </c>
      <c r="T7" s="209">
        <f t="shared" si="0"/>
        <v>0</v>
      </c>
      <c r="U7" s="209">
        <f t="shared" si="0"/>
        <v>0</v>
      </c>
      <c r="V7" s="209">
        <f t="shared" si="0"/>
        <v>0</v>
      </c>
      <c r="W7" s="209">
        <f t="shared" si="0"/>
        <v>0</v>
      </c>
      <c r="X7" s="209">
        <f t="shared" si="0"/>
        <v>0</v>
      </c>
      <c r="Y7" s="209">
        <f t="shared" si="0"/>
        <v>0</v>
      </c>
      <c r="Z7" s="209">
        <f t="shared" si="0"/>
        <v>0</v>
      </c>
      <c r="AA7" s="209">
        <f t="shared" si="0"/>
        <v>0</v>
      </c>
      <c r="AB7" s="209">
        <f t="shared" si="0"/>
        <v>0</v>
      </c>
      <c r="AC7" s="209">
        <f t="shared" si="0"/>
        <v>0</v>
      </c>
      <c r="AD7" s="209">
        <f>R7</f>
        <v>5000000</v>
      </c>
      <c r="AE7" s="209">
        <f>AE9</f>
        <v>0</v>
      </c>
      <c r="AF7" s="212"/>
      <c r="AG7" s="213"/>
      <c r="AH7" s="213"/>
      <c r="AI7" s="214"/>
    </row>
    <row r="8" spans="1:35" ht="34.5" thickBot="1">
      <c r="A8" s="284" t="s">
        <v>13</v>
      </c>
      <c r="B8" s="285" t="s">
        <v>30</v>
      </c>
      <c r="C8" s="285" t="s">
        <v>14</v>
      </c>
      <c r="D8" s="285" t="s">
        <v>26</v>
      </c>
      <c r="E8" s="286" t="s">
        <v>27</v>
      </c>
      <c r="F8" s="286" t="s">
        <v>28</v>
      </c>
      <c r="G8" s="287" t="s">
        <v>15</v>
      </c>
      <c r="H8" s="546" t="s">
        <v>31</v>
      </c>
      <c r="I8" s="547"/>
      <c r="J8" s="547"/>
      <c r="K8" s="547"/>
      <c r="L8" s="547"/>
      <c r="M8" s="290"/>
      <c r="N8" s="291"/>
      <c r="O8" s="292">
        <f>SUM(O9:O15)</f>
        <v>0</v>
      </c>
      <c r="P8" s="293"/>
      <c r="Q8" s="292">
        <f>SUM(Q9:Q15)</f>
        <v>0</v>
      </c>
      <c r="R8" s="293"/>
      <c r="S8" s="292"/>
      <c r="T8" s="293"/>
      <c r="U8" s="292"/>
      <c r="V8" s="293"/>
      <c r="W8" s="292"/>
      <c r="X8" s="293"/>
      <c r="Y8" s="292"/>
      <c r="Z8" s="293"/>
      <c r="AA8" s="292"/>
      <c r="AB8" s="293"/>
      <c r="AC8" s="292"/>
      <c r="AD8" s="294"/>
      <c r="AE8" s="292"/>
      <c r="AF8" s="295"/>
      <c r="AG8" s="296"/>
      <c r="AH8" s="296"/>
      <c r="AI8" s="297"/>
    </row>
    <row r="9" spans="1:35" ht="15">
      <c r="A9" s="1431" t="s">
        <v>835</v>
      </c>
      <c r="B9" s="1140">
        <v>2012252580102</v>
      </c>
      <c r="C9" s="854" t="s">
        <v>836</v>
      </c>
      <c r="D9" s="1385" t="s">
        <v>51</v>
      </c>
      <c r="E9" s="1388">
        <v>1</v>
      </c>
      <c r="F9" s="854">
        <v>0</v>
      </c>
      <c r="G9" s="1370" t="s">
        <v>837</v>
      </c>
      <c r="H9" s="980"/>
      <c r="I9" s="979"/>
      <c r="J9" s="1373">
        <v>4</v>
      </c>
      <c r="K9" s="1115">
        <v>1</v>
      </c>
      <c r="L9" s="1149"/>
      <c r="M9" s="848"/>
      <c r="N9" s="1368"/>
      <c r="O9" s="1368"/>
      <c r="P9" s="1368"/>
      <c r="Q9" s="1368"/>
      <c r="R9" s="1368"/>
      <c r="S9" s="1368"/>
      <c r="T9" s="1368"/>
      <c r="U9" s="1368"/>
      <c r="V9" s="1368"/>
      <c r="W9" s="1368"/>
      <c r="X9" s="1368"/>
      <c r="Y9" s="1368"/>
      <c r="Z9" s="1368"/>
      <c r="AA9" s="1368"/>
      <c r="AB9" s="1368"/>
      <c r="AC9" s="1368"/>
      <c r="AD9" s="840"/>
      <c r="AE9" s="840"/>
      <c r="AF9" s="1365" t="s">
        <v>838</v>
      </c>
      <c r="AG9" s="1123" t="s">
        <v>839</v>
      </c>
      <c r="AH9" s="841"/>
      <c r="AI9" s="1045" t="s">
        <v>195</v>
      </c>
    </row>
    <row r="10" spans="1:35" ht="15">
      <c r="A10" s="1432"/>
      <c r="B10" s="858"/>
      <c r="C10" s="1002"/>
      <c r="D10" s="1386"/>
      <c r="E10" s="1389"/>
      <c r="F10" s="1002"/>
      <c r="G10" s="1371"/>
      <c r="H10" s="980"/>
      <c r="I10" s="980"/>
      <c r="J10" s="1374"/>
      <c r="K10" s="1116"/>
      <c r="L10" s="1149"/>
      <c r="M10" s="848"/>
      <c r="N10" s="1036"/>
      <c r="O10" s="1036"/>
      <c r="P10" s="1036"/>
      <c r="Q10" s="1036"/>
      <c r="R10" s="1036"/>
      <c r="S10" s="1036"/>
      <c r="T10" s="1036"/>
      <c r="U10" s="1036"/>
      <c r="V10" s="1036"/>
      <c r="W10" s="1036"/>
      <c r="X10" s="1036"/>
      <c r="Y10" s="1036"/>
      <c r="Z10" s="1036"/>
      <c r="AA10" s="1036"/>
      <c r="AB10" s="1036"/>
      <c r="AC10" s="1036"/>
      <c r="AD10" s="840"/>
      <c r="AE10" s="840"/>
      <c r="AF10" s="1365"/>
      <c r="AG10" s="1124"/>
      <c r="AH10" s="841"/>
      <c r="AI10" s="1045"/>
    </row>
    <row r="11" spans="1:35" ht="15">
      <c r="A11" s="1432"/>
      <c r="B11" s="858"/>
      <c r="C11" s="1002"/>
      <c r="D11" s="1386"/>
      <c r="E11" s="1389"/>
      <c r="F11" s="1002"/>
      <c r="G11" s="1371"/>
      <c r="H11" s="980"/>
      <c r="I11" s="980"/>
      <c r="J11" s="1374"/>
      <c r="K11" s="1116"/>
      <c r="L11" s="1149"/>
      <c r="M11" s="848"/>
      <c r="N11" s="1036"/>
      <c r="O11" s="1036"/>
      <c r="P11" s="1036"/>
      <c r="Q11" s="1036"/>
      <c r="R11" s="1036"/>
      <c r="S11" s="1036"/>
      <c r="T11" s="1036"/>
      <c r="U11" s="1036"/>
      <c r="V11" s="1036"/>
      <c r="W11" s="1036"/>
      <c r="X11" s="1036"/>
      <c r="Y11" s="1036"/>
      <c r="Z11" s="1036"/>
      <c r="AA11" s="1036"/>
      <c r="AB11" s="1036"/>
      <c r="AC11" s="1036"/>
      <c r="AD11" s="840"/>
      <c r="AE11" s="840"/>
      <c r="AF11" s="1365"/>
      <c r="AG11" s="1124"/>
      <c r="AH11" s="841"/>
      <c r="AI11" s="1045"/>
    </row>
    <row r="12" spans="1:35" ht="15">
      <c r="A12" s="1432"/>
      <c r="B12" s="858"/>
      <c r="C12" s="1002"/>
      <c r="D12" s="1386"/>
      <c r="E12" s="1389"/>
      <c r="F12" s="1002"/>
      <c r="G12" s="1371"/>
      <c r="H12" s="980"/>
      <c r="I12" s="980"/>
      <c r="J12" s="1374"/>
      <c r="K12" s="1116"/>
      <c r="L12" s="1149"/>
      <c r="M12" s="848"/>
      <c r="N12" s="1036"/>
      <c r="O12" s="1036"/>
      <c r="P12" s="1036"/>
      <c r="Q12" s="1036"/>
      <c r="R12" s="1036"/>
      <c r="S12" s="1036"/>
      <c r="T12" s="1036"/>
      <c r="U12" s="1036"/>
      <c r="V12" s="1036"/>
      <c r="W12" s="1036"/>
      <c r="X12" s="1036"/>
      <c r="Y12" s="1036"/>
      <c r="Z12" s="1036"/>
      <c r="AA12" s="1036"/>
      <c r="AB12" s="1036"/>
      <c r="AC12" s="1036"/>
      <c r="AD12" s="840"/>
      <c r="AE12" s="840"/>
      <c r="AF12" s="1365"/>
      <c r="AG12" s="1124"/>
      <c r="AH12" s="841"/>
      <c r="AI12" s="1045"/>
    </row>
    <row r="13" spans="1:35" ht="15">
      <c r="A13" s="1432"/>
      <c r="B13" s="858"/>
      <c r="C13" s="1002"/>
      <c r="D13" s="1386"/>
      <c r="E13" s="1389"/>
      <c r="F13" s="1002"/>
      <c r="G13" s="1371"/>
      <c r="H13" s="980"/>
      <c r="I13" s="980"/>
      <c r="J13" s="1374"/>
      <c r="K13" s="1116"/>
      <c r="L13" s="1149"/>
      <c r="M13" s="848"/>
      <c r="N13" s="1036"/>
      <c r="O13" s="1036"/>
      <c r="P13" s="1036"/>
      <c r="Q13" s="1036"/>
      <c r="R13" s="1036"/>
      <c r="S13" s="1036"/>
      <c r="T13" s="1036"/>
      <c r="U13" s="1036"/>
      <c r="V13" s="1036"/>
      <c r="W13" s="1036"/>
      <c r="X13" s="1036"/>
      <c r="Y13" s="1036"/>
      <c r="Z13" s="1036"/>
      <c r="AA13" s="1036"/>
      <c r="AB13" s="1036"/>
      <c r="AC13" s="1036"/>
      <c r="AD13" s="1121"/>
      <c r="AE13" s="1121"/>
      <c r="AF13" s="1365"/>
      <c r="AG13" s="1124"/>
      <c r="AH13" s="925"/>
      <c r="AI13" s="1367"/>
    </row>
    <row r="14" spans="1:35" ht="15">
      <c r="A14" s="1432"/>
      <c r="B14" s="858"/>
      <c r="C14" s="1002"/>
      <c r="D14" s="1386"/>
      <c r="E14" s="1389"/>
      <c r="F14" s="1002"/>
      <c r="G14" s="1371"/>
      <c r="H14" s="980"/>
      <c r="I14" s="980"/>
      <c r="J14" s="1374"/>
      <c r="K14" s="1116"/>
      <c r="L14" s="1149"/>
      <c r="M14" s="848"/>
      <c r="N14" s="1036"/>
      <c r="O14" s="1036"/>
      <c r="P14" s="1036"/>
      <c r="Q14" s="1036"/>
      <c r="R14" s="1036"/>
      <c r="S14" s="1036"/>
      <c r="T14" s="1036"/>
      <c r="U14" s="1036"/>
      <c r="V14" s="1036"/>
      <c r="W14" s="1036"/>
      <c r="X14" s="1036"/>
      <c r="Y14" s="1036"/>
      <c r="Z14" s="1036"/>
      <c r="AA14" s="1036"/>
      <c r="AB14" s="1036"/>
      <c r="AC14" s="1036"/>
      <c r="AD14" s="1121"/>
      <c r="AE14" s="1121"/>
      <c r="AF14" s="1365"/>
      <c r="AG14" s="1124"/>
      <c r="AH14" s="925"/>
      <c r="AI14" s="1367"/>
    </row>
    <row r="15" spans="1:35" ht="15.75" thickBot="1">
      <c r="A15" s="1433"/>
      <c r="B15" s="1141"/>
      <c r="C15" s="855"/>
      <c r="D15" s="1387"/>
      <c r="E15" s="976"/>
      <c r="F15" s="855"/>
      <c r="G15" s="1372"/>
      <c r="H15" s="981"/>
      <c r="I15" s="981"/>
      <c r="J15" s="1375"/>
      <c r="K15" s="1117"/>
      <c r="L15" s="1150"/>
      <c r="M15" s="848"/>
      <c r="N15" s="1369"/>
      <c r="O15" s="1369"/>
      <c r="P15" s="1369"/>
      <c r="Q15" s="1369"/>
      <c r="R15" s="1369"/>
      <c r="S15" s="1369"/>
      <c r="T15" s="1369"/>
      <c r="U15" s="1369"/>
      <c r="V15" s="1369"/>
      <c r="W15" s="1369"/>
      <c r="X15" s="1369"/>
      <c r="Y15" s="1369"/>
      <c r="Z15" s="1369"/>
      <c r="AA15" s="1369"/>
      <c r="AB15" s="1369"/>
      <c r="AC15" s="1369"/>
      <c r="AD15" s="1026"/>
      <c r="AE15" s="1026"/>
      <c r="AF15" s="1365"/>
      <c r="AG15" s="1366"/>
      <c r="AH15" s="1009"/>
      <c r="AI15" s="1046"/>
    </row>
    <row r="16" spans="1:35" ht="15.75" thickBot="1">
      <c r="A16" s="914" t="s">
        <v>840</v>
      </c>
      <c r="B16" s="915"/>
      <c r="C16" s="916"/>
      <c r="D16" s="198"/>
      <c r="E16" s="917" t="s">
        <v>841</v>
      </c>
      <c r="F16" s="917"/>
      <c r="G16" s="917"/>
      <c r="H16" s="917"/>
      <c r="I16" s="917"/>
      <c r="J16" s="917"/>
      <c r="K16" s="917"/>
      <c r="L16" s="917"/>
      <c r="M16" s="918"/>
      <c r="N16" s="919" t="s">
        <v>0</v>
      </c>
      <c r="O16" s="920"/>
      <c r="P16" s="920"/>
      <c r="Q16" s="920"/>
      <c r="R16" s="920"/>
      <c r="S16" s="920"/>
      <c r="T16" s="920"/>
      <c r="U16" s="920"/>
      <c r="V16" s="920"/>
      <c r="W16" s="920"/>
      <c r="X16" s="920"/>
      <c r="Y16" s="920"/>
      <c r="Z16" s="920"/>
      <c r="AA16" s="920"/>
      <c r="AB16" s="920"/>
      <c r="AC16" s="920"/>
      <c r="AD16" s="920"/>
      <c r="AE16" s="921"/>
      <c r="AF16" s="922" t="s">
        <v>1</v>
      </c>
      <c r="AG16" s="923"/>
      <c r="AH16" s="923"/>
      <c r="AI16" s="924"/>
    </row>
    <row r="17" spans="1:35" ht="15.75" thickBot="1">
      <c r="A17" s="906" t="s">
        <v>770</v>
      </c>
      <c r="B17" s="907"/>
      <c r="C17" s="907"/>
      <c r="D17" s="907"/>
      <c r="E17" s="907"/>
      <c r="F17" s="907"/>
      <c r="G17" s="908"/>
      <c r="H17" s="909" t="s">
        <v>842</v>
      </c>
      <c r="I17" s="910"/>
      <c r="J17" s="910"/>
      <c r="K17" s="910"/>
      <c r="L17" s="910"/>
      <c r="M17" s="910"/>
      <c r="N17" s="910"/>
      <c r="O17" s="910"/>
      <c r="P17" s="910"/>
      <c r="Q17" s="910"/>
      <c r="R17" s="910"/>
      <c r="S17" s="911"/>
      <c r="T17" s="909" t="s">
        <v>772</v>
      </c>
      <c r="U17" s="912"/>
      <c r="V17" s="912"/>
      <c r="W17" s="912"/>
      <c r="X17" s="912"/>
      <c r="Y17" s="912"/>
      <c r="Z17" s="912"/>
      <c r="AA17" s="912"/>
      <c r="AB17" s="912"/>
      <c r="AC17" s="912"/>
      <c r="AD17" s="912"/>
      <c r="AE17" s="912"/>
      <c r="AF17" s="912"/>
      <c r="AG17" s="912"/>
      <c r="AH17" s="912"/>
      <c r="AI17" s="913"/>
    </row>
    <row r="18" spans="1:35" ht="15">
      <c r="A18" s="888" t="s">
        <v>18</v>
      </c>
      <c r="B18" s="890" t="s">
        <v>2</v>
      </c>
      <c r="C18" s="891"/>
      <c r="D18" s="891"/>
      <c r="E18" s="891"/>
      <c r="F18" s="891"/>
      <c r="G18" s="1307"/>
      <c r="H18" s="894" t="s">
        <v>3</v>
      </c>
      <c r="I18" s="896" t="s">
        <v>19</v>
      </c>
      <c r="J18" s="896" t="s">
        <v>4</v>
      </c>
      <c r="K18" s="898" t="s">
        <v>192</v>
      </c>
      <c r="L18" s="883" t="s">
        <v>20</v>
      </c>
      <c r="M18" s="885" t="s">
        <v>21</v>
      </c>
      <c r="N18" s="887" t="s">
        <v>32</v>
      </c>
      <c r="O18" s="879"/>
      <c r="P18" s="878" t="s">
        <v>33</v>
      </c>
      <c r="Q18" s="879"/>
      <c r="R18" s="878" t="s">
        <v>34</v>
      </c>
      <c r="S18" s="879"/>
      <c r="T18" s="878" t="s">
        <v>7</v>
      </c>
      <c r="U18" s="879"/>
      <c r="V18" s="878" t="s">
        <v>6</v>
      </c>
      <c r="W18" s="879"/>
      <c r="X18" s="878" t="s">
        <v>35</v>
      </c>
      <c r="Y18" s="879"/>
      <c r="Z18" s="878" t="s">
        <v>5</v>
      </c>
      <c r="AA18" s="879"/>
      <c r="AB18" s="878" t="s">
        <v>8</v>
      </c>
      <c r="AC18" s="879"/>
      <c r="AD18" s="878" t="s">
        <v>9</v>
      </c>
      <c r="AE18" s="880"/>
      <c r="AF18" s="1390" t="s">
        <v>10</v>
      </c>
      <c r="AG18" s="867" t="s">
        <v>11</v>
      </c>
      <c r="AH18" s="869" t="s">
        <v>12</v>
      </c>
      <c r="AI18" s="871" t="s">
        <v>22</v>
      </c>
    </row>
    <row r="19" spans="1:35" ht="55.5" customHeight="1" thickBot="1">
      <c r="A19" s="889"/>
      <c r="B19" s="892"/>
      <c r="C19" s="893"/>
      <c r="D19" s="893"/>
      <c r="E19" s="893"/>
      <c r="F19" s="893"/>
      <c r="G19" s="1308"/>
      <c r="H19" s="1394"/>
      <c r="I19" s="1395" t="s">
        <v>19</v>
      </c>
      <c r="J19" s="1395"/>
      <c r="K19" s="1396"/>
      <c r="L19" s="1392"/>
      <c r="M19" s="1393"/>
      <c r="N19" s="199" t="s">
        <v>23</v>
      </c>
      <c r="O19" s="200" t="s">
        <v>24</v>
      </c>
      <c r="P19" s="201" t="s">
        <v>23</v>
      </c>
      <c r="Q19" s="200" t="s">
        <v>24</v>
      </c>
      <c r="R19" s="201" t="s">
        <v>23</v>
      </c>
      <c r="S19" s="200" t="s">
        <v>24</v>
      </c>
      <c r="T19" s="201" t="s">
        <v>23</v>
      </c>
      <c r="U19" s="200" t="s">
        <v>24</v>
      </c>
      <c r="V19" s="201" t="s">
        <v>23</v>
      </c>
      <c r="W19" s="200" t="s">
        <v>24</v>
      </c>
      <c r="X19" s="201" t="s">
        <v>23</v>
      </c>
      <c r="Y19" s="200" t="s">
        <v>24</v>
      </c>
      <c r="Z19" s="201" t="s">
        <v>23</v>
      </c>
      <c r="AA19" s="200" t="s">
        <v>25</v>
      </c>
      <c r="AB19" s="201" t="s">
        <v>23</v>
      </c>
      <c r="AC19" s="200" t="s">
        <v>25</v>
      </c>
      <c r="AD19" s="201" t="s">
        <v>23</v>
      </c>
      <c r="AE19" s="202" t="s">
        <v>25</v>
      </c>
      <c r="AF19" s="1391"/>
      <c r="AG19" s="1379"/>
      <c r="AH19" s="1380"/>
      <c r="AI19" s="1381"/>
    </row>
    <row r="20" spans="1:35" ht="34.5" thickBot="1">
      <c r="A20" s="203" t="s">
        <v>193</v>
      </c>
      <c r="B20" s="873" t="s">
        <v>843</v>
      </c>
      <c r="C20" s="874"/>
      <c r="D20" s="874"/>
      <c r="E20" s="874"/>
      <c r="F20" s="874"/>
      <c r="G20" s="874"/>
      <c r="H20" s="204"/>
      <c r="I20" s="205"/>
      <c r="J20" s="206"/>
      <c r="K20" s="206"/>
      <c r="L20" s="207"/>
      <c r="M20" s="208"/>
      <c r="N20" s="209">
        <f>N22</f>
        <v>0</v>
      </c>
      <c r="O20" s="209">
        <f aca="true" t="shared" si="1" ref="O20:AE20">O22</f>
        <v>0</v>
      </c>
      <c r="P20" s="209">
        <f t="shared" si="1"/>
        <v>0</v>
      </c>
      <c r="Q20" s="209">
        <f t="shared" si="1"/>
        <v>0</v>
      </c>
      <c r="R20" s="209">
        <f t="shared" si="1"/>
        <v>5000000</v>
      </c>
      <c r="S20" s="209">
        <f t="shared" si="1"/>
        <v>0</v>
      </c>
      <c r="T20" s="209">
        <f t="shared" si="1"/>
        <v>0</v>
      </c>
      <c r="U20" s="209">
        <f t="shared" si="1"/>
        <v>0</v>
      </c>
      <c r="V20" s="209">
        <f t="shared" si="1"/>
        <v>0</v>
      </c>
      <c r="W20" s="209">
        <f t="shared" si="1"/>
        <v>0</v>
      </c>
      <c r="X20" s="209">
        <f t="shared" si="1"/>
        <v>0</v>
      </c>
      <c r="Y20" s="209">
        <f t="shared" si="1"/>
        <v>0</v>
      </c>
      <c r="Z20" s="209">
        <f t="shared" si="1"/>
        <v>0</v>
      </c>
      <c r="AA20" s="209">
        <f t="shared" si="1"/>
        <v>0</v>
      </c>
      <c r="AB20" s="209">
        <f t="shared" si="1"/>
        <v>0</v>
      </c>
      <c r="AC20" s="209">
        <f t="shared" si="1"/>
        <v>0</v>
      </c>
      <c r="AD20" s="209">
        <f t="shared" si="1"/>
        <v>5000000</v>
      </c>
      <c r="AE20" s="209">
        <f t="shared" si="1"/>
        <v>0</v>
      </c>
      <c r="AF20" s="212" t="e">
        <f>AF22+AF39+AF46</f>
        <v>#VALUE!</v>
      </c>
      <c r="AG20" s="213"/>
      <c r="AH20" s="213"/>
      <c r="AI20" s="214"/>
    </row>
    <row r="21" spans="1:35" ht="33.75">
      <c r="A21" s="284" t="s">
        <v>13</v>
      </c>
      <c r="B21" s="285" t="s">
        <v>30</v>
      </c>
      <c r="C21" s="285" t="s">
        <v>14</v>
      </c>
      <c r="D21" s="285" t="s">
        <v>26</v>
      </c>
      <c r="E21" s="286" t="s">
        <v>27</v>
      </c>
      <c r="F21" s="286" t="s">
        <v>28</v>
      </c>
      <c r="G21" s="287" t="s">
        <v>15</v>
      </c>
      <c r="H21" s="288" t="s">
        <v>31</v>
      </c>
      <c r="I21" s="289"/>
      <c r="J21" s="289"/>
      <c r="K21" s="289"/>
      <c r="L21" s="289"/>
      <c r="M21" s="290"/>
      <c r="N21" s="291"/>
      <c r="O21" s="292">
        <f>SUM(O22:O25)</f>
        <v>0</v>
      </c>
      <c r="P21" s="293"/>
      <c r="Q21" s="292">
        <f>SUM(Q22:Q25)</f>
        <v>0</v>
      </c>
      <c r="R21" s="293">
        <f>R22</f>
        <v>5000000</v>
      </c>
      <c r="S21" s="292"/>
      <c r="T21" s="293"/>
      <c r="U21" s="292"/>
      <c r="V21" s="293"/>
      <c r="W21" s="292"/>
      <c r="X21" s="293"/>
      <c r="Y21" s="292"/>
      <c r="Z21" s="293"/>
      <c r="AA21" s="292"/>
      <c r="AB21" s="293"/>
      <c r="AC21" s="292"/>
      <c r="AD21" s="294"/>
      <c r="AE21" s="292"/>
      <c r="AF21" s="295"/>
      <c r="AG21" s="296"/>
      <c r="AH21" s="296"/>
      <c r="AI21" s="297"/>
    </row>
    <row r="22" spans="1:35" ht="213.75">
      <c r="A22" s="1427" t="s">
        <v>844</v>
      </c>
      <c r="B22" s="1428">
        <v>2012252580103</v>
      </c>
      <c r="C22" s="1413" t="s">
        <v>845</v>
      </c>
      <c r="D22" s="952" t="s">
        <v>846</v>
      </c>
      <c r="E22" s="1429">
        <v>0.5</v>
      </c>
      <c r="F22" s="1430">
        <v>0.5</v>
      </c>
      <c r="G22" s="257" t="s">
        <v>847</v>
      </c>
      <c r="H22" s="15" t="s">
        <v>848</v>
      </c>
      <c r="I22" s="47"/>
      <c r="J22" s="15">
        <v>0.3</v>
      </c>
      <c r="K22" s="15">
        <v>0.2</v>
      </c>
      <c r="L22" s="847"/>
      <c r="M22" s="848"/>
      <c r="N22" s="951"/>
      <c r="O22" s="951"/>
      <c r="P22" s="951"/>
      <c r="Q22" s="951"/>
      <c r="R22" s="1424">
        <v>5000000</v>
      </c>
      <c r="S22" s="951"/>
      <c r="T22" s="951"/>
      <c r="U22" s="951"/>
      <c r="V22" s="951"/>
      <c r="W22" s="951"/>
      <c r="X22" s="951"/>
      <c r="Y22" s="951"/>
      <c r="Z22" s="951"/>
      <c r="AA22" s="951"/>
      <c r="AB22" s="951"/>
      <c r="AC22" s="951"/>
      <c r="AD22" s="840">
        <f>R22</f>
        <v>5000000</v>
      </c>
      <c r="AE22" s="840"/>
      <c r="AF22" s="1365" t="s">
        <v>849</v>
      </c>
      <c r="AG22" s="1365" t="s">
        <v>850</v>
      </c>
      <c r="AH22" s="841"/>
      <c r="AI22" s="847" t="s">
        <v>195</v>
      </c>
    </row>
    <row r="23" spans="1:35" ht="202.5">
      <c r="A23" s="1427"/>
      <c r="B23" s="1428"/>
      <c r="C23" s="1413"/>
      <c r="D23" s="952"/>
      <c r="E23" s="1429"/>
      <c r="F23" s="1430"/>
      <c r="G23" s="257" t="s">
        <v>851</v>
      </c>
      <c r="H23" s="15" t="s">
        <v>852</v>
      </c>
      <c r="I23" s="47"/>
      <c r="J23" s="15">
        <v>1</v>
      </c>
      <c r="K23" s="15">
        <v>0.2</v>
      </c>
      <c r="L23" s="847"/>
      <c r="M23" s="848"/>
      <c r="N23" s="951"/>
      <c r="O23" s="951"/>
      <c r="P23" s="951"/>
      <c r="Q23" s="951"/>
      <c r="R23" s="1425"/>
      <c r="S23" s="951"/>
      <c r="T23" s="951"/>
      <c r="U23" s="951"/>
      <c r="V23" s="951"/>
      <c r="W23" s="951"/>
      <c r="X23" s="951"/>
      <c r="Y23" s="951"/>
      <c r="Z23" s="951"/>
      <c r="AA23" s="951"/>
      <c r="AB23" s="951"/>
      <c r="AC23" s="951"/>
      <c r="AD23" s="840"/>
      <c r="AE23" s="840"/>
      <c r="AF23" s="1365"/>
      <c r="AG23" s="1365"/>
      <c r="AH23" s="841"/>
      <c r="AI23" s="847"/>
    </row>
    <row r="24" spans="1:35" ht="202.5">
      <c r="A24" s="1427"/>
      <c r="B24" s="1428"/>
      <c r="C24" s="1413"/>
      <c r="D24" s="952"/>
      <c r="E24" s="1429"/>
      <c r="F24" s="1430"/>
      <c r="G24" s="257" t="s">
        <v>853</v>
      </c>
      <c r="H24" s="15" t="s">
        <v>854</v>
      </c>
      <c r="I24" s="47"/>
      <c r="J24" s="15">
        <v>1</v>
      </c>
      <c r="K24" s="15">
        <v>0.5</v>
      </c>
      <c r="L24" s="847"/>
      <c r="M24" s="848"/>
      <c r="N24" s="951"/>
      <c r="O24" s="951"/>
      <c r="P24" s="951"/>
      <c r="Q24" s="951"/>
      <c r="R24" s="1425"/>
      <c r="S24" s="951"/>
      <c r="T24" s="951"/>
      <c r="U24" s="951"/>
      <c r="V24" s="951"/>
      <c r="W24" s="951"/>
      <c r="X24" s="951"/>
      <c r="Y24" s="951"/>
      <c r="Z24" s="951"/>
      <c r="AA24" s="951"/>
      <c r="AB24" s="951"/>
      <c r="AC24" s="951"/>
      <c r="AD24" s="840"/>
      <c r="AE24" s="840"/>
      <c r="AF24" s="1365"/>
      <c r="AG24" s="1365"/>
      <c r="AH24" s="841"/>
      <c r="AI24" s="847"/>
    </row>
    <row r="25" spans="1:35" ht="78.75">
      <c r="A25" s="1427"/>
      <c r="B25" s="1428"/>
      <c r="C25" s="1413"/>
      <c r="D25" s="952"/>
      <c r="E25" s="1429"/>
      <c r="F25" s="1430"/>
      <c r="G25" s="257" t="s">
        <v>801</v>
      </c>
      <c r="H25" s="15" t="s">
        <v>802</v>
      </c>
      <c r="I25" s="698"/>
      <c r="J25" s="15">
        <v>0.3</v>
      </c>
      <c r="K25" s="15">
        <v>0.5</v>
      </c>
      <c r="L25" s="847"/>
      <c r="M25" s="848"/>
      <c r="N25" s="951"/>
      <c r="O25" s="951"/>
      <c r="P25" s="951"/>
      <c r="Q25" s="951"/>
      <c r="R25" s="1426"/>
      <c r="S25" s="951"/>
      <c r="T25" s="951"/>
      <c r="U25" s="951"/>
      <c r="V25" s="951"/>
      <c r="W25" s="951"/>
      <c r="X25" s="951"/>
      <c r="Y25" s="951"/>
      <c r="Z25" s="951"/>
      <c r="AA25" s="951"/>
      <c r="AB25" s="951"/>
      <c r="AC25" s="951"/>
      <c r="AD25" s="840"/>
      <c r="AE25" s="840"/>
      <c r="AF25" s="1365"/>
      <c r="AG25" s="1365"/>
      <c r="AH25" s="841"/>
      <c r="AI25" s="847"/>
    </row>
  </sheetData>
  <sheetProtection/>
  <mergeCells count="125">
    <mergeCell ref="A1:AI1"/>
    <mergeCell ref="A2:AI2"/>
    <mergeCell ref="A3:G3"/>
    <mergeCell ref="H3:S3"/>
    <mergeCell ref="T3:AI3"/>
    <mergeCell ref="A4:C4"/>
    <mergeCell ref="E4:M4"/>
    <mergeCell ref="N4:AE4"/>
    <mergeCell ref="AF4:AI4"/>
    <mergeCell ref="A5:A6"/>
    <mergeCell ref="B5:G6"/>
    <mergeCell ref="H5:H6"/>
    <mergeCell ref="I5:I6"/>
    <mergeCell ref="J5:J6"/>
    <mergeCell ref="K5:K6"/>
    <mergeCell ref="L5:L6"/>
    <mergeCell ref="M5:M6"/>
    <mergeCell ref="N5:O5"/>
    <mergeCell ref="P5:Q5"/>
    <mergeCell ref="R5:S5"/>
    <mergeCell ref="T5:U5"/>
    <mergeCell ref="V5:W5"/>
    <mergeCell ref="X5:Y5"/>
    <mergeCell ref="Z5:AA5"/>
    <mergeCell ref="AB5:AC5"/>
    <mergeCell ref="AD5:AE5"/>
    <mergeCell ref="AF5:AF6"/>
    <mergeCell ref="AG5:AG6"/>
    <mergeCell ref="AH5:AH6"/>
    <mergeCell ref="AI5:AI6"/>
    <mergeCell ref="B7:G7"/>
    <mergeCell ref="A9:A15"/>
    <mergeCell ref="B9:B15"/>
    <mergeCell ref="C9:C15"/>
    <mergeCell ref="D9:D15"/>
    <mergeCell ref="E9:E15"/>
    <mergeCell ref="F9:F15"/>
    <mergeCell ref="G9:G15"/>
    <mergeCell ref="H9:H15"/>
    <mergeCell ref="I9:I15"/>
    <mergeCell ref="J9:J15"/>
    <mergeCell ref="K9:K15"/>
    <mergeCell ref="L9:L15"/>
    <mergeCell ref="X9:X15"/>
    <mergeCell ref="M9:M15"/>
    <mergeCell ref="N9:N15"/>
    <mergeCell ref="O9:O15"/>
    <mergeCell ref="P9:P15"/>
    <mergeCell ref="Q9:Q15"/>
    <mergeCell ref="R9:R15"/>
    <mergeCell ref="Z9:Z15"/>
    <mergeCell ref="AA9:AA15"/>
    <mergeCell ref="AB9:AB15"/>
    <mergeCell ref="AC9:AC15"/>
    <mergeCell ref="AD9:AD15"/>
    <mergeCell ref="S9:S15"/>
    <mergeCell ref="T9:T15"/>
    <mergeCell ref="U9:U15"/>
    <mergeCell ref="V9:V15"/>
    <mergeCell ref="W9:W15"/>
    <mergeCell ref="AE9:AE15"/>
    <mergeCell ref="AF9:AF15"/>
    <mergeCell ref="AG9:AG15"/>
    <mergeCell ref="AH9:AH15"/>
    <mergeCell ref="AI9:AI15"/>
    <mergeCell ref="A16:C16"/>
    <mergeCell ref="E16:M16"/>
    <mergeCell ref="N16:AE16"/>
    <mergeCell ref="AF16:AI16"/>
    <mergeCell ref="Y9:Y15"/>
    <mergeCell ref="A17:G17"/>
    <mergeCell ref="H17:S17"/>
    <mergeCell ref="T17:AI17"/>
    <mergeCell ref="A18:A19"/>
    <mergeCell ref="B18:G19"/>
    <mergeCell ref="H18:H19"/>
    <mergeCell ref="I18:I19"/>
    <mergeCell ref="J18:J19"/>
    <mergeCell ref="K18:K19"/>
    <mergeCell ref="L18:L19"/>
    <mergeCell ref="M18:M19"/>
    <mergeCell ref="N18:O18"/>
    <mergeCell ref="P18:Q18"/>
    <mergeCell ref="R18:S18"/>
    <mergeCell ref="T18:U18"/>
    <mergeCell ref="V18:W18"/>
    <mergeCell ref="X18:Y18"/>
    <mergeCell ref="Z18:AA18"/>
    <mergeCell ref="AB18:AC18"/>
    <mergeCell ref="AD18:AE18"/>
    <mergeCell ref="AF18:AF19"/>
    <mergeCell ref="AG18:AG19"/>
    <mergeCell ref="AH18:AH19"/>
    <mergeCell ref="AI18:AI19"/>
    <mergeCell ref="B20:G20"/>
    <mergeCell ref="A22:A25"/>
    <mergeCell ref="B22:B25"/>
    <mergeCell ref="C22:C25"/>
    <mergeCell ref="D22:D25"/>
    <mergeCell ref="E22:E25"/>
    <mergeCell ref="F22:F25"/>
    <mergeCell ref="L22:L25"/>
    <mergeCell ref="M22:M25"/>
    <mergeCell ref="N22:N25"/>
    <mergeCell ref="O22:O25"/>
    <mergeCell ref="P22:P25"/>
    <mergeCell ref="Q22:Q25"/>
    <mergeCell ref="R22:R25"/>
    <mergeCell ref="AD22:AD25"/>
    <mergeCell ref="S22:S25"/>
    <mergeCell ref="T22:T25"/>
    <mergeCell ref="U22:U25"/>
    <mergeCell ref="V22:V25"/>
    <mergeCell ref="W22:W25"/>
    <mergeCell ref="X22:X25"/>
    <mergeCell ref="AE22:AE25"/>
    <mergeCell ref="AF22:AF25"/>
    <mergeCell ref="AG22:AG25"/>
    <mergeCell ref="AH22:AH25"/>
    <mergeCell ref="AI22:AI25"/>
    <mergeCell ref="Y22:Y25"/>
    <mergeCell ref="Z22:Z25"/>
    <mergeCell ref="AA22:AA25"/>
    <mergeCell ref="AB22:AB25"/>
    <mergeCell ref="AC22:AC25"/>
  </mergeCell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B1:AK28"/>
  <sheetViews>
    <sheetView zoomScale="85" zoomScaleNormal="85" zoomScalePageLayoutView="0" workbookViewId="0" topLeftCell="C7">
      <selection activeCell="D23" sqref="D23"/>
    </sheetView>
  </sheetViews>
  <sheetFormatPr defaultColWidth="11.421875" defaultRowHeight="15"/>
  <cols>
    <col min="1" max="1" width="4.57421875" style="0" customWidth="1"/>
    <col min="2" max="2" width="15.8515625" style="7" customWidth="1"/>
    <col min="3" max="3" width="10.00390625" style="7" customWidth="1"/>
    <col min="4" max="4" width="27.7109375" style="0" customWidth="1"/>
    <col min="5" max="7" width="9.8515625" style="0" customWidth="1"/>
    <col min="8" max="8" width="34.140625" style="8" customWidth="1"/>
    <col min="9" max="9" width="15.7109375" style="8" customWidth="1"/>
    <col min="10" max="10" width="8.28125" style="8" customWidth="1"/>
    <col min="11" max="12" width="5.7109375" style="0" customWidth="1"/>
    <col min="13" max="13" width="6.57421875" style="0" customWidth="1"/>
    <col min="14" max="14" width="6.140625" style="0" customWidth="1"/>
    <col min="15" max="32" width="5.00390625" style="0" customWidth="1"/>
    <col min="33" max="33" width="5.140625" style="9" customWidth="1"/>
    <col min="34" max="34" width="5.421875" style="0" customWidth="1"/>
    <col min="35" max="35" width="4.8515625" style="0" customWidth="1"/>
    <col min="36" max="36" width="7.140625" style="0" customWidth="1"/>
  </cols>
  <sheetData>
    <row r="1" spans="2:36" ht="15.75" thickBot="1">
      <c r="B1" s="1"/>
      <c r="C1" s="1"/>
      <c r="D1" s="2"/>
      <c r="E1" s="2"/>
      <c r="F1" s="2"/>
      <c r="G1" s="2"/>
      <c r="H1" s="3"/>
      <c r="I1" s="3"/>
      <c r="J1" s="3"/>
      <c r="K1" s="2"/>
      <c r="L1" s="2"/>
      <c r="M1" s="2"/>
      <c r="N1" s="2"/>
      <c r="O1" s="2"/>
      <c r="P1" s="2"/>
      <c r="Q1" s="2"/>
      <c r="R1" s="2"/>
      <c r="S1" s="2"/>
      <c r="T1" s="2"/>
      <c r="U1" s="2"/>
      <c r="V1" s="2"/>
      <c r="W1" s="2"/>
      <c r="X1" s="2"/>
      <c r="Y1" s="2"/>
      <c r="Z1" s="2"/>
      <c r="AA1" s="2"/>
      <c r="AB1" s="2"/>
      <c r="AC1" s="2"/>
      <c r="AD1" s="2"/>
      <c r="AE1" s="2"/>
      <c r="AF1" s="2"/>
      <c r="AG1" s="2"/>
      <c r="AH1" s="2"/>
      <c r="AI1" s="2"/>
      <c r="AJ1" s="2"/>
    </row>
    <row r="2" spans="2:36" s="17" customFormat="1" ht="23.25">
      <c r="B2" s="1225" t="s">
        <v>59</v>
      </c>
      <c r="C2" s="1226"/>
      <c r="D2" s="1226"/>
      <c r="E2" s="1226"/>
      <c r="F2" s="1226"/>
      <c r="G2" s="1226"/>
      <c r="H2" s="1226"/>
      <c r="I2" s="1226"/>
      <c r="J2" s="1226"/>
      <c r="K2" s="1226"/>
      <c r="L2" s="1226"/>
      <c r="M2" s="1226"/>
      <c r="N2" s="1226"/>
      <c r="O2" s="1226"/>
      <c r="P2" s="1226"/>
      <c r="Q2" s="1226"/>
      <c r="R2" s="1226"/>
      <c r="S2" s="1226"/>
      <c r="T2" s="1226"/>
      <c r="U2" s="1226"/>
      <c r="V2" s="1226"/>
      <c r="W2" s="1226"/>
      <c r="X2" s="1226"/>
      <c r="Y2" s="1226"/>
      <c r="Z2" s="1226"/>
      <c r="AA2" s="1226"/>
      <c r="AB2" s="1226"/>
      <c r="AC2" s="1226"/>
      <c r="AD2" s="1226"/>
      <c r="AE2" s="1226"/>
      <c r="AF2" s="1226"/>
      <c r="AG2" s="1226"/>
      <c r="AH2" s="1226"/>
      <c r="AI2" s="1226"/>
      <c r="AJ2" s="1227"/>
    </row>
    <row r="3" spans="2:36" s="17" customFormat="1" ht="15.75" thickBot="1">
      <c r="B3" s="1206" t="s">
        <v>36</v>
      </c>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c r="AG3" s="1207"/>
      <c r="AH3" s="1207"/>
      <c r="AI3" s="1207"/>
      <c r="AJ3" s="1208"/>
    </row>
    <row r="4" spans="2:36" s="44" customFormat="1" ht="63" customHeight="1">
      <c r="B4" s="1209" t="s">
        <v>125</v>
      </c>
      <c r="C4" s="1210"/>
      <c r="D4" s="1210"/>
      <c r="E4" s="1210"/>
      <c r="F4" s="1210"/>
      <c r="G4" s="1210"/>
      <c r="H4" s="1211"/>
      <c r="I4" s="1212" t="s">
        <v>156</v>
      </c>
      <c r="J4" s="1213"/>
      <c r="K4" s="1213"/>
      <c r="L4" s="1213"/>
      <c r="M4" s="1213"/>
      <c r="N4" s="1213"/>
      <c r="O4" s="1213"/>
      <c r="P4" s="1213"/>
      <c r="Q4" s="1213"/>
      <c r="R4" s="1213"/>
      <c r="S4" s="1213"/>
      <c r="T4" s="1214"/>
      <c r="U4" s="1212" t="s">
        <v>127</v>
      </c>
      <c r="V4" s="1215"/>
      <c r="W4" s="1215"/>
      <c r="X4" s="1215"/>
      <c r="Y4" s="1215"/>
      <c r="Z4" s="1215"/>
      <c r="AA4" s="1215"/>
      <c r="AB4" s="1215"/>
      <c r="AC4" s="1215"/>
      <c r="AD4" s="1215"/>
      <c r="AE4" s="1215"/>
      <c r="AF4" s="1215"/>
      <c r="AG4" s="1215"/>
      <c r="AH4" s="1215"/>
      <c r="AI4" s="1215"/>
      <c r="AJ4" s="1216"/>
    </row>
    <row r="5" spans="2:36" s="44" customFormat="1" ht="39" customHeight="1" thickBot="1">
      <c r="B5" s="1314" t="s">
        <v>157</v>
      </c>
      <c r="C5" s="1315"/>
      <c r="D5" s="1316"/>
      <c r="E5" s="111"/>
      <c r="F5" s="1220" t="s">
        <v>158</v>
      </c>
      <c r="G5" s="1220"/>
      <c r="H5" s="1220"/>
      <c r="I5" s="1220"/>
      <c r="J5" s="1220"/>
      <c r="K5" s="1220"/>
      <c r="L5" s="1220"/>
      <c r="M5" s="1220"/>
      <c r="N5" s="1221"/>
      <c r="O5" s="1222" t="s">
        <v>0</v>
      </c>
      <c r="P5" s="1223"/>
      <c r="Q5" s="1223"/>
      <c r="R5" s="1223"/>
      <c r="S5" s="1223"/>
      <c r="T5" s="1223"/>
      <c r="U5" s="1223"/>
      <c r="V5" s="1223"/>
      <c r="W5" s="1223"/>
      <c r="X5" s="1223"/>
      <c r="Y5" s="1223"/>
      <c r="Z5" s="1223"/>
      <c r="AA5" s="1223"/>
      <c r="AB5" s="1223"/>
      <c r="AC5" s="1223"/>
      <c r="AD5" s="1223"/>
      <c r="AE5" s="1223"/>
      <c r="AF5" s="1224"/>
      <c r="AG5" s="1192" t="s">
        <v>1</v>
      </c>
      <c r="AH5" s="1193"/>
      <c r="AI5" s="1193"/>
      <c r="AJ5" s="1194"/>
    </row>
    <row r="6" spans="2:36" s="44" customFormat="1" ht="37.5" customHeight="1">
      <c r="B6" s="1228" t="s">
        <v>18</v>
      </c>
      <c r="C6" s="1161" t="s">
        <v>2</v>
      </c>
      <c r="D6" s="1162"/>
      <c r="E6" s="1162"/>
      <c r="F6" s="1162"/>
      <c r="G6" s="1162"/>
      <c r="H6" s="1162"/>
      <c r="I6" s="1230" t="s">
        <v>3</v>
      </c>
      <c r="J6" s="1232" t="s">
        <v>19</v>
      </c>
      <c r="K6" s="1232" t="s">
        <v>4</v>
      </c>
      <c r="L6" s="1234" t="s">
        <v>93</v>
      </c>
      <c r="M6" s="1236" t="s">
        <v>20</v>
      </c>
      <c r="N6" s="1238" t="s">
        <v>21</v>
      </c>
      <c r="O6" s="1205" t="s">
        <v>32</v>
      </c>
      <c r="P6" s="1204"/>
      <c r="Q6" s="1203" t="s">
        <v>33</v>
      </c>
      <c r="R6" s="1204"/>
      <c r="S6" s="1203" t="s">
        <v>34</v>
      </c>
      <c r="T6" s="1204"/>
      <c r="U6" s="1203" t="s">
        <v>7</v>
      </c>
      <c r="V6" s="1204"/>
      <c r="W6" s="1203" t="s">
        <v>6</v>
      </c>
      <c r="X6" s="1204"/>
      <c r="Y6" s="1203" t="s">
        <v>35</v>
      </c>
      <c r="Z6" s="1204"/>
      <c r="AA6" s="1203" t="s">
        <v>5</v>
      </c>
      <c r="AB6" s="1204"/>
      <c r="AC6" s="1203" t="s">
        <v>8</v>
      </c>
      <c r="AD6" s="1204"/>
      <c r="AE6" s="1203" t="s">
        <v>9</v>
      </c>
      <c r="AF6" s="1243"/>
      <c r="AG6" s="1167" t="s">
        <v>10</v>
      </c>
      <c r="AH6" s="1244" t="s">
        <v>11</v>
      </c>
      <c r="AI6" s="1199" t="s">
        <v>12</v>
      </c>
      <c r="AJ6" s="1201" t="s">
        <v>22</v>
      </c>
    </row>
    <row r="7" spans="2:36" s="44" customFormat="1" ht="76.5" customHeight="1" thickBot="1">
      <c r="B7" s="1297"/>
      <c r="C7" s="1298"/>
      <c r="D7" s="1299"/>
      <c r="E7" s="1299"/>
      <c r="F7" s="1299"/>
      <c r="G7" s="1299"/>
      <c r="H7" s="1299"/>
      <c r="I7" s="1231"/>
      <c r="J7" s="1233" t="s">
        <v>19</v>
      </c>
      <c r="K7" s="1233"/>
      <c r="L7" s="1235"/>
      <c r="M7" s="1237"/>
      <c r="N7" s="1239"/>
      <c r="O7" s="112" t="s">
        <v>23</v>
      </c>
      <c r="P7" s="113" t="s">
        <v>24</v>
      </c>
      <c r="Q7" s="114" t="s">
        <v>23</v>
      </c>
      <c r="R7" s="113" t="s">
        <v>24</v>
      </c>
      <c r="S7" s="114" t="s">
        <v>23</v>
      </c>
      <c r="T7" s="113" t="s">
        <v>24</v>
      </c>
      <c r="U7" s="114" t="s">
        <v>23</v>
      </c>
      <c r="V7" s="113" t="s">
        <v>24</v>
      </c>
      <c r="W7" s="114" t="s">
        <v>23</v>
      </c>
      <c r="X7" s="113" t="s">
        <v>24</v>
      </c>
      <c r="Y7" s="114" t="s">
        <v>23</v>
      </c>
      <c r="Z7" s="113" t="s">
        <v>24</v>
      </c>
      <c r="AA7" s="114" t="s">
        <v>23</v>
      </c>
      <c r="AB7" s="113" t="s">
        <v>25</v>
      </c>
      <c r="AC7" s="114" t="s">
        <v>23</v>
      </c>
      <c r="AD7" s="113" t="s">
        <v>25</v>
      </c>
      <c r="AE7" s="114" t="s">
        <v>23</v>
      </c>
      <c r="AF7" s="115" t="s">
        <v>25</v>
      </c>
      <c r="AG7" s="1168"/>
      <c r="AH7" s="1245"/>
      <c r="AI7" s="1200"/>
      <c r="AJ7" s="1202"/>
    </row>
    <row r="8" spans="2:36" s="44" customFormat="1" ht="90.75" customHeight="1" thickBot="1">
      <c r="B8" s="118" t="s">
        <v>159</v>
      </c>
      <c r="C8" s="1286" t="s">
        <v>160</v>
      </c>
      <c r="D8" s="1286"/>
      <c r="E8" s="1286"/>
      <c r="F8" s="1286"/>
      <c r="G8" s="1286"/>
      <c r="H8" s="1286"/>
      <c r="I8" s="119" t="s">
        <v>51</v>
      </c>
      <c r="J8" s="133">
        <v>0.02</v>
      </c>
      <c r="K8" s="132">
        <v>1</v>
      </c>
      <c r="L8" s="120"/>
      <c r="M8" s="121"/>
      <c r="N8" s="121"/>
      <c r="O8" s="134">
        <f>O10+O18</f>
        <v>23828090</v>
      </c>
      <c r="P8" s="134">
        <f aca="true" t="shared" si="0" ref="P8:AF8">P10+P18</f>
        <v>0</v>
      </c>
      <c r="Q8" s="134">
        <f t="shared" si="0"/>
        <v>0</v>
      </c>
      <c r="R8" s="134">
        <f t="shared" si="0"/>
        <v>0</v>
      </c>
      <c r="S8" s="134">
        <f t="shared" si="0"/>
        <v>0</v>
      </c>
      <c r="T8" s="134">
        <f t="shared" si="0"/>
        <v>0</v>
      </c>
      <c r="U8" s="134">
        <f t="shared" si="0"/>
        <v>0</v>
      </c>
      <c r="V8" s="134">
        <f t="shared" si="0"/>
        <v>0</v>
      </c>
      <c r="W8" s="134">
        <f t="shared" si="0"/>
        <v>0</v>
      </c>
      <c r="X8" s="134">
        <f t="shared" si="0"/>
        <v>0</v>
      </c>
      <c r="Y8" s="134">
        <f t="shared" si="0"/>
        <v>0</v>
      </c>
      <c r="Z8" s="134">
        <f t="shared" si="0"/>
        <v>0</v>
      </c>
      <c r="AA8" s="134">
        <f t="shared" si="0"/>
        <v>0</v>
      </c>
      <c r="AB8" s="134">
        <f t="shared" si="0"/>
        <v>0</v>
      </c>
      <c r="AC8" s="134">
        <f t="shared" si="0"/>
        <v>0</v>
      </c>
      <c r="AD8" s="134">
        <f t="shared" si="0"/>
        <v>0</v>
      </c>
      <c r="AE8" s="134">
        <f t="shared" si="0"/>
        <v>23828090</v>
      </c>
      <c r="AF8" s="134">
        <f t="shared" si="0"/>
        <v>0</v>
      </c>
      <c r="AG8" s="122"/>
      <c r="AH8" s="123"/>
      <c r="AI8" s="124"/>
      <c r="AJ8" s="123"/>
    </row>
    <row r="9" spans="2:36" s="17" customFormat="1" ht="12" customHeight="1" thickBot="1">
      <c r="B9" s="1240"/>
      <c r="C9" s="1241"/>
      <c r="D9" s="1241"/>
      <c r="E9" s="1241"/>
      <c r="F9" s="1241"/>
      <c r="G9" s="1241"/>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2"/>
    </row>
    <row r="10" spans="2:36" s="44" customFormat="1" ht="76.5" customHeight="1">
      <c r="B10" s="31" t="s">
        <v>13</v>
      </c>
      <c r="C10" s="32" t="s">
        <v>30</v>
      </c>
      <c r="D10" s="32" t="s">
        <v>14</v>
      </c>
      <c r="E10" s="32" t="s">
        <v>26</v>
      </c>
      <c r="F10" s="32" t="s">
        <v>27</v>
      </c>
      <c r="G10" s="32" t="s">
        <v>28</v>
      </c>
      <c r="H10" s="33" t="s">
        <v>15</v>
      </c>
      <c r="I10" s="142" t="s">
        <v>31</v>
      </c>
      <c r="J10" s="56"/>
      <c r="K10" s="56"/>
      <c r="L10" s="56"/>
      <c r="M10" s="56"/>
      <c r="N10" s="57"/>
      <c r="O10" s="37">
        <f>O11</f>
        <v>23828090</v>
      </c>
      <c r="P10" s="37">
        <f aca="true" t="shared" si="1" ref="P10:AF10">P11</f>
        <v>0</v>
      </c>
      <c r="Q10" s="37">
        <f t="shared" si="1"/>
        <v>0</v>
      </c>
      <c r="R10" s="37">
        <f t="shared" si="1"/>
        <v>0</v>
      </c>
      <c r="S10" s="37">
        <f t="shared" si="1"/>
        <v>0</v>
      </c>
      <c r="T10" s="37">
        <f t="shared" si="1"/>
        <v>0</v>
      </c>
      <c r="U10" s="37">
        <f t="shared" si="1"/>
        <v>0</v>
      </c>
      <c r="V10" s="37">
        <f t="shared" si="1"/>
        <v>0</v>
      </c>
      <c r="W10" s="37">
        <f t="shared" si="1"/>
        <v>0</v>
      </c>
      <c r="X10" s="37">
        <f t="shared" si="1"/>
        <v>0</v>
      </c>
      <c r="Y10" s="37">
        <f t="shared" si="1"/>
        <v>0</v>
      </c>
      <c r="Z10" s="37">
        <f t="shared" si="1"/>
        <v>0</v>
      </c>
      <c r="AA10" s="37">
        <f t="shared" si="1"/>
        <v>0</v>
      </c>
      <c r="AB10" s="37">
        <f t="shared" si="1"/>
        <v>0</v>
      </c>
      <c r="AC10" s="37">
        <f t="shared" si="1"/>
        <v>0</v>
      </c>
      <c r="AD10" s="37">
        <f t="shared" si="1"/>
        <v>0</v>
      </c>
      <c r="AE10" s="37">
        <f>O10</f>
        <v>23828090</v>
      </c>
      <c r="AF10" s="37">
        <f t="shared" si="1"/>
        <v>0</v>
      </c>
      <c r="AG10" s="37"/>
      <c r="AH10" s="42"/>
      <c r="AI10" s="42"/>
      <c r="AJ10" s="43"/>
    </row>
    <row r="11" spans="2:36" s="146" customFormat="1" ht="64.5" customHeight="1">
      <c r="B11" s="1274" t="s">
        <v>161</v>
      </c>
      <c r="C11" s="1437">
        <v>2012252580104</v>
      </c>
      <c r="D11" s="13" t="s">
        <v>177</v>
      </c>
      <c r="E11" s="13">
        <v>1</v>
      </c>
      <c r="F11" s="145">
        <v>0</v>
      </c>
      <c r="G11" s="13">
        <v>1</v>
      </c>
      <c r="H11" s="13" t="s">
        <v>162</v>
      </c>
      <c r="I11" s="16" t="s">
        <v>75</v>
      </c>
      <c r="J11" s="13">
        <v>0</v>
      </c>
      <c r="K11" s="163">
        <v>12</v>
      </c>
      <c r="L11" s="163">
        <v>2</v>
      </c>
      <c r="M11" s="164"/>
      <c r="N11" s="164"/>
      <c r="O11" s="1107">
        <v>23828090</v>
      </c>
      <c r="P11" s="1107"/>
      <c r="Q11" s="1107"/>
      <c r="R11" s="1107"/>
      <c r="S11" s="1107"/>
      <c r="T11" s="1107"/>
      <c r="U11" s="1107"/>
      <c r="V11" s="1107"/>
      <c r="W11" s="1107"/>
      <c r="X11" s="1107"/>
      <c r="Y11" s="1107"/>
      <c r="Z11" s="1107"/>
      <c r="AA11" s="1107"/>
      <c r="AB11" s="1107"/>
      <c r="AC11" s="1107"/>
      <c r="AD11" s="1107"/>
      <c r="AE11" s="1107">
        <f>O11</f>
        <v>23828090</v>
      </c>
      <c r="AF11" s="1107"/>
      <c r="AG11" s="1434" t="s">
        <v>63</v>
      </c>
      <c r="AH11" s="1434" t="s">
        <v>107</v>
      </c>
      <c r="AI11" s="86"/>
      <c r="AJ11" s="151"/>
    </row>
    <row r="12" spans="2:36" s="146" customFormat="1" ht="103.5" customHeight="1">
      <c r="B12" s="1274"/>
      <c r="C12" s="1437"/>
      <c r="D12" s="13" t="s">
        <v>184</v>
      </c>
      <c r="E12" s="15" t="s">
        <v>183</v>
      </c>
      <c r="F12" s="145">
        <v>0</v>
      </c>
      <c r="G12" s="13">
        <v>2</v>
      </c>
      <c r="H12" s="13" t="s">
        <v>163</v>
      </c>
      <c r="I12" s="15" t="s">
        <v>164</v>
      </c>
      <c r="J12" s="13"/>
      <c r="K12" s="15">
        <v>0.5</v>
      </c>
      <c r="L12" s="15">
        <v>0.2</v>
      </c>
      <c r="M12" s="164"/>
      <c r="N12" s="164"/>
      <c r="O12" s="1107"/>
      <c r="P12" s="1107"/>
      <c r="Q12" s="1107"/>
      <c r="R12" s="1107"/>
      <c r="S12" s="1107"/>
      <c r="T12" s="1107"/>
      <c r="U12" s="1107"/>
      <c r="V12" s="1107"/>
      <c r="W12" s="1107"/>
      <c r="X12" s="1107"/>
      <c r="Y12" s="1107"/>
      <c r="Z12" s="1107"/>
      <c r="AA12" s="1107"/>
      <c r="AB12" s="1107"/>
      <c r="AC12" s="1107"/>
      <c r="AD12" s="1107"/>
      <c r="AE12" s="1107"/>
      <c r="AF12" s="1107"/>
      <c r="AG12" s="1435"/>
      <c r="AH12" s="1435"/>
      <c r="AI12" s="86"/>
      <c r="AJ12" s="151"/>
    </row>
    <row r="13" spans="2:36" s="146" customFormat="1" ht="38.25" customHeight="1">
      <c r="B13" s="1274"/>
      <c r="C13" s="1437"/>
      <c r="D13" s="13" t="s">
        <v>178</v>
      </c>
      <c r="E13" s="16">
        <v>1</v>
      </c>
      <c r="F13" s="145">
        <v>0</v>
      </c>
      <c r="G13" s="13">
        <v>1</v>
      </c>
      <c r="H13" s="13" t="s">
        <v>165</v>
      </c>
      <c r="I13" s="16" t="s">
        <v>166</v>
      </c>
      <c r="J13" s="13"/>
      <c r="K13" s="16">
        <v>4</v>
      </c>
      <c r="L13" s="16">
        <v>1</v>
      </c>
      <c r="M13" s="164"/>
      <c r="N13" s="164"/>
      <c r="O13" s="1107"/>
      <c r="P13" s="1107"/>
      <c r="Q13" s="1107"/>
      <c r="R13" s="1107"/>
      <c r="S13" s="1107"/>
      <c r="T13" s="1107"/>
      <c r="U13" s="1107"/>
      <c r="V13" s="1107"/>
      <c r="W13" s="1107"/>
      <c r="X13" s="1107"/>
      <c r="Y13" s="1107"/>
      <c r="Z13" s="1107"/>
      <c r="AA13" s="1107"/>
      <c r="AB13" s="1107"/>
      <c r="AC13" s="1107"/>
      <c r="AD13" s="1107"/>
      <c r="AE13" s="1107"/>
      <c r="AF13" s="1107"/>
      <c r="AG13" s="1435"/>
      <c r="AH13" s="1435"/>
      <c r="AI13" s="86"/>
      <c r="AJ13" s="151"/>
    </row>
    <row r="14" spans="2:36" s="146" customFormat="1" ht="54" customHeight="1">
      <c r="B14" s="1274"/>
      <c r="C14" s="1437"/>
      <c r="D14" s="13" t="s">
        <v>179</v>
      </c>
      <c r="E14" s="16">
        <v>1</v>
      </c>
      <c r="F14" s="145">
        <v>0.1</v>
      </c>
      <c r="G14" s="13">
        <v>0.28</v>
      </c>
      <c r="H14" s="13" t="s">
        <v>167</v>
      </c>
      <c r="I14" s="16" t="s">
        <v>75</v>
      </c>
      <c r="J14" s="13"/>
      <c r="K14" s="16">
        <v>1</v>
      </c>
      <c r="L14" s="16">
        <v>0.28</v>
      </c>
      <c r="M14" s="164"/>
      <c r="N14" s="164"/>
      <c r="O14" s="1107"/>
      <c r="P14" s="1107"/>
      <c r="Q14" s="1107"/>
      <c r="R14" s="1107"/>
      <c r="S14" s="1107"/>
      <c r="T14" s="1107"/>
      <c r="U14" s="1107"/>
      <c r="V14" s="1107"/>
      <c r="W14" s="1107"/>
      <c r="X14" s="1107"/>
      <c r="Y14" s="1107"/>
      <c r="Z14" s="1107"/>
      <c r="AA14" s="1107"/>
      <c r="AB14" s="1107"/>
      <c r="AC14" s="1107"/>
      <c r="AD14" s="1107"/>
      <c r="AE14" s="1107"/>
      <c r="AF14" s="1107"/>
      <c r="AG14" s="1435"/>
      <c r="AH14" s="1435"/>
      <c r="AI14" s="86"/>
      <c r="AJ14" s="151"/>
    </row>
    <row r="15" spans="2:36" s="146" customFormat="1" ht="70.5" customHeight="1">
      <c r="B15" s="1274"/>
      <c r="C15" s="1437"/>
      <c r="D15" s="13" t="s">
        <v>180</v>
      </c>
      <c r="E15" s="16">
        <v>5</v>
      </c>
      <c r="F15" s="145">
        <v>5</v>
      </c>
      <c r="G15" s="13">
        <v>5</v>
      </c>
      <c r="H15" s="13" t="s">
        <v>168</v>
      </c>
      <c r="I15" s="16" t="s">
        <v>169</v>
      </c>
      <c r="J15" s="13"/>
      <c r="K15" s="16">
        <v>20</v>
      </c>
      <c r="L15" s="16">
        <v>10</v>
      </c>
      <c r="M15" s="164"/>
      <c r="N15" s="164"/>
      <c r="O15" s="1107"/>
      <c r="P15" s="1107"/>
      <c r="Q15" s="1107"/>
      <c r="R15" s="1107"/>
      <c r="S15" s="1107"/>
      <c r="T15" s="1107"/>
      <c r="U15" s="1107"/>
      <c r="V15" s="1107"/>
      <c r="W15" s="1107"/>
      <c r="X15" s="1107"/>
      <c r="Y15" s="1107"/>
      <c r="Z15" s="1107"/>
      <c r="AA15" s="1107"/>
      <c r="AB15" s="1107"/>
      <c r="AC15" s="1107"/>
      <c r="AD15" s="1107"/>
      <c r="AE15" s="1107"/>
      <c r="AF15" s="1107"/>
      <c r="AG15" s="1435"/>
      <c r="AH15" s="1435"/>
      <c r="AI15" s="86"/>
      <c r="AJ15" s="151"/>
    </row>
    <row r="16" spans="2:36" s="146" customFormat="1" ht="53.25" customHeight="1">
      <c r="B16" s="1274"/>
      <c r="C16" s="1437"/>
      <c r="D16" s="13" t="s">
        <v>181</v>
      </c>
      <c r="E16" s="16">
        <v>3</v>
      </c>
      <c r="F16" s="145">
        <v>1</v>
      </c>
      <c r="G16" s="13">
        <v>2</v>
      </c>
      <c r="H16" s="13" t="s">
        <v>170</v>
      </c>
      <c r="I16" s="16" t="s">
        <v>171</v>
      </c>
      <c r="J16" s="13"/>
      <c r="K16" s="16">
        <v>5</v>
      </c>
      <c r="L16" s="16">
        <v>3</v>
      </c>
      <c r="M16" s="164"/>
      <c r="N16" s="164"/>
      <c r="O16" s="1107"/>
      <c r="P16" s="1107"/>
      <c r="Q16" s="1107"/>
      <c r="R16" s="1107"/>
      <c r="S16" s="1107"/>
      <c r="T16" s="1107"/>
      <c r="U16" s="1107"/>
      <c r="V16" s="1107"/>
      <c r="W16" s="1107"/>
      <c r="X16" s="1107"/>
      <c r="Y16" s="1107"/>
      <c r="Z16" s="1107"/>
      <c r="AA16" s="1107"/>
      <c r="AB16" s="1107"/>
      <c r="AC16" s="1107"/>
      <c r="AD16" s="1107"/>
      <c r="AE16" s="1107"/>
      <c r="AF16" s="1107"/>
      <c r="AG16" s="1435"/>
      <c r="AH16" s="1435"/>
      <c r="AI16" s="86"/>
      <c r="AJ16" s="151"/>
    </row>
    <row r="17" spans="2:36" s="146" customFormat="1" ht="54" customHeight="1">
      <c r="B17" s="1274"/>
      <c r="C17" s="1437"/>
      <c r="D17" s="13" t="s">
        <v>182</v>
      </c>
      <c r="E17" s="188">
        <v>5</v>
      </c>
      <c r="F17" s="145">
        <v>2</v>
      </c>
      <c r="G17" s="13">
        <v>3</v>
      </c>
      <c r="H17" s="13" t="s">
        <v>172</v>
      </c>
      <c r="I17" s="15" t="s">
        <v>51</v>
      </c>
      <c r="J17" s="13"/>
      <c r="K17" s="15">
        <v>1</v>
      </c>
      <c r="L17" s="15">
        <v>1</v>
      </c>
      <c r="M17" s="164"/>
      <c r="N17" s="164"/>
      <c r="O17" s="1107"/>
      <c r="P17" s="1107"/>
      <c r="Q17" s="1107"/>
      <c r="R17" s="1107"/>
      <c r="S17" s="1107"/>
      <c r="T17" s="1107"/>
      <c r="U17" s="1107"/>
      <c r="V17" s="1107"/>
      <c r="W17" s="1107"/>
      <c r="X17" s="1107"/>
      <c r="Y17" s="1107"/>
      <c r="Z17" s="1107"/>
      <c r="AA17" s="1107"/>
      <c r="AB17" s="1107"/>
      <c r="AC17" s="1107"/>
      <c r="AD17" s="1107"/>
      <c r="AE17" s="1107"/>
      <c r="AF17" s="1107"/>
      <c r="AG17" s="1436"/>
      <c r="AH17" s="1436"/>
      <c r="AI17" s="86"/>
      <c r="AJ17" s="151"/>
    </row>
    <row r="18" spans="2:37" s="44" customFormat="1" ht="74.25" customHeight="1">
      <c r="B18" s="175" t="s">
        <v>13</v>
      </c>
      <c r="C18" s="176" t="s">
        <v>30</v>
      </c>
      <c r="D18" s="176" t="s">
        <v>14</v>
      </c>
      <c r="E18" s="176" t="s">
        <v>29</v>
      </c>
      <c r="F18" s="176" t="s">
        <v>27</v>
      </c>
      <c r="G18" s="176" t="s">
        <v>28</v>
      </c>
      <c r="H18" s="177" t="s">
        <v>17</v>
      </c>
      <c r="I18" s="176" t="s">
        <v>31</v>
      </c>
      <c r="J18" s="178"/>
      <c r="K18" s="179"/>
      <c r="L18" s="180"/>
      <c r="M18" s="181"/>
      <c r="N18" s="181"/>
      <c r="O18" s="182">
        <f>SUM(O19:O19)</f>
        <v>0</v>
      </c>
      <c r="P18" s="183">
        <f>SUM(P19:P19)</f>
        <v>0</v>
      </c>
      <c r="Q18" s="182">
        <f>SUM(Q19:Q19)</f>
        <v>0</v>
      </c>
      <c r="R18" s="183">
        <f>SUM(R19:R19)</f>
        <v>0</v>
      </c>
      <c r="S18" s="182">
        <f>S19</f>
        <v>0</v>
      </c>
      <c r="T18" s="183"/>
      <c r="U18" s="182"/>
      <c r="V18" s="183"/>
      <c r="W18" s="182"/>
      <c r="X18" s="183"/>
      <c r="Y18" s="182"/>
      <c r="Z18" s="183"/>
      <c r="AA18" s="182"/>
      <c r="AB18" s="183"/>
      <c r="AC18" s="182"/>
      <c r="AD18" s="183"/>
      <c r="AE18" s="184">
        <f>S18</f>
        <v>0</v>
      </c>
      <c r="AF18" s="183">
        <f>AF19</f>
        <v>0</v>
      </c>
      <c r="AG18" s="185">
        <f>SUM(AG19:AG19)</f>
        <v>0</v>
      </c>
      <c r="AH18" s="186"/>
      <c r="AI18" s="186"/>
      <c r="AJ18" s="187"/>
      <c r="AK18" s="59"/>
    </row>
    <row r="19" spans="2:36" s="146" customFormat="1" ht="117" customHeight="1">
      <c r="B19" s="13" t="s">
        <v>173</v>
      </c>
      <c r="C19" s="196">
        <v>2012252580105</v>
      </c>
      <c r="D19" s="143" t="s">
        <v>176</v>
      </c>
      <c r="E19" s="143" t="s">
        <v>95</v>
      </c>
      <c r="F19" s="145">
        <v>0</v>
      </c>
      <c r="G19" s="13">
        <v>0.5</v>
      </c>
      <c r="H19" s="13" t="s">
        <v>174</v>
      </c>
      <c r="I19" s="16" t="s">
        <v>175</v>
      </c>
      <c r="J19" s="13">
        <v>0</v>
      </c>
      <c r="K19" s="163">
        <v>1</v>
      </c>
      <c r="L19" s="163">
        <v>0.5</v>
      </c>
      <c r="M19" s="164"/>
      <c r="N19" s="164"/>
      <c r="O19" s="81"/>
      <c r="P19" s="81"/>
      <c r="Q19" s="81"/>
      <c r="R19" s="81"/>
      <c r="S19" s="81"/>
      <c r="T19" s="81"/>
      <c r="U19" s="81"/>
      <c r="V19" s="81"/>
      <c r="W19" s="81"/>
      <c r="X19" s="81"/>
      <c r="Y19" s="81"/>
      <c r="Z19" s="81"/>
      <c r="AA19" s="81"/>
      <c r="AB19" s="81"/>
      <c r="AC19" s="81"/>
      <c r="AD19" s="81"/>
      <c r="AE19" s="81"/>
      <c r="AF19" s="81"/>
      <c r="AG19" s="172"/>
      <c r="AH19" s="172"/>
      <c r="AI19" s="86"/>
      <c r="AJ19" s="151"/>
    </row>
    <row r="20" ht="3.75" customHeight="1" thickBot="1"/>
    <row r="21" spans="2:37" s="44" customFormat="1" ht="27" customHeight="1">
      <c r="B21" s="31" t="s">
        <v>13</v>
      </c>
      <c r="C21" s="32" t="s">
        <v>30</v>
      </c>
      <c r="D21" s="32" t="s">
        <v>14</v>
      </c>
      <c r="E21" s="32" t="s">
        <v>29</v>
      </c>
      <c r="F21" s="32" t="s">
        <v>27</v>
      </c>
      <c r="G21" s="32" t="s">
        <v>28</v>
      </c>
      <c r="H21" s="33" t="s">
        <v>17</v>
      </c>
      <c r="I21" s="142" t="s">
        <v>31</v>
      </c>
      <c r="J21" s="54"/>
      <c r="K21" s="60"/>
      <c r="L21" s="55"/>
      <c r="M21" s="56"/>
      <c r="N21" s="57"/>
      <c r="O21" s="37">
        <f>SUM(O22:O22)</f>
        <v>0</v>
      </c>
      <c r="P21" s="38">
        <f>SUM(P22:P22)</f>
        <v>0</v>
      </c>
      <c r="Q21" s="39">
        <f>SUM(Q22:Q22)</f>
        <v>0</v>
      </c>
      <c r="R21" s="38">
        <f>SUM(R22:R22)</f>
        <v>0</v>
      </c>
      <c r="S21" s="39">
        <f>S22</f>
        <v>0</v>
      </c>
      <c r="T21" s="38"/>
      <c r="U21" s="39"/>
      <c r="V21" s="38"/>
      <c r="W21" s="39"/>
      <c r="X21" s="38"/>
      <c r="Y21" s="39"/>
      <c r="Z21" s="38"/>
      <c r="AA21" s="39"/>
      <c r="AB21" s="38"/>
      <c r="AC21" s="39"/>
      <c r="AD21" s="38"/>
      <c r="AE21" s="61">
        <f>S21</f>
        <v>0</v>
      </c>
      <c r="AF21" s="38">
        <f>AF22</f>
        <v>0</v>
      </c>
      <c r="AG21" s="41">
        <f>SUM(AG22:AG22)</f>
        <v>0</v>
      </c>
      <c r="AH21" s="42"/>
      <c r="AI21" s="42"/>
      <c r="AJ21" s="43"/>
      <c r="AK21" s="59"/>
    </row>
    <row r="22" spans="2:36" s="146" customFormat="1" ht="27" customHeight="1">
      <c r="B22" s="13"/>
      <c r="C22" s="13"/>
      <c r="D22" s="143"/>
      <c r="E22" s="143"/>
      <c r="F22" s="145"/>
      <c r="G22" s="13"/>
      <c r="H22" s="161"/>
      <c r="I22" s="162"/>
      <c r="J22" s="13"/>
      <c r="K22" s="163"/>
      <c r="L22" s="163"/>
      <c r="M22" s="164"/>
      <c r="N22" s="164"/>
      <c r="O22" s="81"/>
      <c r="P22" s="81"/>
      <c r="Q22" s="81"/>
      <c r="R22" s="81"/>
      <c r="S22" s="81"/>
      <c r="T22" s="81"/>
      <c r="U22" s="81"/>
      <c r="V22" s="81"/>
      <c r="W22" s="81"/>
      <c r="X22" s="81"/>
      <c r="Y22" s="81"/>
      <c r="Z22" s="81"/>
      <c r="AA22" s="81"/>
      <c r="AB22" s="81"/>
      <c r="AC22" s="81"/>
      <c r="AD22" s="81"/>
      <c r="AE22" s="81"/>
      <c r="AF22" s="81"/>
      <c r="AG22" s="171"/>
      <c r="AH22" s="172"/>
      <c r="AI22" s="86"/>
      <c r="AJ22" s="151"/>
    </row>
    <row r="23" ht="27" customHeight="1" thickBot="1"/>
    <row r="24" spans="2:37" s="44" customFormat="1" ht="27" customHeight="1">
      <c r="B24" s="31" t="s">
        <v>13</v>
      </c>
      <c r="C24" s="32" t="s">
        <v>30</v>
      </c>
      <c r="D24" s="32" t="s">
        <v>14</v>
      </c>
      <c r="E24" s="32" t="s">
        <v>29</v>
      </c>
      <c r="F24" s="32" t="s">
        <v>27</v>
      </c>
      <c r="G24" s="32" t="s">
        <v>28</v>
      </c>
      <c r="H24" s="33" t="s">
        <v>17</v>
      </c>
      <c r="I24" s="142" t="s">
        <v>31</v>
      </c>
      <c r="J24" s="54"/>
      <c r="K24" s="60"/>
      <c r="L24" s="55"/>
      <c r="M24" s="56"/>
      <c r="N24" s="57"/>
      <c r="O24" s="37">
        <f>SUM(O25:O25)</f>
        <v>0</v>
      </c>
      <c r="P24" s="38">
        <f>SUM(P25:P25)</f>
        <v>0</v>
      </c>
      <c r="Q24" s="39">
        <f>SUM(Q25:Q25)</f>
        <v>0</v>
      </c>
      <c r="R24" s="38">
        <f>SUM(R25:R25)</f>
        <v>0</v>
      </c>
      <c r="S24" s="39">
        <f>S25</f>
        <v>0</v>
      </c>
      <c r="T24" s="38"/>
      <c r="U24" s="39"/>
      <c r="V24" s="38"/>
      <c r="W24" s="39"/>
      <c r="X24" s="38"/>
      <c r="Y24" s="39"/>
      <c r="Z24" s="38"/>
      <c r="AA24" s="39"/>
      <c r="AB24" s="38"/>
      <c r="AC24" s="39"/>
      <c r="AD24" s="38"/>
      <c r="AE24" s="61">
        <f>AE25</f>
        <v>0</v>
      </c>
      <c r="AF24" s="38">
        <f>AF25</f>
        <v>0</v>
      </c>
      <c r="AG24" s="41">
        <f>SUM(AG25:AG25)</f>
        <v>0</v>
      </c>
      <c r="AH24" s="42"/>
      <c r="AI24" s="42"/>
      <c r="AJ24" s="43"/>
      <c r="AK24" s="59"/>
    </row>
    <row r="25" spans="2:36" s="146" customFormat="1" ht="27" customHeight="1">
      <c r="B25" s="13"/>
      <c r="C25" s="13"/>
      <c r="D25" s="143"/>
      <c r="E25" s="143"/>
      <c r="F25" s="145"/>
      <c r="G25" s="13"/>
      <c r="H25" s="13"/>
      <c r="I25" s="16"/>
      <c r="J25" s="13"/>
      <c r="K25" s="163"/>
      <c r="L25" s="163"/>
      <c r="M25" s="164"/>
      <c r="N25" s="164"/>
      <c r="O25" s="81"/>
      <c r="P25" s="81"/>
      <c r="Q25" s="81"/>
      <c r="R25" s="81"/>
      <c r="S25" s="81"/>
      <c r="T25" s="81"/>
      <c r="U25" s="81"/>
      <c r="V25" s="81"/>
      <c r="W25" s="81"/>
      <c r="X25" s="81"/>
      <c r="Y25" s="81"/>
      <c r="Z25" s="81"/>
      <c r="AA25" s="81"/>
      <c r="AB25" s="81"/>
      <c r="AC25" s="81"/>
      <c r="AD25" s="81"/>
      <c r="AE25" s="81"/>
      <c r="AF25" s="81"/>
      <c r="AG25" s="171"/>
      <c r="AH25" s="172"/>
      <c r="AI25" s="86"/>
      <c r="AJ25" s="151"/>
    </row>
    <row r="26" ht="27" customHeight="1" thickBot="1"/>
    <row r="27" spans="2:37" s="44" customFormat="1" ht="27" customHeight="1">
      <c r="B27" s="31" t="s">
        <v>13</v>
      </c>
      <c r="C27" s="32" t="s">
        <v>30</v>
      </c>
      <c r="D27" s="32" t="s">
        <v>14</v>
      </c>
      <c r="E27" s="32" t="s">
        <v>29</v>
      </c>
      <c r="F27" s="32" t="s">
        <v>27</v>
      </c>
      <c r="G27" s="32" t="s">
        <v>28</v>
      </c>
      <c r="H27" s="33" t="s">
        <v>17</v>
      </c>
      <c r="I27" s="142" t="s">
        <v>31</v>
      </c>
      <c r="J27" s="54"/>
      <c r="K27" s="60"/>
      <c r="L27" s="55"/>
      <c r="M27" s="56"/>
      <c r="N27" s="57"/>
      <c r="O27" s="37">
        <f>SUM(O28:O28)</f>
        <v>0</v>
      </c>
      <c r="P27" s="38">
        <f>SUM(P28:P28)</f>
        <v>0</v>
      </c>
      <c r="Q27" s="39">
        <f>SUM(Q28:Q28)</f>
        <v>0</v>
      </c>
      <c r="R27" s="38">
        <f>SUM(R28:R28)</f>
        <v>0</v>
      </c>
      <c r="S27" s="39">
        <f>S28</f>
        <v>0</v>
      </c>
      <c r="T27" s="38"/>
      <c r="U27" s="39"/>
      <c r="V27" s="38"/>
      <c r="W27" s="39"/>
      <c r="X27" s="38"/>
      <c r="Y27" s="39"/>
      <c r="Z27" s="38"/>
      <c r="AA27" s="39"/>
      <c r="AB27" s="38"/>
      <c r="AC27" s="39"/>
      <c r="AD27" s="38"/>
      <c r="AE27" s="61">
        <f>S27</f>
        <v>0</v>
      </c>
      <c r="AF27" s="38">
        <f>AF28</f>
        <v>0</v>
      </c>
      <c r="AG27" s="41">
        <f>SUM(AG28:AG28)</f>
        <v>0</v>
      </c>
      <c r="AH27" s="42"/>
      <c r="AI27" s="42"/>
      <c r="AJ27" s="43"/>
      <c r="AK27" s="59"/>
    </row>
    <row r="28" spans="2:36" s="146" customFormat="1" ht="27" customHeight="1">
      <c r="B28" s="13"/>
      <c r="C28" s="13"/>
      <c r="D28" s="143"/>
      <c r="E28" s="143"/>
      <c r="F28" s="145"/>
      <c r="G28" s="13"/>
      <c r="H28" s="13"/>
      <c r="I28" s="16"/>
      <c r="J28" s="13"/>
      <c r="K28" s="163"/>
      <c r="L28" s="163"/>
      <c r="M28" s="164"/>
      <c r="N28" s="164"/>
      <c r="O28" s="81"/>
      <c r="P28" s="81"/>
      <c r="Q28" s="81"/>
      <c r="R28" s="81"/>
      <c r="S28" s="81"/>
      <c r="T28" s="81"/>
      <c r="U28" s="81"/>
      <c r="V28" s="81"/>
      <c r="W28" s="81"/>
      <c r="X28" s="81"/>
      <c r="Y28" s="81"/>
      <c r="Z28" s="81"/>
      <c r="AA28" s="81"/>
      <c r="AB28" s="81"/>
      <c r="AC28" s="81"/>
      <c r="AD28" s="81"/>
      <c r="AE28" s="81"/>
      <c r="AF28" s="81"/>
      <c r="AG28" s="171"/>
      <c r="AH28" s="172"/>
      <c r="AI28" s="86"/>
      <c r="AJ28" s="151"/>
    </row>
  </sheetData>
  <sheetProtection/>
  <mergeCells count="54">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Q6:R6"/>
    <mergeCell ref="S6:T6"/>
    <mergeCell ref="U6:V6"/>
    <mergeCell ref="AJ6:AJ7"/>
    <mergeCell ref="C8:H8"/>
    <mergeCell ref="B9:AJ9"/>
    <mergeCell ref="W11:W17"/>
    <mergeCell ref="X11:X17"/>
    <mergeCell ref="Y11:Y17"/>
    <mergeCell ref="Z11:Z17"/>
    <mergeCell ref="AA11:AA17"/>
    <mergeCell ref="W6:X6"/>
    <mergeCell ref="Y6:Z6"/>
    <mergeCell ref="S11:S17"/>
    <mergeCell ref="T11:T17"/>
    <mergeCell ref="U11:U17"/>
    <mergeCell ref="V11:V17"/>
    <mergeCell ref="AH6:AH7"/>
    <mergeCell ref="AI6:AI7"/>
    <mergeCell ref="AA6:AB6"/>
    <mergeCell ref="AC6:AD6"/>
    <mergeCell ref="AE6:AF6"/>
    <mergeCell ref="AG6:AG7"/>
    <mergeCell ref="B11:B17"/>
    <mergeCell ref="C11:C17"/>
    <mergeCell ref="O11:O17"/>
    <mergeCell ref="P11:P17"/>
    <mergeCell ref="Q11:Q17"/>
    <mergeCell ref="R11:R17"/>
    <mergeCell ref="AH11:AH17"/>
    <mergeCell ref="AB11:AB17"/>
    <mergeCell ref="AC11:AC17"/>
    <mergeCell ref="AD11:AD17"/>
    <mergeCell ref="AE11:AE17"/>
    <mergeCell ref="AF11:AF17"/>
    <mergeCell ref="AG11:AG17"/>
  </mergeCells>
  <printOptions/>
  <pageMargins left="0.7" right="0.7" top="0.75" bottom="0.75" header="0.3" footer="0.3"/>
  <pageSetup horizontalDpi="600" verticalDpi="600" orientation="landscape" paperSize="5" r:id="rId3"/>
  <legacyDrawing r:id="rId2"/>
</worksheet>
</file>

<file path=xl/worksheets/sheet2.xml><?xml version="1.0" encoding="utf-8"?>
<worksheet xmlns="http://schemas.openxmlformats.org/spreadsheetml/2006/main" xmlns:r="http://schemas.openxmlformats.org/officeDocument/2006/relationships">
  <dimension ref="A2:AI49"/>
  <sheetViews>
    <sheetView zoomScalePageLayoutView="0" workbookViewId="0" topLeftCell="B52">
      <selection activeCell="J10" sqref="J10"/>
    </sheetView>
  </sheetViews>
  <sheetFormatPr defaultColWidth="11.421875" defaultRowHeight="15"/>
  <cols>
    <col min="14" max="35" width="4.421875" style="0" customWidth="1"/>
  </cols>
  <sheetData>
    <row r="1" ht="15.75" thickBot="1"/>
    <row r="2" spans="1:35" ht="15">
      <c r="A2" s="900" t="s">
        <v>185</v>
      </c>
      <c r="B2" s="901"/>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2"/>
    </row>
    <row r="3" spans="1:35" ht="15.75" thickBot="1">
      <c r="A3" s="903" t="s">
        <v>186</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905"/>
    </row>
    <row r="4" spans="1:35" ht="37.5" customHeight="1">
      <c r="A4" s="906" t="s">
        <v>187</v>
      </c>
      <c r="B4" s="907"/>
      <c r="C4" s="907"/>
      <c r="D4" s="907"/>
      <c r="E4" s="907"/>
      <c r="F4" s="907"/>
      <c r="G4" s="908"/>
      <c r="H4" s="909" t="s">
        <v>317</v>
      </c>
      <c r="I4" s="910"/>
      <c r="J4" s="910"/>
      <c r="K4" s="910"/>
      <c r="L4" s="910"/>
      <c r="M4" s="910"/>
      <c r="N4" s="910"/>
      <c r="O4" s="910"/>
      <c r="P4" s="910"/>
      <c r="Q4" s="910"/>
      <c r="R4" s="910"/>
      <c r="S4" s="911"/>
      <c r="T4" s="909" t="s">
        <v>318</v>
      </c>
      <c r="U4" s="912"/>
      <c r="V4" s="912"/>
      <c r="W4" s="912"/>
      <c r="X4" s="912"/>
      <c r="Y4" s="912"/>
      <c r="Z4" s="912"/>
      <c r="AA4" s="912"/>
      <c r="AB4" s="912"/>
      <c r="AC4" s="912"/>
      <c r="AD4" s="912"/>
      <c r="AE4" s="912"/>
      <c r="AF4" s="912"/>
      <c r="AG4" s="912"/>
      <c r="AH4" s="912"/>
      <c r="AI4" s="913"/>
    </row>
    <row r="5" spans="1:35" ht="37.5" customHeight="1" thickBot="1">
      <c r="A5" s="914" t="s">
        <v>319</v>
      </c>
      <c r="B5" s="915"/>
      <c r="C5" s="916"/>
      <c r="D5" s="198"/>
      <c r="E5" s="917" t="s">
        <v>320</v>
      </c>
      <c r="F5" s="917"/>
      <c r="G5" s="917"/>
      <c r="H5" s="917"/>
      <c r="I5" s="917"/>
      <c r="J5" s="917"/>
      <c r="K5" s="917"/>
      <c r="L5" s="917"/>
      <c r="M5" s="918"/>
      <c r="N5" s="919" t="s">
        <v>0</v>
      </c>
      <c r="O5" s="920"/>
      <c r="P5" s="920"/>
      <c r="Q5" s="920"/>
      <c r="R5" s="920"/>
      <c r="S5" s="920"/>
      <c r="T5" s="920"/>
      <c r="U5" s="920"/>
      <c r="V5" s="920"/>
      <c r="W5" s="920"/>
      <c r="X5" s="920"/>
      <c r="Y5" s="920"/>
      <c r="Z5" s="920"/>
      <c r="AA5" s="920"/>
      <c r="AB5" s="920"/>
      <c r="AC5" s="920"/>
      <c r="AD5" s="920"/>
      <c r="AE5" s="921"/>
      <c r="AF5" s="922" t="s">
        <v>1</v>
      </c>
      <c r="AG5" s="923"/>
      <c r="AH5" s="923"/>
      <c r="AI5" s="924"/>
    </row>
    <row r="6" spans="1:35" ht="36" customHeight="1">
      <c r="A6" s="888" t="s">
        <v>18</v>
      </c>
      <c r="B6" s="890" t="s">
        <v>2</v>
      </c>
      <c r="C6" s="891"/>
      <c r="D6" s="891"/>
      <c r="E6" s="891"/>
      <c r="F6" s="891"/>
      <c r="G6" s="891"/>
      <c r="H6" s="894" t="s">
        <v>3</v>
      </c>
      <c r="I6" s="896" t="s">
        <v>19</v>
      </c>
      <c r="J6" s="896" t="s">
        <v>4</v>
      </c>
      <c r="K6" s="898" t="s">
        <v>192</v>
      </c>
      <c r="L6" s="883" t="s">
        <v>20</v>
      </c>
      <c r="M6" s="885" t="s">
        <v>21</v>
      </c>
      <c r="N6" s="887" t="s">
        <v>32</v>
      </c>
      <c r="O6" s="879"/>
      <c r="P6" s="878" t="s">
        <v>33</v>
      </c>
      <c r="Q6" s="879"/>
      <c r="R6" s="878" t="s">
        <v>34</v>
      </c>
      <c r="S6" s="879"/>
      <c r="T6" s="878" t="s">
        <v>7</v>
      </c>
      <c r="U6" s="879"/>
      <c r="V6" s="878" t="s">
        <v>6</v>
      </c>
      <c r="W6" s="879"/>
      <c r="X6" s="878" t="s">
        <v>35</v>
      </c>
      <c r="Y6" s="879"/>
      <c r="Z6" s="878" t="s">
        <v>5</v>
      </c>
      <c r="AA6" s="879"/>
      <c r="AB6" s="878" t="s">
        <v>8</v>
      </c>
      <c r="AC6" s="879"/>
      <c r="AD6" s="878" t="s">
        <v>9</v>
      </c>
      <c r="AE6" s="880"/>
      <c r="AF6" s="881" t="s">
        <v>10</v>
      </c>
      <c r="AG6" s="867" t="s">
        <v>11</v>
      </c>
      <c r="AH6" s="869" t="s">
        <v>12</v>
      </c>
      <c r="AI6" s="871" t="s">
        <v>22</v>
      </c>
    </row>
    <row r="7" spans="1:35" ht="54" customHeight="1" thickBot="1">
      <c r="A7" s="889"/>
      <c r="B7" s="892"/>
      <c r="C7" s="893"/>
      <c r="D7" s="893"/>
      <c r="E7" s="893"/>
      <c r="F7" s="893"/>
      <c r="G7" s="893"/>
      <c r="H7" s="895"/>
      <c r="I7" s="897" t="s">
        <v>19</v>
      </c>
      <c r="J7" s="897"/>
      <c r="K7" s="899"/>
      <c r="L7" s="884"/>
      <c r="M7" s="886"/>
      <c r="N7" s="199" t="s">
        <v>23</v>
      </c>
      <c r="O7" s="200" t="s">
        <v>24</v>
      </c>
      <c r="P7" s="201" t="s">
        <v>23</v>
      </c>
      <c r="Q7" s="200" t="s">
        <v>24</v>
      </c>
      <c r="R7" s="201" t="s">
        <v>23</v>
      </c>
      <c r="S7" s="200" t="s">
        <v>24</v>
      </c>
      <c r="T7" s="201" t="s">
        <v>23</v>
      </c>
      <c r="U7" s="200" t="s">
        <v>24</v>
      </c>
      <c r="V7" s="201" t="s">
        <v>23</v>
      </c>
      <c r="W7" s="200" t="s">
        <v>24</v>
      </c>
      <c r="X7" s="201" t="s">
        <v>23</v>
      </c>
      <c r="Y7" s="200" t="s">
        <v>24</v>
      </c>
      <c r="Z7" s="201" t="s">
        <v>23</v>
      </c>
      <c r="AA7" s="200" t="s">
        <v>25</v>
      </c>
      <c r="AB7" s="201" t="s">
        <v>23</v>
      </c>
      <c r="AC7" s="200" t="s">
        <v>25</v>
      </c>
      <c r="AD7" s="201" t="s">
        <v>23</v>
      </c>
      <c r="AE7" s="202" t="s">
        <v>25</v>
      </c>
      <c r="AF7" s="882"/>
      <c r="AG7" s="868"/>
      <c r="AH7" s="870"/>
      <c r="AI7" s="872"/>
    </row>
    <row r="8" spans="1:35" ht="34.5" thickBot="1">
      <c r="A8" s="203" t="s">
        <v>193</v>
      </c>
      <c r="B8" s="873" t="s">
        <v>321</v>
      </c>
      <c r="C8" s="874"/>
      <c r="D8" s="874"/>
      <c r="E8" s="874"/>
      <c r="F8" s="874"/>
      <c r="G8" s="874"/>
      <c r="H8" s="204"/>
      <c r="I8" s="205"/>
      <c r="J8" s="206"/>
      <c r="K8" s="206"/>
      <c r="L8" s="207"/>
      <c r="M8" s="208"/>
      <c r="N8" s="209"/>
      <c r="O8" s="210">
        <f>O10+O17+O26</f>
        <v>0</v>
      </c>
      <c r="P8" s="210">
        <f>P10</f>
        <v>62488000</v>
      </c>
      <c r="Q8" s="210">
        <f aca="true" t="shared" si="0" ref="Q8:AC8">Q11</f>
        <v>0</v>
      </c>
      <c r="R8" s="210">
        <f t="shared" si="0"/>
        <v>0</v>
      </c>
      <c r="S8" s="210">
        <f t="shared" si="0"/>
        <v>0</v>
      </c>
      <c r="T8" s="210">
        <f t="shared" si="0"/>
        <v>0</v>
      </c>
      <c r="U8" s="210">
        <f t="shared" si="0"/>
        <v>0</v>
      </c>
      <c r="V8" s="210">
        <f t="shared" si="0"/>
        <v>0</v>
      </c>
      <c r="W8" s="210">
        <f t="shared" si="0"/>
        <v>0</v>
      </c>
      <c r="X8" s="210">
        <f t="shared" si="0"/>
        <v>0</v>
      </c>
      <c r="Y8" s="210">
        <f t="shared" si="0"/>
        <v>0</v>
      </c>
      <c r="Z8" s="210">
        <f t="shared" si="0"/>
        <v>0</v>
      </c>
      <c r="AA8" s="210">
        <f t="shared" si="0"/>
        <v>0</v>
      </c>
      <c r="AB8" s="210">
        <f t="shared" si="0"/>
        <v>0</v>
      </c>
      <c r="AC8" s="210">
        <f t="shared" si="0"/>
        <v>0</v>
      </c>
      <c r="AD8" s="210">
        <f>P8</f>
        <v>62488000</v>
      </c>
      <c r="AE8" s="211">
        <f>AE10+AE17+AE26</f>
        <v>0</v>
      </c>
      <c r="AF8" s="212" t="e">
        <f>AF10+AF17+AF26</f>
        <v>#VALUE!</v>
      </c>
      <c r="AG8" s="213"/>
      <c r="AH8" s="213"/>
      <c r="AI8" s="214"/>
    </row>
    <row r="9" spans="1:35" ht="15.75" thickBot="1">
      <c r="A9" s="969"/>
      <c r="B9" s="970"/>
      <c r="C9" s="970"/>
      <c r="D9" s="970"/>
      <c r="E9" s="970"/>
      <c r="F9" s="970"/>
      <c r="G9" s="970"/>
      <c r="H9" s="970"/>
      <c r="I9" s="970"/>
      <c r="J9" s="970"/>
      <c r="K9" s="970"/>
      <c r="L9" s="970"/>
      <c r="M9" s="970"/>
      <c r="N9" s="970"/>
      <c r="O9" s="970"/>
      <c r="P9" s="970"/>
      <c r="Q9" s="970"/>
      <c r="R9" s="970"/>
      <c r="S9" s="970"/>
      <c r="T9" s="970"/>
      <c r="U9" s="970"/>
      <c r="V9" s="970"/>
      <c r="W9" s="970"/>
      <c r="X9" s="970"/>
      <c r="Y9" s="970"/>
      <c r="Z9" s="970"/>
      <c r="AA9" s="970"/>
      <c r="AB9" s="970"/>
      <c r="AC9" s="970"/>
      <c r="AD9" s="970"/>
      <c r="AE9" s="970"/>
      <c r="AF9" s="970"/>
      <c r="AG9" s="970"/>
      <c r="AH9" s="970"/>
      <c r="AI9" s="971"/>
    </row>
    <row r="10" spans="1:35" ht="34.5" thickBot="1">
      <c r="A10" s="284" t="s">
        <v>13</v>
      </c>
      <c r="B10" s="285" t="s">
        <v>30</v>
      </c>
      <c r="C10" s="285" t="s">
        <v>14</v>
      </c>
      <c r="D10" s="285" t="s">
        <v>26</v>
      </c>
      <c r="E10" s="286" t="s">
        <v>27</v>
      </c>
      <c r="F10" s="286" t="s">
        <v>28</v>
      </c>
      <c r="G10" s="287" t="s">
        <v>15</v>
      </c>
      <c r="H10" s="288" t="s">
        <v>31</v>
      </c>
      <c r="I10" s="289"/>
      <c r="J10" s="289"/>
      <c r="K10" s="289"/>
      <c r="L10" s="289"/>
      <c r="M10" s="290"/>
      <c r="N10" s="291"/>
      <c r="O10" s="292">
        <f>SUM(O11:O15)</f>
        <v>0</v>
      </c>
      <c r="P10" s="293">
        <f>P11</f>
        <v>62488000</v>
      </c>
      <c r="Q10" s="292">
        <f>SUM(Q11:Q15)</f>
        <v>0</v>
      </c>
      <c r="R10" s="293"/>
      <c r="S10" s="292"/>
      <c r="T10" s="293"/>
      <c r="U10" s="292"/>
      <c r="V10" s="293"/>
      <c r="W10" s="292"/>
      <c r="X10" s="293"/>
      <c r="Y10" s="292"/>
      <c r="Z10" s="293"/>
      <c r="AA10" s="292"/>
      <c r="AB10" s="293"/>
      <c r="AC10" s="292"/>
      <c r="AD10" s="294">
        <f>N10+P10</f>
        <v>62488000</v>
      </c>
      <c r="AE10" s="292">
        <f>AE11</f>
        <v>0</v>
      </c>
      <c r="AF10" s="295"/>
      <c r="AG10" s="296"/>
      <c r="AH10" s="296"/>
      <c r="AI10" s="297"/>
    </row>
    <row r="11" spans="1:35" ht="72.75" thickTop="1">
      <c r="A11" s="972" t="s">
        <v>322</v>
      </c>
      <c r="B11" s="973">
        <v>2012252580031</v>
      </c>
      <c r="C11" s="974" t="s">
        <v>323</v>
      </c>
      <c r="D11" s="974" t="s">
        <v>324</v>
      </c>
      <c r="E11" s="975">
        <v>0.475</v>
      </c>
      <c r="F11" s="965">
        <v>0</v>
      </c>
      <c r="G11" s="298" t="s">
        <v>325</v>
      </c>
      <c r="H11" s="966"/>
      <c r="I11" s="299"/>
      <c r="J11" s="300">
        <v>0.95</v>
      </c>
      <c r="K11" s="301">
        <v>0.475</v>
      </c>
      <c r="L11" s="967"/>
      <c r="M11" s="968"/>
      <c r="N11" s="960"/>
      <c r="O11" s="960"/>
      <c r="P11" s="963">
        <v>62488000</v>
      </c>
      <c r="Q11" s="960"/>
      <c r="R11" s="960"/>
      <c r="S11" s="960"/>
      <c r="T11" s="960"/>
      <c r="U11" s="960"/>
      <c r="V11" s="960"/>
      <c r="W11" s="960"/>
      <c r="X11" s="960"/>
      <c r="Y11" s="960"/>
      <c r="Z11" s="960"/>
      <c r="AA11" s="960"/>
      <c r="AB11" s="960"/>
      <c r="AC11" s="960"/>
      <c r="AD11" s="961">
        <f>P11</f>
        <v>62488000</v>
      </c>
      <c r="AE11" s="961"/>
      <c r="AF11" s="302" t="s">
        <v>234</v>
      </c>
      <c r="AG11" s="962" t="s">
        <v>326</v>
      </c>
      <c r="AH11" s="962"/>
      <c r="AI11" s="955"/>
    </row>
    <row r="12" spans="1:35" ht="165.75">
      <c r="A12" s="843"/>
      <c r="B12" s="858"/>
      <c r="C12" s="952"/>
      <c r="D12" s="952"/>
      <c r="E12" s="976"/>
      <c r="F12" s="855"/>
      <c r="G12" s="305" t="s">
        <v>327</v>
      </c>
      <c r="H12" s="950"/>
      <c r="I12" s="306"/>
      <c r="J12" s="307">
        <v>2</v>
      </c>
      <c r="K12" s="307">
        <v>2</v>
      </c>
      <c r="L12" s="847"/>
      <c r="M12" s="848"/>
      <c r="N12" s="951"/>
      <c r="O12" s="951"/>
      <c r="P12" s="964"/>
      <c r="Q12" s="951"/>
      <c r="R12" s="951"/>
      <c r="S12" s="951"/>
      <c r="T12" s="951"/>
      <c r="U12" s="951"/>
      <c r="V12" s="951"/>
      <c r="W12" s="951"/>
      <c r="X12" s="951"/>
      <c r="Y12" s="951"/>
      <c r="Z12" s="951"/>
      <c r="AA12" s="951"/>
      <c r="AB12" s="951"/>
      <c r="AC12" s="951"/>
      <c r="AD12" s="840"/>
      <c r="AE12" s="840"/>
      <c r="AF12" s="239" t="s">
        <v>328</v>
      </c>
      <c r="AG12" s="841"/>
      <c r="AH12" s="841"/>
      <c r="AI12" s="842"/>
    </row>
    <row r="13" spans="1:35" ht="293.25">
      <c r="A13" s="843"/>
      <c r="B13" s="858"/>
      <c r="C13" s="952" t="s">
        <v>329</v>
      </c>
      <c r="D13" s="956" t="s">
        <v>330</v>
      </c>
      <c r="E13" s="959">
        <v>1</v>
      </c>
      <c r="F13" s="956">
        <v>0</v>
      </c>
      <c r="G13" s="305" t="s">
        <v>331</v>
      </c>
      <c r="H13" s="950"/>
      <c r="I13" s="308"/>
      <c r="J13" s="307">
        <v>362</v>
      </c>
      <c r="K13" s="307">
        <v>90</v>
      </c>
      <c r="L13" s="847"/>
      <c r="M13" s="848"/>
      <c r="N13" s="951"/>
      <c r="O13" s="951"/>
      <c r="P13" s="964"/>
      <c r="Q13" s="951"/>
      <c r="R13" s="951"/>
      <c r="S13" s="951"/>
      <c r="T13" s="951"/>
      <c r="U13" s="951"/>
      <c r="V13" s="951"/>
      <c r="W13" s="951"/>
      <c r="X13" s="951"/>
      <c r="Y13" s="951"/>
      <c r="Z13" s="951"/>
      <c r="AA13" s="951"/>
      <c r="AB13" s="951"/>
      <c r="AC13" s="951"/>
      <c r="AD13" s="840"/>
      <c r="AE13" s="840"/>
      <c r="AF13" s="244" t="s">
        <v>268</v>
      </c>
      <c r="AG13" s="841"/>
      <c r="AH13" s="841"/>
      <c r="AI13" s="842"/>
    </row>
    <row r="14" spans="1:35" ht="102">
      <c r="A14" s="843"/>
      <c r="B14" s="858"/>
      <c r="C14" s="952"/>
      <c r="D14" s="957"/>
      <c r="E14" s="957"/>
      <c r="F14" s="957"/>
      <c r="G14" s="305" t="s">
        <v>332</v>
      </c>
      <c r="H14" s="950"/>
      <c r="I14" s="306"/>
      <c r="J14" s="307">
        <v>300</v>
      </c>
      <c r="K14" s="307">
        <v>76</v>
      </c>
      <c r="L14" s="847"/>
      <c r="M14" s="848"/>
      <c r="N14" s="951"/>
      <c r="O14" s="951"/>
      <c r="P14" s="964"/>
      <c r="Q14" s="951"/>
      <c r="R14" s="951"/>
      <c r="S14" s="951"/>
      <c r="T14" s="951"/>
      <c r="U14" s="951"/>
      <c r="V14" s="951"/>
      <c r="W14" s="951"/>
      <c r="X14" s="951"/>
      <c r="Y14" s="951"/>
      <c r="Z14" s="951"/>
      <c r="AA14" s="951"/>
      <c r="AB14" s="951"/>
      <c r="AC14" s="951"/>
      <c r="AD14" s="840"/>
      <c r="AE14" s="840"/>
      <c r="AF14" s="244" t="s">
        <v>268</v>
      </c>
      <c r="AG14" s="841"/>
      <c r="AH14" s="841"/>
      <c r="AI14" s="842"/>
    </row>
    <row r="15" spans="1:35" ht="369.75">
      <c r="A15" s="843"/>
      <c r="B15" s="845"/>
      <c r="C15" s="952"/>
      <c r="D15" s="958"/>
      <c r="E15" s="958"/>
      <c r="F15" s="958"/>
      <c r="G15" s="305" t="s">
        <v>333</v>
      </c>
      <c r="H15" s="950"/>
      <c r="I15" s="306"/>
      <c r="J15" s="307">
        <v>1</v>
      </c>
      <c r="K15" s="307">
        <v>1</v>
      </c>
      <c r="L15" s="847"/>
      <c r="M15" s="848"/>
      <c r="N15" s="951"/>
      <c r="O15" s="951"/>
      <c r="P15" s="964"/>
      <c r="Q15" s="951"/>
      <c r="R15" s="951"/>
      <c r="S15" s="951"/>
      <c r="T15" s="951"/>
      <c r="U15" s="951"/>
      <c r="V15" s="951"/>
      <c r="W15" s="951"/>
      <c r="X15" s="951"/>
      <c r="Y15" s="951"/>
      <c r="Z15" s="951"/>
      <c r="AA15" s="951"/>
      <c r="AB15" s="951"/>
      <c r="AC15" s="951"/>
      <c r="AD15" s="840"/>
      <c r="AE15" s="840"/>
      <c r="AF15" s="244" t="s">
        <v>334</v>
      </c>
      <c r="AG15" s="841"/>
      <c r="AH15" s="841"/>
      <c r="AI15" s="842"/>
    </row>
    <row r="16" spans="1:35" ht="15">
      <c r="A16" s="939" t="s">
        <v>335</v>
      </c>
      <c r="B16" s="940"/>
      <c r="C16" s="940"/>
      <c r="D16" s="310"/>
      <c r="E16" s="941" t="s">
        <v>336</v>
      </c>
      <c r="F16" s="941"/>
      <c r="G16" s="941"/>
      <c r="H16" s="941"/>
      <c r="I16" s="941"/>
      <c r="J16" s="941"/>
      <c r="K16" s="941"/>
      <c r="L16" s="941"/>
      <c r="M16" s="941"/>
      <c r="N16" s="942" t="s">
        <v>0</v>
      </c>
      <c r="O16" s="942"/>
      <c r="P16" s="942"/>
      <c r="Q16" s="942"/>
      <c r="R16" s="942"/>
      <c r="S16" s="942"/>
      <c r="T16" s="942"/>
      <c r="U16" s="942"/>
      <c r="V16" s="942"/>
      <c r="W16" s="942"/>
      <c r="X16" s="942"/>
      <c r="Y16" s="942"/>
      <c r="Z16" s="942"/>
      <c r="AA16" s="942"/>
      <c r="AB16" s="942"/>
      <c r="AC16" s="942"/>
      <c r="AD16" s="942"/>
      <c r="AE16" s="942"/>
      <c r="AF16" s="943" t="s">
        <v>1</v>
      </c>
      <c r="AG16" s="943"/>
      <c r="AH16" s="943"/>
      <c r="AI16" s="944"/>
    </row>
    <row r="17" spans="1:35" ht="15">
      <c r="A17" s="945" t="s">
        <v>18</v>
      </c>
      <c r="B17" s="946" t="s">
        <v>2</v>
      </c>
      <c r="C17" s="946"/>
      <c r="D17" s="946"/>
      <c r="E17" s="946"/>
      <c r="F17" s="946"/>
      <c r="G17" s="946"/>
      <c r="H17" s="947" t="s">
        <v>3</v>
      </c>
      <c r="I17" s="948" t="s">
        <v>19</v>
      </c>
      <c r="J17" s="948" t="s">
        <v>4</v>
      </c>
      <c r="K17" s="937" t="s">
        <v>192</v>
      </c>
      <c r="L17" s="938" t="s">
        <v>20</v>
      </c>
      <c r="M17" s="938" t="s">
        <v>21</v>
      </c>
      <c r="N17" s="936" t="s">
        <v>32</v>
      </c>
      <c r="O17" s="936"/>
      <c r="P17" s="936" t="s">
        <v>33</v>
      </c>
      <c r="Q17" s="936"/>
      <c r="R17" s="936" t="s">
        <v>34</v>
      </c>
      <c r="S17" s="936"/>
      <c r="T17" s="936" t="s">
        <v>7</v>
      </c>
      <c r="U17" s="936"/>
      <c r="V17" s="936" t="s">
        <v>6</v>
      </c>
      <c r="W17" s="936"/>
      <c r="X17" s="936" t="s">
        <v>35</v>
      </c>
      <c r="Y17" s="936"/>
      <c r="Z17" s="936" t="s">
        <v>5</v>
      </c>
      <c r="AA17" s="936"/>
      <c r="AB17" s="936" t="s">
        <v>8</v>
      </c>
      <c r="AC17" s="936"/>
      <c r="AD17" s="936" t="s">
        <v>9</v>
      </c>
      <c r="AE17" s="936"/>
      <c r="AF17" s="928" t="s">
        <v>10</v>
      </c>
      <c r="AG17" s="929" t="s">
        <v>11</v>
      </c>
      <c r="AH17" s="930" t="s">
        <v>12</v>
      </c>
      <c r="AI17" s="931" t="s">
        <v>22</v>
      </c>
    </row>
    <row r="18" spans="1:35" ht="52.5" customHeight="1">
      <c r="A18" s="945"/>
      <c r="B18" s="946"/>
      <c r="C18" s="946"/>
      <c r="D18" s="946"/>
      <c r="E18" s="946"/>
      <c r="F18" s="946"/>
      <c r="G18" s="946"/>
      <c r="H18" s="947"/>
      <c r="I18" s="948" t="s">
        <v>19</v>
      </c>
      <c r="J18" s="948"/>
      <c r="K18" s="937"/>
      <c r="L18" s="938"/>
      <c r="M18" s="938"/>
      <c r="N18" s="311" t="s">
        <v>23</v>
      </c>
      <c r="O18" s="312" t="s">
        <v>24</v>
      </c>
      <c r="P18" s="311" t="s">
        <v>23</v>
      </c>
      <c r="Q18" s="312" t="s">
        <v>24</v>
      </c>
      <c r="R18" s="311" t="s">
        <v>23</v>
      </c>
      <c r="S18" s="312" t="s">
        <v>24</v>
      </c>
      <c r="T18" s="311" t="s">
        <v>23</v>
      </c>
      <c r="U18" s="312" t="s">
        <v>24</v>
      </c>
      <c r="V18" s="311" t="s">
        <v>23</v>
      </c>
      <c r="W18" s="312" t="s">
        <v>24</v>
      </c>
      <c r="X18" s="311" t="s">
        <v>23</v>
      </c>
      <c r="Y18" s="312" t="s">
        <v>24</v>
      </c>
      <c r="Z18" s="311" t="s">
        <v>23</v>
      </c>
      <c r="AA18" s="312" t="s">
        <v>25</v>
      </c>
      <c r="AB18" s="311" t="s">
        <v>23</v>
      </c>
      <c r="AC18" s="312" t="s">
        <v>25</v>
      </c>
      <c r="AD18" s="311" t="s">
        <v>23</v>
      </c>
      <c r="AE18" s="312" t="s">
        <v>25</v>
      </c>
      <c r="AF18" s="928"/>
      <c r="AG18" s="929"/>
      <c r="AH18" s="930"/>
      <c r="AI18" s="931"/>
    </row>
    <row r="19" spans="1:35" ht="33.75">
      <c r="A19" s="313" t="s">
        <v>193</v>
      </c>
      <c r="B19" s="932" t="s">
        <v>337</v>
      </c>
      <c r="C19" s="932"/>
      <c r="D19" s="932"/>
      <c r="E19" s="932"/>
      <c r="F19" s="932"/>
      <c r="G19" s="932"/>
      <c r="H19" s="314"/>
      <c r="I19" s="314"/>
      <c r="J19" s="315"/>
      <c r="K19" s="315"/>
      <c r="L19" s="316"/>
      <c r="M19" s="316"/>
      <c r="N19" s="317">
        <f>N21+N23+N25+N27</f>
        <v>0</v>
      </c>
      <c r="O19" s="317">
        <f aca="true" t="shared" si="1" ref="O19:AC19">O21+O23+O25+O27</f>
        <v>0</v>
      </c>
      <c r="P19" s="317">
        <f t="shared" si="1"/>
        <v>58714425</v>
      </c>
      <c r="Q19" s="317">
        <f t="shared" si="1"/>
        <v>0</v>
      </c>
      <c r="R19" s="317">
        <f t="shared" si="1"/>
        <v>1215741</v>
      </c>
      <c r="S19" s="317">
        <f t="shared" si="1"/>
        <v>0</v>
      </c>
      <c r="T19" s="317">
        <f t="shared" si="1"/>
        <v>0</v>
      </c>
      <c r="U19" s="317">
        <f t="shared" si="1"/>
        <v>0</v>
      </c>
      <c r="V19" s="317">
        <f t="shared" si="1"/>
        <v>0</v>
      </c>
      <c r="W19" s="317">
        <f t="shared" si="1"/>
        <v>0</v>
      </c>
      <c r="X19" s="317">
        <f t="shared" si="1"/>
        <v>0</v>
      </c>
      <c r="Y19" s="317">
        <f t="shared" si="1"/>
        <v>0</v>
      </c>
      <c r="Z19" s="317">
        <f t="shared" si="1"/>
        <v>0</v>
      </c>
      <c r="AA19" s="317">
        <f t="shared" si="1"/>
        <v>0</v>
      </c>
      <c r="AB19" s="317">
        <f t="shared" si="1"/>
        <v>0</v>
      </c>
      <c r="AC19" s="317">
        <f t="shared" si="1"/>
        <v>0</v>
      </c>
      <c r="AD19" s="317">
        <f>P19+R19</f>
        <v>59930166</v>
      </c>
      <c r="AE19" s="317">
        <f>AE21</f>
        <v>0</v>
      </c>
      <c r="AF19" s="318" t="e">
        <f>AF21+AF32+#REF!</f>
        <v>#VALUE!</v>
      </c>
      <c r="AG19" s="318"/>
      <c r="AH19" s="318"/>
      <c r="AI19" s="319"/>
    </row>
    <row r="20" spans="1:35" ht="15">
      <c r="A20" s="933"/>
      <c r="B20" s="934"/>
      <c r="C20" s="934"/>
      <c r="D20" s="934"/>
      <c r="E20" s="934"/>
      <c r="F20" s="934"/>
      <c r="G20" s="934"/>
      <c r="H20" s="934"/>
      <c r="I20" s="934"/>
      <c r="J20" s="934"/>
      <c r="K20" s="934"/>
      <c r="L20" s="934"/>
      <c r="M20" s="934"/>
      <c r="N20" s="934"/>
      <c r="O20" s="934"/>
      <c r="P20" s="934"/>
      <c r="Q20" s="934"/>
      <c r="R20" s="934"/>
      <c r="S20" s="934"/>
      <c r="T20" s="934"/>
      <c r="U20" s="934"/>
      <c r="V20" s="934"/>
      <c r="W20" s="934"/>
      <c r="X20" s="934"/>
      <c r="Y20" s="934"/>
      <c r="Z20" s="934"/>
      <c r="AA20" s="934"/>
      <c r="AB20" s="934"/>
      <c r="AC20" s="934"/>
      <c r="AD20" s="934"/>
      <c r="AE20" s="934"/>
      <c r="AF20" s="934"/>
      <c r="AG20" s="934"/>
      <c r="AH20" s="934"/>
      <c r="AI20" s="935"/>
    </row>
    <row r="21" spans="1:35" ht="33.75">
      <c r="A21" s="245" t="s">
        <v>13</v>
      </c>
      <c r="B21" s="246" t="s">
        <v>30</v>
      </c>
      <c r="C21" s="246" t="s">
        <v>14</v>
      </c>
      <c r="D21" s="246" t="s">
        <v>26</v>
      </c>
      <c r="E21" s="320" t="s">
        <v>27</v>
      </c>
      <c r="F21" s="320" t="s">
        <v>28</v>
      </c>
      <c r="G21" s="247" t="s">
        <v>15</v>
      </c>
      <c r="H21" s="246" t="s">
        <v>31</v>
      </c>
      <c r="I21" s="250"/>
      <c r="J21" s="250"/>
      <c r="K21" s="250"/>
      <c r="L21" s="250"/>
      <c r="M21" s="250"/>
      <c r="N21" s="251">
        <f>N22</f>
        <v>0</v>
      </c>
      <c r="O21" s="251">
        <f aca="true" t="shared" si="2" ref="O21:AE21">O22</f>
        <v>0</v>
      </c>
      <c r="P21" s="251">
        <f t="shared" si="2"/>
        <v>0</v>
      </c>
      <c r="Q21" s="251">
        <f t="shared" si="2"/>
        <v>0</v>
      </c>
      <c r="R21" s="251">
        <f t="shared" si="2"/>
        <v>0</v>
      </c>
      <c r="S21" s="251">
        <f t="shared" si="2"/>
        <v>0</v>
      </c>
      <c r="T21" s="251">
        <f t="shared" si="2"/>
        <v>0</v>
      </c>
      <c r="U21" s="251">
        <f t="shared" si="2"/>
        <v>0</v>
      </c>
      <c r="V21" s="251">
        <f t="shared" si="2"/>
        <v>0</v>
      </c>
      <c r="W21" s="251">
        <f t="shared" si="2"/>
        <v>0</v>
      </c>
      <c r="X21" s="251">
        <f t="shared" si="2"/>
        <v>0</v>
      </c>
      <c r="Y21" s="251">
        <f t="shared" si="2"/>
        <v>0</v>
      </c>
      <c r="Z21" s="251">
        <f t="shared" si="2"/>
        <v>0</v>
      </c>
      <c r="AA21" s="251">
        <f t="shared" si="2"/>
        <v>0</v>
      </c>
      <c r="AB21" s="251">
        <f t="shared" si="2"/>
        <v>0</v>
      </c>
      <c r="AC21" s="251">
        <f t="shared" si="2"/>
        <v>0</v>
      </c>
      <c r="AD21" s="251">
        <f t="shared" si="2"/>
        <v>0</v>
      </c>
      <c r="AE21" s="251">
        <f t="shared" si="2"/>
        <v>0</v>
      </c>
      <c r="AF21" s="253"/>
      <c r="AG21" s="321"/>
      <c r="AH21" s="321"/>
      <c r="AI21" s="255"/>
    </row>
    <row r="22" spans="1:35" ht="240">
      <c r="A22" s="322" t="s">
        <v>338</v>
      </c>
      <c r="B22" s="323">
        <v>2012252580032</v>
      </c>
      <c r="C22" s="324" t="s">
        <v>339</v>
      </c>
      <c r="D22" s="324" t="s">
        <v>340</v>
      </c>
      <c r="E22" s="231">
        <v>0</v>
      </c>
      <c r="F22" s="232">
        <v>1</v>
      </c>
      <c r="G22" s="325" t="s">
        <v>341</v>
      </c>
      <c r="H22" s="305"/>
      <c r="I22" s="306"/>
      <c r="J22" s="326">
        <v>1</v>
      </c>
      <c r="K22" s="236">
        <v>1</v>
      </c>
      <c r="L22" s="327"/>
      <c r="M22" s="328"/>
      <c r="N22" s="278"/>
      <c r="O22" s="268"/>
      <c r="P22" s="279"/>
      <c r="Q22" s="280"/>
      <c r="R22" s="280"/>
      <c r="S22" s="280"/>
      <c r="T22" s="280"/>
      <c r="U22" s="280"/>
      <c r="V22" s="280"/>
      <c r="W22" s="280"/>
      <c r="X22" s="280"/>
      <c r="Y22" s="280"/>
      <c r="Z22" s="280"/>
      <c r="AA22" s="280"/>
      <c r="AB22" s="280"/>
      <c r="AC22" s="280"/>
      <c r="AD22" s="271"/>
      <c r="AE22" s="271"/>
      <c r="AF22" s="239" t="s">
        <v>342</v>
      </c>
      <c r="AG22" s="329" t="s">
        <v>343</v>
      </c>
      <c r="AH22" s="841"/>
      <c r="AI22" s="842" t="s">
        <v>344</v>
      </c>
    </row>
    <row r="23" spans="1:35" ht="33.75">
      <c r="A23" s="245" t="s">
        <v>13</v>
      </c>
      <c r="B23" s="246" t="s">
        <v>30</v>
      </c>
      <c r="C23" s="246" t="s">
        <v>14</v>
      </c>
      <c r="D23" s="246" t="s">
        <v>26</v>
      </c>
      <c r="E23" s="320" t="s">
        <v>27</v>
      </c>
      <c r="F23" s="320" t="s">
        <v>28</v>
      </c>
      <c r="G23" s="247" t="s">
        <v>15</v>
      </c>
      <c r="H23" s="330"/>
      <c r="I23" s="331"/>
      <c r="J23" s="331"/>
      <c r="K23" s="331"/>
      <c r="L23" s="332"/>
      <c r="M23" s="333"/>
      <c r="N23" s="251">
        <f>N24</f>
        <v>0</v>
      </c>
      <c r="O23" s="251">
        <f aca="true" t="shared" si="3" ref="O23:AE23">O24</f>
        <v>0</v>
      </c>
      <c r="P23" s="251">
        <f t="shared" si="3"/>
        <v>51714425</v>
      </c>
      <c r="Q23" s="251">
        <f t="shared" si="3"/>
        <v>0</v>
      </c>
      <c r="R23" s="251">
        <f t="shared" si="3"/>
        <v>1215741</v>
      </c>
      <c r="S23" s="251">
        <f t="shared" si="3"/>
        <v>0</v>
      </c>
      <c r="T23" s="251">
        <f t="shared" si="3"/>
        <v>0</v>
      </c>
      <c r="U23" s="251">
        <f t="shared" si="3"/>
        <v>0</v>
      </c>
      <c r="V23" s="251">
        <f t="shared" si="3"/>
        <v>0</v>
      </c>
      <c r="W23" s="251">
        <f t="shared" si="3"/>
        <v>0</v>
      </c>
      <c r="X23" s="251">
        <f t="shared" si="3"/>
        <v>0</v>
      </c>
      <c r="Y23" s="251">
        <f t="shared" si="3"/>
        <v>0</v>
      </c>
      <c r="Z23" s="251">
        <f t="shared" si="3"/>
        <v>0</v>
      </c>
      <c r="AA23" s="251">
        <f t="shared" si="3"/>
        <v>0</v>
      </c>
      <c r="AB23" s="251">
        <f t="shared" si="3"/>
        <v>0</v>
      </c>
      <c r="AC23" s="251">
        <f t="shared" si="3"/>
        <v>0</v>
      </c>
      <c r="AD23" s="251">
        <f>P23+R23</f>
        <v>52930166</v>
      </c>
      <c r="AE23" s="251">
        <f t="shared" si="3"/>
        <v>0</v>
      </c>
      <c r="AF23" s="253"/>
      <c r="AG23" s="321"/>
      <c r="AH23" s="841"/>
      <c r="AI23" s="842"/>
    </row>
    <row r="24" spans="1:35" ht="242.25">
      <c r="A24" s="334" t="s">
        <v>345</v>
      </c>
      <c r="B24" s="323">
        <v>2012252580033</v>
      </c>
      <c r="C24" s="324" t="s">
        <v>346</v>
      </c>
      <c r="D24" s="324">
        <v>15</v>
      </c>
      <c r="E24" s="231">
        <v>8</v>
      </c>
      <c r="F24" s="232">
        <v>7</v>
      </c>
      <c r="G24" s="305" t="s">
        <v>347</v>
      </c>
      <c r="H24" s="305"/>
      <c r="I24" s="306"/>
      <c r="J24" s="335">
        <v>29</v>
      </c>
      <c r="K24" s="323">
        <v>15</v>
      </c>
      <c r="L24" s="327"/>
      <c r="M24" s="328"/>
      <c r="N24" s="282"/>
      <c r="O24" s="268"/>
      <c r="P24" s="278">
        <v>51714425</v>
      </c>
      <c r="Q24" s="280"/>
      <c r="R24" s="238">
        <v>1215741</v>
      </c>
      <c r="S24" s="280"/>
      <c r="T24" s="280"/>
      <c r="U24" s="280"/>
      <c r="V24" s="280"/>
      <c r="W24" s="280"/>
      <c r="X24" s="280"/>
      <c r="Y24" s="280"/>
      <c r="Z24" s="280"/>
      <c r="AA24" s="280"/>
      <c r="AB24" s="280"/>
      <c r="AC24" s="280"/>
      <c r="AD24" s="271">
        <f>P24+R24</f>
        <v>52930166</v>
      </c>
      <c r="AE24" s="271"/>
      <c r="AF24" s="239" t="s">
        <v>334</v>
      </c>
      <c r="AG24" s="329" t="s">
        <v>348</v>
      </c>
      <c r="AH24" s="841"/>
      <c r="AI24" s="842"/>
    </row>
    <row r="25" spans="1:35" ht="33.75">
      <c r="A25" s="336" t="s">
        <v>13</v>
      </c>
      <c r="B25" s="337" t="s">
        <v>30</v>
      </c>
      <c r="C25" s="337" t="s">
        <v>14</v>
      </c>
      <c r="D25" s="337" t="s">
        <v>26</v>
      </c>
      <c r="E25" s="338" t="s">
        <v>27</v>
      </c>
      <c r="F25" s="338" t="s">
        <v>28</v>
      </c>
      <c r="G25" s="339" t="s">
        <v>15</v>
      </c>
      <c r="H25" s="340"/>
      <c r="I25" s="341"/>
      <c r="J25" s="341"/>
      <c r="K25" s="341"/>
      <c r="L25" s="342"/>
      <c r="M25" s="343"/>
      <c r="N25" s="251"/>
      <c r="O25" s="252">
        <f>SUM(O26:O31)</f>
        <v>0</v>
      </c>
      <c r="P25" s="251">
        <f>P26</f>
        <v>0</v>
      </c>
      <c r="Q25" s="252">
        <f>SUM(Q26:Q31)</f>
        <v>0</v>
      </c>
      <c r="R25" s="251"/>
      <c r="S25" s="252"/>
      <c r="T25" s="251"/>
      <c r="U25" s="252"/>
      <c r="V25" s="251"/>
      <c r="W25" s="252"/>
      <c r="X25" s="251"/>
      <c r="Y25" s="252"/>
      <c r="Z25" s="251"/>
      <c r="AA25" s="252"/>
      <c r="AB25" s="251"/>
      <c r="AC25" s="252"/>
      <c r="AD25" s="271"/>
      <c r="AE25" s="271"/>
      <c r="AF25" s="253"/>
      <c r="AG25" s="321"/>
      <c r="AH25" s="841"/>
      <c r="AI25" s="842"/>
    </row>
    <row r="26" spans="1:35" ht="288">
      <c r="A26" s="334" t="s">
        <v>349</v>
      </c>
      <c r="B26" s="323">
        <v>2012252580034</v>
      </c>
      <c r="C26" s="324" t="s">
        <v>350</v>
      </c>
      <c r="D26" s="324" t="s">
        <v>351</v>
      </c>
      <c r="E26" s="242"/>
      <c r="F26" s="232"/>
      <c r="G26" s="305" t="s">
        <v>352</v>
      </c>
      <c r="H26" s="305" t="s">
        <v>353</v>
      </c>
      <c r="I26" s="308"/>
      <c r="J26" s="344">
        <v>1</v>
      </c>
      <c r="K26" s="345">
        <v>0.25</v>
      </c>
      <c r="L26" s="327"/>
      <c r="M26" s="328"/>
      <c r="N26" s="278"/>
      <c r="O26" s="268"/>
      <c r="P26" s="279"/>
      <c r="Q26" s="280"/>
      <c r="R26" s="280"/>
      <c r="S26" s="280"/>
      <c r="T26" s="280"/>
      <c r="U26" s="280"/>
      <c r="V26" s="280"/>
      <c r="W26" s="280"/>
      <c r="X26" s="280"/>
      <c r="Y26" s="280"/>
      <c r="Z26" s="280"/>
      <c r="AA26" s="280"/>
      <c r="AB26" s="280"/>
      <c r="AC26" s="280"/>
      <c r="AD26" s="271"/>
      <c r="AE26" s="271"/>
      <c r="AF26" s="244" t="s">
        <v>342</v>
      </c>
      <c r="AG26" s="329" t="s">
        <v>343</v>
      </c>
      <c r="AH26" s="841"/>
      <c r="AI26" s="842"/>
    </row>
    <row r="27" spans="1:35" ht="33.75">
      <c r="A27" s="336" t="s">
        <v>13</v>
      </c>
      <c r="B27" s="337" t="s">
        <v>30</v>
      </c>
      <c r="C27" s="337" t="s">
        <v>14</v>
      </c>
      <c r="D27" s="337" t="s">
        <v>26</v>
      </c>
      <c r="E27" s="338" t="s">
        <v>27</v>
      </c>
      <c r="F27" s="338" t="s">
        <v>28</v>
      </c>
      <c r="G27" s="339" t="s">
        <v>15</v>
      </c>
      <c r="H27" s="340"/>
      <c r="I27" s="341"/>
      <c r="J27" s="341"/>
      <c r="K27" s="341"/>
      <c r="L27" s="342"/>
      <c r="M27" s="343"/>
      <c r="N27" s="251">
        <f>N28</f>
        <v>0</v>
      </c>
      <c r="O27" s="251">
        <f aca="true" t="shared" si="4" ref="O27:AC27">O28</f>
        <v>0</v>
      </c>
      <c r="P27" s="251">
        <f t="shared" si="4"/>
        <v>7000000</v>
      </c>
      <c r="Q27" s="251">
        <f t="shared" si="4"/>
        <v>0</v>
      </c>
      <c r="R27" s="251">
        <f t="shared" si="4"/>
        <v>0</v>
      </c>
      <c r="S27" s="251">
        <f t="shared" si="4"/>
        <v>0</v>
      </c>
      <c r="T27" s="251">
        <f t="shared" si="4"/>
        <v>0</v>
      </c>
      <c r="U27" s="251">
        <f t="shared" si="4"/>
        <v>0</v>
      </c>
      <c r="V27" s="251">
        <f t="shared" si="4"/>
        <v>0</v>
      </c>
      <c r="W27" s="251">
        <f t="shared" si="4"/>
        <v>0</v>
      </c>
      <c r="X27" s="251">
        <f t="shared" si="4"/>
        <v>0</v>
      </c>
      <c r="Y27" s="251">
        <f t="shared" si="4"/>
        <v>0</v>
      </c>
      <c r="Z27" s="251">
        <f t="shared" si="4"/>
        <v>0</v>
      </c>
      <c r="AA27" s="251">
        <f t="shared" si="4"/>
        <v>0</v>
      </c>
      <c r="AB27" s="251">
        <f t="shared" si="4"/>
        <v>0</v>
      </c>
      <c r="AC27" s="251">
        <f t="shared" si="4"/>
        <v>0</v>
      </c>
      <c r="AD27" s="271">
        <f>P27</f>
        <v>7000000</v>
      </c>
      <c r="AE27" s="271"/>
      <c r="AF27" s="253"/>
      <c r="AG27" s="321"/>
      <c r="AH27" s="841"/>
      <c r="AI27" s="842"/>
    </row>
    <row r="28" spans="1:35" ht="140.25">
      <c r="A28" s="843" t="s">
        <v>354</v>
      </c>
      <c r="B28" s="844">
        <v>2012252580035</v>
      </c>
      <c r="C28" s="952" t="s">
        <v>355</v>
      </c>
      <c r="D28" s="952" t="s">
        <v>356</v>
      </c>
      <c r="E28" s="953">
        <v>0</v>
      </c>
      <c r="F28" s="954">
        <v>50</v>
      </c>
      <c r="G28" s="305" t="s">
        <v>357</v>
      </c>
      <c r="H28" s="305"/>
      <c r="I28" s="308"/>
      <c r="J28" s="16">
        <v>29</v>
      </c>
      <c r="K28" s="16">
        <v>15</v>
      </c>
      <c r="L28" s="327"/>
      <c r="M28" s="328"/>
      <c r="N28" s="951"/>
      <c r="O28" s="951"/>
      <c r="P28" s="951">
        <v>7000000</v>
      </c>
      <c r="Q28" s="951"/>
      <c r="R28" s="951"/>
      <c r="S28" s="951"/>
      <c r="T28" s="951"/>
      <c r="U28" s="951"/>
      <c r="V28" s="951"/>
      <c r="W28" s="951"/>
      <c r="X28" s="951"/>
      <c r="Y28" s="951"/>
      <c r="Z28" s="951"/>
      <c r="AA28" s="951"/>
      <c r="AB28" s="951"/>
      <c r="AC28" s="951"/>
      <c r="AD28" s="840">
        <f>P28</f>
        <v>7000000</v>
      </c>
      <c r="AE28" s="840"/>
      <c r="AF28" s="244" t="s">
        <v>358</v>
      </c>
      <c r="AG28" s="329" t="s">
        <v>359</v>
      </c>
      <c r="AH28" s="841"/>
      <c r="AI28" s="842"/>
    </row>
    <row r="29" spans="1:35" ht="114.75">
      <c r="A29" s="843"/>
      <c r="B29" s="858"/>
      <c r="C29" s="952"/>
      <c r="D29" s="952"/>
      <c r="E29" s="954"/>
      <c r="F29" s="954"/>
      <c r="G29" s="305" t="s">
        <v>360</v>
      </c>
      <c r="H29" s="305"/>
      <c r="I29" s="306"/>
      <c r="J29" s="16">
        <v>10</v>
      </c>
      <c r="K29" s="16"/>
      <c r="L29" s="327"/>
      <c r="M29" s="328"/>
      <c r="N29" s="951"/>
      <c r="O29" s="951"/>
      <c r="P29" s="951"/>
      <c r="Q29" s="951"/>
      <c r="R29" s="951"/>
      <c r="S29" s="951"/>
      <c r="T29" s="951"/>
      <c r="U29" s="951"/>
      <c r="V29" s="951"/>
      <c r="W29" s="951"/>
      <c r="X29" s="951"/>
      <c r="Y29" s="951"/>
      <c r="Z29" s="951"/>
      <c r="AA29" s="951"/>
      <c r="AB29" s="951"/>
      <c r="AC29" s="951"/>
      <c r="AD29" s="840"/>
      <c r="AE29" s="840"/>
      <c r="AF29" s="244"/>
      <c r="AG29" s="329"/>
      <c r="AH29" s="841"/>
      <c r="AI29" s="842"/>
    </row>
    <row r="30" spans="1:35" ht="89.25">
      <c r="A30" s="843"/>
      <c r="B30" s="845"/>
      <c r="C30" s="952"/>
      <c r="D30" s="952"/>
      <c r="E30" s="954"/>
      <c r="F30" s="954"/>
      <c r="G30" s="305" t="s">
        <v>361</v>
      </c>
      <c r="H30" s="305"/>
      <c r="I30" s="306"/>
      <c r="J30" s="16">
        <v>1</v>
      </c>
      <c r="K30" s="16">
        <v>1</v>
      </c>
      <c r="L30" s="327"/>
      <c r="M30" s="328"/>
      <c r="N30" s="951"/>
      <c r="O30" s="951"/>
      <c r="P30" s="951"/>
      <c r="Q30" s="951"/>
      <c r="R30" s="951"/>
      <c r="S30" s="951"/>
      <c r="T30" s="951"/>
      <c r="U30" s="951"/>
      <c r="V30" s="951"/>
      <c r="W30" s="951"/>
      <c r="X30" s="951"/>
      <c r="Y30" s="951"/>
      <c r="Z30" s="951"/>
      <c r="AA30" s="951"/>
      <c r="AB30" s="951"/>
      <c r="AC30" s="951"/>
      <c r="AD30" s="840"/>
      <c r="AE30" s="271"/>
      <c r="AF30" s="244"/>
      <c r="AG30" s="329"/>
      <c r="AH30" s="841"/>
      <c r="AI30" s="842"/>
    </row>
    <row r="31" spans="1:35" ht="15">
      <c r="A31" s="939" t="s">
        <v>362</v>
      </c>
      <c r="B31" s="940"/>
      <c r="C31" s="940"/>
      <c r="D31" s="310"/>
      <c r="E31" s="941" t="s">
        <v>363</v>
      </c>
      <c r="F31" s="941"/>
      <c r="G31" s="941"/>
      <c r="H31" s="941"/>
      <c r="I31" s="941"/>
      <c r="J31" s="941"/>
      <c r="K31" s="941"/>
      <c r="L31" s="941"/>
      <c r="M31" s="941"/>
      <c r="N31" s="942" t="s">
        <v>0</v>
      </c>
      <c r="O31" s="942"/>
      <c r="P31" s="942"/>
      <c r="Q31" s="942"/>
      <c r="R31" s="942"/>
      <c r="S31" s="942"/>
      <c r="T31" s="942"/>
      <c r="U31" s="942"/>
      <c r="V31" s="942"/>
      <c r="W31" s="942"/>
      <c r="X31" s="942"/>
      <c r="Y31" s="942"/>
      <c r="Z31" s="942"/>
      <c r="AA31" s="942"/>
      <c r="AB31" s="942"/>
      <c r="AC31" s="942"/>
      <c r="AD31" s="942"/>
      <c r="AE31" s="942"/>
      <c r="AF31" s="943" t="s">
        <v>1</v>
      </c>
      <c r="AG31" s="943"/>
      <c r="AH31" s="943"/>
      <c r="AI31" s="944"/>
    </row>
    <row r="32" spans="1:35" ht="15">
      <c r="A32" s="945" t="s">
        <v>18</v>
      </c>
      <c r="B32" s="946" t="s">
        <v>2</v>
      </c>
      <c r="C32" s="946"/>
      <c r="D32" s="946"/>
      <c r="E32" s="946"/>
      <c r="F32" s="946"/>
      <c r="G32" s="946"/>
      <c r="H32" s="947" t="s">
        <v>3</v>
      </c>
      <c r="I32" s="948" t="s">
        <v>19</v>
      </c>
      <c r="J32" s="948" t="s">
        <v>4</v>
      </c>
      <c r="K32" s="937" t="s">
        <v>192</v>
      </c>
      <c r="L32" s="938" t="s">
        <v>20</v>
      </c>
      <c r="M32" s="938" t="s">
        <v>21</v>
      </c>
      <c r="N32" s="936" t="s">
        <v>32</v>
      </c>
      <c r="O32" s="936"/>
      <c r="P32" s="936" t="s">
        <v>33</v>
      </c>
      <c r="Q32" s="936"/>
      <c r="R32" s="936" t="s">
        <v>34</v>
      </c>
      <c r="S32" s="936"/>
      <c r="T32" s="936" t="s">
        <v>7</v>
      </c>
      <c r="U32" s="936"/>
      <c r="V32" s="936" t="s">
        <v>6</v>
      </c>
      <c r="W32" s="936"/>
      <c r="X32" s="936" t="s">
        <v>35</v>
      </c>
      <c r="Y32" s="936"/>
      <c r="Z32" s="936" t="s">
        <v>5</v>
      </c>
      <c r="AA32" s="936"/>
      <c r="AB32" s="936" t="s">
        <v>8</v>
      </c>
      <c r="AC32" s="936"/>
      <c r="AD32" s="936" t="s">
        <v>9</v>
      </c>
      <c r="AE32" s="936"/>
      <c r="AF32" s="928" t="s">
        <v>10</v>
      </c>
      <c r="AG32" s="929" t="s">
        <v>11</v>
      </c>
      <c r="AH32" s="930" t="s">
        <v>12</v>
      </c>
      <c r="AI32" s="931" t="s">
        <v>22</v>
      </c>
    </row>
    <row r="33" spans="1:35" ht="55.5" customHeight="1">
      <c r="A33" s="945"/>
      <c r="B33" s="946"/>
      <c r="C33" s="946"/>
      <c r="D33" s="946"/>
      <c r="E33" s="946"/>
      <c r="F33" s="946"/>
      <c r="G33" s="946"/>
      <c r="H33" s="947"/>
      <c r="I33" s="948" t="s">
        <v>19</v>
      </c>
      <c r="J33" s="948"/>
      <c r="K33" s="937"/>
      <c r="L33" s="938"/>
      <c r="M33" s="938"/>
      <c r="N33" s="311" t="s">
        <v>23</v>
      </c>
      <c r="O33" s="312" t="s">
        <v>24</v>
      </c>
      <c r="P33" s="311" t="s">
        <v>23</v>
      </c>
      <c r="Q33" s="312" t="s">
        <v>24</v>
      </c>
      <c r="R33" s="311" t="s">
        <v>23</v>
      </c>
      <c r="S33" s="312" t="s">
        <v>24</v>
      </c>
      <c r="T33" s="311" t="s">
        <v>23</v>
      </c>
      <c r="U33" s="312" t="s">
        <v>24</v>
      </c>
      <c r="V33" s="311" t="s">
        <v>23</v>
      </c>
      <c r="W33" s="312" t="s">
        <v>24</v>
      </c>
      <c r="X33" s="311" t="s">
        <v>23</v>
      </c>
      <c r="Y33" s="312" t="s">
        <v>24</v>
      </c>
      <c r="Z33" s="311" t="s">
        <v>23</v>
      </c>
      <c r="AA33" s="312" t="s">
        <v>25</v>
      </c>
      <c r="AB33" s="311" t="s">
        <v>23</v>
      </c>
      <c r="AC33" s="312" t="s">
        <v>25</v>
      </c>
      <c r="AD33" s="311" t="s">
        <v>23</v>
      </c>
      <c r="AE33" s="312" t="s">
        <v>25</v>
      </c>
      <c r="AF33" s="928"/>
      <c r="AG33" s="929"/>
      <c r="AH33" s="930"/>
      <c r="AI33" s="931"/>
    </row>
    <row r="34" spans="1:35" ht="33.75">
      <c r="A34" s="313" t="s">
        <v>193</v>
      </c>
      <c r="B34" s="932" t="s">
        <v>364</v>
      </c>
      <c r="C34" s="932"/>
      <c r="D34" s="932"/>
      <c r="E34" s="932"/>
      <c r="F34" s="932"/>
      <c r="G34" s="932"/>
      <c r="H34" s="314"/>
      <c r="I34" s="314"/>
      <c r="J34" s="315"/>
      <c r="K34" s="315"/>
      <c r="L34" s="316"/>
      <c r="M34" s="316"/>
      <c r="N34" s="317">
        <f>N36</f>
        <v>0</v>
      </c>
      <c r="O34" s="317">
        <f aca="true" t="shared" si="5" ref="O34:AE34">O36</f>
        <v>0</v>
      </c>
      <c r="P34" s="317">
        <f t="shared" si="5"/>
        <v>0</v>
      </c>
      <c r="Q34" s="317">
        <f t="shared" si="5"/>
        <v>0</v>
      </c>
      <c r="R34" s="317">
        <f t="shared" si="5"/>
        <v>0</v>
      </c>
      <c r="S34" s="317">
        <f t="shared" si="5"/>
        <v>0</v>
      </c>
      <c r="T34" s="317">
        <f t="shared" si="5"/>
        <v>0</v>
      </c>
      <c r="U34" s="317">
        <f t="shared" si="5"/>
        <v>0</v>
      </c>
      <c r="V34" s="317">
        <f t="shared" si="5"/>
        <v>0</v>
      </c>
      <c r="W34" s="317">
        <f t="shared" si="5"/>
        <v>0</v>
      </c>
      <c r="X34" s="317">
        <f t="shared" si="5"/>
        <v>0</v>
      </c>
      <c r="Y34" s="317">
        <f t="shared" si="5"/>
        <v>0</v>
      </c>
      <c r="Z34" s="317">
        <f t="shared" si="5"/>
        <v>0</v>
      </c>
      <c r="AA34" s="317">
        <f t="shared" si="5"/>
        <v>0</v>
      </c>
      <c r="AB34" s="317">
        <f t="shared" si="5"/>
        <v>0</v>
      </c>
      <c r="AC34" s="317">
        <f t="shared" si="5"/>
        <v>0</v>
      </c>
      <c r="AD34" s="317">
        <f t="shared" si="5"/>
        <v>0</v>
      </c>
      <c r="AE34" s="317">
        <f t="shared" si="5"/>
        <v>0</v>
      </c>
      <c r="AF34" s="318" t="e">
        <f>AF36+AF40+AF49</f>
        <v>#VALUE!</v>
      </c>
      <c r="AG34" s="318"/>
      <c r="AH34" s="318"/>
      <c r="AI34" s="319"/>
    </row>
    <row r="35" spans="1:35" ht="15">
      <c r="A35" s="933"/>
      <c r="B35" s="934"/>
      <c r="C35" s="934"/>
      <c r="D35" s="934"/>
      <c r="E35" s="934"/>
      <c r="F35" s="934"/>
      <c r="G35" s="934"/>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5"/>
    </row>
    <row r="36" spans="1:35" ht="33.75">
      <c r="A36" s="245" t="s">
        <v>13</v>
      </c>
      <c r="B36" s="246" t="s">
        <v>30</v>
      </c>
      <c r="C36" s="246" t="s">
        <v>14</v>
      </c>
      <c r="D36" s="246" t="s">
        <v>26</v>
      </c>
      <c r="E36" s="320" t="s">
        <v>27</v>
      </c>
      <c r="F36" s="320" t="s">
        <v>28</v>
      </c>
      <c r="G36" s="247" t="s">
        <v>15</v>
      </c>
      <c r="H36" s="246" t="s">
        <v>31</v>
      </c>
      <c r="I36" s="250"/>
      <c r="J36" s="250"/>
      <c r="K36" s="250"/>
      <c r="L36" s="250"/>
      <c r="M36" s="250"/>
      <c r="N36" s="251">
        <f>N37</f>
        <v>0</v>
      </c>
      <c r="O36" s="251">
        <f aca="true" t="shared" si="6" ref="O36:AE36">O37</f>
        <v>0</v>
      </c>
      <c r="P36" s="251">
        <f t="shared" si="6"/>
        <v>0</v>
      </c>
      <c r="Q36" s="251">
        <f t="shared" si="6"/>
        <v>0</v>
      </c>
      <c r="R36" s="251">
        <f t="shared" si="6"/>
        <v>0</v>
      </c>
      <c r="S36" s="251">
        <f t="shared" si="6"/>
        <v>0</v>
      </c>
      <c r="T36" s="251">
        <f t="shared" si="6"/>
        <v>0</v>
      </c>
      <c r="U36" s="251">
        <f t="shared" si="6"/>
        <v>0</v>
      </c>
      <c r="V36" s="251">
        <f t="shared" si="6"/>
        <v>0</v>
      </c>
      <c r="W36" s="251">
        <f t="shared" si="6"/>
        <v>0</v>
      </c>
      <c r="X36" s="251">
        <f t="shared" si="6"/>
        <v>0</v>
      </c>
      <c r="Y36" s="251">
        <f t="shared" si="6"/>
        <v>0</v>
      </c>
      <c r="Z36" s="251">
        <f t="shared" si="6"/>
        <v>0</v>
      </c>
      <c r="AA36" s="251">
        <f t="shared" si="6"/>
        <v>0</v>
      </c>
      <c r="AB36" s="251">
        <f t="shared" si="6"/>
        <v>0</v>
      </c>
      <c r="AC36" s="251">
        <f t="shared" si="6"/>
        <v>0</v>
      </c>
      <c r="AD36" s="251">
        <f t="shared" si="6"/>
        <v>0</v>
      </c>
      <c r="AE36" s="251">
        <f t="shared" si="6"/>
        <v>0</v>
      </c>
      <c r="AF36" s="253"/>
      <c r="AG36" s="321"/>
      <c r="AH36" s="321"/>
      <c r="AI36" s="255"/>
    </row>
    <row r="37" spans="1:35" ht="156">
      <c r="A37" s="949" t="s">
        <v>365</v>
      </c>
      <c r="B37" s="844">
        <v>2012252580036</v>
      </c>
      <c r="C37" s="324" t="s">
        <v>366</v>
      </c>
      <c r="D37" s="324" t="s">
        <v>367</v>
      </c>
      <c r="E37" s="231">
        <v>1</v>
      </c>
      <c r="F37" s="232">
        <v>0</v>
      </c>
      <c r="G37" s="325" t="s">
        <v>368</v>
      </c>
      <c r="H37" s="950"/>
      <c r="I37" s="306"/>
      <c r="J37" s="326">
        <v>1</v>
      </c>
      <c r="K37" s="236">
        <v>1</v>
      </c>
      <c r="L37" s="847"/>
      <c r="M37" s="848"/>
      <c r="N37" s="278"/>
      <c r="O37" s="268"/>
      <c r="P37" s="279"/>
      <c r="Q37" s="280"/>
      <c r="R37" s="280"/>
      <c r="S37" s="280"/>
      <c r="T37" s="280"/>
      <c r="U37" s="280"/>
      <c r="V37" s="280"/>
      <c r="W37" s="280"/>
      <c r="X37" s="280"/>
      <c r="Y37" s="280"/>
      <c r="Z37" s="280"/>
      <c r="AA37" s="280"/>
      <c r="AB37" s="280"/>
      <c r="AC37" s="280"/>
      <c r="AD37" s="840"/>
      <c r="AE37" s="840"/>
      <c r="AF37" s="239" t="s">
        <v>342</v>
      </c>
      <c r="AG37" s="329" t="s">
        <v>369</v>
      </c>
      <c r="AH37" s="841"/>
      <c r="AI37" s="842" t="s">
        <v>195</v>
      </c>
    </row>
    <row r="38" spans="1:35" ht="180">
      <c r="A38" s="949"/>
      <c r="B38" s="845"/>
      <c r="C38" s="324" t="s">
        <v>370</v>
      </c>
      <c r="D38" s="324" t="s">
        <v>371</v>
      </c>
      <c r="E38" s="231">
        <v>0</v>
      </c>
      <c r="F38" s="232">
        <v>1</v>
      </c>
      <c r="G38" s="305" t="s">
        <v>372</v>
      </c>
      <c r="H38" s="950"/>
      <c r="I38" s="306"/>
      <c r="J38" s="346">
        <v>0.02</v>
      </c>
      <c r="K38" s="347">
        <v>0.0001</v>
      </c>
      <c r="L38" s="847"/>
      <c r="M38" s="848"/>
      <c r="N38" s="282"/>
      <c r="O38" s="268"/>
      <c r="P38" s="278"/>
      <c r="Q38" s="280"/>
      <c r="R38" s="280"/>
      <c r="S38" s="280"/>
      <c r="T38" s="280"/>
      <c r="U38" s="280"/>
      <c r="V38" s="280"/>
      <c r="W38" s="280"/>
      <c r="X38" s="280"/>
      <c r="Y38" s="280"/>
      <c r="Z38" s="280"/>
      <c r="AA38" s="280"/>
      <c r="AB38" s="280"/>
      <c r="AC38" s="280"/>
      <c r="AD38" s="840"/>
      <c r="AE38" s="840"/>
      <c r="AF38" s="239" t="s">
        <v>373</v>
      </c>
      <c r="AG38" s="329" t="s">
        <v>374</v>
      </c>
      <c r="AH38" s="841"/>
      <c r="AI38" s="842"/>
    </row>
    <row r="39" spans="1:35" ht="15">
      <c r="A39" s="939" t="s">
        <v>375</v>
      </c>
      <c r="B39" s="940"/>
      <c r="C39" s="940"/>
      <c r="D39" s="310"/>
      <c r="E39" s="941" t="s">
        <v>376</v>
      </c>
      <c r="F39" s="941"/>
      <c r="G39" s="941"/>
      <c r="H39" s="941"/>
      <c r="I39" s="941"/>
      <c r="J39" s="941"/>
      <c r="K39" s="941"/>
      <c r="L39" s="941"/>
      <c r="M39" s="941"/>
      <c r="N39" s="942" t="s">
        <v>0</v>
      </c>
      <c r="O39" s="942"/>
      <c r="P39" s="942"/>
      <c r="Q39" s="942"/>
      <c r="R39" s="942"/>
      <c r="S39" s="942"/>
      <c r="T39" s="942"/>
      <c r="U39" s="942"/>
      <c r="V39" s="942"/>
      <c r="W39" s="942"/>
      <c r="X39" s="942"/>
      <c r="Y39" s="942"/>
      <c r="Z39" s="942"/>
      <c r="AA39" s="942"/>
      <c r="AB39" s="942"/>
      <c r="AC39" s="942"/>
      <c r="AD39" s="942"/>
      <c r="AE39" s="942"/>
      <c r="AF39" s="943" t="s">
        <v>1</v>
      </c>
      <c r="AG39" s="943"/>
      <c r="AH39" s="943"/>
      <c r="AI39" s="944"/>
    </row>
    <row r="40" spans="1:35" ht="15">
      <c r="A40" s="945" t="s">
        <v>18</v>
      </c>
      <c r="B40" s="946" t="s">
        <v>2</v>
      </c>
      <c r="C40" s="946"/>
      <c r="D40" s="946"/>
      <c r="E40" s="946"/>
      <c r="F40" s="946"/>
      <c r="G40" s="946"/>
      <c r="H40" s="947" t="s">
        <v>3</v>
      </c>
      <c r="I40" s="948" t="s">
        <v>19</v>
      </c>
      <c r="J40" s="948" t="s">
        <v>4</v>
      </c>
      <c r="K40" s="937" t="s">
        <v>192</v>
      </c>
      <c r="L40" s="938" t="s">
        <v>20</v>
      </c>
      <c r="M40" s="938" t="s">
        <v>21</v>
      </c>
      <c r="N40" s="936" t="s">
        <v>32</v>
      </c>
      <c r="O40" s="936"/>
      <c r="P40" s="936" t="s">
        <v>33</v>
      </c>
      <c r="Q40" s="936"/>
      <c r="R40" s="936" t="s">
        <v>34</v>
      </c>
      <c r="S40" s="936"/>
      <c r="T40" s="936" t="s">
        <v>7</v>
      </c>
      <c r="U40" s="936"/>
      <c r="V40" s="936" t="s">
        <v>6</v>
      </c>
      <c r="W40" s="936"/>
      <c r="X40" s="936" t="s">
        <v>35</v>
      </c>
      <c r="Y40" s="936"/>
      <c r="Z40" s="936" t="s">
        <v>5</v>
      </c>
      <c r="AA40" s="936"/>
      <c r="AB40" s="936" t="s">
        <v>8</v>
      </c>
      <c r="AC40" s="936"/>
      <c r="AD40" s="936" t="s">
        <v>9</v>
      </c>
      <c r="AE40" s="936"/>
      <c r="AF40" s="928" t="s">
        <v>10</v>
      </c>
      <c r="AG40" s="929" t="s">
        <v>11</v>
      </c>
      <c r="AH40" s="930" t="s">
        <v>12</v>
      </c>
      <c r="AI40" s="931" t="s">
        <v>22</v>
      </c>
    </row>
    <row r="41" spans="1:35" ht="50.25" customHeight="1">
      <c r="A41" s="945"/>
      <c r="B41" s="946"/>
      <c r="C41" s="946"/>
      <c r="D41" s="946"/>
      <c r="E41" s="946"/>
      <c r="F41" s="946"/>
      <c r="G41" s="946"/>
      <c r="H41" s="947"/>
      <c r="I41" s="948" t="s">
        <v>19</v>
      </c>
      <c r="J41" s="948"/>
      <c r="K41" s="937"/>
      <c r="L41" s="938"/>
      <c r="M41" s="938"/>
      <c r="N41" s="311" t="s">
        <v>23</v>
      </c>
      <c r="O41" s="312" t="s">
        <v>24</v>
      </c>
      <c r="P41" s="311" t="s">
        <v>23</v>
      </c>
      <c r="Q41" s="312" t="s">
        <v>24</v>
      </c>
      <c r="R41" s="311" t="s">
        <v>23</v>
      </c>
      <c r="S41" s="312" t="s">
        <v>24</v>
      </c>
      <c r="T41" s="311" t="s">
        <v>23</v>
      </c>
      <c r="U41" s="312" t="s">
        <v>24</v>
      </c>
      <c r="V41" s="311" t="s">
        <v>23</v>
      </c>
      <c r="W41" s="312" t="s">
        <v>24</v>
      </c>
      <c r="X41" s="311" t="s">
        <v>23</v>
      </c>
      <c r="Y41" s="312" t="s">
        <v>24</v>
      </c>
      <c r="Z41" s="311" t="s">
        <v>23</v>
      </c>
      <c r="AA41" s="312" t="s">
        <v>25</v>
      </c>
      <c r="AB41" s="311" t="s">
        <v>23</v>
      </c>
      <c r="AC41" s="312" t="s">
        <v>25</v>
      </c>
      <c r="AD41" s="311" t="s">
        <v>23</v>
      </c>
      <c r="AE41" s="312" t="s">
        <v>25</v>
      </c>
      <c r="AF41" s="928"/>
      <c r="AG41" s="929"/>
      <c r="AH41" s="930"/>
      <c r="AI41" s="931"/>
    </row>
    <row r="42" spans="1:35" ht="45.75">
      <c r="A42" s="313" t="s">
        <v>193</v>
      </c>
      <c r="B42" s="932"/>
      <c r="C42" s="932"/>
      <c r="D42" s="932"/>
      <c r="E42" s="932"/>
      <c r="F42" s="932"/>
      <c r="G42" s="932"/>
      <c r="H42" s="314"/>
      <c r="I42" s="314"/>
      <c r="J42" s="315"/>
      <c r="K42" s="315"/>
      <c r="L42" s="316"/>
      <c r="M42" s="316"/>
      <c r="N42" s="317">
        <f>N44</f>
        <v>0</v>
      </c>
      <c r="O42" s="317">
        <f>O44</f>
        <v>0</v>
      </c>
      <c r="P42" s="317">
        <f>P44+P46+P48</f>
        <v>90455595</v>
      </c>
      <c r="Q42" s="317">
        <f aca="true" t="shared" si="7" ref="Q42:AC42">Q44+Q46+Q48</f>
        <v>0</v>
      </c>
      <c r="R42" s="317">
        <f t="shared" si="7"/>
        <v>0</v>
      </c>
      <c r="S42" s="317">
        <f t="shared" si="7"/>
        <v>0</v>
      </c>
      <c r="T42" s="317">
        <f t="shared" si="7"/>
        <v>0</v>
      </c>
      <c r="U42" s="317">
        <f t="shared" si="7"/>
        <v>0</v>
      </c>
      <c r="V42" s="317">
        <f t="shared" si="7"/>
        <v>0</v>
      </c>
      <c r="W42" s="317">
        <f t="shared" si="7"/>
        <v>0</v>
      </c>
      <c r="X42" s="317">
        <f t="shared" si="7"/>
        <v>0</v>
      </c>
      <c r="Y42" s="317">
        <f t="shared" si="7"/>
        <v>0</v>
      </c>
      <c r="Z42" s="317">
        <f t="shared" si="7"/>
        <v>0</v>
      </c>
      <c r="AA42" s="317">
        <f t="shared" si="7"/>
        <v>0</v>
      </c>
      <c r="AB42" s="317">
        <f t="shared" si="7"/>
        <v>0</v>
      </c>
      <c r="AC42" s="317">
        <f t="shared" si="7"/>
        <v>0</v>
      </c>
      <c r="AD42" s="317">
        <f>P42</f>
        <v>90455595</v>
      </c>
      <c r="AE42" s="317">
        <f>AE44+AE51+AE58</f>
        <v>0</v>
      </c>
      <c r="AF42" s="318">
        <f>AF44+AF51+AF58</f>
        <v>0</v>
      </c>
      <c r="AG42" s="318"/>
      <c r="AH42" s="318"/>
      <c r="AI42" s="319"/>
    </row>
    <row r="43" spans="1:35" ht="15">
      <c r="A43" s="933"/>
      <c r="B43" s="934"/>
      <c r="C43" s="934"/>
      <c r="D43" s="934"/>
      <c r="E43" s="934"/>
      <c r="F43" s="934"/>
      <c r="G43" s="934"/>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5"/>
    </row>
    <row r="44" spans="1:35" ht="45.75">
      <c r="A44" s="245" t="s">
        <v>13</v>
      </c>
      <c r="B44" s="246" t="s">
        <v>30</v>
      </c>
      <c r="C44" s="246" t="s">
        <v>14</v>
      </c>
      <c r="D44" s="246" t="s">
        <v>26</v>
      </c>
      <c r="E44" s="320" t="s">
        <v>27</v>
      </c>
      <c r="F44" s="320" t="s">
        <v>28</v>
      </c>
      <c r="G44" s="247" t="s">
        <v>15</v>
      </c>
      <c r="H44" s="246" t="s">
        <v>31</v>
      </c>
      <c r="I44" s="250"/>
      <c r="J44" s="250"/>
      <c r="K44" s="250"/>
      <c r="L44" s="250"/>
      <c r="M44" s="250"/>
      <c r="N44" s="251">
        <f>N45+N47+N49</f>
        <v>0</v>
      </c>
      <c r="O44" s="251">
        <f>O45+O47+O49</f>
        <v>0</v>
      </c>
      <c r="P44" s="251">
        <f>P45</f>
        <v>66978128</v>
      </c>
      <c r="Q44" s="251">
        <f aca="true" t="shared" si="8" ref="Q44:AC44">Q45</f>
        <v>0</v>
      </c>
      <c r="R44" s="251">
        <f t="shared" si="8"/>
        <v>0</v>
      </c>
      <c r="S44" s="251">
        <f t="shared" si="8"/>
        <v>0</v>
      </c>
      <c r="T44" s="251">
        <f t="shared" si="8"/>
        <v>0</v>
      </c>
      <c r="U44" s="251">
        <f t="shared" si="8"/>
        <v>0</v>
      </c>
      <c r="V44" s="251">
        <f t="shared" si="8"/>
        <v>0</v>
      </c>
      <c r="W44" s="251">
        <f t="shared" si="8"/>
        <v>0</v>
      </c>
      <c r="X44" s="251">
        <f t="shared" si="8"/>
        <v>0</v>
      </c>
      <c r="Y44" s="251">
        <f t="shared" si="8"/>
        <v>0</v>
      </c>
      <c r="Z44" s="251">
        <f t="shared" si="8"/>
        <v>0</v>
      </c>
      <c r="AA44" s="251">
        <f t="shared" si="8"/>
        <v>0</v>
      </c>
      <c r="AB44" s="251">
        <f t="shared" si="8"/>
        <v>0</v>
      </c>
      <c r="AC44" s="251">
        <f t="shared" si="8"/>
        <v>0</v>
      </c>
      <c r="AD44" s="251">
        <f>P44</f>
        <v>66978128</v>
      </c>
      <c r="AE44" s="251">
        <f>AE45+AE47+AE49</f>
        <v>0</v>
      </c>
      <c r="AF44" s="253"/>
      <c r="AG44" s="321"/>
      <c r="AH44" s="321"/>
      <c r="AI44" s="255"/>
    </row>
    <row r="45" spans="1:35" ht="256.5">
      <c r="A45" s="322" t="s">
        <v>377</v>
      </c>
      <c r="B45" s="323">
        <v>2012252580037</v>
      </c>
      <c r="C45" s="324" t="s">
        <v>378</v>
      </c>
      <c r="D45" s="324"/>
      <c r="E45" s="231"/>
      <c r="F45" s="232"/>
      <c r="G45" s="325" t="s">
        <v>379</v>
      </c>
      <c r="H45" s="305"/>
      <c r="I45" s="306"/>
      <c r="J45" s="326">
        <v>916</v>
      </c>
      <c r="K45" s="236">
        <v>229</v>
      </c>
      <c r="L45" s="348"/>
      <c r="M45" s="328"/>
      <c r="N45" s="278"/>
      <c r="O45" s="268"/>
      <c r="P45" s="279">
        <v>66978128</v>
      </c>
      <c r="Q45" s="280"/>
      <c r="R45" s="280"/>
      <c r="S45" s="280"/>
      <c r="T45" s="280"/>
      <c r="U45" s="280"/>
      <c r="V45" s="280"/>
      <c r="W45" s="280"/>
      <c r="X45" s="280"/>
      <c r="Y45" s="280"/>
      <c r="Z45" s="280"/>
      <c r="AA45" s="280"/>
      <c r="AB45" s="280"/>
      <c r="AC45" s="280"/>
      <c r="AD45" s="271">
        <f>P45</f>
        <v>66978128</v>
      </c>
      <c r="AE45" s="271"/>
      <c r="AF45" s="239" t="s">
        <v>334</v>
      </c>
      <c r="AG45" s="329" t="s">
        <v>380</v>
      </c>
      <c r="AH45" s="841"/>
      <c r="AI45" s="349" t="s">
        <v>195</v>
      </c>
    </row>
    <row r="46" spans="1:35" ht="45.75">
      <c r="A46" s="336" t="s">
        <v>13</v>
      </c>
      <c r="B46" s="350" t="s">
        <v>30</v>
      </c>
      <c r="C46" s="337" t="s">
        <v>14</v>
      </c>
      <c r="D46" s="337" t="s">
        <v>26</v>
      </c>
      <c r="E46" s="338" t="s">
        <v>27</v>
      </c>
      <c r="F46" s="338" t="s">
        <v>28</v>
      </c>
      <c r="G46" s="339" t="s">
        <v>15</v>
      </c>
      <c r="H46" s="340"/>
      <c r="I46" s="341"/>
      <c r="J46" s="341"/>
      <c r="K46" s="341"/>
      <c r="L46" s="351"/>
      <c r="M46" s="343"/>
      <c r="N46" s="251">
        <f aca="true" t="shared" si="9" ref="N46:AC46">N47+N49+N51</f>
        <v>0</v>
      </c>
      <c r="O46" s="251">
        <f t="shared" si="9"/>
        <v>0</v>
      </c>
      <c r="P46" s="251">
        <f t="shared" si="9"/>
        <v>19564556</v>
      </c>
      <c r="Q46" s="251">
        <f t="shared" si="9"/>
        <v>0</v>
      </c>
      <c r="R46" s="251">
        <f t="shared" si="9"/>
        <v>0</v>
      </c>
      <c r="S46" s="251">
        <f t="shared" si="9"/>
        <v>0</v>
      </c>
      <c r="T46" s="251">
        <f t="shared" si="9"/>
        <v>0</v>
      </c>
      <c r="U46" s="251">
        <f t="shared" si="9"/>
        <v>0</v>
      </c>
      <c r="V46" s="251">
        <f t="shared" si="9"/>
        <v>0</v>
      </c>
      <c r="W46" s="251">
        <f t="shared" si="9"/>
        <v>0</v>
      </c>
      <c r="X46" s="251">
        <f t="shared" si="9"/>
        <v>0</v>
      </c>
      <c r="Y46" s="251">
        <f t="shared" si="9"/>
        <v>0</v>
      </c>
      <c r="Z46" s="251">
        <f t="shared" si="9"/>
        <v>0</v>
      </c>
      <c r="AA46" s="251">
        <f t="shared" si="9"/>
        <v>0</v>
      </c>
      <c r="AB46" s="251">
        <f t="shared" si="9"/>
        <v>0</v>
      </c>
      <c r="AC46" s="251">
        <f t="shared" si="9"/>
        <v>0</v>
      </c>
      <c r="AD46" s="271"/>
      <c r="AE46" s="271"/>
      <c r="AF46" s="253"/>
      <c r="AG46" s="321"/>
      <c r="AH46" s="841"/>
      <c r="AI46" s="255"/>
    </row>
    <row r="47" spans="1:35" ht="192">
      <c r="A47" s="334" t="s">
        <v>381</v>
      </c>
      <c r="B47" s="323">
        <v>2012252580038</v>
      </c>
      <c r="C47" s="324" t="s">
        <v>382</v>
      </c>
      <c r="D47" s="324">
        <v>1</v>
      </c>
      <c r="E47" s="231">
        <v>1</v>
      </c>
      <c r="F47" s="232">
        <v>0</v>
      </c>
      <c r="G47" s="305" t="s">
        <v>383</v>
      </c>
      <c r="H47" s="305"/>
      <c r="I47" s="306"/>
      <c r="J47" s="326">
        <v>3400</v>
      </c>
      <c r="K47" s="236">
        <v>850</v>
      </c>
      <c r="L47" s="348"/>
      <c r="M47" s="328"/>
      <c r="N47" s="282"/>
      <c r="O47" s="268"/>
      <c r="P47" s="278">
        <v>15651645</v>
      </c>
      <c r="Q47" s="280"/>
      <c r="R47" s="280"/>
      <c r="S47" s="280"/>
      <c r="T47" s="280"/>
      <c r="U47" s="280"/>
      <c r="V47" s="280"/>
      <c r="W47" s="280"/>
      <c r="X47" s="280"/>
      <c r="Y47" s="280"/>
      <c r="Z47" s="280"/>
      <c r="AA47" s="280"/>
      <c r="AB47" s="280"/>
      <c r="AC47" s="280"/>
      <c r="AD47" s="271"/>
      <c r="AE47" s="271"/>
      <c r="AF47" s="239" t="s">
        <v>342</v>
      </c>
      <c r="AG47" s="329" t="s">
        <v>384</v>
      </c>
      <c r="AH47" s="841"/>
      <c r="AI47" s="349"/>
    </row>
    <row r="48" spans="1:35" ht="41.25">
      <c r="A48" s="336" t="s">
        <v>13</v>
      </c>
      <c r="B48" s="350" t="s">
        <v>30</v>
      </c>
      <c r="C48" s="337" t="s">
        <v>14</v>
      </c>
      <c r="D48" s="337" t="s">
        <v>26</v>
      </c>
      <c r="E48" s="338" t="s">
        <v>27</v>
      </c>
      <c r="F48" s="338" t="s">
        <v>28</v>
      </c>
      <c r="G48" s="339" t="s">
        <v>15</v>
      </c>
      <c r="H48" s="352"/>
      <c r="I48" s="341"/>
      <c r="J48" s="341"/>
      <c r="K48" s="341"/>
      <c r="L48" s="353"/>
      <c r="M48" s="354"/>
      <c r="N48" s="251">
        <f aca="true" t="shared" si="10" ref="N48:AC48">N49+N51+N53</f>
        <v>0</v>
      </c>
      <c r="O48" s="251">
        <f t="shared" si="10"/>
        <v>0</v>
      </c>
      <c r="P48" s="251">
        <f t="shared" si="10"/>
        <v>3912911</v>
      </c>
      <c r="Q48" s="251">
        <f t="shared" si="10"/>
        <v>0</v>
      </c>
      <c r="R48" s="251">
        <f t="shared" si="10"/>
        <v>0</v>
      </c>
      <c r="S48" s="251">
        <f t="shared" si="10"/>
        <v>0</v>
      </c>
      <c r="T48" s="251">
        <f t="shared" si="10"/>
        <v>0</v>
      </c>
      <c r="U48" s="251">
        <f t="shared" si="10"/>
        <v>0</v>
      </c>
      <c r="V48" s="251">
        <f t="shared" si="10"/>
        <v>0</v>
      </c>
      <c r="W48" s="251">
        <f t="shared" si="10"/>
        <v>0</v>
      </c>
      <c r="X48" s="251">
        <f t="shared" si="10"/>
        <v>0</v>
      </c>
      <c r="Y48" s="251">
        <f t="shared" si="10"/>
        <v>0</v>
      </c>
      <c r="Z48" s="251">
        <f t="shared" si="10"/>
        <v>0</v>
      </c>
      <c r="AA48" s="251">
        <f t="shared" si="10"/>
        <v>0</v>
      </c>
      <c r="AB48" s="251">
        <f t="shared" si="10"/>
        <v>0</v>
      </c>
      <c r="AC48" s="251">
        <f t="shared" si="10"/>
        <v>0</v>
      </c>
      <c r="AD48" s="355"/>
      <c r="AE48" s="355"/>
      <c r="AF48" s="253"/>
      <c r="AG48" s="321"/>
      <c r="AH48" s="925"/>
      <c r="AI48" s="255"/>
    </row>
    <row r="49" spans="1:35" ht="72.75" thickBot="1">
      <c r="A49" s="356" t="s">
        <v>385</v>
      </c>
      <c r="B49" s="357">
        <v>2012252580039</v>
      </c>
      <c r="C49" s="358" t="s">
        <v>386</v>
      </c>
      <c r="D49" s="359">
        <v>1</v>
      </c>
      <c r="E49" s="359">
        <v>0</v>
      </c>
      <c r="F49" s="359">
        <v>1</v>
      </c>
      <c r="G49" s="359" t="s">
        <v>387</v>
      </c>
      <c r="H49" s="360"/>
      <c r="I49" s="361"/>
      <c r="J49" s="362"/>
      <c r="K49" s="363"/>
      <c r="L49" s="364"/>
      <c r="M49" s="365"/>
      <c r="N49" s="366"/>
      <c r="O49" s="366"/>
      <c r="P49" s="366">
        <v>3912911</v>
      </c>
      <c r="Q49" s="366"/>
      <c r="R49" s="366"/>
      <c r="S49" s="366"/>
      <c r="T49" s="366"/>
      <c r="U49" s="366"/>
      <c r="V49" s="366"/>
      <c r="W49" s="366"/>
      <c r="X49" s="366"/>
      <c r="Y49" s="366"/>
      <c r="Z49" s="366"/>
      <c r="AA49" s="366"/>
      <c r="AB49" s="366"/>
      <c r="AC49" s="366"/>
      <c r="AD49" s="367"/>
      <c r="AE49" s="367"/>
      <c r="AF49" s="927"/>
      <c r="AG49" s="927"/>
      <c r="AH49" s="926"/>
      <c r="AI49" s="368"/>
    </row>
    <row r="50" ht="15.75" thickTop="1"/>
  </sheetData>
  <sheetProtection/>
  <mergeCells count="184">
    <mergeCell ref="A2:AI2"/>
    <mergeCell ref="A3:AI3"/>
    <mergeCell ref="A4:G4"/>
    <mergeCell ref="H4:S4"/>
    <mergeCell ref="T4:AI4"/>
    <mergeCell ref="A5:C5"/>
    <mergeCell ref="E5:M5"/>
    <mergeCell ref="N5:AE5"/>
    <mergeCell ref="AF5:AI5"/>
    <mergeCell ref="A6:A7"/>
    <mergeCell ref="B6:G7"/>
    <mergeCell ref="H6:H7"/>
    <mergeCell ref="I6:I7"/>
    <mergeCell ref="J6:J7"/>
    <mergeCell ref="K6:K7"/>
    <mergeCell ref="L6:L7"/>
    <mergeCell ref="M6:M7"/>
    <mergeCell ref="N6:O6"/>
    <mergeCell ref="P6:Q6"/>
    <mergeCell ref="R6:S6"/>
    <mergeCell ref="T6:U6"/>
    <mergeCell ref="V6:W6"/>
    <mergeCell ref="X6:Y6"/>
    <mergeCell ref="Z6:AA6"/>
    <mergeCell ref="AB6:AC6"/>
    <mergeCell ref="AD6:AE6"/>
    <mergeCell ref="AF6:AF7"/>
    <mergeCell ref="AG6:AG7"/>
    <mergeCell ref="AH6:AH7"/>
    <mergeCell ref="AI6:AI7"/>
    <mergeCell ref="B8:G8"/>
    <mergeCell ref="A9:AI9"/>
    <mergeCell ref="A11:A15"/>
    <mergeCell ref="B11:B15"/>
    <mergeCell ref="C11:C12"/>
    <mergeCell ref="D11:D12"/>
    <mergeCell ref="E11:E12"/>
    <mergeCell ref="F11:F12"/>
    <mergeCell ref="H11:H15"/>
    <mergeCell ref="L11:L15"/>
    <mergeCell ref="M11:M15"/>
    <mergeCell ref="N11:N15"/>
    <mergeCell ref="O11:O15"/>
    <mergeCell ref="AA11:AA15"/>
    <mergeCell ref="P11:P15"/>
    <mergeCell ref="Q11:Q15"/>
    <mergeCell ref="R11:R15"/>
    <mergeCell ref="S11:S15"/>
    <mergeCell ref="T11:T15"/>
    <mergeCell ref="U11:U15"/>
    <mergeCell ref="AC11:AC15"/>
    <mergeCell ref="AD11:AD15"/>
    <mergeCell ref="AE11:AE15"/>
    <mergeCell ref="AG11:AG15"/>
    <mergeCell ref="AH11:AH15"/>
    <mergeCell ref="V11:V15"/>
    <mergeCell ref="W11:W15"/>
    <mergeCell ref="X11:X15"/>
    <mergeCell ref="Y11:Y15"/>
    <mergeCell ref="Z11:Z15"/>
    <mergeCell ref="AI11:AI15"/>
    <mergeCell ref="C13:C15"/>
    <mergeCell ref="D13:D15"/>
    <mergeCell ref="E13:E15"/>
    <mergeCell ref="F13:F15"/>
    <mergeCell ref="A16:C16"/>
    <mergeCell ref="E16:M16"/>
    <mergeCell ref="N16:AE16"/>
    <mergeCell ref="AF16:AI16"/>
    <mergeCell ref="AB11:AB15"/>
    <mergeCell ref="A17:A18"/>
    <mergeCell ref="B17:G18"/>
    <mergeCell ref="H17:H18"/>
    <mergeCell ref="I17:I18"/>
    <mergeCell ref="J17:J18"/>
    <mergeCell ref="K17:K18"/>
    <mergeCell ref="L17:L18"/>
    <mergeCell ref="M17:M18"/>
    <mergeCell ref="N17:O17"/>
    <mergeCell ref="P17:Q17"/>
    <mergeCell ref="R17:S17"/>
    <mergeCell ref="T17:U17"/>
    <mergeCell ref="V17:W17"/>
    <mergeCell ref="X17:Y17"/>
    <mergeCell ref="Z17:AA17"/>
    <mergeCell ref="AB17:AC17"/>
    <mergeCell ref="AD17:AE17"/>
    <mergeCell ref="AF17:AF18"/>
    <mergeCell ref="AG17:AG18"/>
    <mergeCell ref="AH17:AH18"/>
    <mergeCell ref="AI17:AI18"/>
    <mergeCell ref="B19:G19"/>
    <mergeCell ref="A20:AI20"/>
    <mergeCell ref="AH22:AH30"/>
    <mergeCell ref="AI22:AI30"/>
    <mergeCell ref="A28:A30"/>
    <mergeCell ref="B28:B30"/>
    <mergeCell ref="C28:C30"/>
    <mergeCell ref="D28:D30"/>
    <mergeCell ref="E28:E30"/>
    <mergeCell ref="F28:F30"/>
    <mergeCell ref="N28:N30"/>
    <mergeCell ref="O28:O30"/>
    <mergeCell ref="P28:P30"/>
    <mergeCell ref="AA28:AA30"/>
    <mergeCell ref="AB28:AB30"/>
    <mergeCell ref="Q28:Q30"/>
    <mergeCell ref="R28:R30"/>
    <mergeCell ref="S28:S30"/>
    <mergeCell ref="T28:T30"/>
    <mergeCell ref="U28:U30"/>
    <mergeCell ref="V28:V30"/>
    <mergeCell ref="AC28:AC30"/>
    <mergeCell ref="AD28:AD30"/>
    <mergeCell ref="AE28:AE29"/>
    <mergeCell ref="A31:C31"/>
    <mergeCell ref="E31:M31"/>
    <mergeCell ref="N31:AE31"/>
    <mergeCell ref="W28:W30"/>
    <mergeCell ref="X28:X30"/>
    <mergeCell ref="Y28:Y30"/>
    <mergeCell ref="Z28:Z30"/>
    <mergeCell ref="AF31:AI31"/>
    <mergeCell ref="A32:A33"/>
    <mergeCell ref="B32:G33"/>
    <mergeCell ref="H32:H33"/>
    <mergeCell ref="I32:I33"/>
    <mergeCell ref="J32:J33"/>
    <mergeCell ref="K32:K33"/>
    <mergeCell ref="L32:L33"/>
    <mergeCell ref="M32:M33"/>
    <mergeCell ref="N32:O32"/>
    <mergeCell ref="AI32:AI33"/>
    <mergeCell ref="P32:Q32"/>
    <mergeCell ref="R32:S32"/>
    <mergeCell ref="T32:U32"/>
    <mergeCell ref="V32:W32"/>
    <mergeCell ref="X32:Y32"/>
    <mergeCell ref="Z32:AA32"/>
    <mergeCell ref="M37:M38"/>
    <mergeCell ref="AD37:AD38"/>
    <mergeCell ref="AE37:AE38"/>
    <mergeCell ref="AH37:AH38"/>
    <mergeCell ref="AB32:AC32"/>
    <mergeCell ref="AD32:AE32"/>
    <mergeCell ref="AF32:AF33"/>
    <mergeCell ref="AG32:AG33"/>
    <mergeCell ref="AH32:AH33"/>
    <mergeCell ref="B40:G41"/>
    <mergeCell ref="H40:H41"/>
    <mergeCell ref="I40:I41"/>
    <mergeCell ref="J40:J41"/>
    <mergeCell ref="B34:G34"/>
    <mergeCell ref="A35:AI35"/>
    <mergeCell ref="A37:A38"/>
    <mergeCell ref="B37:B38"/>
    <mergeCell ref="H37:H38"/>
    <mergeCell ref="L37:L38"/>
    <mergeCell ref="M40:M41"/>
    <mergeCell ref="N40:O40"/>
    <mergeCell ref="P40:Q40"/>
    <mergeCell ref="R40:S40"/>
    <mergeCell ref="AI37:AI38"/>
    <mergeCell ref="A39:C39"/>
    <mergeCell ref="E39:M39"/>
    <mergeCell ref="N39:AE39"/>
    <mergeCell ref="AF39:AI39"/>
    <mergeCell ref="A40:A41"/>
    <mergeCell ref="B42:G42"/>
    <mergeCell ref="A43:AI43"/>
    <mergeCell ref="T40:U40"/>
    <mergeCell ref="V40:W40"/>
    <mergeCell ref="X40:Y40"/>
    <mergeCell ref="Z40:AA40"/>
    <mergeCell ref="AB40:AC40"/>
    <mergeCell ref="AD40:AE40"/>
    <mergeCell ref="K40:K41"/>
    <mergeCell ref="L40:L41"/>
    <mergeCell ref="AH45:AH49"/>
    <mergeCell ref="AF49:AG49"/>
    <mergeCell ref="AF40:AF41"/>
    <mergeCell ref="AG40:AG41"/>
    <mergeCell ref="AH40:AH41"/>
    <mergeCell ref="AI40:AI41"/>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2:AI35"/>
  <sheetViews>
    <sheetView zoomScalePageLayoutView="0" workbookViewId="0" topLeftCell="A43">
      <selection activeCell="N1" sqref="N1:AI16384"/>
    </sheetView>
  </sheetViews>
  <sheetFormatPr defaultColWidth="11.421875" defaultRowHeight="15"/>
  <cols>
    <col min="14" max="35" width="3.57421875" style="0" customWidth="1"/>
  </cols>
  <sheetData>
    <row r="1" ht="15.75" thickBot="1"/>
    <row r="2" spans="1:35" ht="15.75" thickBot="1">
      <c r="A2" s="900" t="s">
        <v>388</v>
      </c>
      <c r="B2" s="901"/>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2"/>
    </row>
    <row r="3" spans="1:35" ht="15.75" thickBot="1">
      <c r="A3" s="1053" t="s">
        <v>186</v>
      </c>
      <c r="B3" s="1054"/>
      <c r="C3" s="1054"/>
      <c r="D3" s="1054"/>
      <c r="E3" s="1054"/>
      <c r="F3" s="1054"/>
      <c r="G3" s="1054"/>
      <c r="H3" s="1054"/>
      <c r="I3" s="1054"/>
      <c r="J3" s="1054"/>
      <c r="K3" s="1054"/>
      <c r="L3" s="1054"/>
      <c r="M3" s="1054"/>
      <c r="N3" s="1054"/>
      <c r="O3" s="1054"/>
      <c r="P3" s="1054"/>
      <c r="Q3" s="1054"/>
      <c r="R3" s="1054"/>
      <c r="S3" s="1054"/>
      <c r="T3" s="1054"/>
      <c r="U3" s="1054"/>
      <c r="V3" s="1054"/>
      <c r="W3" s="1054"/>
      <c r="X3" s="1054"/>
      <c r="Y3" s="1054"/>
      <c r="Z3" s="1054"/>
      <c r="AA3" s="1054"/>
      <c r="AB3" s="1054"/>
      <c r="AC3" s="1054"/>
      <c r="AD3" s="1054"/>
      <c r="AE3" s="1054"/>
      <c r="AF3" s="1054"/>
      <c r="AG3" s="1054"/>
      <c r="AH3" s="1054"/>
      <c r="AI3" s="1055"/>
    </row>
    <row r="4" spans="1:35" ht="15">
      <c r="A4" s="1056" t="s">
        <v>389</v>
      </c>
      <c r="B4" s="907"/>
      <c r="C4" s="907"/>
      <c r="D4" s="907"/>
      <c r="E4" s="907"/>
      <c r="F4" s="907"/>
      <c r="G4" s="908"/>
      <c r="H4" s="909" t="s">
        <v>390</v>
      </c>
      <c r="I4" s="910"/>
      <c r="J4" s="910"/>
      <c r="K4" s="910"/>
      <c r="L4" s="910"/>
      <c r="M4" s="910"/>
      <c r="N4" s="910"/>
      <c r="O4" s="910"/>
      <c r="P4" s="910"/>
      <c r="Q4" s="910"/>
      <c r="R4" s="910"/>
      <c r="S4" s="911"/>
      <c r="T4" s="1057" t="s">
        <v>318</v>
      </c>
      <c r="U4" s="1058"/>
      <c r="V4" s="1058"/>
      <c r="W4" s="1058"/>
      <c r="X4" s="1058"/>
      <c r="Y4" s="1058"/>
      <c r="Z4" s="1058"/>
      <c r="AA4" s="1058"/>
      <c r="AB4" s="1058"/>
      <c r="AC4" s="1058"/>
      <c r="AD4" s="1058"/>
      <c r="AE4" s="1058"/>
      <c r="AF4" s="1058"/>
      <c r="AG4" s="1058"/>
      <c r="AH4" s="1058"/>
      <c r="AI4" s="1059"/>
    </row>
    <row r="5" spans="1:35" ht="55.5" customHeight="1" thickBot="1">
      <c r="A5" s="1060" t="s">
        <v>391</v>
      </c>
      <c r="B5" s="915"/>
      <c r="C5" s="916"/>
      <c r="D5" s="198"/>
      <c r="E5" s="917" t="s">
        <v>392</v>
      </c>
      <c r="F5" s="917"/>
      <c r="G5" s="917"/>
      <c r="H5" s="917"/>
      <c r="I5" s="917"/>
      <c r="J5" s="917"/>
      <c r="K5" s="917"/>
      <c r="L5" s="917"/>
      <c r="M5" s="918"/>
      <c r="N5" s="919" t="s">
        <v>0</v>
      </c>
      <c r="O5" s="920"/>
      <c r="P5" s="920"/>
      <c r="Q5" s="920"/>
      <c r="R5" s="920"/>
      <c r="S5" s="920"/>
      <c r="T5" s="920"/>
      <c r="U5" s="920"/>
      <c r="V5" s="920"/>
      <c r="W5" s="920"/>
      <c r="X5" s="920"/>
      <c r="Y5" s="920"/>
      <c r="Z5" s="920"/>
      <c r="AA5" s="920"/>
      <c r="AB5" s="920"/>
      <c r="AC5" s="920"/>
      <c r="AD5" s="920"/>
      <c r="AE5" s="921"/>
      <c r="AF5" s="922" t="s">
        <v>1</v>
      </c>
      <c r="AG5" s="923"/>
      <c r="AH5" s="923"/>
      <c r="AI5" s="924"/>
    </row>
    <row r="6" spans="1:35" ht="15">
      <c r="A6" s="888" t="s">
        <v>18</v>
      </c>
      <c r="B6" s="890" t="s">
        <v>2</v>
      </c>
      <c r="C6" s="891"/>
      <c r="D6" s="891"/>
      <c r="E6" s="891"/>
      <c r="F6" s="891"/>
      <c r="G6" s="891"/>
      <c r="H6" s="894" t="s">
        <v>3</v>
      </c>
      <c r="I6" s="896" t="s">
        <v>19</v>
      </c>
      <c r="J6" s="896" t="s">
        <v>4</v>
      </c>
      <c r="K6" s="898" t="s">
        <v>93</v>
      </c>
      <c r="L6" s="883" t="s">
        <v>20</v>
      </c>
      <c r="M6" s="885" t="s">
        <v>21</v>
      </c>
      <c r="N6" s="887" t="s">
        <v>32</v>
      </c>
      <c r="O6" s="879"/>
      <c r="P6" s="878" t="s">
        <v>33</v>
      </c>
      <c r="Q6" s="879"/>
      <c r="R6" s="878" t="s">
        <v>34</v>
      </c>
      <c r="S6" s="879"/>
      <c r="T6" s="878" t="s">
        <v>7</v>
      </c>
      <c r="U6" s="879"/>
      <c r="V6" s="878" t="s">
        <v>6</v>
      </c>
      <c r="W6" s="879"/>
      <c r="X6" s="878" t="s">
        <v>35</v>
      </c>
      <c r="Y6" s="879"/>
      <c r="Z6" s="878" t="s">
        <v>5</v>
      </c>
      <c r="AA6" s="879"/>
      <c r="AB6" s="878" t="s">
        <v>8</v>
      </c>
      <c r="AC6" s="879"/>
      <c r="AD6" s="878" t="s">
        <v>9</v>
      </c>
      <c r="AE6" s="880"/>
      <c r="AF6" s="881" t="s">
        <v>10</v>
      </c>
      <c r="AG6" s="867" t="s">
        <v>11</v>
      </c>
      <c r="AH6" s="869" t="s">
        <v>12</v>
      </c>
      <c r="AI6" s="871" t="s">
        <v>22</v>
      </c>
    </row>
    <row r="7" spans="1:35" ht="57.75" customHeight="1" thickBot="1">
      <c r="A7" s="889"/>
      <c r="B7" s="892"/>
      <c r="C7" s="893"/>
      <c r="D7" s="893"/>
      <c r="E7" s="893"/>
      <c r="F7" s="893"/>
      <c r="G7" s="893"/>
      <c r="H7" s="895"/>
      <c r="I7" s="897" t="s">
        <v>19</v>
      </c>
      <c r="J7" s="897"/>
      <c r="K7" s="899"/>
      <c r="L7" s="884"/>
      <c r="M7" s="886"/>
      <c r="N7" s="199" t="s">
        <v>23</v>
      </c>
      <c r="O7" s="200" t="s">
        <v>24</v>
      </c>
      <c r="P7" s="201" t="s">
        <v>23</v>
      </c>
      <c r="Q7" s="200" t="s">
        <v>24</v>
      </c>
      <c r="R7" s="201" t="s">
        <v>23</v>
      </c>
      <c r="S7" s="200" t="s">
        <v>24</v>
      </c>
      <c r="T7" s="201" t="s">
        <v>23</v>
      </c>
      <c r="U7" s="200" t="s">
        <v>24</v>
      </c>
      <c r="V7" s="201" t="s">
        <v>23</v>
      </c>
      <c r="W7" s="200" t="s">
        <v>24</v>
      </c>
      <c r="X7" s="201" t="s">
        <v>23</v>
      </c>
      <c r="Y7" s="200" t="s">
        <v>24</v>
      </c>
      <c r="Z7" s="201" t="s">
        <v>23</v>
      </c>
      <c r="AA7" s="200" t="s">
        <v>25</v>
      </c>
      <c r="AB7" s="201" t="s">
        <v>23</v>
      </c>
      <c r="AC7" s="200" t="s">
        <v>25</v>
      </c>
      <c r="AD7" s="201" t="s">
        <v>23</v>
      </c>
      <c r="AE7" s="202" t="s">
        <v>25</v>
      </c>
      <c r="AF7" s="882"/>
      <c r="AG7" s="868"/>
      <c r="AH7" s="870"/>
      <c r="AI7" s="872"/>
    </row>
    <row r="8" spans="1:35" ht="68.25" thickBot="1">
      <c r="A8" s="203" t="s">
        <v>393</v>
      </c>
      <c r="B8" s="873" t="s">
        <v>394</v>
      </c>
      <c r="C8" s="874"/>
      <c r="D8" s="874"/>
      <c r="E8" s="874"/>
      <c r="F8" s="874"/>
      <c r="G8" s="874"/>
      <c r="H8" s="204" t="s">
        <v>395</v>
      </c>
      <c r="I8" s="205"/>
      <c r="J8" s="206"/>
      <c r="K8" s="206"/>
      <c r="L8" s="207"/>
      <c r="M8" s="208"/>
      <c r="N8" s="209">
        <f>N10</f>
        <v>0</v>
      </c>
      <c r="O8" s="209">
        <f aca="true" t="shared" si="0" ref="O8:AE8">O10</f>
        <v>0</v>
      </c>
      <c r="P8" s="209">
        <f t="shared" si="0"/>
        <v>0</v>
      </c>
      <c r="Q8" s="209">
        <f t="shared" si="0"/>
        <v>0</v>
      </c>
      <c r="R8" s="209">
        <f t="shared" si="0"/>
        <v>6000000</v>
      </c>
      <c r="S8" s="209">
        <f t="shared" si="0"/>
        <v>0</v>
      </c>
      <c r="T8" s="209">
        <f t="shared" si="0"/>
        <v>0</v>
      </c>
      <c r="U8" s="209">
        <f t="shared" si="0"/>
        <v>0</v>
      </c>
      <c r="V8" s="209">
        <f t="shared" si="0"/>
        <v>0</v>
      </c>
      <c r="W8" s="209">
        <f t="shared" si="0"/>
        <v>0</v>
      </c>
      <c r="X8" s="209">
        <f t="shared" si="0"/>
        <v>0</v>
      </c>
      <c r="Y8" s="209">
        <f t="shared" si="0"/>
        <v>0</v>
      </c>
      <c r="Z8" s="209">
        <f t="shared" si="0"/>
        <v>0</v>
      </c>
      <c r="AA8" s="209">
        <f t="shared" si="0"/>
        <v>0</v>
      </c>
      <c r="AB8" s="209">
        <f t="shared" si="0"/>
        <v>0</v>
      </c>
      <c r="AC8" s="209">
        <f t="shared" si="0"/>
        <v>0</v>
      </c>
      <c r="AD8" s="209">
        <f t="shared" si="0"/>
        <v>6000000</v>
      </c>
      <c r="AE8" s="209">
        <f t="shared" si="0"/>
        <v>0</v>
      </c>
      <c r="AF8" s="212"/>
      <c r="AG8" s="213"/>
      <c r="AH8" s="213"/>
      <c r="AI8" s="214"/>
    </row>
    <row r="9" spans="1:35" ht="15.75" thickBot="1">
      <c r="A9" s="969"/>
      <c r="B9" s="970"/>
      <c r="C9" s="970"/>
      <c r="D9" s="970"/>
      <c r="E9" s="970"/>
      <c r="F9" s="970"/>
      <c r="G9" s="970"/>
      <c r="H9" s="970"/>
      <c r="I9" s="970"/>
      <c r="J9" s="970"/>
      <c r="K9" s="970"/>
      <c r="L9" s="970"/>
      <c r="M9" s="970"/>
      <c r="N9" s="970"/>
      <c r="O9" s="970"/>
      <c r="P9" s="970"/>
      <c r="Q9" s="970"/>
      <c r="R9" s="970"/>
      <c r="S9" s="970"/>
      <c r="T9" s="970"/>
      <c r="U9" s="970"/>
      <c r="V9" s="970"/>
      <c r="W9" s="970"/>
      <c r="X9" s="970"/>
      <c r="Y9" s="970"/>
      <c r="Z9" s="970"/>
      <c r="AA9" s="970"/>
      <c r="AB9" s="970"/>
      <c r="AC9" s="970"/>
      <c r="AD9" s="970"/>
      <c r="AE9" s="970"/>
      <c r="AF9" s="970"/>
      <c r="AG9" s="970"/>
      <c r="AH9" s="970"/>
      <c r="AI9" s="971"/>
    </row>
    <row r="10" spans="1:35" ht="42" thickBot="1">
      <c r="A10" s="284" t="s">
        <v>13</v>
      </c>
      <c r="B10" s="285" t="s">
        <v>30</v>
      </c>
      <c r="C10" s="285" t="s">
        <v>14</v>
      </c>
      <c r="D10" s="285" t="s">
        <v>26</v>
      </c>
      <c r="E10" s="286" t="s">
        <v>27</v>
      </c>
      <c r="F10" s="286" t="s">
        <v>28</v>
      </c>
      <c r="G10" s="287" t="s">
        <v>15</v>
      </c>
      <c r="H10" s="288" t="s">
        <v>31</v>
      </c>
      <c r="I10" s="289"/>
      <c r="J10" s="289"/>
      <c r="K10" s="289"/>
      <c r="L10" s="289"/>
      <c r="M10" s="290"/>
      <c r="N10" s="291">
        <f>N11</f>
        <v>0</v>
      </c>
      <c r="O10" s="291">
        <f aca="true" t="shared" si="1" ref="O10:AE10">O11</f>
        <v>0</v>
      </c>
      <c r="P10" s="291">
        <f t="shared" si="1"/>
        <v>0</v>
      </c>
      <c r="Q10" s="291">
        <f t="shared" si="1"/>
        <v>0</v>
      </c>
      <c r="R10" s="291">
        <f t="shared" si="1"/>
        <v>6000000</v>
      </c>
      <c r="S10" s="291">
        <f t="shared" si="1"/>
        <v>0</v>
      </c>
      <c r="T10" s="291">
        <f t="shared" si="1"/>
        <v>0</v>
      </c>
      <c r="U10" s="291">
        <f t="shared" si="1"/>
        <v>0</v>
      </c>
      <c r="V10" s="291">
        <f t="shared" si="1"/>
        <v>0</v>
      </c>
      <c r="W10" s="291">
        <f t="shared" si="1"/>
        <v>0</v>
      </c>
      <c r="X10" s="291">
        <f t="shared" si="1"/>
        <v>0</v>
      </c>
      <c r="Y10" s="291">
        <f t="shared" si="1"/>
        <v>0</v>
      </c>
      <c r="Z10" s="291">
        <f t="shared" si="1"/>
        <v>0</v>
      </c>
      <c r="AA10" s="291">
        <f t="shared" si="1"/>
        <v>0</v>
      </c>
      <c r="AB10" s="291">
        <f t="shared" si="1"/>
        <v>0</v>
      </c>
      <c r="AC10" s="291">
        <f t="shared" si="1"/>
        <v>0</v>
      </c>
      <c r="AD10" s="291">
        <f t="shared" si="1"/>
        <v>6000000</v>
      </c>
      <c r="AE10" s="291">
        <f t="shared" si="1"/>
        <v>0</v>
      </c>
      <c r="AF10" s="295">
        <f>SUM(AF11:AF14)</f>
        <v>0</v>
      </c>
      <c r="AG10" s="296"/>
      <c r="AH10" s="296"/>
      <c r="AI10" s="369"/>
    </row>
    <row r="11" spans="1:35" ht="259.5" thickBot="1">
      <c r="A11" s="1047" t="s">
        <v>396</v>
      </c>
      <c r="B11" s="1050">
        <v>2012252580040</v>
      </c>
      <c r="C11" s="370" t="s">
        <v>397</v>
      </c>
      <c r="D11" s="371"/>
      <c r="E11" s="372" t="s">
        <v>398</v>
      </c>
      <c r="F11" s="373" t="s">
        <v>399</v>
      </c>
      <c r="G11" s="374" t="s">
        <v>400</v>
      </c>
      <c r="H11" s="375" t="s">
        <v>401</v>
      </c>
      <c r="I11" s="376"/>
      <c r="J11" s="377">
        <v>1</v>
      </c>
      <c r="K11" s="378" t="s">
        <v>402</v>
      </c>
      <c r="L11" s="379"/>
      <c r="M11" s="379"/>
      <c r="N11" s="1035"/>
      <c r="O11" s="1035"/>
      <c r="P11" s="1035"/>
      <c r="Q11" s="1035"/>
      <c r="R11" s="1035">
        <v>6000000</v>
      </c>
      <c r="S11" s="1035"/>
      <c r="T11" s="1035"/>
      <c r="U11" s="1035"/>
      <c r="V11" s="1035"/>
      <c r="W11" s="1035"/>
      <c r="X11" s="1035"/>
      <c r="Y11" s="1035"/>
      <c r="Z11" s="1035"/>
      <c r="AA11" s="1035"/>
      <c r="AB11" s="1035"/>
      <c r="AC11" s="1035"/>
      <c r="AD11" s="1038">
        <f>R11</f>
        <v>6000000</v>
      </c>
      <c r="AE11" s="1039"/>
      <c r="AF11" s="381" t="s">
        <v>403</v>
      </c>
      <c r="AG11" s="1040" t="s">
        <v>404</v>
      </c>
      <c r="AH11" s="1043"/>
      <c r="AI11" s="1044" t="s">
        <v>405</v>
      </c>
    </row>
    <row r="12" spans="1:35" ht="45.75" thickBot="1">
      <c r="A12" s="1048"/>
      <c r="B12" s="1051"/>
      <c r="C12" s="370" t="s">
        <v>406</v>
      </c>
      <c r="D12" s="371" t="s">
        <v>407</v>
      </c>
      <c r="E12" s="383"/>
      <c r="F12" s="373" t="s">
        <v>408</v>
      </c>
      <c r="G12" s="374" t="s">
        <v>409</v>
      </c>
      <c r="H12" s="384" t="s">
        <v>406</v>
      </c>
      <c r="I12" s="376"/>
      <c r="J12" s="377">
        <v>1</v>
      </c>
      <c r="K12" s="385"/>
      <c r="L12" s="386"/>
      <c r="M12" s="387"/>
      <c r="N12" s="1036"/>
      <c r="O12" s="1036"/>
      <c r="P12" s="1036"/>
      <c r="Q12" s="1036"/>
      <c r="R12" s="1036"/>
      <c r="S12" s="1036"/>
      <c r="T12" s="1036"/>
      <c r="U12" s="1036"/>
      <c r="V12" s="1036"/>
      <c r="W12" s="1036"/>
      <c r="X12" s="1036"/>
      <c r="Y12" s="1036"/>
      <c r="Z12" s="1036"/>
      <c r="AA12" s="1036"/>
      <c r="AB12" s="1036"/>
      <c r="AC12" s="1036"/>
      <c r="AD12" s="1024"/>
      <c r="AE12" s="840"/>
      <c r="AF12" s="239" t="s">
        <v>410</v>
      </c>
      <c r="AG12" s="1041"/>
      <c r="AH12" s="841"/>
      <c r="AI12" s="1045"/>
    </row>
    <row r="13" spans="1:35" ht="52.5" thickBot="1">
      <c r="A13" s="1048"/>
      <c r="B13" s="1051"/>
      <c r="C13" s="370" t="s">
        <v>411</v>
      </c>
      <c r="D13" s="371" t="s">
        <v>412</v>
      </c>
      <c r="E13" s="390" t="s">
        <v>413</v>
      </c>
      <c r="F13" s="373"/>
      <c r="G13" s="374" t="s">
        <v>414</v>
      </c>
      <c r="H13" s="391" t="s">
        <v>413</v>
      </c>
      <c r="I13" s="376">
        <v>0</v>
      </c>
      <c r="J13" s="377">
        <v>20</v>
      </c>
      <c r="K13" s="378" t="s">
        <v>415</v>
      </c>
      <c r="L13" s="378"/>
      <c r="M13" s="387"/>
      <c r="N13" s="1036"/>
      <c r="O13" s="1036"/>
      <c r="P13" s="1036"/>
      <c r="Q13" s="1036"/>
      <c r="R13" s="1036"/>
      <c r="S13" s="1036"/>
      <c r="T13" s="1036"/>
      <c r="U13" s="1036"/>
      <c r="V13" s="1036"/>
      <c r="W13" s="1036"/>
      <c r="X13" s="1036"/>
      <c r="Y13" s="1036"/>
      <c r="Z13" s="1036"/>
      <c r="AA13" s="1036"/>
      <c r="AB13" s="1036"/>
      <c r="AC13" s="1036"/>
      <c r="AD13" s="1024"/>
      <c r="AE13" s="840"/>
      <c r="AF13" s="244" t="s">
        <v>416</v>
      </c>
      <c r="AG13" s="1041"/>
      <c r="AH13" s="841"/>
      <c r="AI13" s="1045"/>
    </row>
    <row r="14" spans="1:35" ht="75" thickBot="1">
      <c r="A14" s="1049"/>
      <c r="B14" s="1052"/>
      <c r="C14" s="370" t="s">
        <v>417</v>
      </c>
      <c r="D14" s="371" t="s">
        <v>418</v>
      </c>
      <c r="E14" s="392" t="s">
        <v>419</v>
      </c>
      <c r="F14" s="373"/>
      <c r="G14" s="374" t="s">
        <v>420</v>
      </c>
      <c r="H14" s="371" t="s">
        <v>418</v>
      </c>
      <c r="I14" s="376">
        <v>0</v>
      </c>
      <c r="J14" s="377">
        <v>4</v>
      </c>
      <c r="K14" s="385">
        <v>4</v>
      </c>
      <c r="L14" s="379"/>
      <c r="M14" s="387"/>
      <c r="N14" s="1037"/>
      <c r="O14" s="1037"/>
      <c r="P14" s="1037"/>
      <c r="Q14" s="1037"/>
      <c r="R14" s="1037"/>
      <c r="S14" s="1037"/>
      <c r="T14" s="1037"/>
      <c r="U14" s="1037"/>
      <c r="V14" s="1037"/>
      <c r="W14" s="1037"/>
      <c r="X14" s="1037"/>
      <c r="Y14" s="1037"/>
      <c r="Z14" s="1037"/>
      <c r="AA14" s="1037"/>
      <c r="AB14" s="1037"/>
      <c r="AC14" s="1037"/>
      <c r="AD14" s="1025"/>
      <c r="AE14" s="1026"/>
      <c r="AF14" s="394" t="s">
        <v>421</v>
      </c>
      <c r="AG14" s="1042"/>
      <c r="AH14" s="1009"/>
      <c r="AI14" s="1046"/>
    </row>
    <row r="15" spans="1:35" ht="15.75" thickBot="1">
      <c r="A15" s="382"/>
      <c r="B15" s="395"/>
      <c r="C15" s="396"/>
      <c r="D15" s="396"/>
      <c r="E15" s="397"/>
      <c r="F15" s="398"/>
      <c r="G15" s="399"/>
      <c r="H15" s="400"/>
      <c r="I15" s="4"/>
      <c r="J15" s="401"/>
      <c r="K15" s="402"/>
      <c r="L15" s="403"/>
      <c r="M15" s="404"/>
      <c r="N15" s="405"/>
      <c r="O15" s="406"/>
      <c r="P15" s="407"/>
      <c r="Q15" s="408"/>
      <c r="R15" s="408"/>
      <c r="S15" s="408"/>
      <c r="T15" s="408"/>
      <c r="U15" s="408"/>
      <c r="V15" s="408"/>
      <c r="W15" s="408"/>
      <c r="X15" s="408"/>
      <c r="Y15" s="408"/>
      <c r="Z15" s="408"/>
      <c r="AA15" s="408"/>
      <c r="AB15" s="408"/>
      <c r="AC15" s="408"/>
      <c r="AD15" s="409"/>
      <c r="AE15" s="409"/>
      <c r="AF15" s="410"/>
      <c r="AG15" s="388"/>
      <c r="AH15" s="388"/>
      <c r="AI15" s="411"/>
    </row>
    <row r="16" spans="1:35" ht="42" thickBot="1">
      <c r="A16" s="284" t="s">
        <v>13</v>
      </c>
      <c r="B16" s="412" t="s">
        <v>30</v>
      </c>
      <c r="C16" s="285" t="s">
        <v>14</v>
      </c>
      <c r="D16" s="285" t="s">
        <v>29</v>
      </c>
      <c r="E16" s="286" t="s">
        <v>27</v>
      </c>
      <c r="F16" s="286" t="s">
        <v>28</v>
      </c>
      <c r="G16" s="287" t="s">
        <v>16</v>
      </c>
      <c r="H16" s="288" t="s">
        <v>31</v>
      </c>
      <c r="I16" s="413"/>
      <c r="J16" s="414"/>
      <c r="K16" s="414"/>
      <c r="L16" s="289"/>
      <c r="M16" s="415"/>
      <c r="N16" s="291">
        <f>SUM(N17:N35)</f>
        <v>0</v>
      </c>
      <c r="O16" s="292">
        <f>SUM(O17:O35)</f>
        <v>0</v>
      </c>
      <c r="P16" s="293">
        <f>SUM(P17:P35)</f>
        <v>0</v>
      </c>
      <c r="Q16" s="292">
        <f>SUM(Q17:Q35)</f>
        <v>0</v>
      </c>
      <c r="R16" s="293">
        <f>R17</f>
        <v>6000000</v>
      </c>
      <c r="S16" s="292"/>
      <c r="T16" s="293"/>
      <c r="U16" s="292"/>
      <c r="V16" s="293"/>
      <c r="W16" s="292"/>
      <c r="X16" s="293"/>
      <c r="Y16" s="292"/>
      <c r="Z16" s="293"/>
      <c r="AA16" s="292"/>
      <c r="AB16" s="293"/>
      <c r="AC16" s="292"/>
      <c r="AD16" s="293">
        <f>AD17</f>
        <v>6000000</v>
      </c>
      <c r="AE16" s="292">
        <f>AE17</f>
        <v>0</v>
      </c>
      <c r="AF16" s="295">
        <f>SUM(AF17:AF35)</f>
        <v>0</v>
      </c>
      <c r="AG16" s="296"/>
      <c r="AH16" s="296"/>
      <c r="AI16" s="297"/>
    </row>
    <row r="17" spans="1:35" ht="49.5">
      <c r="A17" s="1030" t="s">
        <v>422</v>
      </c>
      <c r="B17" s="1032">
        <v>2012252580041</v>
      </c>
      <c r="C17" s="416" t="s">
        <v>423</v>
      </c>
      <c r="D17" s="1001" t="s">
        <v>424</v>
      </c>
      <c r="E17" s="1015" t="s">
        <v>425</v>
      </c>
      <c r="F17" s="1001" t="s">
        <v>426</v>
      </c>
      <c r="G17" s="1004" t="s">
        <v>427</v>
      </c>
      <c r="H17" s="1027" t="s">
        <v>428</v>
      </c>
      <c r="I17" s="979">
        <v>0.1</v>
      </c>
      <c r="J17" s="989">
        <v>1</v>
      </c>
      <c r="K17" s="989">
        <v>1</v>
      </c>
      <c r="L17" s="992"/>
      <c r="M17" s="992"/>
      <c r="N17" s="979" t="s">
        <v>429</v>
      </c>
      <c r="O17" s="986"/>
      <c r="P17" s="986"/>
      <c r="Q17" s="986"/>
      <c r="R17" s="986">
        <v>6000000</v>
      </c>
      <c r="S17" s="986"/>
      <c r="T17" s="986"/>
      <c r="U17" s="986"/>
      <c r="V17" s="986"/>
      <c r="W17" s="986"/>
      <c r="X17" s="986"/>
      <c r="Y17" s="986"/>
      <c r="Z17" s="986"/>
      <c r="AA17" s="986"/>
      <c r="AB17" s="986"/>
      <c r="AC17" s="1021"/>
      <c r="AD17" s="1024">
        <f>R17</f>
        <v>6000000</v>
      </c>
      <c r="AE17" s="840"/>
      <c r="AF17" s="977" t="s">
        <v>430</v>
      </c>
      <c r="AG17" s="841" t="s">
        <v>404</v>
      </c>
      <c r="AH17" s="1010"/>
      <c r="AI17" s="1012" t="s">
        <v>405</v>
      </c>
    </row>
    <row r="18" spans="1:35" ht="57.75">
      <c r="A18" s="1030"/>
      <c r="B18" s="1033"/>
      <c r="C18" s="420" t="s">
        <v>431</v>
      </c>
      <c r="D18" s="1002"/>
      <c r="E18" s="1016"/>
      <c r="F18" s="1002"/>
      <c r="G18" s="957"/>
      <c r="H18" s="1028"/>
      <c r="I18" s="980"/>
      <c r="J18" s="990"/>
      <c r="K18" s="990"/>
      <c r="L18" s="993"/>
      <c r="M18" s="993"/>
      <c r="N18" s="980"/>
      <c r="O18" s="987"/>
      <c r="P18" s="987"/>
      <c r="Q18" s="987"/>
      <c r="R18" s="987"/>
      <c r="S18" s="987"/>
      <c r="T18" s="987"/>
      <c r="U18" s="987"/>
      <c r="V18" s="987"/>
      <c r="W18" s="987"/>
      <c r="X18" s="987"/>
      <c r="Y18" s="987"/>
      <c r="Z18" s="987"/>
      <c r="AA18" s="987"/>
      <c r="AB18" s="987"/>
      <c r="AC18" s="1022"/>
      <c r="AD18" s="1024"/>
      <c r="AE18" s="840"/>
      <c r="AF18" s="985"/>
      <c r="AG18" s="841"/>
      <c r="AH18" s="1010"/>
      <c r="AI18" s="1013"/>
    </row>
    <row r="19" spans="1:35" ht="24.75">
      <c r="A19" s="1030"/>
      <c r="B19" s="1033"/>
      <c r="C19" s="421" t="s">
        <v>432</v>
      </c>
      <c r="D19" s="1002"/>
      <c r="E19" s="1016"/>
      <c r="F19" s="1002"/>
      <c r="G19" s="957"/>
      <c r="H19" s="1028"/>
      <c r="I19" s="980"/>
      <c r="J19" s="990"/>
      <c r="K19" s="990"/>
      <c r="L19" s="993"/>
      <c r="M19" s="993"/>
      <c r="N19" s="980"/>
      <c r="O19" s="987"/>
      <c r="P19" s="987"/>
      <c r="Q19" s="987"/>
      <c r="R19" s="987"/>
      <c r="S19" s="987"/>
      <c r="T19" s="987"/>
      <c r="U19" s="987"/>
      <c r="V19" s="987"/>
      <c r="W19" s="987"/>
      <c r="X19" s="987"/>
      <c r="Y19" s="987"/>
      <c r="Z19" s="987"/>
      <c r="AA19" s="987"/>
      <c r="AB19" s="987"/>
      <c r="AC19" s="1022"/>
      <c r="AD19" s="1024"/>
      <c r="AE19" s="840"/>
      <c r="AF19" s="985"/>
      <c r="AG19" s="841"/>
      <c r="AH19" s="1010"/>
      <c r="AI19" s="1013"/>
    </row>
    <row r="20" spans="1:35" ht="83.25" thickBot="1">
      <c r="A20" s="1030"/>
      <c r="B20" s="1033"/>
      <c r="C20" s="422" t="s">
        <v>433</v>
      </c>
      <c r="D20" s="1003"/>
      <c r="E20" s="1017"/>
      <c r="F20" s="1003"/>
      <c r="G20" s="1005"/>
      <c r="H20" s="1029"/>
      <c r="I20" s="981"/>
      <c r="J20" s="991"/>
      <c r="K20" s="991"/>
      <c r="L20" s="994"/>
      <c r="M20" s="994"/>
      <c r="N20" s="980"/>
      <c r="O20" s="987"/>
      <c r="P20" s="987"/>
      <c r="Q20" s="987"/>
      <c r="R20" s="987"/>
      <c r="S20" s="987"/>
      <c r="T20" s="987"/>
      <c r="U20" s="987"/>
      <c r="V20" s="987"/>
      <c r="W20" s="987"/>
      <c r="X20" s="987"/>
      <c r="Y20" s="987"/>
      <c r="Z20" s="987"/>
      <c r="AA20" s="987"/>
      <c r="AB20" s="987"/>
      <c r="AC20" s="1022"/>
      <c r="AD20" s="1024"/>
      <c r="AE20" s="840"/>
      <c r="AF20" s="978"/>
      <c r="AG20" s="841"/>
      <c r="AH20" s="1010"/>
      <c r="AI20" s="1013"/>
    </row>
    <row r="21" spans="1:35" ht="41.25">
      <c r="A21" s="1030"/>
      <c r="B21" s="1033"/>
      <c r="C21" s="416" t="s">
        <v>434</v>
      </c>
      <c r="D21" s="995" t="s">
        <v>435</v>
      </c>
      <c r="E21" s="1015" t="s">
        <v>436</v>
      </c>
      <c r="F21" s="1001" t="s">
        <v>436</v>
      </c>
      <c r="G21" s="1004" t="s">
        <v>437</v>
      </c>
      <c r="H21" s="1018" t="s">
        <v>438</v>
      </c>
      <c r="I21" s="979">
        <v>0</v>
      </c>
      <c r="J21" s="979">
        <v>1</v>
      </c>
      <c r="K21" s="989">
        <v>1</v>
      </c>
      <c r="L21" s="992"/>
      <c r="M21" s="992"/>
      <c r="N21" s="980"/>
      <c r="O21" s="987"/>
      <c r="P21" s="987"/>
      <c r="Q21" s="987"/>
      <c r="R21" s="987"/>
      <c r="S21" s="987"/>
      <c r="T21" s="987"/>
      <c r="U21" s="987"/>
      <c r="V21" s="987"/>
      <c r="W21" s="987"/>
      <c r="X21" s="987"/>
      <c r="Y21" s="987"/>
      <c r="Z21" s="987"/>
      <c r="AA21" s="987"/>
      <c r="AB21" s="987"/>
      <c r="AC21" s="1022"/>
      <c r="AD21" s="1024"/>
      <c r="AE21" s="840"/>
      <c r="AF21" s="977" t="s">
        <v>439</v>
      </c>
      <c r="AG21" s="841"/>
      <c r="AH21" s="1010"/>
      <c r="AI21" s="1013"/>
    </row>
    <row r="22" spans="1:35" ht="33">
      <c r="A22" s="1030"/>
      <c r="B22" s="1033"/>
      <c r="C22" s="421" t="s">
        <v>440</v>
      </c>
      <c r="D22" s="996"/>
      <c r="E22" s="1016"/>
      <c r="F22" s="1002"/>
      <c r="G22" s="957"/>
      <c r="H22" s="1019"/>
      <c r="I22" s="980"/>
      <c r="J22" s="980"/>
      <c r="K22" s="990"/>
      <c r="L22" s="993"/>
      <c r="M22" s="993"/>
      <c r="N22" s="980"/>
      <c r="O22" s="987"/>
      <c r="P22" s="987"/>
      <c r="Q22" s="987"/>
      <c r="R22" s="987"/>
      <c r="S22" s="987"/>
      <c r="T22" s="987"/>
      <c r="U22" s="987"/>
      <c r="V22" s="987"/>
      <c r="W22" s="987"/>
      <c r="X22" s="987"/>
      <c r="Y22" s="987"/>
      <c r="Z22" s="987"/>
      <c r="AA22" s="987"/>
      <c r="AB22" s="987"/>
      <c r="AC22" s="1022"/>
      <c r="AD22" s="1024"/>
      <c r="AE22" s="840"/>
      <c r="AF22" s="985"/>
      <c r="AG22" s="841"/>
      <c r="AH22" s="1010"/>
      <c r="AI22" s="1013"/>
    </row>
    <row r="23" spans="1:35" ht="33.75" thickBot="1">
      <c r="A23" s="1030"/>
      <c r="B23" s="1033"/>
      <c r="C23" s="424" t="s">
        <v>441</v>
      </c>
      <c r="D23" s="997"/>
      <c r="E23" s="1017"/>
      <c r="F23" s="1003"/>
      <c r="G23" s="1005"/>
      <c r="H23" s="1020"/>
      <c r="I23" s="981"/>
      <c r="J23" s="981"/>
      <c r="K23" s="991"/>
      <c r="L23" s="994"/>
      <c r="M23" s="994"/>
      <c r="N23" s="980"/>
      <c r="O23" s="987"/>
      <c r="P23" s="987"/>
      <c r="Q23" s="987"/>
      <c r="R23" s="987"/>
      <c r="S23" s="987"/>
      <c r="T23" s="987"/>
      <c r="U23" s="987"/>
      <c r="V23" s="987"/>
      <c r="W23" s="987"/>
      <c r="X23" s="987"/>
      <c r="Y23" s="987"/>
      <c r="Z23" s="987"/>
      <c r="AA23" s="987"/>
      <c r="AB23" s="987"/>
      <c r="AC23" s="1022"/>
      <c r="AD23" s="1024"/>
      <c r="AE23" s="840"/>
      <c r="AF23" s="978"/>
      <c r="AG23" s="841"/>
      <c r="AH23" s="1010"/>
      <c r="AI23" s="1013"/>
    </row>
    <row r="24" spans="1:35" ht="41.25">
      <c r="A24" s="1030"/>
      <c r="B24" s="1033"/>
      <c r="C24" s="426" t="s">
        <v>442</v>
      </c>
      <c r="D24" s="995" t="s">
        <v>443</v>
      </c>
      <c r="E24" s="998" t="s">
        <v>444</v>
      </c>
      <c r="F24" s="1001" t="s">
        <v>445</v>
      </c>
      <c r="G24" s="1004" t="s">
        <v>446</v>
      </c>
      <c r="H24" s="1006" t="s">
        <v>447</v>
      </c>
      <c r="I24" s="979">
        <v>0</v>
      </c>
      <c r="J24" s="979">
        <v>1</v>
      </c>
      <c r="K24" s="979">
        <v>1</v>
      </c>
      <c r="L24" s="982"/>
      <c r="M24" s="982"/>
      <c r="N24" s="980"/>
      <c r="O24" s="987"/>
      <c r="P24" s="987"/>
      <c r="Q24" s="987"/>
      <c r="R24" s="987"/>
      <c r="S24" s="987"/>
      <c r="T24" s="987"/>
      <c r="U24" s="987"/>
      <c r="V24" s="987"/>
      <c r="W24" s="987"/>
      <c r="X24" s="987"/>
      <c r="Y24" s="987"/>
      <c r="Z24" s="987"/>
      <c r="AA24" s="987"/>
      <c r="AB24" s="987"/>
      <c r="AC24" s="1022"/>
      <c r="AD24" s="1024"/>
      <c r="AE24" s="840"/>
      <c r="AF24" s="977" t="s">
        <v>448</v>
      </c>
      <c r="AG24" s="841"/>
      <c r="AH24" s="1010"/>
      <c r="AI24" s="1013"/>
    </row>
    <row r="25" spans="1:35" ht="41.25">
      <c r="A25" s="1030"/>
      <c r="B25" s="1033"/>
      <c r="C25" s="427" t="s">
        <v>449</v>
      </c>
      <c r="D25" s="996"/>
      <c r="E25" s="999"/>
      <c r="F25" s="1002"/>
      <c r="G25" s="957"/>
      <c r="H25" s="1007"/>
      <c r="I25" s="980">
        <v>0</v>
      </c>
      <c r="J25" s="980">
        <v>1</v>
      </c>
      <c r="K25" s="980"/>
      <c r="L25" s="983"/>
      <c r="M25" s="983"/>
      <c r="N25" s="980"/>
      <c r="O25" s="987"/>
      <c r="P25" s="987"/>
      <c r="Q25" s="987"/>
      <c r="R25" s="987"/>
      <c r="S25" s="987"/>
      <c r="T25" s="987"/>
      <c r="U25" s="987"/>
      <c r="V25" s="987"/>
      <c r="W25" s="987"/>
      <c r="X25" s="987"/>
      <c r="Y25" s="987"/>
      <c r="Z25" s="987"/>
      <c r="AA25" s="987"/>
      <c r="AB25" s="987"/>
      <c r="AC25" s="1022"/>
      <c r="AD25" s="1024"/>
      <c r="AE25" s="840"/>
      <c r="AF25" s="985"/>
      <c r="AG25" s="841"/>
      <c r="AH25" s="1010"/>
      <c r="AI25" s="1013"/>
    </row>
    <row r="26" spans="1:35" ht="42" thickBot="1">
      <c r="A26" s="1030"/>
      <c r="B26" s="1033"/>
      <c r="C26" s="424" t="s">
        <v>450</v>
      </c>
      <c r="D26" s="997"/>
      <c r="E26" s="1000"/>
      <c r="F26" s="1003"/>
      <c r="G26" s="1005"/>
      <c r="H26" s="1008"/>
      <c r="I26" s="981">
        <v>0</v>
      </c>
      <c r="J26" s="981">
        <v>1</v>
      </c>
      <c r="K26" s="981"/>
      <c r="L26" s="984"/>
      <c r="M26" s="984"/>
      <c r="N26" s="980"/>
      <c r="O26" s="987"/>
      <c r="P26" s="987"/>
      <c r="Q26" s="987"/>
      <c r="R26" s="987"/>
      <c r="S26" s="987"/>
      <c r="T26" s="987"/>
      <c r="U26" s="987"/>
      <c r="V26" s="987"/>
      <c r="W26" s="987"/>
      <c r="X26" s="987"/>
      <c r="Y26" s="987"/>
      <c r="Z26" s="987"/>
      <c r="AA26" s="987"/>
      <c r="AB26" s="987"/>
      <c r="AC26" s="1022"/>
      <c r="AD26" s="1024"/>
      <c r="AE26" s="840"/>
      <c r="AF26" s="978"/>
      <c r="AG26" s="841"/>
      <c r="AH26" s="1010"/>
      <c r="AI26" s="1013"/>
    </row>
    <row r="27" spans="1:35" ht="41.25">
      <c r="A27" s="1030"/>
      <c r="B27" s="1033"/>
      <c r="C27" s="426" t="s">
        <v>451</v>
      </c>
      <c r="D27" s="428" t="s">
        <v>452</v>
      </c>
      <c r="E27" s="429" t="s">
        <v>453</v>
      </c>
      <c r="F27" s="428" t="s">
        <v>454</v>
      </c>
      <c r="G27" s="1004" t="s">
        <v>455</v>
      </c>
      <c r="H27" s="430" t="s">
        <v>452</v>
      </c>
      <c r="I27" s="431">
        <v>0</v>
      </c>
      <c r="J27" s="431">
        <v>1</v>
      </c>
      <c r="K27" s="431">
        <v>1</v>
      </c>
      <c r="L27" s="432"/>
      <c r="M27" s="432"/>
      <c r="N27" s="980"/>
      <c r="O27" s="987"/>
      <c r="P27" s="987"/>
      <c r="Q27" s="987"/>
      <c r="R27" s="987"/>
      <c r="S27" s="987"/>
      <c r="T27" s="987"/>
      <c r="U27" s="987"/>
      <c r="V27" s="987"/>
      <c r="W27" s="987"/>
      <c r="X27" s="987"/>
      <c r="Y27" s="987"/>
      <c r="Z27" s="987"/>
      <c r="AA27" s="987"/>
      <c r="AB27" s="987"/>
      <c r="AC27" s="1022"/>
      <c r="AD27" s="1024"/>
      <c r="AE27" s="840"/>
      <c r="AF27" s="977" t="s">
        <v>456</v>
      </c>
      <c r="AG27" s="841"/>
      <c r="AH27" s="1010"/>
      <c r="AI27" s="1013"/>
    </row>
    <row r="28" spans="1:35" ht="83.25" thickBot="1">
      <c r="A28" s="1030"/>
      <c r="B28" s="1033"/>
      <c r="C28" s="433" t="s">
        <v>457</v>
      </c>
      <c r="D28" s="424" t="s">
        <v>458</v>
      </c>
      <c r="E28" s="434" t="s">
        <v>459</v>
      </c>
      <c r="F28" s="435" t="s">
        <v>460</v>
      </c>
      <c r="G28" s="1005"/>
      <c r="H28" s="436" t="s">
        <v>461</v>
      </c>
      <c r="I28" s="437">
        <v>0</v>
      </c>
      <c r="J28" s="438">
        <v>4</v>
      </c>
      <c r="K28" s="438">
        <v>4</v>
      </c>
      <c r="L28" s="439"/>
      <c r="M28" s="439"/>
      <c r="N28" s="980"/>
      <c r="O28" s="987"/>
      <c r="P28" s="987"/>
      <c r="Q28" s="987"/>
      <c r="R28" s="987"/>
      <c r="S28" s="987"/>
      <c r="T28" s="987"/>
      <c r="U28" s="987"/>
      <c r="V28" s="987"/>
      <c r="W28" s="987"/>
      <c r="X28" s="987"/>
      <c r="Y28" s="987"/>
      <c r="Z28" s="987"/>
      <c r="AA28" s="987"/>
      <c r="AB28" s="987"/>
      <c r="AC28" s="1022"/>
      <c r="AD28" s="1024"/>
      <c r="AE28" s="840"/>
      <c r="AF28" s="978"/>
      <c r="AG28" s="841"/>
      <c r="AH28" s="1010"/>
      <c r="AI28" s="1013"/>
    </row>
    <row r="29" spans="1:35" ht="42" thickBot="1">
      <c r="A29" s="1030"/>
      <c r="B29" s="1033"/>
      <c r="C29" s="371" t="s">
        <v>462</v>
      </c>
      <c r="D29" s="371" t="s">
        <v>458</v>
      </c>
      <c r="E29" s="373" t="s">
        <v>460</v>
      </c>
      <c r="F29" s="373" t="s">
        <v>460</v>
      </c>
      <c r="G29" s="440" t="s">
        <v>463</v>
      </c>
      <c r="H29" s="441" t="s">
        <v>464</v>
      </c>
      <c r="I29" s="376">
        <v>0</v>
      </c>
      <c r="J29" s="442">
        <v>6</v>
      </c>
      <c r="K29" s="442">
        <v>6</v>
      </c>
      <c r="L29" s="443"/>
      <c r="M29" s="443"/>
      <c r="N29" s="980"/>
      <c r="O29" s="987"/>
      <c r="P29" s="987"/>
      <c r="Q29" s="987"/>
      <c r="R29" s="987"/>
      <c r="S29" s="987"/>
      <c r="T29" s="987"/>
      <c r="U29" s="987"/>
      <c r="V29" s="987"/>
      <c r="W29" s="987"/>
      <c r="X29" s="987"/>
      <c r="Y29" s="987"/>
      <c r="Z29" s="987"/>
      <c r="AA29" s="987"/>
      <c r="AB29" s="987"/>
      <c r="AC29" s="1022"/>
      <c r="AD29" s="1024"/>
      <c r="AE29" s="840"/>
      <c r="AF29" s="259" t="s">
        <v>465</v>
      </c>
      <c r="AG29" s="841"/>
      <c r="AH29" s="1010"/>
      <c r="AI29" s="1013"/>
    </row>
    <row r="30" spans="1:35" ht="126.75" thickBot="1">
      <c r="A30" s="1030"/>
      <c r="B30" s="1033"/>
      <c r="C30" s="371" t="s">
        <v>466</v>
      </c>
      <c r="D30" s="371" t="s">
        <v>467</v>
      </c>
      <c r="E30" s="444"/>
      <c r="F30" s="373"/>
      <c r="G30" s="440" t="s">
        <v>468</v>
      </c>
      <c r="H30" s="371" t="s">
        <v>467</v>
      </c>
      <c r="I30" s="376">
        <v>0</v>
      </c>
      <c r="J30" s="442">
        <v>1</v>
      </c>
      <c r="K30" s="442">
        <v>1</v>
      </c>
      <c r="L30" s="445"/>
      <c r="M30" s="445"/>
      <c r="N30" s="980"/>
      <c r="O30" s="987"/>
      <c r="P30" s="987"/>
      <c r="Q30" s="987"/>
      <c r="R30" s="987"/>
      <c r="S30" s="987"/>
      <c r="T30" s="987"/>
      <c r="U30" s="987"/>
      <c r="V30" s="987"/>
      <c r="W30" s="987"/>
      <c r="X30" s="987"/>
      <c r="Y30" s="987"/>
      <c r="Z30" s="987"/>
      <c r="AA30" s="987"/>
      <c r="AB30" s="987"/>
      <c r="AC30" s="1022"/>
      <c r="AD30" s="1024"/>
      <c r="AE30" s="840"/>
      <c r="AF30" s="259" t="s">
        <v>456</v>
      </c>
      <c r="AG30" s="841"/>
      <c r="AH30" s="1010"/>
      <c r="AI30" s="1013"/>
    </row>
    <row r="31" spans="1:35" ht="147.75" thickBot="1">
      <c r="A31" s="1030"/>
      <c r="B31" s="1033"/>
      <c r="C31" s="446" t="s">
        <v>469</v>
      </c>
      <c r="D31" s="371" t="s">
        <v>458</v>
      </c>
      <c r="E31" s="444" t="s">
        <v>470</v>
      </c>
      <c r="F31" s="373" t="s">
        <v>470</v>
      </c>
      <c r="G31" s="447" t="s">
        <v>471</v>
      </c>
      <c r="H31" s="441" t="s">
        <v>472</v>
      </c>
      <c r="I31" s="448" t="s">
        <v>473</v>
      </c>
      <c r="J31" s="442">
        <v>60</v>
      </c>
      <c r="K31" s="442">
        <v>2</v>
      </c>
      <c r="L31" s="449"/>
      <c r="M31" s="449"/>
      <c r="N31" s="980"/>
      <c r="O31" s="987"/>
      <c r="P31" s="987"/>
      <c r="Q31" s="987"/>
      <c r="R31" s="987"/>
      <c r="S31" s="987"/>
      <c r="T31" s="987"/>
      <c r="U31" s="987"/>
      <c r="V31" s="987"/>
      <c r="W31" s="987"/>
      <c r="X31" s="987"/>
      <c r="Y31" s="987"/>
      <c r="Z31" s="987"/>
      <c r="AA31" s="987"/>
      <c r="AB31" s="987"/>
      <c r="AC31" s="1022"/>
      <c r="AD31" s="1024"/>
      <c r="AE31" s="840"/>
      <c r="AF31" s="259" t="s">
        <v>474</v>
      </c>
      <c r="AG31" s="841"/>
      <c r="AH31" s="1010"/>
      <c r="AI31" s="1013"/>
    </row>
    <row r="32" spans="1:35" ht="96.75" thickBot="1">
      <c r="A32" s="1030"/>
      <c r="B32" s="1033"/>
      <c r="C32" s="371" t="s">
        <v>475</v>
      </c>
      <c r="D32" s="371" t="s">
        <v>476</v>
      </c>
      <c r="E32" s="444" t="s">
        <v>477</v>
      </c>
      <c r="F32" s="444" t="s">
        <v>477</v>
      </c>
      <c r="G32" s="440" t="s">
        <v>478</v>
      </c>
      <c r="H32" s="441" t="s">
        <v>476</v>
      </c>
      <c r="I32" s="376">
        <v>0</v>
      </c>
      <c r="J32" s="450">
        <v>0.15</v>
      </c>
      <c r="K32" s="442"/>
      <c r="L32" s="445"/>
      <c r="M32" s="445"/>
      <c r="N32" s="980"/>
      <c r="O32" s="987"/>
      <c r="P32" s="987"/>
      <c r="Q32" s="987"/>
      <c r="R32" s="987"/>
      <c r="S32" s="987"/>
      <c r="T32" s="987"/>
      <c r="U32" s="987"/>
      <c r="V32" s="987"/>
      <c r="W32" s="987"/>
      <c r="X32" s="987"/>
      <c r="Y32" s="987"/>
      <c r="Z32" s="987"/>
      <c r="AA32" s="987"/>
      <c r="AB32" s="987"/>
      <c r="AC32" s="1022"/>
      <c r="AD32" s="1024"/>
      <c r="AE32" s="840"/>
      <c r="AF32" s="259" t="s">
        <v>479</v>
      </c>
      <c r="AG32" s="841"/>
      <c r="AH32" s="1010"/>
      <c r="AI32" s="1013"/>
    </row>
    <row r="33" spans="1:35" ht="120.75" thickBot="1">
      <c r="A33" s="1030"/>
      <c r="B33" s="1033"/>
      <c r="C33" s="451" t="s">
        <v>480</v>
      </c>
      <c r="D33" s="371" t="s">
        <v>458</v>
      </c>
      <c r="E33" s="444" t="s">
        <v>459</v>
      </c>
      <c r="F33" s="373" t="s">
        <v>481</v>
      </c>
      <c r="G33" s="440" t="s">
        <v>482</v>
      </c>
      <c r="H33" s="452" t="s">
        <v>483</v>
      </c>
      <c r="I33" s="376">
        <v>0</v>
      </c>
      <c r="J33" s="453">
        <v>8</v>
      </c>
      <c r="K33" s="442">
        <v>3</v>
      </c>
      <c r="L33" s="443"/>
      <c r="M33" s="443"/>
      <c r="N33" s="980"/>
      <c r="O33" s="987"/>
      <c r="P33" s="987"/>
      <c r="Q33" s="987"/>
      <c r="R33" s="987"/>
      <c r="S33" s="987"/>
      <c r="T33" s="987"/>
      <c r="U33" s="987"/>
      <c r="V33" s="987"/>
      <c r="W33" s="987"/>
      <c r="X33" s="987"/>
      <c r="Y33" s="987"/>
      <c r="Z33" s="987"/>
      <c r="AA33" s="987"/>
      <c r="AB33" s="987"/>
      <c r="AC33" s="1022"/>
      <c r="AD33" s="1024"/>
      <c r="AE33" s="840"/>
      <c r="AF33" s="259" t="s">
        <v>484</v>
      </c>
      <c r="AG33" s="841"/>
      <c r="AH33" s="1010"/>
      <c r="AI33" s="1013"/>
    </row>
    <row r="34" spans="1:35" ht="120.75" thickBot="1">
      <c r="A34" s="1030"/>
      <c r="B34" s="1033"/>
      <c r="C34" s="371" t="s">
        <v>485</v>
      </c>
      <c r="D34" s="371" t="s">
        <v>486</v>
      </c>
      <c r="E34" s="454" t="s">
        <v>487</v>
      </c>
      <c r="F34" s="373"/>
      <c r="G34" s="440" t="s">
        <v>488</v>
      </c>
      <c r="H34" s="452" t="s">
        <v>489</v>
      </c>
      <c r="I34" s="376"/>
      <c r="J34" s="453">
        <v>4</v>
      </c>
      <c r="K34" s="442">
        <v>1</v>
      </c>
      <c r="L34" s="445"/>
      <c r="M34" s="445"/>
      <c r="N34" s="980"/>
      <c r="O34" s="987"/>
      <c r="P34" s="987"/>
      <c r="Q34" s="987"/>
      <c r="R34" s="987"/>
      <c r="S34" s="987"/>
      <c r="T34" s="987"/>
      <c r="U34" s="987"/>
      <c r="V34" s="987"/>
      <c r="W34" s="987"/>
      <c r="X34" s="987"/>
      <c r="Y34" s="987"/>
      <c r="Z34" s="987"/>
      <c r="AA34" s="987"/>
      <c r="AB34" s="987"/>
      <c r="AC34" s="1022"/>
      <c r="AD34" s="1024"/>
      <c r="AE34" s="840"/>
      <c r="AF34" s="262" t="s">
        <v>490</v>
      </c>
      <c r="AG34" s="841"/>
      <c r="AH34" s="1010"/>
      <c r="AI34" s="1013"/>
    </row>
    <row r="35" spans="1:35" ht="228.75" thickBot="1">
      <c r="A35" s="1031"/>
      <c r="B35" s="1034"/>
      <c r="C35" s="451" t="s">
        <v>491</v>
      </c>
      <c r="D35" s="371" t="s">
        <v>458</v>
      </c>
      <c r="E35" s="444" t="s">
        <v>492</v>
      </c>
      <c r="F35" s="373"/>
      <c r="G35" s="440" t="s">
        <v>493</v>
      </c>
      <c r="H35" s="452" t="s">
        <v>494</v>
      </c>
      <c r="I35" s="376">
        <v>0</v>
      </c>
      <c r="J35" s="453">
        <v>4</v>
      </c>
      <c r="K35" s="442"/>
      <c r="L35" s="445"/>
      <c r="M35" s="445"/>
      <c r="N35" s="981"/>
      <c r="O35" s="988"/>
      <c r="P35" s="988"/>
      <c r="Q35" s="988"/>
      <c r="R35" s="988"/>
      <c r="S35" s="988"/>
      <c r="T35" s="988"/>
      <c r="U35" s="988"/>
      <c r="V35" s="988"/>
      <c r="W35" s="988"/>
      <c r="X35" s="988"/>
      <c r="Y35" s="988"/>
      <c r="Z35" s="988"/>
      <c r="AA35" s="988"/>
      <c r="AB35" s="988"/>
      <c r="AC35" s="1023"/>
      <c r="AD35" s="1025"/>
      <c r="AE35" s="1026"/>
      <c r="AF35" s="455" t="s">
        <v>495</v>
      </c>
      <c r="AG35" s="1009"/>
      <c r="AH35" s="1011"/>
      <c r="AI35" s="1014"/>
    </row>
  </sheetData>
  <sheetProtection/>
  <mergeCells count="113">
    <mergeCell ref="A2:AI2"/>
    <mergeCell ref="A3:AI3"/>
    <mergeCell ref="A4:G4"/>
    <mergeCell ref="H4:S4"/>
    <mergeCell ref="T4:AI4"/>
    <mergeCell ref="A5:C5"/>
    <mergeCell ref="E5:M5"/>
    <mergeCell ref="N5:AE5"/>
    <mergeCell ref="AF5:AI5"/>
    <mergeCell ref="A6:A7"/>
    <mergeCell ref="B6:G7"/>
    <mergeCell ref="H6:H7"/>
    <mergeCell ref="I6:I7"/>
    <mergeCell ref="J6:J7"/>
    <mergeCell ref="K6:K7"/>
    <mergeCell ref="L6:L7"/>
    <mergeCell ref="M6:M7"/>
    <mergeCell ref="N6:O6"/>
    <mergeCell ref="P6:Q6"/>
    <mergeCell ref="R6:S6"/>
    <mergeCell ref="T6:U6"/>
    <mergeCell ref="V6:W6"/>
    <mergeCell ref="X6:Y6"/>
    <mergeCell ref="Z6:AA6"/>
    <mergeCell ref="AB6:AC6"/>
    <mergeCell ref="AD6:AE6"/>
    <mergeCell ref="AF6:AF7"/>
    <mergeCell ref="AG6:AG7"/>
    <mergeCell ref="AH6:AH7"/>
    <mergeCell ref="AI6:AI7"/>
    <mergeCell ref="B8:G8"/>
    <mergeCell ref="A9:AI9"/>
    <mergeCell ref="A11:A14"/>
    <mergeCell ref="B11:B14"/>
    <mergeCell ref="N11:N14"/>
    <mergeCell ref="O11:O14"/>
    <mergeCell ref="P11:P14"/>
    <mergeCell ref="Q11:Q14"/>
    <mergeCell ref="R11:R14"/>
    <mergeCell ref="S11:S14"/>
    <mergeCell ref="T11:T14"/>
    <mergeCell ref="U11:U14"/>
    <mergeCell ref="V11:V14"/>
    <mergeCell ref="W11:W14"/>
    <mergeCell ref="X11:X14"/>
    <mergeCell ref="Y11:Y14"/>
    <mergeCell ref="Z11:Z14"/>
    <mergeCell ref="AA11:AA14"/>
    <mergeCell ref="AB11:AB14"/>
    <mergeCell ref="AC11:AC14"/>
    <mergeCell ref="AD11:AD14"/>
    <mergeCell ref="AE11:AE14"/>
    <mergeCell ref="AG11:AG14"/>
    <mergeCell ref="AH11:AH14"/>
    <mergeCell ref="AI11:AI14"/>
    <mergeCell ref="A17:A35"/>
    <mergeCell ref="B17:B35"/>
    <mergeCell ref="D17:D20"/>
    <mergeCell ref="E17:E20"/>
    <mergeCell ref="F17:F20"/>
    <mergeCell ref="G17:G20"/>
    <mergeCell ref="G27:G28"/>
    <mergeCell ref="H17:H20"/>
    <mergeCell ref="I17:I20"/>
    <mergeCell ref="J17:J20"/>
    <mergeCell ref="K17:K20"/>
    <mergeCell ref="L17:L20"/>
    <mergeCell ref="M17:M20"/>
    <mergeCell ref="N17:N35"/>
    <mergeCell ref="O17:O35"/>
    <mergeCell ref="P17:P35"/>
    <mergeCell ref="Q17:Q35"/>
    <mergeCell ref="R17:R35"/>
    <mergeCell ref="S17:S35"/>
    <mergeCell ref="AC17:AC35"/>
    <mergeCell ref="AD17:AD35"/>
    <mergeCell ref="AE17:AE35"/>
    <mergeCell ref="T17:T35"/>
    <mergeCell ref="U17:U35"/>
    <mergeCell ref="V17:V35"/>
    <mergeCell ref="W17:W35"/>
    <mergeCell ref="X17:X35"/>
    <mergeCell ref="Y17:Y35"/>
    <mergeCell ref="AF17:AF20"/>
    <mergeCell ref="AG17:AG35"/>
    <mergeCell ref="AH17:AH35"/>
    <mergeCell ref="AI17:AI35"/>
    <mergeCell ref="D21:D23"/>
    <mergeCell ref="E21:E23"/>
    <mergeCell ref="F21:F23"/>
    <mergeCell ref="G21:G23"/>
    <mergeCell ref="H21:H23"/>
    <mergeCell ref="I21:I23"/>
    <mergeCell ref="J21:J23"/>
    <mergeCell ref="K21:K23"/>
    <mergeCell ref="L21:L23"/>
    <mergeCell ref="M21:M23"/>
    <mergeCell ref="AF21:AF23"/>
    <mergeCell ref="D24:D26"/>
    <mergeCell ref="E24:E26"/>
    <mergeCell ref="F24:F26"/>
    <mergeCell ref="G24:G26"/>
    <mergeCell ref="H24:H26"/>
    <mergeCell ref="AF27:AF28"/>
    <mergeCell ref="I24:I26"/>
    <mergeCell ref="J24:J26"/>
    <mergeCell ref="K24:K26"/>
    <mergeCell ref="L24:L26"/>
    <mergeCell ref="M24:M26"/>
    <mergeCell ref="AF24:AF26"/>
    <mergeCell ref="Z17:Z35"/>
    <mergeCell ref="AA17:AA35"/>
    <mergeCell ref="AB17:AB35"/>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2:AI59"/>
  <sheetViews>
    <sheetView zoomScalePageLayoutView="0" workbookViewId="0" topLeftCell="A1">
      <selection activeCell="C27" sqref="C27"/>
    </sheetView>
  </sheetViews>
  <sheetFormatPr defaultColWidth="11.421875" defaultRowHeight="15"/>
  <cols>
    <col min="3" max="3" width="25.8515625" style="0" customWidth="1"/>
    <col min="14" max="36" width="3.8515625" style="0" customWidth="1"/>
  </cols>
  <sheetData>
    <row r="1" ht="15.75" thickBot="1"/>
    <row r="2" spans="1:35" ht="15">
      <c r="A2" s="900" t="s">
        <v>185</v>
      </c>
      <c r="B2" s="901"/>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2"/>
    </row>
    <row r="3" spans="1:35" ht="15.75" thickBot="1">
      <c r="A3" s="903" t="s">
        <v>186</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905"/>
    </row>
    <row r="4" spans="1:35" ht="66.75" customHeight="1">
      <c r="A4" s="906" t="s">
        <v>496</v>
      </c>
      <c r="B4" s="907"/>
      <c r="C4" s="907"/>
      <c r="D4" s="907"/>
      <c r="E4" s="907"/>
      <c r="F4" s="907"/>
      <c r="G4" s="908"/>
      <c r="H4" s="909" t="s">
        <v>497</v>
      </c>
      <c r="I4" s="910"/>
      <c r="J4" s="910"/>
      <c r="K4" s="910"/>
      <c r="L4" s="910"/>
      <c r="M4" s="910"/>
      <c r="N4" s="910"/>
      <c r="O4" s="910"/>
      <c r="P4" s="910"/>
      <c r="Q4" s="910"/>
      <c r="R4" s="910"/>
      <c r="S4" s="911"/>
      <c r="T4" s="909" t="s">
        <v>856</v>
      </c>
      <c r="U4" s="912"/>
      <c r="V4" s="912"/>
      <c r="W4" s="912"/>
      <c r="X4" s="912"/>
      <c r="Y4" s="912"/>
      <c r="Z4" s="912"/>
      <c r="AA4" s="912"/>
      <c r="AB4" s="912"/>
      <c r="AC4" s="912"/>
      <c r="AD4" s="912"/>
      <c r="AE4" s="912"/>
      <c r="AF4" s="912"/>
      <c r="AG4" s="912"/>
      <c r="AH4" s="912"/>
      <c r="AI4" s="913"/>
    </row>
    <row r="5" spans="1:35" ht="51.75" customHeight="1" thickBot="1">
      <c r="A5" s="914" t="s">
        <v>498</v>
      </c>
      <c r="B5" s="915"/>
      <c r="C5" s="916"/>
      <c r="D5" s="198"/>
      <c r="E5" s="917" t="s">
        <v>499</v>
      </c>
      <c r="F5" s="917"/>
      <c r="G5" s="917"/>
      <c r="H5" s="917"/>
      <c r="I5" s="917"/>
      <c r="J5" s="917"/>
      <c r="K5" s="917"/>
      <c r="L5" s="917"/>
      <c r="M5" s="918"/>
      <c r="N5" s="919" t="s">
        <v>0</v>
      </c>
      <c r="O5" s="920"/>
      <c r="P5" s="920"/>
      <c r="Q5" s="920"/>
      <c r="R5" s="920"/>
      <c r="S5" s="920"/>
      <c r="T5" s="920"/>
      <c r="U5" s="920"/>
      <c r="V5" s="920"/>
      <c r="W5" s="920"/>
      <c r="X5" s="920"/>
      <c r="Y5" s="920"/>
      <c r="Z5" s="920"/>
      <c r="AA5" s="920"/>
      <c r="AB5" s="920"/>
      <c r="AC5" s="920"/>
      <c r="AD5" s="920"/>
      <c r="AE5" s="921"/>
      <c r="AF5" s="922" t="s">
        <v>1</v>
      </c>
      <c r="AG5" s="923"/>
      <c r="AH5" s="923"/>
      <c r="AI5" s="924"/>
    </row>
    <row r="6" spans="1:35" ht="15">
      <c r="A6" s="888" t="s">
        <v>18</v>
      </c>
      <c r="B6" s="890" t="s">
        <v>2</v>
      </c>
      <c r="C6" s="891"/>
      <c r="D6" s="891"/>
      <c r="E6" s="891"/>
      <c r="F6" s="891"/>
      <c r="G6" s="891"/>
      <c r="H6" s="894" t="s">
        <v>3</v>
      </c>
      <c r="I6" s="896" t="s">
        <v>19</v>
      </c>
      <c r="J6" s="896" t="s">
        <v>4</v>
      </c>
      <c r="K6" s="898" t="s">
        <v>192</v>
      </c>
      <c r="L6" s="883" t="s">
        <v>20</v>
      </c>
      <c r="M6" s="885" t="s">
        <v>21</v>
      </c>
      <c r="N6" s="887" t="s">
        <v>32</v>
      </c>
      <c r="O6" s="879"/>
      <c r="P6" s="878" t="s">
        <v>33</v>
      </c>
      <c r="Q6" s="879"/>
      <c r="R6" s="878" t="s">
        <v>34</v>
      </c>
      <c r="S6" s="879"/>
      <c r="T6" s="878" t="s">
        <v>7</v>
      </c>
      <c r="U6" s="879"/>
      <c r="V6" s="878" t="s">
        <v>6</v>
      </c>
      <c r="W6" s="879"/>
      <c r="X6" s="878" t="s">
        <v>35</v>
      </c>
      <c r="Y6" s="879"/>
      <c r="Z6" s="878" t="s">
        <v>5</v>
      </c>
      <c r="AA6" s="879"/>
      <c r="AB6" s="878" t="s">
        <v>8</v>
      </c>
      <c r="AC6" s="879"/>
      <c r="AD6" s="878" t="s">
        <v>9</v>
      </c>
      <c r="AE6" s="880"/>
      <c r="AF6" s="881" t="s">
        <v>10</v>
      </c>
      <c r="AG6" s="867" t="s">
        <v>11</v>
      </c>
      <c r="AH6" s="869" t="s">
        <v>12</v>
      </c>
      <c r="AI6" s="871" t="s">
        <v>22</v>
      </c>
    </row>
    <row r="7" spans="1:35" ht="60" customHeight="1" thickBot="1">
      <c r="A7" s="889"/>
      <c r="B7" s="892"/>
      <c r="C7" s="893"/>
      <c r="D7" s="893"/>
      <c r="E7" s="893"/>
      <c r="F7" s="893"/>
      <c r="G7" s="893"/>
      <c r="H7" s="895"/>
      <c r="I7" s="897" t="s">
        <v>19</v>
      </c>
      <c r="J7" s="897"/>
      <c r="K7" s="899"/>
      <c r="L7" s="884"/>
      <c r="M7" s="886"/>
      <c r="N7" s="199" t="s">
        <v>23</v>
      </c>
      <c r="O7" s="200" t="s">
        <v>24</v>
      </c>
      <c r="P7" s="201" t="s">
        <v>23</v>
      </c>
      <c r="Q7" s="200" t="s">
        <v>24</v>
      </c>
      <c r="R7" s="201" t="s">
        <v>23</v>
      </c>
      <c r="S7" s="200" t="s">
        <v>24</v>
      </c>
      <c r="T7" s="201" t="s">
        <v>23</v>
      </c>
      <c r="U7" s="200" t="s">
        <v>24</v>
      </c>
      <c r="V7" s="201" t="s">
        <v>23</v>
      </c>
      <c r="W7" s="200" t="s">
        <v>24</v>
      </c>
      <c r="X7" s="201" t="s">
        <v>23</v>
      </c>
      <c r="Y7" s="200" t="s">
        <v>24</v>
      </c>
      <c r="Z7" s="201" t="s">
        <v>23</v>
      </c>
      <c r="AA7" s="200" t="s">
        <v>25</v>
      </c>
      <c r="AB7" s="201" t="s">
        <v>23</v>
      </c>
      <c r="AC7" s="200" t="s">
        <v>25</v>
      </c>
      <c r="AD7" s="201" t="s">
        <v>23</v>
      </c>
      <c r="AE7" s="202" t="s">
        <v>25</v>
      </c>
      <c r="AF7" s="882"/>
      <c r="AG7" s="868"/>
      <c r="AH7" s="870"/>
      <c r="AI7" s="872"/>
    </row>
    <row r="8" spans="1:35" ht="68.25" thickBot="1">
      <c r="A8" s="203" t="s">
        <v>500</v>
      </c>
      <c r="B8" s="873" t="s">
        <v>501</v>
      </c>
      <c r="C8" s="874"/>
      <c r="D8" s="874"/>
      <c r="E8" s="874"/>
      <c r="F8" s="874"/>
      <c r="G8" s="874"/>
      <c r="H8" s="204" t="s">
        <v>51</v>
      </c>
      <c r="I8" s="205"/>
      <c r="J8" s="456">
        <v>0.2</v>
      </c>
      <c r="K8" s="456"/>
      <c r="L8" s="457"/>
      <c r="M8" s="458"/>
      <c r="N8" s="209">
        <f>N9+N14+N18+N20</f>
        <v>25000000</v>
      </c>
      <c r="O8" s="209">
        <f aca="true" t="shared" si="0" ref="O8:AC8">O9+O14+O18+O20</f>
        <v>0</v>
      </c>
      <c r="P8" s="209">
        <f t="shared" si="0"/>
        <v>0</v>
      </c>
      <c r="Q8" s="209">
        <f t="shared" si="0"/>
        <v>0</v>
      </c>
      <c r="R8" s="209">
        <f t="shared" si="0"/>
        <v>32373585</v>
      </c>
      <c r="S8" s="209">
        <f t="shared" si="0"/>
        <v>0</v>
      </c>
      <c r="T8" s="209">
        <f t="shared" si="0"/>
        <v>0</v>
      </c>
      <c r="U8" s="209">
        <f t="shared" si="0"/>
        <v>0</v>
      </c>
      <c r="V8" s="209">
        <f t="shared" si="0"/>
        <v>0</v>
      </c>
      <c r="W8" s="209">
        <f t="shared" si="0"/>
        <v>0</v>
      </c>
      <c r="X8" s="209">
        <f t="shared" si="0"/>
        <v>0</v>
      </c>
      <c r="Y8" s="209">
        <f t="shared" si="0"/>
        <v>0</v>
      </c>
      <c r="Z8" s="209">
        <f t="shared" si="0"/>
        <v>0</v>
      </c>
      <c r="AA8" s="209">
        <f t="shared" si="0"/>
        <v>0</v>
      </c>
      <c r="AB8" s="209">
        <f t="shared" si="0"/>
        <v>0</v>
      </c>
      <c r="AC8" s="209">
        <f t="shared" si="0"/>
        <v>0</v>
      </c>
      <c r="AD8" s="209">
        <f>N8+R8</f>
        <v>57373585</v>
      </c>
      <c r="AE8" s="209">
        <f>AE34</f>
        <v>0</v>
      </c>
      <c r="AF8" s="212"/>
      <c r="AG8" s="213"/>
      <c r="AH8" s="213"/>
      <c r="AI8" s="214"/>
    </row>
    <row r="9" spans="1:35" ht="33.75">
      <c r="A9" s="284" t="s">
        <v>13</v>
      </c>
      <c r="B9" s="285" t="s">
        <v>30</v>
      </c>
      <c r="C9" s="285" t="s">
        <v>14</v>
      </c>
      <c r="D9" s="285" t="s">
        <v>26</v>
      </c>
      <c r="E9" s="286" t="s">
        <v>27</v>
      </c>
      <c r="F9" s="286" t="s">
        <v>28</v>
      </c>
      <c r="G9" s="287" t="s">
        <v>15</v>
      </c>
      <c r="H9" s="288" t="s">
        <v>31</v>
      </c>
      <c r="I9" s="289"/>
      <c r="J9" s="289"/>
      <c r="K9" s="289"/>
      <c r="L9" s="289"/>
      <c r="M9" s="290"/>
      <c r="N9" s="291">
        <f>N10</f>
        <v>0</v>
      </c>
      <c r="O9" s="291">
        <f aca="true" t="shared" si="1" ref="O9:AE9">O10</f>
        <v>0</v>
      </c>
      <c r="P9" s="291">
        <f t="shared" si="1"/>
        <v>0</v>
      </c>
      <c r="Q9" s="291">
        <f t="shared" si="1"/>
        <v>0</v>
      </c>
      <c r="R9" s="291">
        <f t="shared" si="1"/>
        <v>10000000</v>
      </c>
      <c r="S9" s="291">
        <f t="shared" si="1"/>
        <v>0</v>
      </c>
      <c r="T9" s="291">
        <f t="shared" si="1"/>
        <v>0</v>
      </c>
      <c r="U9" s="291">
        <f t="shared" si="1"/>
        <v>0</v>
      </c>
      <c r="V9" s="291">
        <f t="shared" si="1"/>
        <v>0</v>
      </c>
      <c r="W9" s="291">
        <f t="shared" si="1"/>
        <v>0</v>
      </c>
      <c r="X9" s="291">
        <f t="shared" si="1"/>
        <v>0</v>
      </c>
      <c r="Y9" s="291">
        <f t="shared" si="1"/>
        <v>0</v>
      </c>
      <c r="Z9" s="291">
        <f t="shared" si="1"/>
        <v>0</v>
      </c>
      <c r="AA9" s="291">
        <f t="shared" si="1"/>
        <v>0</v>
      </c>
      <c r="AB9" s="291">
        <f t="shared" si="1"/>
        <v>0</v>
      </c>
      <c r="AC9" s="291">
        <f t="shared" si="1"/>
        <v>0</v>
      </c>
      <c r="AD9" s="291">
        <f t="shared" si="1"/>
        <v>10000000</v>
      </c>
      <c r="AE9" s="291">
        <f t="shared" si="1"/>
        <v>0</v>
      </c>
      <c r="AF9" s="295"/>
      <c r="AG9" s="296"/>
      <c r="AH9" s="296"/>
      <c r="AI9" s="297"/>
    </row>
    <row r="10" spans="1:35" ht="216.75">
      <c r="A10" s="1077" t="s">
        <v>502</v>
      </c>
      <c r="B10" s="1083">
        <v>2012252580042</v>
      </c>
      <c r="C10" s="956" t="s">
        <v>503</v>
      </c>
      <c r="D10" s="1095">
        <v>4</v>
      </c>
      <c r="E10" s="1097">
        <v>0</v>
      </c>
      <c r="F10" s="956">
        <v>1</v>
      </c>
      <c r="G10" s="13" t="s">
        <v>504</v>
      </c>
      <c r="H10" s="15" t="s">
        <v>505</v>
      </c>
      <c r="I10" s="93"/>
      <c r="J10" s="460">
        <v>1</v>
      </c>
      <c r="K10" s="15">
        <v>0.49</v>
      </c>
      <c r="L10" s="1077"/>
      <c r="M10" s="1077"/>
      <c r="N10" s="1082"/>
      <c r="O10" s="1082"/>
      <c r="P10" s="1082"/>
      <c r="Q10" s="1082"/>
      <c r="R10" s="1082">
        <v>10000000</v>
      </c>
      <c r="S10" s="1082"/>
      <c r="T10" s="1082"/>
      <c r="U10" s="1082"/>
      <c r="V10" s="1082"/>
      <c r="W10" s="1082"/>
      <c r="X10" s="1082"/>
      <c r="Y10" s="1082"/>
      <c r="Z10" s="1082"/>
      <c r="AA10" s="1082"/>
      <c r="AB10" s="1082"/>
      <c r="AC10" s="1082"/>
      <c r="AD10" s="1078">
        <f>R10</f>
        <v>10000000</v>
      </c>
      <c r="AE10" s="1078"/>
      <c r="AF10" s="1086" t="s">
        <v>506</v>
      </c>
      <c r="AG10" s="1080" t="s">
        <v>507</v>
      </c>
      <c r="AH10" s="1080"/>
      <c r="AI10" s="1081" t="s">
        <v>508</v>
      </c>
    </row>
    <row r="11" spans="1:35" ht="114.75">
      <c r="A11" s="1077"/>
      <c r="B11" s="1083"/>
      <c r="C11" s="957"/>
      <c r="D11" s="1096"/>
      <c r="E11" s="1098"/>
      <c r="F11" s="958"/>
      <c r="G11" s="13" t="s">
        <v>509</v>
      </c>
      <c r="H11" s="15" t="s">
        <v>510</v>
      </c>
      <c r="I11" s="93"/>
      <c r="J11" s="188">
        <v>4</v>
      </c>
      <c r="K11" s="16">
        <v>2</v>
      </c>
      <c r="L11" s="1077"/>
      <c r="M11" s="1077"/>
      <c r="N11" s="1082"/>
      <c r="O11" s="1082"/>
      <c r="P11" s="1082"/>
      <c r="Q11" s="1082"/>
      <c r="R11" s="1082"/>
      <c r="S11" s="1082"/>
      <c r="T11" s="1082"/>
      <c r="U11" s="1082"/>
      <c r="V11" s="1082"/>
      <c r="W11" s="1082"/>
      <c r="X11" s="1082"/>
      <c r="Y11" s="1082"/>
      <c r="Z11" s="1082"/>
      <c r="AA11" s="1082"/>
      <c r="AB11" s="1082"/>
      <c r="AC11" s="1082"/>
      <c r="AD11" s="1078"/>
      <c r="AE11" s="1078"/>
      <c r="AF11" s="1086"/>
      <c r="AG11" s="1080"/>
      <c r="AH11" s="1080"/>
      <c r="AI11" s="1081"/>
    </row>
    <row r="12" spans="1:35" ht="89.25">
      <c r="A12" s="1077"/>
      <c r="B12" s="1083"/>
      <c r="C12" s="958"/>
      <c r="D12" s="463">
        <v>30</v>
      </c>
      <c r="E12" s="464">
        <v>15</v>
      </c>
      <c r="F12" s="465">
        <v>15</v>
      </c>
      <c r="G12" s="13" t="s">
        <v>511</v>
      </c>
      <c r="H12" s="15" t="s">
        <v>512</v>
      </c>
      <c r="I12" s="93"/>
      <c r="J12" s="188">
        <v>120</v>
      </c>
      <c r="K12" s="16">
        <v>30</v>
      </c>
      <c r="L12" s="1077"/>
      <c r="M12" s="1077"/>
      <c r="N12" s="1082"/>
      <c r="O12" s="1082"/>
      <c r="P12" s="1082"/>
      <c r="Q12" s="1082"/>
      <c r="R12" s="1082"/>
      <c r="S12" s="1082"/>
      <c r="T12" s="1082"/>
      <c r="U12" s="1082"/>
      <c r="V12" s="1082"/>
      <c r="W12" s="1082"/>
      <c r="X12" s="1082"/>
      <c r="Y12" s="1082"/>
      <c r="Z12" s="1082"/>
      <c r="AA12" s="1082"/>
      <c r="AB12" s="1082"/>
      <c r="AC12" s="1082"/>
      <c r="AD12" s="1078"/>
      <c r="AE12" s="1078"/>
      <c r="AF12" s="1086"/>
      <c r="AG12" s="1080"/>
      <c r="AH12" s="1080"/>
      <c r="AI12" s="1081"/>
    </row>
    <row r="13" spans="1:35" ht="15.75" thickBot="1">
      <c r="A13" s="466"/>
      <c r="B13" s="467"/>
      <c r="C13" s="468"/>
      <c r="D13" s="469"/>
      <c r="E13" s="470"/>
      <c r="F13" s="471"/>
      <c r="G13" s="472"/>
      <c r="H13" s="473"/>
      <c r="I13" s="474"/>
      <c r="J13" s="475"/>
      <c r="K13" s="476"/>
      <c r="L13" s="467"/>
      <c r="M13" s="477"/>
      <c r="N13" s="478"/>
      <c r="O13" s="479"/>
      <c r="P13" s="479"/>
      <c r="Q13" s="479"/>
      <c r="R13" s="479"/>
      <c r="S13" s="479"/>
      <c r="T13" s="479"/>
      <c r="U13" s="479"/>
      <c r="V13" s="479"/>
      <c r="W13" s="479"/>
      <c r="X13" s="479"/>
      <c r="Y13" s="479"/>
      <c r="Z13" s="479"/>
      <c r="AA13" s="479"/>
      <c r="AB13" s="479"/>
      <c r="AC13" s="479"/>
      <c r="AD13" s="480"/>
      <c r="AE13" s="481"/>
      <c r="AF13" s="482"/>
      <c r="AG13" s="483"/>
      <c r="AH13" s="483"/>
      <c r="AI13" s="484"/>
    </row>
    <row r="14" spans="1:35" ht="34.5" thickBot="1">
      <c r="A14" s="284" t="s">
        <v>13</v>
      </c>
      <c r="B14" s="285" t="s">
        <v>30</v>
      </c>
      <c r="C14" s="285" t="s">
        <v>14</v>
      </c>
      <c r="D14" s="285" t="s">
        <v>26</v>
      </c>
      <c r="E14" s="286" t="s">
        <v>27</v>
      </c>
      <c r="F14" s="286" t="s">
        <v>28</v>
      </c>
      <c r="G14" s="287" t="s">
        <v>15</v>
      </c>
      <c r="H14" s="288" t="s">
        <v>31</v>
      </c>
      <c r="I14" s="289"/>
      <c r="J14" s="289"/>
      <c r="K14" s="289"/>
      <c r="L14" s="289"/>
      <c r="M14" s="290"/>
      <c r="N14" s="291">
        <f>N15</f>
        <v>0</v>
      </c>
      <c r="O14" s="291">
        <f aca="true" t="shared" si="2" ref="O14:AE14">O15</f>
        <v>0</v>
      </c>
      <c r="P14" s="291">
        <f t="shared" si="2"/>
        <v>0</v>
      </c>
      <c r="Q14" s="291">
        <f t="shared" si="2"/>
        <v>0</v>
      </c>
      <c r="R14" s="291">
        <f t="shared" si="2"/>
        <v>10000000</v>
      </c>
      <c r="S14" s="291">
        <f t="shared" si="2"/>
        <v>0</v>
      </c>
      <c r="T14" s="291">
        <f t="shared" si="2"/>
        <v>0</v>
      </c>
      <c r="U14" s="291">
        <f t="shared" si="2"/>
        <v>0</v>
      </c>
      <c r="V14" s="291">
        <f t="shared" si="2"/>
        <v>0</v>
      </c>
      <c r="W14" s="291">
        <f t="shared" si="2"/>
        <v>0</v>
      </c>
      <c r="X14" s="291">
        <f t="shared" si="2"/>
        <v>0</v>
      </c>
      <c r="Y14" s="291">
        <f t="shared" si="2"/>
        <v>0</v>
      </c>
      <c r="Z14" s="291">
        <f t="shared" si="2"/>
        <v>0</v>
      </c>
      <c r="AA14" s="291">
        <f t="shared" si="2"/>
        <v>0</v>
      </c>
      <c r="AB14" s="291">
        <f t="shared" si="2"/>
        <v>0</v>
      </c>
      <c r="AC14" s="291">
        <f t="shared" si="2"/>
        <v>0</v>
      </c>
      <c r="AD14" s="291">
        <f t="shared" si="2"/>
        <v>10000000</v>
      </c>
      <c r="AE14" s="291">
        <f t="shared" si="2"/>
        <v>0</v>
      </c>
      <c r="AF14" s="295"/>
      <c r="AG14" s="296"/>
      <c r="AH14" s="296"/>
      <c r="AI14" s="297"/>
    </row>
    <row r="15" spans="1:35" ht="140.25">
      <c r="A15" s="952" t="s">
        <v>513</v>
      </c>
      <c r="B15" s="1094">
        <v>2012252580043</v>
      </c>
      <c r="C15" s="486" t="s">
        <v>514</v>
      </c>
      <c r="D15" s="486" t="s">
        <v>515</v>
      </c>
      <c r="E15" s="487">
        <v>0</v>
      </c>
      <c r="F15" s="488" t="s">
        <v>516</v>
      </c>
      <c r="G15" s="13" t="s">
        <v>517</v>
      </c>
      <c r="H15" s="16" t="s">
        <v>515</v>
      </c>
      <c r="I15" s="93"/>
      <c r="J15" s="460">
        <v>0.04</v>
      </c>
      <c r="K15" s="15">
        <v>0.01</v>
      </c>
      <c r="L15" s="952"/>
      <c r="M15" s="952"/>
      <c r="N15" s="1085"/>
      <c r="O15" s="1085"/>
      <c r="P15" s="1085"/>
      <c r="Q15" s="1085"/>
      <c r="R15" s="1085">
        <v>10000000</v>
      </c>
      <c r="S15" s="1085"/>
      <c r="T15" s="1085"/>
      <c r="U15" s="1085"/>
      <c r="V15" s="1085"/>
      <c r="W15" s="1085"/>
      <c r="X15" s="1085"/>
      <c r="Y15" s="1085"/>
      <c r="Z15" s="1085"/>
      <c r="AA15" s="1085"/>
      <c r="AB15" s="1085"/>
      <c r="AC15" s="1085"/>
      <c r="AD15" s="1078">
        <f>R15</f>
        <v>10000000</v>
      </c>
      <c r="AE15" s="1078"/>
      <c r="AF15" s="1086" t="s">
        <v>506</v>
      </c>
      <c r="AG15" s="1086" t="s">
        <v>507</v>
      </c>
      <c r="AH15" s="1086"/>
      <c r="AI15" s="1087" t="s">
        <v>508</v>
      </c>
    </row>
    <row r="16" spans="1:35" ht="230.25" thickBot="1">
      <c r="A16" s="952"/>
      <c r="B16" s="1094"/>
      <c r="C16" s="491" t="s">
        <v>518</v>
      </c>
      <c r="D16" s="491" t="s">
        <v>519</v>
      </c>
      <c r="E16" s="492" t="s">
        <v>520</v>
      </c>
      <c r="F16" s="492" t="s">
        <v>521</v>
      </c>
      <c r="G16" s="13" t="s">
        <v>522</v>
      </c>
      <c r="H16" s="16" t="s">
        <v>519</v>
      </c>
      <c r="I16" s="93"/>
      <c r="J16" s="188">
        <v>10</v>
      </c>
      <c r="K16" s="16">
        <v>3</v>
      </c>
      <c r="L16" s="952"/>
      <c r="M16" s="952"/>
      <c r="N16" s="1085"/>
      <c r="O16" s="1085"/>
      <c r="P16" s="1085"/>
      <c r="Q16" s="1085"/>
      <c r="R16" s="1085"/>
      <c r="S16" s="1085"/>
      <c r="T16" s="1085"/>
      <c r="U16" s="1085"/>
      <c r="V16" s="1085"/>
      <c r="W16" s="1085"/>
      <c r="X16" s="1085"/>
      <c r="Y16" s="1085"/>
      <c r="Z16" s="1085"/>
      <c r="AA16" s="1085"/>
      <c r="AB16" s="1085"/>
      <c r="AC16" s="1085"/>
      <c r="AD16" s="1078"/>
      <c r="AE16" s="1078"/>
      <c r="AF16" s="1086"/>
      <c r="AG16" s="1086"/>
      <c r="AH16" s="1086"/>
      <c r="AI16" s="1087"/>
    </row>
    <row r="17" spans="1:35" ht="15.75" thickBot="1">
      <c r="A17" s="468"/>
      <c r="B17" s="309"/>
      <c r="C17" s="309"/>
      <c r="D17" s="493"/>
      <c r="E17" s="494"/>
      <c r="F17" s="309"/>
      <c r="G17" s="495"/>
      <c r="H17" s="496"/>
      <c r="I17" s="191"/>
      <c r="J17" s="497"/>
      <c r="K17" s="498"/>
      <c r="L17" s="309"/>
      <c r="M17" s="499"/>
      <c r="N17" s="500"/>
      <c r="O17" s="500"/>
      <c r="P17" s="500"/>
      <c r="Q17" s="500"/>
      <c r="R17" s="500"/>
      <c r="S17" s="500"/>
      <c r="T17" s="500"/>
      <c r="U17" s="500"/>
      <c r="V17" s="500"/>
      <c r="W17" s="500"/>
      <c r="X17" s="500"/>
      <c r="Y17" s="500"/>
      <c r="Z17" s="500"/>
      <c r="AA17" s="500"/>
      <c r="AB17" s="500"/>
      <c r="AC17" s="500"/>
      <c r="AD17" s="481"/>
      <c r="AE17" s="481"/>
      <c r="AF17" s="192"/>
      <c r="AG17" s="192"/>
      <c r="AH17" s="192"/>
      <c r="AI17" s="501"/>
    </row>
    <row r="18" spans="1:35" ht="33.75">
      <c r="A18" s="284" t="s">
        <v>13</v>
      </c>
      <c r="B18" s="285" t="s">
        <v>30</v>
      </c>
      <c r="C18" s="285" t="s">
        <v>14</v>
      </c>
      <c r="D18" s="285" t="s">
        <v>26</v>
      </c>
      <c r="E18" s="286" t="s">
        <v>27</v>
      </c>
      <c r="F18" s="286" t="s">
        <v>28</v>
      </c>
      <c r="G18" s="287" t="s">
        <v>15</v>
      </c>
      <c r="H18" s="288" t="s">
        <v>31</v>
      </c>
      <c r="I18" s="289"/>
      <c r="J18" s="289"/>
      <c r="K18" s="289"/>
      <c r="L18" s="289"/>
      <c r="M18" s="290"/>
      <c r="N18" s="291">
        <f>N19</f>
        <v>25000000</v>
      </c>
      <c r="O18" s="291">
        <f aca="true" t="shared" si="3" ref="O18:AE20">O19</f>
        <v>0</v>
      </c>
      <c r="P18" s="291">
        <f t="shared" si="3"/>
        <v>0</v>
      </c>
      <c r="Q18" s="291">
        <f t="shared" si="3"/>
        <v>0</v>
      </c>
      <c r="R18" s="291">
        <f t="shared" si="3"/>
        <v>0</v>
      </c>
      <c r="S18" s="291">
        <f t="shared" si="3"/>
        <v>0</v>
      </c>
      <c r="T18" s="291">
        <f t="shared" si="3"/>
        <v>0</v>
      </c>
      <c r="U18" s="291">
        <f t="shared" si="3"/>
        <v>0</v>
      </c>
      <c r="V18" s="291">
        <f t="shared" si="3"/>
        <v>0</v>
      </c>
      <c r="W18" s="291">
        <f t="shared" si="3"/>
        <v>0</v>
      </c>
      <c r="X18" s="291">
        <f t="shared" si="3"/>
        <v>0</v>
      </c>
      <c r="Y18" s="291">
        <f t="shared" si="3"/>
        <v>0</v>
      </c>
      <c r="Z18" s="291">
        <f t="shared" si="3"/>
        <v>0</v>
      </c>
      <c r="AA18" s="291">
        <f t="shared" si="3"/>
        <v>0</v>
      </c>
      <c r="AB18" s="291">
        <f t="shared" si="3"/>
        <v>0</v>
      </c>
      <c r="AC18" s="291">
        <f t="shared" si="3"/>
        <v>0</v>
      </c>
      <c r="AD18" s="291">
        <f t="shared" si="3"/>
        <v>25000000</v>
      </c>
      <c r="AE18" s="291">
        <f t="shared" si="3"/>
        <v>0</v>
      </c>
      <c r="AF18" s="295"/>
      <c r="AG18" s="296"/>
      <c r="AH18" s="296"/>
      <c r="AI18" s="297"/>
    </row>
    <row r="19" spans="1:35" ht="230.25" thickBot="1">
      <c r="A19" s="303" t="s">
        <v>523</v>
      </c>
      <c r="B19" s="485">
        <v>2012252580044</v>
      </c>
      <c r="C19" s="303" t="s">
        <v>524</v>
      </c>
      <c r="D19" s="463">
        <v>1</v>
      </c>
      <c r="E19" s="464">
        <v>0</v>
      </c>
      <c r="F19" s="465">
        <v>1</v>
      </c>
      <c r="G19" s="13" t="s">
        <v>525</v>
      </c>
      <c r="H19" s="16" t="s">
        <v>526</v>
      </c>
      <c r="I19" s="93"/>
      <c r="J19" s="502">
        <v>4</v>
      </c>
      <c r="K19" s="188">
        <v>1</v>
      </c>
      <c r="L19" s="303"/>
      <c r="M19" s="303"/>
      <c r="N19" s="489">
        <v>25000000</v>
      </c>
      <c r="O19" s="489"/>
      <c r="P19" s="489"/>
      <c r="Q19" s="489"/>
      <c r="R19" s="489"/>
      <c r="S19" s="489"/>
      <c r="T19" s="489"/>
      <c r="U19" s="489"/>
      <c r="V19" s="489"/>
      <c r="W19" s="489"/>
      <c r="X19" s="489"/>
      <c r="Y19" s="489"/>
      <c r="Z19" s="489"/>
      <c r="AA19" s="489"/>
      <c r="AB19" s="489"/>
      <c r="AC19" s="489"/>
      <c r="AD19" s="461">
        <f>N19</f>
        <v>25000000</v>
      </c>
      <c r="AE19" s="461"/>
      <c r="AF19" s="462"/>
      <c r="AG19" s="462" t="s">
        <v>527</v>
      </c>
      <c r="AH19" s="462"/>
      <c r="AI19" s="490" t="s">
        <v>195</v>
      </c>
    </row>
    <row r="20" spans="1:35" ht="33.75">
      <c r="A20" s="284" t="s">
        <v>13</v>
      </c>
      <c r="B20" s="285" t="s">
        <v>30</v>
      </c>
      <c r="C20" s="285" t="s">
        <v>14</v>
      </c>
      <c r="D20" s="285" t="s">
        <v>26</v>
      </c>
      <c r="E20" s="286" t="s">
        <v>27</v>
      </c>
      <c r="F20" s="286" t="s">
        <v>28</v>
      </c>
      <c r="G20" s="287" t="s">
        <v>15</v>
      </c>
      <c r="H20" s="288" t="s">
        <v>31</v>
      </c>
      <c r="I20" s="289"/>
      <c r="J20" s="289"/>
      <c r="K20" s="289"/>
      <c r="L20" s="289"/>
      <c r="M20" s="290"/>
      <c r="N20" s="291">
        <f>N21</f>
        <v>0</v>
      </c>
      <c r="O20" s="291">
        <f t="shared" si="3"/>
        <v>0</v>
      </c>
      <c r="P20" s="291">
        <f t="shared" si="3"/>
        <v>0</v>
      </c>
      <c r="Q20" s="291">
        <f t="shared" si="3"/>
        <v>0</v>
      </c>
      <c r="R20" s="291">
        <f t="shared" si="3"/>
        <v>12373585</v>
      </c>
      <c r="S20" s="291">
        <f t="shared" si="3"/>
        <v>0</v>
      </c>
      <c r="T20" s="291">
        <f t="shared" si="3"/>
        <v>0</v>
      </c>
      <c r="U20" s="291">
        <f t="shared" si="3"/>
        <v>0</v>
      </c>
      <c r="V20" s="291">
        <f t="shared" si="3"/>
        <v>0</v>
      </c>
      <c r="W20" s="291">
        <f t="shared" si="3"/>
        <v>0</v>
      </c>
      <c r="X20" s="291">
        <f t="shared" si="3"/>
        <v>0</v>
      </c>
      <c r="Y20" s="291">
        <f t="shared" si="3"/>
        <v>0</v>
      </c>
      <c r="Z20" s="291">
        <f t="shared" si="3"/>
        <v>0</v>
      </c>
      <c r="AA20" s="291">
        <f t="shared" si="3"/>
        <v>0</v>
      </c>
      <c r="AB20" s="291">
        <f t="shared" si="3"/>
        <v>0</v>
      </c>
      <c r="AC20" s="291">
        <f t="shared" si="3"/>
        <v>0</v>
      </c>
      <c r="AD20" s="291">
        <f t="shared" si="3"/>
        <v>12373585</v>
      </c>
      <c r="AE20" s="291">
        <f t="shared" si="3"/>
        <v>0</v>
      </c>
      <c r="AF20" s="295"/>
      <c r="AG20" s="296"/>
      <c r="AH20" s="296"/>
      <c r="AI20" s="297"/>
    </row>
    <row r="21" spans="1:35" ht="49.5" customHeight="1">
      <c r="A21" s="1088" t="s">
        <v>528</v>
      </c>
      <c r="B21" s="1091">
        <v>2012252580045</v>
      </c>
      <c r="C21" s="93" t="s">
        <v>859</v>
      </c>
      <c r="D21" s="95">
        <v>1</v>
      </c>
      <c r="E21" s="464">
        <v>0</v>
      </c>
      <c r="F21" s="465">
        <v>0.5</v>
      </c>
      <c r="G21" s="1061" t="s">
        <v>529</v>
      </c>
      <c r="H21" s="1064" t="s">
        <v>530</v>
      </c>
      <c r="I21" s="956"/>
      <c r="J21" s="1067">
        <v>1</v>
      </c>
      <c r="K21" s="1070">
        <v>0.5</v>
      </c>
      <c r="L21" s="956"/>
      <c r="M21" s="956"/>
      <c r="N21" s="1085"/>
      <c r="O21" s="1085"/>
      <c r="P21" s="1085"/>
      <c r="Q21" s="1085"/>
      <c r="R21" s="1085">
        <v>12373585</v>
      </c>
      <c r="S21" s="1085"/>
      <c r="T21" s="1085"/>
      <c r="U21" s="1085"/>
      <c r="V21" s="1085"/>
      <c r="W21" s="1085"/>
      <c r="X21" s="1085"/>
      <c r="Y21" s="1085"/>
      <c r="Z21" s="1085"/>
      <c r="AA21" s="1085"/>
      <c r="AB21" s="1085"/>
      <c r="AC21" s="1085"/>
      <c r="AD21" s="1085">
        <f>R21</f>
        <v>12373585</v>
      </c>
      <c r="AE21" s="1085"/>
      <c r="AF21" s="462"/>
      <c r="AG21" s="462" t="s">
        <v>527</v>
      </c>
      <c r="AH21" s="462"/>
      <c r="AI21" s="490" t="s">
        <v>195</v>
      </c>
    </row>
    <row r="22" spans="1:35" ht="47.25" customHeight="1">
      <c r="A22" s="1089"/>
      <c r="B22" s="1092"/>
      <c r="C22" s="93" t="s">
        <v>860</v>
      </c>
      <c r="D22" s="95">
        <v>1</v>
      </c>
      <c r="E22" s="464">
        <v>1</v>
      </c>
      <c r="F22" s="465">
        <v>0</v>
      </c>
      <c r="G22" s="1062"/>
      <c r="H22" s="1065"/>
      <c r="I22" s="957"/>
      <c r="J22" s="1068"/>
      <c r="K22" s="1071"/>
      <c r="L22" s="957"/>
      <c r="M22" s="957"/>
      <c r="N22" s="1085"/>
      <c r="O22" s="1085"/>
      <c r="P22" s="1085"/>
      <c r="Q22" s="1085"/>
      <c r="R22" s="1085"/>
      <c r="S22" s="1085"/>
      <c r="T22" s="1085"/>
      <c r="U22" s="1085"/>
      <c r="V22" s="1085"/>
      <c r="W22" s="1085"/>
      <c r="X22" s="1085"/>
      <c r="Y22" s="1085"/>
      <c r="Z22" s="1085"/>
      <c r="AA22" s="1085"/>
      <c r="AB22" s="1085"/>
      <c r="AC22" s="1085"/>
      <c r="AD22" s="1085"/>
      <c r="AE22" s="1085"/>
      <c r="AF22" s="462"/>
      <c r="AG22" s="462"/>
      <c r="AH22" s="462"/>
      <c r="AI22" s="490"/>
    </row>
    <row r="23" spans="1:35" ht="47.25" customHeight="1">
      <c r="A23" s="1089"/>
      <c r="B23" s="1092"/>
      <c r="C23" s="93" t="s">
        <v>862</v>
      </c>
      <c r="D23" s="95">
        <v>1</v>
      </c>
      <c r="E23" s="464">
        <v>1</v>
      </c>
      <c r="F23" s="465">
        <v>0</v>
      </c>
      <c r="G23" s="1062"/>
      <c r="H23" s="1065"/>
      <c r="I23" s="957"/>
      <c r="J23" s="1068"/>
      <c r="K23" s="1071"/>
      <c r="L23" s="957"/>
      <c r="M23" s="957"/>
      <c r="N23" s="1085"/>
      <c r="O23" s="1085"/>
      <c r="P23" s="1085"/>
      <c r="Q23" s="1085"/>
      <c r="R23" s="1085"/>
      <c r="S23" s="1085"/>
      <c r="T23" s="1085"/>
      <c r="U23" s="1085"/>
      <c r="V23" s="1085"/>
      <c r="W23" s="1085"/>
      <c r="X23" s="1085"/>
      <c r="Y23" s="1085"/>
      <c r="Z23" s="1085"/>
      <c r="AA23" s="1085"/>
      <c r="AB23" s="1085"/>
      <c r="AC23" s="1085"/>
      <c r="AD23" s="1085"/>
      <c r="AE23" s="1085"/>
      <c r="AF23" s="462"/>
      <c r="AG23" s="462"/>
      <c r="AH23" s="462"/>
      <c r="AI23" s="490"/>
    </row>
    <row r="24" spans="1:35" ht="34.5" customHeight="1">
      <c r="A24" s="1089"/>
      <c r="B24" s="1092"/>
      <c r="C24" s="93" t="s">
        <v>863</v>
      </c>
      <c r="D24" s="95">
        <v>1</v>
      </c>
      <c r="E24" s="464">
        <v>0</v>
      </c>
      <c r="F24" s="465">
        <v>1</v>
      </c>
      <c r="G24" s="1062"/>
      <c r="H24" s="1065"/>
      <c r="I24" s="957"/>
      <c r="J24" s="1068"/>
      <c r="K24" s="1071"/>
      <c r="L24" s="957"/>
      <c r="M24" s="957"/>
      <c r="N24" s="1085"/>
      <c r="O24" s="1085"/>
      <c r="P24" s="1085"/>
      <c r="Q24" s="1085"/>
      <c r="R24" s="1085"/>
      <c r="S24" s="1085"/>
      <c r="T24" s="1085"/>
      <c r="U24" s="1085"/>
      <c r="V24" s="1085"/>
      <c r="W24" s="1085"/>
      <c r="X24" s="1085"/>
      <c r="Y24" s="1085"/>
      <c r="Z24" s="1085"/>
      <c r="AA24" s="1085"/>
      <c r="AB24" s="1085"/>
      <c r="AC24" s="1085"/>
      <c r="AD24" s="1085"/>
      <c r="AE24" s="1085"/>
      <c r="AF24" s="462"/>
      <c r="AG24" s="462"/>
      <c r="AH24" s="462"/>
      <c r="AI24" s="490"/>
    </row>
    <row r="25" spans="1:35" ht="36" customHeight="1">
      <c r="A25" s="1089"/>
      <c r="B25" s="1092"/>
      <c r="C25" s="93" t="s">
        <v>861</v>
      </c>
      <c r="D25" s="95">
        <v>1</v>
      </c>
      <c r="E25" s="464">
        <v>0</v>
      </c>
      <c r="F25" s="465">
        <v>1</v>
      </c>
      <c r="G25" s="1062"/>
      <c r="H25" s="1065"/>
      <c r="I25" s="957"/>
      <c r="J25" s="1068"/>
      <c r="K25" s="1071"/>
      <c r="L25" s="957"/>
      <c r="M25" s="957"/>
      <c r="N25" s="1085"/>
      <c r="O25" s="1085"/>
      <c r="P25" s="1085"/>
      <c r="Q25" s="1085"/>
      <c r="R25" s="1085"/>
      <c r="S25" s="1085"/>
      <c r="T25" s="1085"/>
      <c r="U25" s="1085"/>
      <c r="V25" s="1085"/>
      <c r="W25" s="1085"/>
      <c r="X25" s="1085"/>
      <c r="Y25" s="1085"/>
      <c r="Z25" s="1085"/>
      <c r="AA25" s="1085"/>
      <c r="AB25" s="1085"/>
      <c r="AC25" s="1085"/>
      <c r="AD25" s="1085"/>
      <c r="AE25" s="1085"/>
      <c r="AF25" s="462"/>
      <c r="AG25" s="462"/>
      <c r="AH25" s="462"/>
      <c r="AI25" s="490"/>
    </row>
    <row r="26" spans="1:35" ht="108">
      <c r="A26" s="1089"/>
      <c r="B26" s="1092"/>
      <c r="C26" s="93" t="s">
        <v>531</v>
      </c>
      <c r="D26" s="95" t="s">
        <v>532</v>
      </c>
      <c r="E26" s="464"/>
      <c r="F26" s="465" t="s">
        <v>532</v>
      </c>
      <c r="G26" s="1063"/>
      <c r="H26" s="1066"/>
      <c r="I26" s="958"/>
      <c r="J26" s="1069"/>
      <c r="K26" s="1072"/>
      <c r="L26" s="958"/>
      <c r="M26" s="958"/>
      <c r="N26" s="1085"/>
      <c r="O26" s="1085"/>
      <c r="P26" s="1085"/>
      <c r="Q26" s="1085"/>
      <c r="R26" s="1085"/>
      <c r="S26" s="1085"/>
      <c r="T26" s="1085"/>
      <c r="U26" s="1085"/>
      <c r="V26" s="1085"/>
      <c r="W26" s="1085"/>
      <c r="X26" s="1085"/>
      <c r="Y26" s="1085"/>
      <c r="Z26" s="1085"/>
      <c r="AA26" s="1085"/>
      <c r="AB26" s="1085"/>
      <c r="AC26" s="1085"/>
      <c r="AD26" s="1085"/>
      <c r="AE26" s="1085"/>
      <c r="AF26" s="462"/>
      <c r="AG26" s="462"/>
      <c r="AH26" s="462"/>
      <c r="AI26" s="490"/>
    </row>
    <row r="27" spans="1:35" ht="38.25">
      <c r="A27" s="1090"/>
      <c r="B27" s="1093"/>
      <c r="C27" s="93" t="s">
        <v>533</v>
      </c>
      <c r="D27" s="95">
        <v>0.2</v>
      </c>
      <c r="E27" s="464">
        <v>0</v>
      </c>
      <c r="F27" s="465">
        <v>0.2</v>
      </c>
      <c r="G27" s="13" t="s">
        <v>534</v>
      </c>
      <c r="H27" s="15" t="s">
        <v>535</v>
      </c>
      <c r="I27" s="93"/>
      <c r="J27" s="502">
        <v>1</v>
      </c>
      <c r="K27" s="503">
        <v>0.2</v>
      </c>
      <c r="L27" s="303"/>
      <c r="M27" s="303"/>
      <c r="N27" s="1085"/>
      <c r="O27" s="1085"/>
      <c r="P27" s="1085"/>
      <c r="Q27" s="1085"/>
      <c r="R27" s="1085"/>
      <c r="S27" s="1085"/>
      <c r="T27" s="1085"/>
      <c r="U27" s="1085"/>
      <c r="V27" s="1085"/>
      <c r="W27" s="1085"/>
      <c r="X27" s="1085"/>
      <c r="Y27" s="1085"/>
      <c r="Z27" s="1085"/>
      <c r="AA27" s="1085"/>
      <c r="AB27" s="1085"/>
      <c r="AC27" s="1085"/>
      <c r="AD27" s="1085"/>
      <c r="AE27" s="1085"/>
      <c r="AF27" s="462"/>
      <c r="AG27" s="462"/>
      <c r="AH27" s="462"/>
      <c r="AI27" s="490"/>
    </row>
    <row r="28" spans="1:35" ht="15">
      <c r="A28" s="504"/>
      <c r="B28" s="505"/>
      <c r="C28" s="468"/>
      <c r="D28" s="506"/>
      <c r="E28" s="507"/>
      <c r="F28" s="508"/>
      <c r="G28" s="509"/>
      <c r="H28" s="510"/>
      <c r="I28" s="511"/>
      <c r="J28" s="512"/>
      <c r="K28" s="513"/>
      <c r="L28" s="505"/>
      <c r="M28" s="514"/>
      <c r="N28" s="478"/>
      <c r="O28" s="479"/>
      <c r="P28" s="479"/>
      <c r="Q28" s="479"/>
      <c r="R28" s="479"/>
      <c r="S28" s="479"/>
      <c r="T28" s="479"/>
      <c r="U28" s="479"/>
      <c r="V28" s="479"/>
      <c r="W28" s="479"/>
      <c r="X28" s="479"/>
      <c r="Y28" s="479"/>
      <c r="Z28" s="479"/>
      <c r="AA28" s="479"/>
      <c r="AB28" s="479"/>
      <c r="AC28" s="479"/>
      <c r="AD28" s="480"/>
      <c r="AE28" s="481"/>
      <c r="AF28" s="482"/>
      <c r="AG28" s="483"/>
      <c r="AH28" s="483"/>
      <c r="AI28" s="484"/>
    </row>
    <row r="29" spans="1:35" ht="15.75" thickBot="1">
      <c r="A29" s="914" t="s">
        <v>536</v>
      </c>
      <c r="B29" s="915"/>
      <c r="C29" s="916"/>
      <c r="D29" s="198"/>
      <c r="E29" s="917" t="s">
        <v>537</v>
      </c>
      <c r="F29" s="917"/>
      <c r="G29" s="917"/>
      <c r="H29" s="917"/>
      <c r="I29" s="917"/>
      <c r="J29" s="917"/>
      <c r="K29" s="917"/>
      <c r="L29" s="917"/>
      <c r="M29" s="918"/>
      <c r="N29" s="919" t="s">
        <v>0</v>
      </c>
      <c r="O29" s="920"/>
      <c r="P29" s="920"/>
      <c r="Q29" s="920"/>
      <c r="R29" s="920"/>
      <c r="S29" s="920"/>
      <c r="T29" s="920"/>
      <c r="U29" s="920"/>
      <c r="V29" s="920"/>
      <c r="W29" s="920"/>
      <c r="X29" s="920"/>
      <c r="Y29" s="920"/>
      <c r="Z29" s="920"/>
      <c r="AA29" s="920"/>
      <c r="AB29" s="920"/>
      <c r="AC29" s="920"/>
      <c r="AD29" s="920"/>
      <c r="AE29" s="921"/>
      <c r="AF29" s="922" t="s">
        <v>1</v>
      </c>
      <c r="AG29" s="923"/>
      <c r="AH29" s="923"/>
      <c r="AI29" s="924"/>
    </row>
    <row r="30" spans="1:35" ht="15">
      <c r="A30" s="888" t="s">
        <v>18</v>
      </c>
      <c r="B30" s="890" t="s">
        <v>2</v>
      </c>
      <c r="C30" s="891"/>
      <c r="D30" s="891"/>
      <c r="E30" s="891"/>
      <c r="F30" s="891"/>
      <c r="G30" s="891"/>
      <c r="H30" s="894" t="s">
        <v>3</v>
      </c>
      <c r="I30" s="896" t="s">
        <v>19</v>
      </c>
      <c r="J30" s="896" t="s">
        <v>4</v>
      </c>
      <c r="K30" s="898" t="s">
        <v>192</v>
      </c>
      <c r="L30" s="883" t="s">
        <v>20</v>
      </c>
      <c r="M30" s="885" t="s">
        <v>21</v>
      </c>
      <c r="N30" s="887" t="s">
        <v>32</v>
      </c>
      <c r="O30" s="879"/>
      <c r="P30" s="878" t="s">
        <v>33</v>
      </c>
      <c r="Q30" s="879"/>
      <c r="R30" s="878" t="s">
        <v>34</v>
      </c>
      <c r="S30" s="879"/>
      <c r="T30" s="878" t="s">
        <v>7</v>
      </c>
      <c r="U30" s="879"/>
      <c r="V30" s="878" t="s">
        <v>6</v>
      </c>
      <c r="W30" s="879"/>
      <c r="X30" s="878" t="s">
        <v>35</v>
      </c>
      <c r="Y30" s="879"/>
      <c r="Z30" s="878" t="s">
        <v>5</v>
      </c>
      <c r="AA30" s="879"/>
      <c r="AB30" s="878" t="s">
        <v>8</v>
      </c>
      <c r="AC30" s="879"/>
      <c r="AD30" s="878" t="s">
        <v>9</v>
      </c>
      <c r="AE30" s="880"/>
      <c r="AF30" s="881" t="s">
        <v>10</v>
      </c>
      <c r="AG30" s="867" t="s">
        <v>11</v>
      </c>
      <c r="AH30" s="869" t="s">
        <v>12</v>
      </c>
      <c r="AI30" s="871" t="s">
        <v>22</v>
      </c>
    </row>
    <row r="31" spans="1:35" ht="55.5" customHeight="1" thickBot="1">
      <c r="A31" s="889"/>
      <c r="B31" s="892"/>
      <c r="C31" s="893"/>
      <c r="D31" s="893"/>
      <c r="E31" s="893"/>
      <c r="F31" s="893"/>
      <c r="G31" s="893"/>
      <c r="H31" s="895"/>
      <c r="I31" s="897" t="s">
        <v>19</v>
      </c>
      <c r="J31" s="897"/>
      <c r="K31" s="899"/>
      <c r="L31" s="884"/>
      <c r="M31" s="886"/>
      <c r="N31" s="199" t="s">
        <v>23</v>
      </c>
      <c r="O31" s="200" t="s">
        <v>24</v>
      </c>
      <c r="P31" s="201" t="s">
        <v>23</v>
      </c>
      <c r="Q31" s="200" t="s">
        <v>24</v>
      </c>
      <c r="R31" s="201" t="s">
        <v>23</v>
      </c>
      <c r="S31" s="200" t="s">
        <v>24</v>
      </c>
      <c r="T31" s="201" t="s">
        <v>23</v>
      </c>
      <c r="U31" s="200" t="s">
        <v>24</v>
      </c>
      <c r="V31" s="201" t="s">
        <v>23</v>
      </c>
      <c r="W31" s="200" t="s">
        <v>24</v>
      </c>
      <c r="X31" s="201" t="s">
        <v>23</v>
      </c>
      <c r="Y31" s="200" t="s">
        <v>24</v>
      </c>
      <c r="Z31" s="201" t="s">
        <v>23</v>
      </c>
      <c r="AA31" s="200" t="s">
        <v>25</v>
      </c>
      <c r="AB31" s="201" t="s">
        <v>23</v>
      </c>
      <c r="AC31" s="200" t="s">
        <v>25</v>
      </c>
      <c r="AD31" s="201" t="s">
        <v>23</v>
      </c>
      <c r="AE31" s="202" t="s">
        <v>25</v>
      </c>
      <c r="AF31" s="882"/>
      <c r="AG31" s="868"/>
      <c r="AH31" s="870"/>
      <c r="AI31" s="872"/>
    </row>
    <row r="32" spans="1:35" ht="34.5" thickBot="1">
      <c r="A32" s="203" t="s">
        <v>193</v>
      </c>
      <c r="B32" s="873" t="s">
        <v>538</v>
      </c>
      <c r="C32" s="874"/>
      <c r="D32" s="874"/>
      <c r="E32" s="874"/>
      <c r="F32" s="874"/>
      <c r="G32" s="874"/>
      <c r="H32" s="204"/>
      <c r="I32" s="205"/>
      <c r="J32" s="206"/>
      <c r="K32" s="206"/>
      <c r="L32" s="207"/>
      <c r="M32" s="208"/>
      <c r="N32" s="209">
        <f>N34</f>
        <v>0</v>
      </c>
      <c r="O32" s="209">
        <f aca="true" t="shared" si="4" ref="O32:AC32">O34</f>
        <v>0</v>
      </c>
      <c r="P32" s="209">
        <f t="shared" si="4"/>
        <v>0</v>
      </c>
      <c r="Q32" s="209">
        <f t="shared" si="4"/>
        <v>0</v>
      </c>
      <c r="R32" s="209">
        <f t="shared" si="4"/>
        <v>10000000</v>
      </c>
      <c r="S32" s="209">
        <f t="shared" si="4"/>
        <v>0</v>
      </c>
      <c r="T32" s="209">
        <f t="shared" si="4"/>
        <v>0</v>
      </c>
      <c r="U32" s="209">
        <f t="shared" si="4"/>
        <v>0</v>
      </c>
      <c r="V32" s="209">
        <f t="shared" si="4"/>
        <v>0</v>
      </c>
      <c r="W32" s="209">
        <f t="shared" si="4"/>
        <v>0</v>
      </c>
      <c r="X32" s="209">
        <f t="shared" si="4"/>
        <v>0</v>
      </c>
      <c r="Y32" s="209">
        <f t="shared" si="4"/>
        <v>0</v>
      </c>
      <c r="Z32" s="209">
        <f t="shared" si="4"/>
        <v>0</v>
      </c>
      <c r="AA32" s="209">
        <f t="shared" si="4"/>
        <v>0</v>
      </c>
      <c r="AB32" s="209">
        <f t="shared" si="4"/>
        <v>0</v>
      </c>
      <c r="AC32" s="209">
        <f t="shared" si="4"/>
        <v>0</v>
      </c>
      <c r="AD32" s="209">
        <f>R32</f>
        <v>10000000</v>
      </c>
      <c r="AE32" s="209">
        <f>AE54</f>
        <v>0</v>
      </c>
      <c r="AF32" s="212">
        <f>AF54+AF71+AF78</f>
        <v>0</v>
      </c>
      <c r="AG32" s="213"/>
      <c r="AH32" s="213"/>
      <c r="AI32" s="214"/>
    </row>
    <row r="33" spans="1:35" ht="15.75" thickBot="1">
      <c r="A33" s="215"/>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7"/>
    </row>
    <row r="34" spans="1:35" ht="90">
      <c r="A34" s="284" t="s">
        <v>13</v>
      </c>
      <c r="B34" s="285" t="s">
        <v>30</v>
      </c>
      <c r="C34" s="285" t="s">
        <v>14</v>
      </c>
      <c r="D34" s="285" t="s">
        <v>26</v>
      </c>
      <c r="E34" s="286" t="s">
        <v>27</v>
      </c>
      <c r="F34" s="286" t="s">
        <v>28</v>
      </c>
      <c r="G34" s="287" t="s">
        <v>15</v>
      </c>
      <c r="H34" s="288" t="s">
        <v>31</v>
      </c>
      <c r="I34" s="289"/>
      <c r="J34" s="289"/>
      <c r="K34" s="289"/>
      <c r="L34" s="289"/>
      <c r="M34" s="290"/>
      <c r="N34" s="291">
        <f>N35</f>
        <v>0</v>
      </c>
      <c r="O34" s="291">
        <f aca="true" t="shared" si="5" ref="O34:AE34">O35</f>
        <v>0</v>
      </c>
      <c r="P34" s="291">
        <f t="shared" si="5"/>
        <v>0</v>
      </c>
      <c r="Q34" s="291">
        <f t="shared" si="5"/>
        <v>0</v>
      </c>
      <c r="R34" s="291">
        <f t="shared" si="5"/>
        <v>10000000</v>
      </c>
      <c r="S34" s="291">
        <f t="shared" si="5"/>
        <v>0</v>
      </c>
      <c r="T34" s="291">
        <f t="shared" si="5"/>
        <v>0</v>
      </c>
      <c r="U34" s="291">
        <f t="shared" si="5"/>
        <v>0</v>
      </c>
      <c r="V34" s="291">
        <f t="shared" si="5"/>
        <v>0</v>
      </c>
      <c r="W34" s="291">
        <f t="shared" si="5"/>
        <v>0</v>
      </c>
      <c r="X34" s="291">
        <f t="shared" si="5"/>
        <v>0</v>
      </c>
      <c r="Y34" s="291">
        <f t="shared" si="5"/>
        <v>0</v>
      </c>
      <c r="Z34" s="291">
        <f t="shared" si="5"/>
        <v>0</v>
      </c>
      <c r="AA34" s="291">
        <f t="shared" si="5"/>
        <v>0</v>
      </c>
      <c r="AB34" s="291">
        <f t="shared" si="5"/>
        <v>0</v>
      </c>
      <c r="AC34" s="291">
        <f t="shared" si="5"/>
        <v>0</v>
      </c>
      <c r="AD34" s="291">
        <f>R34</f>
        <v>10000000</v>
      </c>
      <c r="AE34" s="291">
        <f t="shared" si="5"/>
        <v>0</v>
      </c>
      <c r="AF34" s="295"/>
      <c r="AG34" s="296"/>
      <c r="AH34" s="296"/>
      <c r="AI34" s="297" t="s">
        <v>195</v>
      </c>
    </row>
    <row r="35" spans="1:35" ht="72">
      <c r="A35" s="1077" t="s">
        <v>539</v>
      </c>
      <c r="B35" s="1083">
        <v>2012252580046</v>
      </c>
      <c r="C35" s="1075" t="s">
        <v>540</v>
      </c>
      <c r="D35" s="1076" t="s">
        <v>541</v>
      </c>
      <c r="E35" s="1084"/>
      <c r="F35" s="952"/>
      <c r="G35" s="516" t="s">
        <v>542</v>
      </c>
      <c r="H35" s="15" t="s">
        <v>51</v>
      </c>
      <c r="I35" s="303"/>
      <c r="J35" s="15">
        <v>0.15</v>
      </c>
      <c r="K35" s="15">
        <v>0.1</v>
      </c>
      <c r="L35" s="1077"/>
      <c r="M35" s="1077"/>
      <c r="N35" s="1082"/>
      <c r="O35" s="1082"/>
      <c r="P35" s="1082"/>
      <c r="Q35" s="1082"/>
      <c r="R35" s="1082">
        <v>10000000</v>
      </c>
      <c r="S35" s="1082"/>
      <c r="T35" s="1082"/>
      <c r="U35" s="1082"/>
      <c r="V35" s="1082"/>
      <c r="W35" s="1082"/>
      <c r="X35" s="1082"/>
      <c r="Y35" s="1082"/>
      <c r="Z35" s="1082"/>
      <c r="AA35" s="1082"/>
      <c r="AB35" s="1082"/>
      <c r="AC35" s="1082"/>
      <c r="AD35" s="1078">
        <f>R35</f>
        <v>10000000</v>
      </c>
      <c r="AE35" s="1078"/>
      <c r="AF35" s="1079" t="s">
        <v>506</v>
      </c>
      <c r="AG35" s="1080" t="s">
        <v>507</v>
      </c>
      <c r="AH35" s="1080"/>
      <c r="AI35" s="1081" t="s">
        <v>508</v>
      </c>
    </row>
    <row r="36" spans="1:35" ht="60">
      <c r="A36" s="1077"/>
      <c r="B36" s="1083"/>
      <c r="C36" s="1075"/>
      <c r="D36" s="1076"/>
      <c r="E36" s="1084"/>
      <c r="F36" s="952"/>
      <c r="G36" s="516" t="s">
        <v>543</v>
      </c>
      <c r="H36" s="15" t="s">
        <v>544</v>
      </c>
      <c r="I36" s="303"/>
      <c r="J36" s="188">
        <v>1</v>
      </c>
      <c r="K36" s="15">
        <v>0.5</v>
      </c>
      <c r="L36" s="1077"/>
      <c r="M36" s="1077"/>
      <c r="N36" s="1082"/>
      <c r="O36" s="1082"/>
      <c r="P36" s="1082"/>
      <c r="Q36" s="1082"/>
      <c r="R36" s="1082"/>
      <c r="S36" s="1082"/>
      <c r="T36" s="1082"/>
      <c r="U36" s="1082"/>
      <c r="V36" s="1082"/>
      <c r="W36" s="1082"/>
      <c r="X36" s="1082"/>
      <c r="Y36" s="1082"/>
      <c r="Z36" s="1082"/>
      <c r="AA36" s="1082"/>
      <c r="AB36" s="1082"/>
      <c r="AC36" s="1082"/>
      <c r="AD36" s="1078"/>
      <c r="AE36" s="1078"/>
      <c r="AF36" s="1079"/>
      <c r="AG36" s="1080"/>
      <c r="AH36" s="1080"/>
      <c r="AI36" s="1081"/>
    </row>
    <row r="37" spans="1:35" ht="276">
      <c r="A37" s="1077"/>
      <c r="B37" s="1083"/>
      <c r="C37" s="1075"/>
      <c r="D37" s="1076"/>
      <c r="E37" s="1084"/>
      <c r="F37" s="952"/>
      <c r="G37" s="516" t="s">
        <v>545</v>
      </c>
      <c r="H37" s="16" t="s">
        <v>541</v>
      </c>
      <c r="I37" s="303"/>
      <c r="J37" s="15">
        <v>0.1</v>
      </c>
      <c r="K37" s="15">
        <v>0.06</v>
      </c>
      <c r="L37" s="1077"/>
      <c r="M37" s="1077"/>
      <c r="N37" s="1082"/>
      <c r="O37" s="1082"/>
      <c r="P37" s="1082"/>
      <c r="Q37" s="1082"/>
      <c r="R37" s="1082"/>
      <c r="S37" s="1082"/>
      <c r="T37" s="1082"/>
      <c r="U37" s="1082"/>
      <c r="V37" s="1082"/>
      <c r="W37" s="1082"/>
      <c r="X37" s="1082"/>
      <c r="Y37" s="1082"/>
      <c r="Z37" s="1082"/>
      <c r="AA37" s="1082"/>
      <c r="AB37" s="1082"/>
      <c r="AC37" s="1082"/>
      <c r="AD37" s="1078"/>
      <c r="AE37" s="1078"/>
      <c r="AF37" s="1079"/>
      <c r="AG37" s="1080"/>
      <c r="AH37" s="1080"/>
      <c r="AI37" s="1081"/>
    </row>
    <row r="38" spans="1:35" ht="144">
      <c r="A38" s="1077"/>
      <c r="B38" s="1083"/>
      <c r="C38" s="516" t="s">
        <v>546</v>
      </c>
      <c r="D38" s="518" t="s">
        <v>547</v>
      </c>
      <c r="E38" s="515"/>
      <c r="F38" s="303"/>
      <c r="G38" s="516" t="s">
        <v>548</v>
      </c>
      <c r="H38" s="15" t="s">
        <v>75</v>
      </c>
      <c r="I38" s="303"/>
      <c r="J38" s="15">
        <v>1</v>
      </c>
      <c r="K38" s="15">
        <v>0.5</v>
      </c>
      <c r="L38" s="1077"/>
      <c r="M38" s="1077"/>
      <c r="N38" s="1082"/>
      <c r="O38" s="1082"/>
      <c r="P38" s="1082"/>
      <c r="Q38" s="1082"/>
      <c r="R38" s="1082"/>
      <c r="S38" s="1082"/>
      <c r="T38" s="1082"/>
      <c r="U38" s="1082"/>
      <c r="V38" s="1082"/>
      <c r="W38" s="1082"/>
      <c r="X38" s="1082"/>
      <c r="Y38" s="1082"/>
      <c r="Z38" s="1082"/>
      <c r="AA38" s="1082"/>
      <c r="AB38" s="1082"/>
      <c r="AC38" s="1082"/>
      <c r="AD38" s="1078"/>
      <c r="AE38" s="1078"/>
      <c r="AF38" s="517" t="s">
        <v>506</v>
      </c>
      <c r="AG38" s="1080"/>
      <c r="AH38" s="1080"/>
      <c r="AI38" s="1081"/>
    </row>
    <row r="39" spans="1:35" ht="348">
      <c r="A39" s="1077"/>
      <c r="B39" s="1083"/>
      <c r="C39" s="516" t="s">
        <v>549</v>
      </c>
      <c r="D39" s="518" t="s">
        <v>550</v>
      </c>
      <c r="E39" s="515"/>
      <c r="F39" s="303"/>
      <c r="G39" s="516" t="s">
        <v>551</v>
      </c>
      <c r="H39" s="15" t="s">
        <v>552</v>
      </c>
      <c r="I39" s="303"/>
      <c r="J39" s="15">
        <v>1</v>
      </c>
      <c r="K39" s="15">
        <v>0.4</v>
      </c>
      <c r="L39" s="1077"/>
      <c r="M39" s="1077"/>
      <c r="N39" s="1082"/>
      <c r="O39" s="1082"/>
      <c r="P39" s="1082"/>
      <c r="Q39" s="1082"/>
      <c r="R39" s="1082"/>
      <c r="S39" s="1082"/>
      <c r="T39" s="1082"/>
      <c r="U39" s="1082"/>
      <c r="V39" s="1082"/>
      <c r="W39" s="1082"/>
      <c r="X39" s="1082"/>
      <c r="Y39" s="1082"/>
      <c r="Z39" s="1082"/>
      <c r="AA39" s="1082"/>
      <c r="AB39" s="1082"/>
      <c r="AC39" s="1082"/>
      <c r="AD39" s="1078"/>
      <c r="AE39" s="1078"/>
      <c r="AF39" s="517" t="s">
        <v>506</v>
      </c>
      <c r="AG39" s="1080"/>
      <c r="AH39" s="1080"/>
      <c r="AI39" s="1081"/>
    </row>
    <row r="40" spans="1:35" ht="409.5">
      <c r="A40" s="1077"/>
      <c r="B40" s="1083"/>
      <c r="C40" s="516" t="s">
        <v>553</v>
      </c>
      <c r="D40" s="518" t="s">
        <v>554</v>
      </c>
      <c r="E40" s="519"/>
      <c r="F40" s="303"/>
      <c r="G40" s="516" t="s">
        <v>555</v>
      </c>
      <c r="H40" s="1074" t="s">
        <v>556</v>
      </c>
      <c r="I40" s="520"/>
      <c r="J40" s="15">
        <v>0.5</v>
      </c>
      <c r="K40" s="15">
        <v>0.5</v>
      </c>
      <c r="L40" s="1077"/>
      <c r="M40" s="1077"/>
      <c r="N40" s="1082"/>
      <c r="O40" s="1082"/>
      <c r="P40" s="1082"/>
      <c r="Q40" s="1082"/>
      <c r="R40" s="1082"/>
      <c r="S40" s="1082"/>
      <c r="T40" s="1082"/>
      <c r="U40" s="1082"/>
      <c r="V40" s="1082"/>
      <c r="W40" s="1082"/>
      <c r="X40" s="1082"/>
      <c r="Y40" s="1082"/>
      <c r="Z40" s="1082"/>
      <c r="AA40" s="1082"/>
      <c r="AB40" s="1082"/>
      <c r="AC40" s="1082"/>
      <c r="AD40" s="1078"/>
      <c r="AE40" s="1078"/>
      <c r="AF40" s="521" t="s">
        <v>506</v>
      </c>
      <c r="AG40" s="1080"/>
      <c r="AH40" s="1080"/>
      <c r="AI40" s="1081"/>
    </row>
    <row r="41" spans="1:35" ht="132">
      <c r="A41" s="1077"/>
      <c r="B41" s="1083"/>
      <c r="C41" s="516" t="s">
        <v>557</v>
      </c>
      <c r="D41" s="518" t="s">
        <v>541</v>
      </c>
      <c r="E41" s="519"/>
      <c r="F41" s="303"/>
      <c r="G41" s="516" t="s">
        <v>558</v>
      </c>
      <c r="H41" s="1074"/>
      <c r="I41" s="303"/>
      <c r="J41" s="15">
        <v>0.1</v>
      </c>
      <c r="K41" s="15"/>
      <c r="L41" s="1077"/>
      <c r="M41" s="1077"/>
      <c r="N41" s="1082"/>
      <c r="O41" s="1082"/>
      <c r="P41" s="1082"/>
      <c r="Q41" s="1082"/>
      <c r="R41" s="1082"/>
      <c r="S41" s="1082"/>
      <c r="T41" s="1082"/>
      <c r="U41" s="1082"/>
      <c r="V41" s="1082"/>
      <c r="W41" s="1082"/>
      <c r="X41" s="1082"/>
      <c r="Y41" s="1082"/>
      <c r="Z41" s="1082"/>
      <c r="AA41" s="1082"/>
      <c r="AB41" s="1082"/>
      <c r="AC41" s="1082"/>
      <c r="AD41" s="1078"/>
      <c r="AE41" s="1078"/>
      <c r="AF41" s="521" t="s">
        <v>506</v>
      </c>
      <c r="AG41" s="1080"/>
      <c r="AH41" s="1080"/>
      <c r="AI41" s="1081"/>
    </row>
    <row r="42" spans="1:35" ht="168">
      <c r="A42" s="1077"/>
      <c r="B42" s="1083"/>
      <c r="C42" s="516" t="s">
        <v>559</v>
      </c>
      <c r="D42" s="518" t="s">
        <v>75</v>
      </c>
      <c r="E42" s="519"/>
      <c r="F42" s="303"/>
      <c r="G42" s="516" t="s">
        <v>560</v>
      </c>
      <c r="H42" s="15" t="s">
        <v>561</v>
      </c>
      <c r="I42" s="303"/>
      <c r="J42" s="188">
        <v>1</v>
      </c>
      <c r="K42" s="15"/>
      <c r="L42" s="1077"/>
      <c r="M42" s="1077"/>
      <c r="N42" s="1082"/>
      <c r="O42" s="1082"/>
      <c r="P42" s="1082"/>
      <c r="Q42" s="1082"/>
      <c r="R42" s="1082"/>
      <c r="S42" s="1082"/>
      <c r="T42" s="1082"/>
      <c r="U42" s="1082"/>
      <c r="V42" s="1082"/>
      <c r="W42" s="1082"/>
      <c r="X42" s="1082"/>
      <c r="Y42" s="1082"/>
      <c r="Z42" s="1082"/>
      <c r="AA42" s="1082"/>
      <c r="AB42" s="1082"/>
      <c r="AC42" s="1082"/>
      <c r="AD42" s="1078"/>
      <c r="AE42" s="1078"/>
      <c r="AF42" s="521" t="s">
        <v>506</v>
      </c>
      <c r="AG42" s="1080"/>
      <c r="AH42" s="1080"/>
      <c r="AI42" s="1081"/>
    </row>
    <row r="43" spans="1:35" ht="204">
      <c r="A43" s="1077"/>
      <c r="B43" s="1083"/>
      <c r="C43" s="1075" t="s">
        <v>562</v>
      </c>
      <c r="D43" s="1076" t="s">
        <v>563</v>
      </c>
      <c r="E43" s="522"/>
      <c r="F43" s="522"/>
      <c r="G43" s="516" t="s">
        <v>564</v>
      </c>
      <c r="H43" s="16" t="s">
        <v>565</v>
      </c>
      <c r="I43" s="303"/>
      <c r="J43" s="188">
        <v>1</v>
      </c>
      <c r="K43" s="15"/>
      <c r="L43" s="1077"/>
      <c r="M43" s="1077"/>
      <c r="N43" s="1082"/>
      <c r="O43" s="1082"/>
      <c r="P43" s="1082"/>
      <c r="Q43" s="1082"/>
      <c r="R43" s="1082"/>
      <c r="S43" s="1082"/>
      <c r="T43" s="1082"/>
      <c r="U43" s="1082"/>
      <c r="V43" s="1082"/>
      <c r="W43" s="1082"/>
      <c r="X43" s="1082"/>
      <c r="Y43" s="1082"/>
      <c r="Z43" s="1082"/>
      <c r="AA43" s="1082"/>
      <c r="AB43" s="1082"/>
      <c r="AC43" s="1082"/>
      <c r="AD43" s="1078"/>
      <c r="AE43" s="1078"/>
      <c r="AF43" s="521" t="s">
        <v>506</v>
      </c>
      <c r="AG43" s="1080"/>
      <c r="AH43" s="1080"/>
      <c r="AI43" s="1081"/>
    </row>
    <row r="44" spans="1:35" ht="25.5">
      <c r="A44" s="1077"/>
      <c r="B44" s="1083"/>
      <c r="C44" s="1075"/>
      <c r="D44" s="1076"/>
      <c r="E44" s="522"/>
      <c r="F44" s="522"/>
      <c r="G44" s="1075" t="s">
        <v>566</v>
      </c>
      <c r="H44" s="15" t="s">
        <v>567</v>
      </c>
      <c r="I44" s="303"/>
      <c r="J44" s="1074">
        <v>1</v>
      </c>
      <c r="K44" s="15"/>
      <c r="L44" s="1077"/>
      <c r="M44" s="1077"/>
      <c r="N44" s="1082"/>
      <c r="O44" s="1082"/>
      <c r="P44" s="1082"/>
      <c r="Q44" s="1082"/>
      <c r="R44" s="1082"/>
      <c r="S44" s="1082"/>
      <c r="T44" s="1082"/>
      <c r="U44" s="1082"/>
      <c r="V44" s="1082"/>
      <c r="W44" s="1082"/>
      <c r="X44" s="1082"/>
      <c r="Y44" s="1082"/>
      <c r="Z44" s="1082"/>
      <c r="AA44" s="1082"/>
      <c r="AB44" s="1082"/>
      <c r="AC44" s="1082"/>
      <c r="AD44" s="1078"/>
      <c r="AE44" s="1078"/>
      <c r="AF44" s="521"/>
      <c r="AG44" s="1080"/>
      <c r="AH44" s="1080"/>
      <c r="AI44" s="1081"/>
    </row>
    <row r="45" spans="1:35" ht="132">
      <c r="A45" s="1077"/>
      <c r="B45" s="1083"/>
      <c r="C45" s="516" t="s">
        <v>568</v>
      </c>
      <c r="D45" s="518" t="s">
        <v>569</v>
      </c>
      <c r="E45" s="523"/>
      <c r="F45" s="303"/>
      <c r="G45" s="1075"/>
      <c r="H45" s="15" t="s">
        <v>570</v>
      </c>
      <c r="I45" s="303"/>
      <c r="J45" s="1074"/>
      <c r="K45" s="15"/>
      <c r="L45" s="1077"/>
      <c r="M45" s="1077"/>
      <c r="N45" s="1082"/>
      <c r="O45" s="1082"/>
      <c r="P45" s="1082"/>
      <c r="Q45" s="1082"/>
      <c r="R45" s="1082"/>
      <c r="S45" s="1082"/>
      <c r="T45" s="1082"/>
      <c r="U45" s="1082"/>
      <c r="V45" s="1082"/>
      <c r="W45" s="1082"/>
      <c r="X45" s="1082"/>
      <c r="Y45" s="1082"/>
      <c r="Z45" s="1082"/>
      <c r="AA45" s="1082"/>
      <c r="AB45" s="1082"/>
      <c r="AC45" s="1082"/>
      <c r="AD45" s="1078"/>
      <c r="AE45" s="1078"/>
      <c r="AF45" s="521" t="s">
        <v>506</v>
      </c>
      <c r="AG45" s="1080"/>
      <c r="AH45" s="1080"/>
      <c r="AI45" s="1081"/>
    </row>
    <row r="46" spans="1:35" ht="216">
      <c r="A46" s="1077"/>
      <c r="B46" s="1083"/>
      <c r="C46" s="516" t="s">
        <v>571</v>
      </c>
      <c r="D46" s="518" t="s">
        <v>572</v>
      </c>
      <c r="E46" s="519"/>
      <c r="F46" s="303"/>
      <c r="G46" s="516" t="s">
        <v>573</v>
      </c>
      <c r="H46" s="465"/>
      <c r="I46" s="303"/>
      <c r="J46" s="15" t="s">
        <v>532</v>
      </c>
      <c r="K46" s="15"/>
      <c r="L46" s="1077"/>
      <c r="M46" s="1077"/>
      <c r="N46" s="1082"/>
      <c r="O46" s="1082"/>
      <c r="P46" s="1082"/>
      <c r="Q46" s="1082"/>
      <c r="R46" s="1082"/>
      <c r="S46" s="1082"/>
      <c r="T46" s="1082"/>
      <c r="U46" s="1082"/>
      <c r="V46" s="1082"/>
      <c r="W46" s="1082"/>
      <c r="X46" s="1082"/>
      <c r="Y46" s="1082"/>
      <c r="Z46" s="1082"/>
      <c r="AA46" s="1082"/>
      <c r="AB46" s="1082"/>
      <c r="AC46" s="1082"/>
      <c r="AD46" s="1078"/>
      <c r="AE46" s="1078"/>
      <c r="AF46" s="521" t="s">
        <v>506</v>
      </c>
      <c r="AG46" s="1080"/>
      <c r="AH46" s="1080"/>
      <c r="AI46" s="1081"/>
    </row>
    <row r="47" spans="1:35" ht="168">
      <c r="A47" s="1077"/>
      <c r="B47" s="1083"/>
      <c r="C47" s="516" t="s">
        <v>574</v>
      </c>
      <c r="D47" s="518" t="s">
        <v>565</v>
      </c>
      <c r="E47" s="519"/>
      <c r="F47" s="303"/>
      <c r="G47" s="516" t="s">
        <v>575</v>
      </c>
      <c r="H47" s="465"/>
      <c r="I47" s="303"/>
      <c r="J47" s="15">
        <v>0.1</v>
      </c>
      <c r="K47" s="15"/>
      <c r="L47" s="1077"/>
      <c r="M47" s="1077"/>
      <c r="N47" s="1082"/>
      <c r="O47" s="1082"/>
      <c r="P47" s="1082"/>
      <c r="Q47" s="1082"/>
      <c r="R47" s="1082"/>
      <c r="S47" s="1082"/>
      <c r="T47" s="1082"/>
      <c r="U47" s="1082"/>
      <c r="V47" s="1082"/>
      <c r="W47" s="1082"/>
      <c r="X47" s="1082"/>
      <c r="Y47" s="1082"/>
      <c r="Z47" s="1082"/>
      <c r="AA47" s="1082"/>
      <c r="AB47" s="1082"/>
      <c r="AC47" s="1082"/>
      <c r="AD47" s="1078"/>
      <c r="AE47" s="1078"/>
      <c r="AF47" s="521" t="s">
        <v>506</v>
      </c>
      <c r="AG47" s="1080"/>
      <c r="AH47" s="1080"/>
      <c r="AI47" s="1081"/>
    </row>
    <row r="48" spans="1:35" ht="168">
      <c r="A48" s="1077"/>
      <c r="B48" s="1083"/>
      <c r="C48" s="516" t="s">
        <v>576</v>
      </c>
      <c r="D48" s="518" t="s">
        <v>577</v>
      </c>
      <c r="E48" s="519"/>
      <c r="F48" s="303"/>
      <c r="G48" s="516" t="s">
        <v>578</v>
      </c>
      <c r="H48" s="465"/>
      <c r="I48" s="303"/>
      <c r="J48" s="15">
        <v>0.04</v>
      </c>
      <c r="K48" s="15"/>
      <c r="L48" s="1077"/>
      <c r="M48" s="1077"/>
      <c r="N48" s="1082"/>
      <c r="O48" s="1082"/>
      <c r="P48" s="1082"/>
      <c r="Q48" s="1082"/>
      <c r="R48" s="1082"/>
      <c r="S48" s="1082"/>
      <c r="T48" s="1082"/>
      <c r="U48" s="1082"/>
      <c r="V48" s="1082"/>
      <c r="W48" s="1082"/>
      <c r="X48" s="1082"/>
      <c r="Y48" s="1082"/>
      <c r="Z48" s="1082"/>
      <c r="AA48" s="1082"/>
      <c r="AB48" s="1082"/>
      <c r="AC48" s="1082"/>
      <c r="AD48" s="1078"/>
      <c r="AE48" s="1078"/>
      <c r="AF48" s="521" t="s">
        <v>506</v>
      </c>
      <c r="AG48" s="1080"/>
      <c r="AH48" s="1080"/>
      <c r="AI48" s="1081"/>
    </row>
    <row r="49" spans="1:35" ht="204">
      <c r="A49" s="1077"/>
      <c r="B49" s="1083"/>
      <c r="C49" s="516" t="s">
        <v>579</v>
      </c>
      <c r="D49" s="518" t="s">
        <v>580</v>
      </c>
      <c r="E49" s="519"/>
      <c r="F49" s="303"/>
      <c r="G49" s="516" t="s">
        <v>581</v>
      </c>
      <c r="H49" s="465"/>
      <c r="I49" s="303"/>
      <c r="J49" s="15" t="s">
        <v>582</v>
      </c>
      <c r="K49" s="15"/>
      <c r="L49" s="1077"/>
      <c r="M49" s="1077"/>
      <c r="N49" s="1082"/>
      <c r="O49" s="1082"/>
      <c r="P49" s="1082"/>
      <c r="Q49" s="1082"/>
      <c r="R49" s="1082"/>
      <c r="S49" s="1082"/>
      <c r="T49" s="1082"/>
      <c r="U49" s="1082"/>
      <c r="V49" s="1082"/>
      <c r="W49" s="1082"/>
      <c r="X49" s="1082"/>
      <c r="Y49" s="1082"/>
      <c r="Z49" s="1082"/>
      <c r="AA49" s="1082"/>
      <c r="AB49" s="1082"/>
      <c r="AC49" s="1082"/>
      <c r="AD49" s="1078"/>
      <c r="AE49" s="1078"/>
      <c r="AF49" s="521" t="s">
        <v>506</v>
      </c>
      <c r="AG49" s="1080"/>
      <c r="AH49" s="1080"/>
      <c r="AI49" s="1081"/>
    </row>
    <row r="50" spans="1:35" ht="15">
      <c r="A50" s="505"/>
      <c r="B50" s="505"/>
      <c r="C50" s="524"/>
      <c r="D50" s="525"/>
      <c r="E50" s="526"/>
      <c r="F50" s="527"/>
      <c r="G50" s="528"/>
      <c r="H50" s="508"/>
      <c r="I50" s="527"/>
      <c r="J50" s="510"/>
      <c r="K50" s="510"/>
      <c r="L50" s="505"/>
      <c r="M50" s="505"/>
      <c r="N50" s="479"/>
      <c r="O50" s="479"/>
      <c r="P50" s="479"/>
      <c r="Q50" s="479"/>
      <c r="R50" s="479"/>
      <c r="S50" s="479"/>
      <c r="T50" s="479"/>
      <c r="U50" s="479"/>
      <c r="V50" s="479"/>
      <c r="W50" s="479"/>
      <c r="X50" s="479"/>
      <c r="Y50" s="479"/>
      <c r="Z50" s="479"/>
      <c r="AA50" s="479"/>
      <c r="AB50" s="479"/>
      <c r="AC50" s="479"/>
      <c r="AD50" s="480"/>
      <c r="AE50" s="481"/>
      <c r="AF50" s="529"/>
      <c r="AG50" s="483"/>
      <c r="AH50" s="483"/>
      <c r="AI50" s="530"/>
    </row>
    <row r="51" spans="1:35" ht="15.75" thickBot="1">
      <c r="A51" s="914" t="s">
        <v>583</v>
      </c>
      <c r="B51" s="915"/>
      <c r="C51" s="916"/>
      <c r="D51" s="198"/>
      <c r="E51" s="917" t="s">
        <v>584</v>
      </c>
      <c r="F51" s="917"/>
      <c r="G51" s="917"/>
      <c r="H51" s="917"/>
      <c r="I51" s="917"/>
      <c r="J51" s="917"/>
      <c r="K51" s="917"/>
      <c r="L51" s="917"/>
      <c r="M51" s="918"/>
      <c r="N51" s="919" t="s">
        <v>0</v>
      </c>
      <c r="O51" s="920"/>
      <c r="P51" s="920"/>
      <c r="Q51" s="920"/>
      <c r="R51" s="920"/>
      <c r="S51" s="920"/>
      <c r="T51" s="920"/>
      <c r="U51" s="920"/>
      <c r="V51" s="920"/>
      <c r="W51" s="920"/>
      <c r="X51" s="920"/>
      <c r="Y51" s="920"/>
      <c r="Z51" s="920"/>
      <c r="AA51" s="920"/>
      <c r="AB51" s="920"/>
      <c r="AC51" s="920"/>
      <c r="AD51" s="920"/>
      <c r="AE51" s="921"/>
      <c r="AF51" s="922" t="s">
        <v>1</v>
      </c>
      <c r="AG51" s="923"/>
      <c r="AH51" s="923"/>
      <c r="AI51" s="924"/>
    </row>
    <row r="52" spans="1:35" ht="15">
      <c r="A52" s="888" t="s">
        <v>18</v>
      </c>
      <c r="B52" s="890" t="s">
        <v>2</v>
      </c>
      <c r="C52" s="891"/>
      <c r="D52" s="891"/>
      <c r="E52" s="891"/>
      <c r="F52" s="891"/>
      <c r="G52" s="891"/>
      <c r="H52" s="894" t="s">
        <v>3</v>
      </c>
      <c r="I52" s="896" t="s">
        <v>19</v>
      </c>
      <c r="J52" s="896" t="s">
        <v>4</v>
      </c>
      <c r="K52" s="898" t="s">
        <v>192</v>
      </c>
      <c r="L52" s="883" t="s">
        <v>20</v>
      </c>
      <c r="M52" s="885" t="s">
        <v>21</v>
      </c>
      <c r="N52" s="887" t="s">
        <v>32</v>
      </c>
      <c r="O52" s="879"/>
      <c r="P52" s="878" t="s">
        <v>33</v>
      </c>
      <c r="Q52" s="879"/>
      <c r="R52" s="878" t="s">
        <v>34</v>
      </c>
      <c r="S52" s="879"/>
      <c r="T52" s="878" t="s">
        <v>7</v>
      </c>
      <c r="U52" s="879"/>
      <c r="V52" s="878" t="s">
        <v>6</v>
      </c>
      <c r="W52" s="879"/>
      <c r="X52" s="878" t="s">
        <v>35</v>
      </c>
      <c r="Y52" s="879"/>
      <c r="Z52" s="878" t="s">
        <v>5</v>
      </c>
      <c r="AA52" s="879"/>
      <c r="AB52" s="878" t="s">
        <v>8</v>
      </c>
      <c r="AC52" s="879"/>
      <c r="AD52" s="878" t="s">
        <v>9</v>
      </c>
      <c r="AE52" s="880"/>
      <c r="AF52" s="881" t="s">
        <v>10</v>
      </c>
      <c r="AG52" s="867" t="s">
        <v>11</v>
      </c>
      <c r="AH52" s="869" t="s">
        <v>12</v>
      </c>
      <c r="AI52" s="871" t="s">
        <v>22</v>
      </c>
    </row>
    <row r="53" spans="1:35" ht="27.75" thickBot="1">
      <c r="A53" s="889"/>
      <c r="B53" s="892"/>
      <c r="C53" s="893"/>
      <c r="D53" s="893"/>
      <c r="E53" s="893"/>
      <c r="F53" s="893"/>
      <c r="G53" s="893"/>
      <c r="H53" s="895"/>
      <c r="I53" s="897" t="s">
        <v>19</v>
      </c>
      <c r="J53" s="897"/>
      <c r="K53" s="899"/>
      <c r="L53" s="884"/>
      <c r="M53" s="886"/>
      <c r="N53" s="199" t="s">
        <v>23</v>
      </c>
      <c r="O53" s="200" t="s">
        <v>24</v>
      </c>
      <c r="P53" s="201" t="s">
        <v>23</v>
      </c>
      <c r="Q53" s="200" t="s">
        <v>24</v>
      </c>
      <c r="R53" s="201" t="s">
        <v>23</v>
      </c>
      <c r="S53" s="200" t="s">
        <v>24</v>
      </c>
      <c r="T53" s="201" t="s">
        <v>23</v>
      </c>
      <c r="U53" s="200" t="s">
        <v>24</v>
      </c>
      <c r="V53" s="201" t="s">
        <v>23</v>
      </c>
      <c r="W53" s="200" t="s">
        <v>24</v>
      </c>
      <c r="X53" s="201" t="s">
        <v>23</v>
      </c>
      <c r="Y53" s="200" t="s">
        <v>24</v>
      </c>
      <c r="Z53" s="201" t="s">
        <v>23</v>
      </c>
      <c r="AA53" s="200" t="s">
        <v>25</v>
      </c>
      <c r="AB53" s="201" t="s">
        <v>23</v>
      </c>
      <c r="AC53" s="200" t="s">
        <v>25</v>
      </c>
      <c r="AD53" s="201" t="s">
        <v>23</v>
      </c>
      <c r="AE53" s="202" t="s">
        <v>25</v>
      </c>
      <c r="AF53" s="882"/>
      <c r="AG53" s="868"/>
      <c r="AH53" s="870"/>
      <c r="AI53" s="872"/>
    </row>
    <row r="54" spans="1:35" ht="34.5" thickBot="1">
      <c r="A54" s="203" t="s">
        <v>193</v>
      </c>
      <c r="B54" s="873" t="s">
        <v>585</v>
      </c>
      <c r="C54" s="874"/>
      <c r="D54" s="874"/>
      <c r="E54" s="874"/>
      <c r="F54" s="874"/>
      <c r="G54" s="874"/>
      <c r="H54" s="204"/>
      <c r="I54" s="205"/>
      <c r="J54" s="206"/>
      <c r="K54" s="206"/>
      <c r="L54" s="207"/>
      <c r="M54" s="208"/>
      <c r="N54" s="209">
        <f>N56+N61+N68</f>
        <v>0</v>
      </c>
      <c r="O54" s="210">
        <f>O56+O61+O68</f>
        <v>0</v>
      </c>
      <c r="P54" s="210"/>
      <c r="Q54" s="210">
        <f aca="true" t="shared" si="6" ref="Q54:AC54">Q56+Q61+Q68</f>
        <v>0</v>
      </c>
      <c r="R54" s="210">
        <f t="shared" si="6"/>
        <v>6000000</v>
      </c>
      <c r="S54" s="210">
        <f t="shared" si="6"/>
        <v>0</v>
      </c>
      <c r="T54" s="210">
        <f t="shared" si="6"/>
        <v>0</v>
      </c>
      <c r="U54" s="210">
        <f t="shared" si="6"/>
        <v>0</v>
      </c>
      <c r="V54" s="210">
        <f t="shared" si="6"/>
        <v>0</v>
      </c>
      <c r="W54" s="210">
        <f t="shared" si="6"/>
        <v>0</v>
      </c>
      <c r="X54" s="210">
        <f t="shared" si="6"/>
        <v>0</v>
      </c>
      <c r="Y54" s="210">
        <f t="shared" si="6"/>
        <v>0</v>
      </c>
      <c r="Z54" s="210">
        <f t="shared" si="6"/>
        <v>0</v>
      </c>
      <c r="AA54" s="210">
        <f t="shared" si="6"/>
        <v>0</v>
      </c>
      <c r="AB54" s="210">
        <f t="shared" si="6"/>
        <v>0</v>
      </c>
      <c r="AC54" s="210">
        <f t="shared" si="6"/>
        <v>0</v>
      </c>
      <c r="AD54" s="210">
        <f>+AD56+AD61+AD68</f>
        <v>6000000</v>
      </c>
      <c r="AE54" s="211">
        <f>AE56+AE61+AE68</f>
        <v>0</v>
      </c>
      <c r="AF54" s="212">
        <f>AF56+AF61+AF68</f>
        <v>0</v>
      </c>
      <c r="AG54" s="213"/>
      <c r="AH54" s="213"/>
      <c r="AI54" s="214"/>
    </row>
    <row r="55" spans="1:35" ht="15.75" thickBot="1">
      <c r="A55" s="969"/>
      <c r="B55" s="970"/>
      <c r="C55" s="970"/>
      <c r="D55" s="970"/>
      <c r="E55" s="970"/>
      <c r="F55" s="970"/>
      <c r="G55" s="970"/>
      <c r="H55" s="970"/>
      <c r="I55" s="970"/>
      <c r="J55" s="970"/>
      <c r="K55" s="970"/>
      <c r="L55" s="970"/>
      <c r="M55" s="970"/>
      <c r="N55" s="970"/>
      <c r="O55" s="970"/>
      <c r="P55" s="970"/>
      <c r="Q55" s="970"/>
      <c r="R55" s="970"/>
      <c r="S55" s="970"/>
      <c r="T55" s="970"/>
      <c r="U55" s="970"/>
      <c r="V55" s="970"/>
      <c r="W55" s="970"/>
      <c r="X55" s="970"/>
      <c r="Y55" s="970"/>
      <c r="Z55" s="970"/>
      <c r="AA55" s="970"/>
      <c r="AB55" s="970"/>
      <c r="AC55" s="970"/>
      <c r="AD55" s="970"/>
      <c r="AE55" s="970"/>
      <c r="AF55" s="970"/>
      <c r="AG55" s="970"/>
      <c r="AH55" s="970"/>
      <c r="AI55" s="971"/>
    </row>
    <row r="56" spans="1:35" ht="33.75">
      <c r="A56" s="284" t="s">
        <v>13</v>
      </c>
      <c r="B56" s="285" t="s">
        <v>30</v>
      </c>
      <c r="C56" s="285" t="s">
        <v>14</v>
      </c>
      <c r="D56" s="285" t="s">
        <v>26</v>
      </c>
      <c r="E56" s="286" t="s">
        <v>27</v>
      </c>
      <c r="F56" s="286" t="s">
        <v>28</v>
      </c>
      <c r="G56" s="287" t="s">
        <v>15</v>
      </c>
      <c r="H56" s="288" t="s">
        <v>31</v>
      </c>
      <c r="I56" s="289"/>
      <c r="J56" s="289"/>
      <c r="K56" s="289"/>
      <c r="L56" s="289"/>
      <c r="M56" s="290"/>
      <c r="N56" s="291">
        <f>N57</f>
        <v>0</v>
      </c>
      <c r="O56" s="291">
        <f aca="true" t="shared" si="7" ref="O56:AE56">O57</f>
        <v>0</v>
      </c>
      <c r="P56" s="291">
        <f t="shared" si="7"/>
        <v>0</v>
      </c>
      <c r="Q56" s="291">
        <f t="shared" si="7"/>
        <v>0</v>
      </c>
      <c r="R56" s="291">
        <f t="shared" si="7"/>
        <v>6000000</v>
      </c>
      <c r="S56" s="291">
        <f t="shared" si="7"/>
        <v>0</v>
      </c>
      <c r="T56" s="291">
        <f t="shared" si="7"/>
        <v>0</v>
      </c>
      <c r="U56" s="291">
        <f t="shared" si="7"/>
        <v>0</v>
      </c>
      <c r="V56" s="291">
        <f t="shared" si="7"/>
        <v>0</v>
      </c>
      <c r="W56" s="291">
        <f t="shared" si="7"/>
        <v>0</v>
      </c>
      <c r="X56" s="291">
        <f t="shared" si="7"/>
        <v>0</v>
      </c>
      <c r="Y56" s="291">
        <f t="shared" si="7"/>
        <v>0</v>
      </c>
      <c r="Z56" s="291">
        <f t="shared" si="7"/>
        <v>0</v>
      </c>
      <c r="AA56" s="291">
        <f t="shared" si="7"/>
        <v>0</v>
      </c>
      <c r="AB56" s="291">
        <f t="shared" si="7"/>
        <v>0</v>
      </c>
      <c r="AC56" s="291">
        <f t="shared" si="7"/>
        <v>0</v>
      </c>
      <c r="AD56" s="291">
        <f t="shared" si="7"/>
        <v>6000000</v>
      </c>
      <c r="AE56" s="291">
        <f t="shared" si="7"/>
        <v>0</v>
      </c>
      <c r="AF56" s="295"/>
      <c r="AG56" s="296"/>
      <c r="AH56" s="296"/>
      <c r="AI56" s="297"/>
    </row>
    <row r="57" spans="1:35" ht="236.25">
      <c r="A57" s="848" t="s">
        <v>586</v>
      </c>
      <c r="B57" s="844">
        <v>2012252580047</v>
      </c>
      <c r="C57" s="952" t="s">
        <v>587</v>
      </c>
      <c r="D57" s="952" t="s">
        <v>588</v>
      </c>
      <c r="E57" s="231"/>
      <c r="F57" s="232"/>
      <c r="G57" s="257" t="s">
        <v>589</v>
      </c>
      <c r="H57" s="15" t="s">
        <v>590</v>
      </c>
      <c r="I57" s="306"/>
      <c r="J57" s="1073">
        <v>1</v>
      </c>
      <c r="K57" s="531">
        <v>0.25</v>
      </c>
      <c r="L57" s="847"/>
      <c r="M57" s="848"/>
      <c r="N57" s="951"/>
      <c r="O57" s="951"/>
      <c r="P57" s="951"/>
      <c r="Q57" s="951"/>
      <c r="R57" s="951">
        <v>6000000</v>
      </c>
      <c r="S57" s="951"/>
      <c r="T57" s="951"/>
      <c r="U57" s="951"/>
      <c r="V57" s="951"/>
      <c r="W57" s="951"/>
      <c r="X57" s="951"/>
      <c r="Y57" s="951"/>
      <c r="Z57" s="951"/>
      <c r="AA57" s="951"/>
      <c r="AB57" s="951"/>
      <c r="AC57" s="951"/>
      <c r="AD57" s="840">
        <f>R57</f>
        <v>6000000</v>
      </c>
      <c r="AE57" s="840"/>
      <c r="AF57" s="239" t="s">
        <v>334</v>
      </c>
      <c r="AG57" s="329" t="s">
        <v>380</v>
      </c>
      <c r="AH57" s="841"/>
      <c r="AI57" s="847" t="s">
        <v>591</v>
      </c>
    </row>
    <row r="58" spans="1:35" ht="90">
      <c r="A58" s="848"/>
      <c r="B58" s="858"/>
      <c r="C58" s="952"/>
      <c r="D58" s="952"/>
      <c r="E58" s="231"/>
      <c r="F58" s="232"/>
      <c r="G58" s="257" t="s">
        <v>592</v>
      </c>
      <c r="H58" s="13" t="s">
        <v>593</v>
      </c>
      <c r="I58" s="306"/>
      <c r="J58" s="1073"/>
      <c r="K58" s="531">
        <v>0.3</v>
      </c>
      <c r="L58" s="847"/>
      <c r="M58" s="848"/>
      <c r="N58" s="951"/>
      <c r="O58" s="951"/>
      <c r="P58" s="951"/>
      <c r="Q58" s="951"/>
      <c r="R58" s="951"/>
      <c r="S58" s="951"/>
      <c r="T58" s="951"/>
      <c r="U58" s="951"/>
      <c r="V58" s="951"/>
      <c r="W58" s="951"/>
      <c r="X58" s="951"/>
      <c r="Y58" s="951"/>
      <c r="Z58" s="951"/>
      <c r="AA58" s="951"/>
      <c r="AB58" s="951"/>
      <c r="AC58" s="951"/>
      <c r="AD58" s="840"/>
      <c r="AE58" s="840"/>
      <c r="AF58" s="239" t="s">
        <v>342</v>
      </c>
      <c r="AG58" s="329" t="s">
        <v>384</v>
      </c>
      <c r="AH58" s="841"/>
      <c r="AI58" s="847"/>
    </row>
    <row r="59" spans="1:35" ht="123.75">
      <c r="A59" s="848"/>
      <c r="B59" s="845"/>
      <c r="C59" s="952"/>
      <c r="D59" s="952"/>
      <c r="E59" s="465"/>
      <c r="F59" s="465"/>
      <c r="G59" s="257" t="s">
        <v>594</v>
      </c>
      <c r="H59" s="13" t="s">
        <v>595</v>
      </c>
      <c r="I59" s="308"/>
      <c r="J59" s="1073"/>
      <c r="K59" s="531">
        <v>0.25</v>
      </c>
      <c r="L59" s="847"/>
      <c r="M59" s="848"/>
      <c r="N59" s="951"/>
      <c r="O59" s="951"/>
      <c r="P59" s="951"/>
      <c r="Q59" s="951"/>
      <c r="R59" s="951"/>
      <c r="S59" s="951"/>
      <c r="T59" s="951"/>
      <c r="U59" s="951"/>
      <c r="V59" s="951"/>
      <c r="W59" s="951"/>
      <c r="X59" s="951"/>
      <c r="Y59" s="951"/>
      <c r="Z59" s="951"/>
      <c r="AA59" s="951"/>
      <c r="AB59" s="951"/>
      <c r="AC59" s="951"/>
      <c r="AD59" s="840"/>
      <c r="AE59" s="840"/>
      <c r="AF59" s="532" t="s">
        <v>506</v>
      </c>
      <c r="AG59" s="532"/>
      <c r="AH59" s="841"/>
      <c r="AI59" s="847"/>
    </row>
  </sheetData>
  <sheetProtection/>
  <mergeCells count="229">
    <mergeCell ref="A2:AI2"/>
    <mergeCell ref="A3:AI3"/>
    <mergeCell ref="A4:G4"/>
    <mergeCell ref="H4:S4"/>
    <mergeCell ref="T4:AI4"/>
    <mergeCell ref="A5:C5"/>
    <mergeCell ref="E5:M5"/>
    <mergeCell ref="N5:AE5"/>
    <mergeCell ref="AF5:AI5"/>
    <mergeCell ref="A6:A7"/>
    <mergeCell ref="B6:G7"/>
    <mergeCell ref="H6:H7"/>
    <mergeCell ref="I6:I7"/>
    <mergeCell ref="J6:J7"/>
    <mergeCell ref="K6:K7"/>
    <mergeCell ref="L6:L7"/>
    <mergeCell ref="M6:M7"/>
    <mergeCell ref="N6:O6"/>
    <mergeCell ref="P6:Q6"/>
    <mergeCell ref="R6:S6"/>
    <mergeCell ref="T6:U6"/>
    <mergeCell ref="V6:W6"/>
    <mergeCell ref="X6:Y6"/>
    <mergeCell ref="Z6:AA6"/>
    <mergeCell ref="AB6:AC6"/>
    <mergeCell ref="AD6:AE6"/>
    <mergeCell ref="AF6:AF7"/>
    <mergeCell ref="AG6:AG7"/>
    <mergeCell ref="AH6:AH7"/>
    <mergeCell ref="AI6:AI7"/>
    <mergeCell ref="B8:G8"/>
    <mergeCell ref="A10:A12"/>
    <mergeCell ref="B10:B12"/>
    <mergeCell ref="C10:C12"/>
    <mergeCell ref="D10:D11"/>
    <mergeCell ref="E10:E11"/>
    <mergeCell ref="F10:F11"/>
    <mergeCell ref="L10:L12"/>
    <mergeCell ref="M10:M12"/>
    <mergeCell ref="N10:N12"/>
    <mergeCell ref="O10:O12"/>
    <mergeCell ref="P10:P12"/>
    <mergeCell ref="Q10:Q12"/>
    <mergeCell ref="R10:R12"/>
    <mergeCell ref="S10:S12"/>
    <mergeCell ref="T10:T12"/>
    <mergeCell ref="U10:U12"/>
    <mergeCell ref="V10:V12"/>
    <mergeCell ref="W10:W12"/>
    <mergeCell ref="X10:X12"/>
    <mergeCell ref="Y10:Y12"/>
    <mergeCell ref="Z10:Z12"/>
    <mergeCell ref="AA10:AA12"/>
    <mergeCell ref="AB10:AB12"/>
    <mergeCell ref="AC10:AC12"/>
    <mergeCell ref="AD10:AD12"/>
    <mergeCell ref="AE10:AE12"/>
    <mergeCell ref="AF10:AF12"/>
    <mergeCell ref="AG10:AG12"/>
    <mergeCell ref="AH10:AH12"/>
    <mergeCell ref="AI10:AI12"/>
    <mergeCell ref="A15:A16"/>
    <mergeCell ref="B15:B16"/>
    <mergeCell ref="L15:L16"/>
    <mergeCell ref="M15:M16"/>
    <mergeCell ref="N15:N16"/>
    <mergeCell ref="O15:O16"/>
    <mergeCell ref="P15:P16"/>
    <mergeCell ref="Q15:Q16"/>
    <mergeCell ref="R15:R16"/>
    <mergeCell ref="S15:S16"/>
    <mergeCell ref="T15:T16"/>
    <mergeCell ref="U15:U16"/>
    <mergeCell ref="V15:V16"/>
    <mergeCell ref="W15:W16"/>
    <mergeCell ref="X15:X16"/>
    <mergeCell ref="Y15:Y16"/>
    <mergeCell ref="Z15:Z16"/>
    <mergeCell ref="AA15:AA16"/>
    <mergeCell ref="AB15:AB16"/>
    <mergeCell ref="AC15:AC16"/>
    <mergeCell ref="AD15:AD16"/>
    <mergeCell ref="AE15:AE16"/>
    <mergeCell ref="AF15:AF16"/>
    <mergeCell ref="AG15:AG16"/>
    <mergeCell ref="AH15:AH16"/>
    <mergeCell ref="AI15:AI16"/>
    <mergeCell ref="A21:A27"/>
    <mergeCell ref="B21:B27"/>
    <mergeCell ref="N21:N27"/>
    <mergeCell ref="O21:O27"/>
    <mergeCell ref="P21:P27"/>
    <mergeCell ref="Q21:Q27"/>
    <mergeCell ref="R21:R27"/>
    <mergeCell ref="S21:S27"/>
    <mergeCell ref="T21:T27"/>
    <mergeCell ref="U21:U27"/>
    <mergeCell ref="V21:V27"/>
    <mergeCell ref="W21:W27"/>
    <mergeCell ref="X21:X27"/>
    <mergeCell ref="Y21:Y27"/>
    <mergeCell ref="Z21:Z27"/>
    <mergeCell ref="AA21:AA27"/>
    <mergeCell ref="AB21:AB27"/>
    <mergeCell ref="AC21:AC27"/>
    <mergeCell ref="AD21:AD27"/>
    <mergeCell ref="AE21:AE27"/>
    <mergeCell ref="A29:C29"/>
    <mergeCell ref="E29:M29"/>
    <mergeCell ref="N29:AE29"/>
    <mergeCell ref="AF29:AI29"/>
    <mergeCell ref="A30:A31"/>
    <mergeCell ref="B30:G31"/>
    <mergeCell ref="H30:H31"/>
    <mergeCell ref="I30:I31"/>
    <mergeCell ref="J30:J31"/>
    <mergeCell ref="K30:K31"/>
    <mergeCell ref="L30:L31"/>
    <mergeCell ref="M30:M31"/>
    <mergeCell ref="N30:O30"/>
    <mergeCell ref="P30:Q30"/>
    <mergeCell ref="R30:S30"/>
    <mergeCell ref="T30:U30"/>
    <mergeCell ref="AI30:AI31"/>
    <mergeCell ref="B32:G32"/>
    <mergeCell ref="A35:A49"/>
    <mergeCell ref="B35:B49"/>
    <mergeCell ref="C35:C37"/>
    <mergeCell ref="D35:D37"/>
    <mergeCell ref="E35:E37"/>
    <mergeCell ref="F35:F37"/>
    <mergeCell ref="V30:W30"/>
    <mergeCell ref="X30:Y30"/>
    <mergeCell ref="N35:N49"/>
    <mergeCell ref="O35:O49"/>
    <mergeCell ref="P35:P49"/>
    <mergeCell ref="Q35:Q49"/>
    <mergeCell ref="AG30:AG31"/>
    <mergeCell ref="AH30:AH31"/>
    <mergeCell ref="Z30:AA30"/>
    <mergeCell ref="AB30:AC30"/>
    <mergeCell ref="AD30:AE30"/>
    <mergeCell ref="AF30:AF31"/>
    <mergeCell ref="R35:R49"/>
    <mergeCell ref="S35:S49"/>
    <mergeCell ref="T35:T49"/>
    <mergeCell ref="U35:U49"/>
    <mergeCell ref="V35:V49"/>
    <mergeCell ref="W35:W49"/>
    <mergeCell ref="X35:X49"/>
    <mergeCell ref="Y35:Y49"/>
    <mergeCell ref="Z35:Z49"/>
    <mergeCell ref="AA35:AA49"/>
    <mergeCell ref="AB35:AB49"/>
    <mergeCell ref="AC35:AC49"/>
    <mergeCell ref="AD35:AD49"/>
    <mergeCell ref="AE35:AE49"/>
    <mergeCell ref="AF35:AF37"/>
    <mergeCell ref="AG35:AG49"/>
    <mergeCell ref="AH35:AH49"/>
    <mergeCell ref="AI35:AI49"/>
    <mergeCell ref="H40:H41"/>
    <mergeCell ref="C43:C44"/>
    <mergeCell ref="D43:D44"/>
    <mergeCell ref="G44:G45"/>
    <mergeCell ref="J44:J45"/>
    <mergeCell ref="A51:C51"/>
    <mergeCell ref="E51:M51"/>
    <mergeCell ref="L35:L49"/>
    <mergeCell ref="M35:M49"/>
    <mergeCell ref="N51:AE51"/>
    <mergeCell ref="AF51:AI51"/>
    <mergeCell ref="A52:A53"/>
    <mergeCell ref="B52:G53"/>
    <mergeCell ref="H52:H53"/>
    <mergeCell ref="I52:I53"/>
    <mergeCell ref="J52:J53"/>
    <mergeCell ref="K52:K53"/>
    <mergeCell ref="L52:L53"/>
    <mergeCell ref="M52:M53"/>
    <mergeCell ref="N52:O52"/>
    <mergeCell ref="P52:Q52"/>
    <mergeCell ref="R52:S52"/>
    <mergeCell ref="T52:U52"/>
    <mergeCell ref="V52:W52"/>
    <mergeCell ref="X52:Y52"/>
    <mergeCell ref="Z52:AA52"/>
    <mergeCell ref="AB52:AC52"/>
    <mergeCell ref="AD52:AE52"/>
    <mergeCell ref="AF52:AF53"/>
    <mergeCell ref="AG52:AG53"/>
    <mergeCell ref="AH52:AH53"/>
    <mergeCell ref="AI52:AI53"/>
    <mergeCell ref="B54:G54"/>
    <mergeCell ref="A55:AI55"/>
    <mergeCell ref="A57:A59"/>
    <mergeCell ref="B57:B59"/>
    <mergeCell ref="C57:C59"/>
    <mergeCell ref="D57:D59"/>
    <mergeCell ref="J57:J59"/>
    <mergeCell ref="L57:L59"/>
    <mergeCell ref="M57:M59"/>
    <mergeCell ref="Y57:Y59"/>
    <mergeCell ref="N57:N59"/>
    <mergeCell ref="O57:O59"/>
    <mergeCell ref="P57:P59"/>
    <mergeCell ref="Q57:Q59"/>
    <mergeCell ref="R57:R59"/>
    <mergeCell ref="S57:S59"/>
    <mergeCell ref="AA57:AA59"/>
    <mergeCell ref="AB57:AB59"/>
    <mergeCell ref="AC57:AC59"/>
    <mergeCell ref="AD57:AD59"/>
    <mergeCell ref="AE57:AE59"/>
    <mergeCell ref="T57:T59"/>
    <mergeCell ref="U57:U59"/>
    <mergeCell ref="V57:V59"/>
    <mergeCell ref="W57:W59"/>
    <mergeCell ref="X57:X59"/>
    <mergeCell ref="AH57:AH59"/>
    <mergeCell ref="AI57:AI59"/>
    <mergeCell ref="G21:G26"/>
    <mergeCell ref="H21:H26"/>
    <mergeCell ref="I21:I26"/>
    <mergeCell ref="J21:J26"/>
    <mergeCell ref="K21:K26"/>
    <mergeCell ref="L21:L26"/>
    <mergeCell ref="M21:M26"/>
    <mergeCell ref="Z57:Z59"/>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2:AI20"/>
  <sheetViews>
    <sheetView zoomScalePageLayoutView="0" workbookViewId="0" topLeftCell="A22">
      <selection activeCell="J42" sqref="J42"/>
    </sheetView>
  </sheetViews>
  <sheetFormatPr defaultColWidth="11.421875" defaultRowHeight="15"/>
  <cols>
    <col min="14" max="35" width="3.57421875" style="0" customWidth="1"/>
  </cols>
  <sheetData>
    <row r="2" spans="1:35" ht="15.75" thickBot="1">
      <c r="A2" s="903" t="s">
        <v>186</v>
      </c>
      <c r="B2" s="904"/>
      <c r="C2" s="904"/>
      <c r="D2" s="904"/>
      <c r="E2" s="904"/>
      <c r="F2" s="904"/>
      <c r="G2" s="904"/>
      <c r="H2" s="904"/>
      <c r="I2" s="904"/>
      <c r="J2" s="904"/>
      <c r="K2" s="904"/>
      <c r="L2" s="904"/>
      <c r="M2" s="904"/>
      <c r="N2" s="904"/>
      <c r="O2" s="904"/>
      <c r="P2" s="904"/>
      <c r="Q2" s="904"/>
      <c r="R2" s="904"/>
      <c r="S2" s="904"/>
      <c r="T2" s="904"/>
      <c r="U2" s="904"/>
      <c r="V2" s="904"/>
      <c r="W2" s="904"/>
      <c r="X2" s="904"/>
      <c r="Y2" s="904"/>
      <c r="Z2" s="904"/>
      <c r="AA2" s="904"/>
      <c r="AB2" s="904"/>
      <c r="AC2" s="904"/>
      <c r="AD2" s="904"/>
      <c r="AE2" s="904"/>
      <c r="AF2" s="904"/>
      <c r="AG2" s="904"/>
      <c r="AH2" s="904"/>
      <c r="AI2" s="905"/>
    </row>
    <row r="3" spans="1:35" ht="51" customHeight="1">
      <c r="A3" s="906" t="s">
        <v>187</v>
      </c>
      <c r="B3" s="907"/>
      <c r="C3" s="907"/>
      <c r="D3" s="907"/>
      <c r="E3" s="907"/>
      <c r="F3" s="907"/>
      <c r="G3" s="908"/>
      <c r="H3" s="909" t="s">
        <v>937</v>
      </c>
      <c r="I3" s="910"/>
      <c r="J3" s="910"/>
      <c r="K3" s="910"/>
      <c r="L3" s="910"/>
      <c r="M3" s="910"/>
      <c r="N3" s="910"/>
      <c r="O3" s="910"/>
      <c r="P3" s="910"/>
      <c r="Q3" s="910"/>
      <c r="R3" s="910"/>
      <c r="S3" s="911"/>
      <c r="T3" s="1108" t="s">
        <v>318</v>
      </c>
      <c r="U3" s="1109"/>
      <c r="V3" s="1109"/>
      <c r="W3" s="1109"/>
      <c r="X3" s="1109"/>
      <c r="Y3" s="1109"/>
      <c r="Z3" s="1109"/>
      <c r="AA3" s="1109"/>
      <c r="AB3" s="1109"/>
      <c r="AC3" s="1109"/>
      <c r="AD3" s="1109"/>
      <c r="AE3" s="1109"/>
      <c r="AF3" s="1109"/>
      <c r="AG3" s="1109"/>
      <c r="AH3" s="1109"/>
      <c r="AI3" s="1110"/>
    </row>
    <row r="4" spans="1:35" ht="56.25" customHeight="1" thickBot="1">
      <c r="A4" s="914" t="s">
        <v>938</v>
      </c>
      <c r="B4" s="915"/>
      <c r="C4" s="916"/>
      <c r="D4" s="198"/>
      <c r="E4" s="917" t="s">
        <v>939</v>
      </c>
      <c r="F4" s="917"/>
      <c r="G4" s="917"/>
      <c r="H4" s="917"/>
      <c r="I4" s="917"/>
      <c r="J4" s="917"/>
      <c r="K4" s="917"/>
      <c r="L4" s="917"/>
      <c r="M4" s="918"/>
      <c r="N4" s="919" t="s">
        <v>0</v>
      </c>
      <c r="O4" s="920"/>
      <c r="P4" s="920"/>
      <c r="Q4" s="920"/>
      <c r="R4" s="920"/>
      <c r="S4" s="920"/>
      <c r="T4" s="920"/>
      <c r="U4" s="920"/>
      <c r="V4" s="920"/>
      <c r="W4" s="920"/>
      <c r="X4" s="920"/>
      <c r="Y4" s="920"/>
      <c r="Z4" s="920"/>
      <c r="AA4" s="920"/>
      <c r="AB4" s="920"/>
      <c r="AC4" s="920"/>
      <c r="AD4" s="920"/>
      <c r="AE4" s="921"/>
      <c r="AF4" s="922" t="s">
        <v>1</v>
      </c>
      <c r="AG4" s="923"/>
      <c r="AH4" s="923"/>
      <c r="AI4" s="924"/>
    </row>
    <row r="5" spans="1:35" ht="15">
      <c r="A5" s="888" t="s">
        <v>18</v>
      </c>
      <c r="B5" s="890" t="s">
        <v>2</v>
      </c>
      <c r="C5" s="891"/>
      <c r="D5" s="891"/>
      <c r="E5" s="891"/>
      <c r="F5" s="891"/>
      <c r="G5" s="891"/>
      <c r="H5" s="894" t="s">
        <v>3</v>
      </c>
      <c r="I5" s="896" t="s">
        <v>19</v>
      </c>
      <c r="J5" s="896" t="s">
        <v>4</v>
      </c>
      <c r="K5" s="898" t="s">
        <v>93</v>
      </c>
      <c r="L5" s="883" t="s">
        <v>20</v>
      </c>
      <c r="M5" s="885" t="s">
        <v>21</v>
      </c>
      <c r="N5" s="887" t="s">
        <v>32</v>
      </c>
      <c r="O5" s="879"/>
      <c r="P5" s="878" t="s">
        <v>33</v>
      </c>
      <c r="Q5" s="879"/>
      <c r="R5" s="878" t="s">
        <v>34</v>
      </c>
      <c r="S5" s="879"/>
      <c r="T5" s="878" t="s">
        <v>7</v>
      </c>
      <c r="U5" s="879"/>
      <c r="V5" s="878" t="s">
        <v>6</v>
      </c>
      <c r="W5" s="879"/>
      <c r="X5" s="878" t="s">
        <v>35</v>
      </c>
      <c r="Y5" s="879"/>
      <c r="Z5" s="878" t="s">
        <v>5</v>
      </c>
      <c r="AA5" s="879"/>
      <c r="AB5" s="878" t="s">
        <v>8</v>
      </c>
      <c r="AC5" s="879"/>
      <c r="AD5" s="878" t="s">
        <v>9</v>
      </c>
      <c r="AE5" s="880"/>
      <c r="AF5" s="881" t="s">
        <v>10</v>
      </c>
      <c r="AG5" s="867" t="s">
        <v>11</v>
      </c>
      <c r="AH5" s="869" t="s">
        <v>12</v>
      </c>
      <c r="AI5" s="871" t="s">
        <v>22</v>
      </c>
    </row>
    <row r="6" spans="1:35" ht="56.25" customHeight="1" thickBot="1">
      <c r="A6" s="889"/>
      <c r="B6" s="892"/>
      <c r="C6" s="893"/>
      <c r="D6" s="893"/>
      <c r="E6" s="893"/>
      <c r="F6" s="893"/>
      <c r="G6" s="893"/>
      <c r="H6" s="895"/>
      <c r="I6" s="897" t="s">
        <v>19</v>
      </c>
      <c r="J6" s="897"/>
      <c r="K6" s="899"/>
      <c r="L6" s="884"/>
      <c r="M6" s="886"/>
      <c r="N6" s="199" t="s">
        <v>23</v>
      </c>
      <c r="O6" s="200" t="s">
        <v>24</v>
      </c>
      <c r="P6" s="201" t="s">
        <v>23</v>
      </c>
      <c r="Q6" s="200" t="s">
        <v>24</v>
      </c>
      <c r="R6" s="201" t="s">
        <v>23</v>
      </c>
      <c r="S6" s="200" t="s">
        <v>24</v>
      </c>
      <c r="T6" s="201" t="s">
        <v>23</v>
      </c>
      <c r="U6" s="200" t="s">
        <v>24</v>
      </c>
      <c r="V6" s="201" t="s">
        <v>23</v>
      </c>
      <c r="W6" s="200" t="s">
        <v>24</v>
      </c>
      <c r="X6" s="201" t="s">
        <v>23</v>
      </c>
      <c r="Y6" s="200" t="s">
        <v>24</v>
      </c>
      <c r="Z6" s="201" t="s">
        <v>23</v>
      </c>
      <c r="AA6" s="200" t="s">
        <v>25</v>
      </c>
      <c r="AB6" s="201" t="s">
        <v>23</v>
      </c>
      <c r="AC6" s="200" t="s">
        <v>25</v>
      </c>
      <c r="AD6" s="201" t="s">
        <v>23</v>
      </c>
      <c r="AE6" s="202" t="s">
        <v>25</v>
      </c>
      <c r="AF6" s="882"/>
      <c r="AG6" s="868"/>
      <c r="AH6" s="870"/>
      <c r="AI6" s="872"/>
    </row>
    <row r="7" spans="1:35" s="781" customFormat="1" ht="77.25" thickBot="1">
      <c r="A7" s="769" t="s">
        <v>940</v>
      </c>
      <c r="B7" s="1099"/>
      <c r="C7" s="1100"/>
      <c r="D7" s="1100"/>
      <c r="E7" s="1100"/>
      <c r="F7" s="1100"/>
      <c r="G7" s="1100"/>
      <c r="H7" s="770"/>
      <c r="I7" s="771"/>
      <c r="J7" s="772"/>
      <c r="K7" s="772"/>
      <c r="L7" s="773"/>
      <c r="M7" s="774"/>
      <c r="N7" s="775">
        <f>N8</f>
        <v>0</v>
      </c>
      <c r="O7" s="776">
        <f>+O8+O15+O17+O19</f>
        <v>0</v>
      </c>
      <c r="P7" s="776">
        <f>P8+P15+P17+P19</f>
        <v>68355139</v>
      </c>
      <c r="Q7" s="776">
        <f aca="true" t="shared" si="0" ref="Q7:AC7">Q8+Q15+Q17+Q19</f>
        <v>0</v>
      </c>
      <c r="R7" s="776">
        <f t="shared" si="0"/>
        <v>26223012</v>
      </c>
      <c r="S7" s="776">
        <f t="shared" si="0"/>
        <v>0</v>
      </c>
      <c r="T7" s="776">
        <f t="shared" si="0"/>
        <v>0</v>
      </c>
      <c r="U7" s="776">
        <f t="shared" si="0"/>
        <v>0</v>
      </c>
      <c r="V7" s="776">
        <f t="shared" si="0"/>
        <v>0</v>
      </c>
      <c r="W7" s="776">
        <f t="shared" si="0"/>
        <v>0</v>
      </c>
      <c r="X7" s="776">
        <f t="shared" si="0"/>
        <v>0</v>
      </c>
      <c r="Y7" s="776">
        <f t="shared" si="0"/>
        <v>0</v>
      </c>
      <c r="Z7" s="776">
        <f t="shared" si="0"/>
        <v>0</v>
      </c>
      <c r="AA7" s="776">
        <f t="shared" si="0"/>
        <v>0</v>
      </c>
      <c r="AB7" s="776">
        <f t="shared" si="0"/>
        <v>0</v>
      </c>
      <c r="AC7" s="776">
        <f t="shared" si="0"/>
        <v>0</v>
      </c>
      <c r="AD7" s="776">
        <f>P7+R7</f>
        <v>94578151</v>
      </c>
      <c r="AE7" s="777">
        <f>AE8+AE15+AE17</f>
        <v>0</v>
      </c>
      <c r="AF7" s="778">
        <f>AF8+AF15+AF17</f>
        <v>0</v>
      </c>
      <c r="AG7" s="779"/>
      <c r="AH7" s="779"/>
      <c r="AI7" s="780"/>
    </row>
    <row r="8" spans="1:35" s="781" customFormat="1" ht="204.75" thickBot="1">
      <c r="A8" s="31" t="s">
        <v>13</v>
      </c>
      <c r="B8" s="32" t="s">
        <v>30</v>
      </c>
      <c r="C8" s="32" t="s">
        <v>14</v>
      </c>
      <c r="D8" s="32" t="s">
        <v>26</v>
      </c>
      <c r="E8" s="32" t="s">
        <v>27</v>
      </c>
      <c r="F8" s="32" t="s">
        <v>28</v>
      </c>
      <c r="G8" s="33" t="s">
        <v>15</v>
      </c>
      <c r="H8" s="142" t="s">
        <v>31</v>
      </c>
      <c r="I8" s="56"/>
      <c r="J8" s="56"/>
      <c r="K8" s="35"/>
      <c r="L8" s="56"/>
      <c r="M8" s="57"/>
      <c r="N8" s="37">
        <f>SUM(N9:N10)</f>
        <v>0</v>
      </c>
      <c r="O8" s="38">
        <f>SUM(O9:O14)</f>
        <v>0</v>
      </c>
      <c r="P8" s="39">
        <f aca="true" t="shared" si="1" ref="P8:AC8">SUM(P9:P14)</f>
        <v>32600000</v>
      </c>
      <c r="Q8" s="38">
        <f t="shared" si="1"/>
        <v>0</v>
      </c>
      <c r="R8" s="39">
        <f t="shared" si="1"/>
        <v>21223012</v>
      </c>
      <c r="S8" s="38">
        <f t="shared" si="1"/>
        <v>0</v>
      </c>
      <c r="T8" s="39">
        <f t="shared" si="1"/>
        <v>0</v>
      </c>
      <c r="U8" s="38">
        <f t="shared" si="1"/>
        <v>0</v>
      </c>
      <c r="V8" s="39">
        <f t="shared" si="1"/>
        <v>0</v>
      </c>
      <c r="W8" s="38">
        <f t="shared" si="1"/>
        <v>0</v>
      </c>
      <c r="X8" s="39">
        <f t="shared" si="1"/>
        <v>0</v>
      </c>
      <c r="Y8" s="38">
        <f t="shared" si="1"/>
        <v>0</v>
      </c>
      <c r="Z8" s="39">
        <f t="shared" si="1"/>
        <v>0</v>
      </c>
      <c r="AA8" s="38">
        <f t="shared" si="1"/>
        <v>0</v>
      </c>
      <c r="AB8" s="39">
        <f t="shared" si="1"/>
        <v>0</v>
      </c>
      <c r="AC8" s="38">
        <f t="shared" si="1"/>
        <v>0</v>
      </c>
      <c r="AD8" s="40">
        <f>+N8+P8+R8+T8</f>
        <v>53823012</v>
      </c>
      <c r="AE8" s="38">
        <f>AE9</f>
        <v>0</v>
      </c>
      <c r="AF8" s="41">
        <f>SUM(AF9:AF10)</f>
        <v>0</v>
      </c>
      <c r="AG8" s="42"/>
      <c r="AH8" s="42"/>
      <c r="AI8" s="43" t="s">
        <v>941</v>
      </c>
    </row>
    <row r="9" spans="1:35" s="781" customFormat="1" ht="233.25">
      <c r="A9" s="1101" t="s">
        <v>942</v>
      </c>
      <c r="B9" s="1104"/>
      <c r="C9" s="46" t="s">
        <v>943</v>
      </c>
      <c r="D9" s="63">
        <v>1</v>
      </c>
      <c r="E9" s="782">
        <v>0.5</v>
      </c>
      <c r="F9" s="47">
        <v>0.5</v>
      </c>
      <c r="G9" s="305" t="s">
        <v>944</v>
      </c>
      <c r="H9" s="306">
        <v>1</v>
      </c>
      <c r="I9" s="306" t="s">
        <v>945</v>
      </c>
      <c r="J9" s="783">
        <v>4</v>
      </c>
      <c r="K9" s="784">
        <v>1</v>
      </c>
      <c r="L9" s="785"/>
      <c r="M9" s="786"/>
      <c r="N9" s="787"/>
      <c r="O9" s="788"/>
      <c r="P9" s="789">
        <v>400000</v>
      </c>
      <c r="Q9" s="790"/>
      <c r="R9" s="790"/>
      <c r="S9" s="790"/>
      <c r="T9" s="790"/>
      <c r="U9" s="790"/>
      <c r="V9" s="790"/>
      <c r="W9" s="790"/>
      <c r="X9" s="790"/>
      <c r="Y9" s="790"/>
      <c r="Z9" s="790"/>
      <c r="AA9" s="790"/>
      <c r="AB9" s="791"/>
      <c r="AC9" s="791"/>
      <c r="AD9" s="792">
        <f>P9</f>
        <v>400000</v>
      </c>
      <c r="AE9" s="1107"/>
      <c r="AF9" s="793" t="s">
        <v>946</v>
      </c>
      <c r="AG9" s="794" t="s">
        <v>947</v>
      </c>
      <c r="AH9" s="794"/>
      <c r="AI9" s="795" t="s">
        <v>941</v>
      </c>
    </row>
    <row r="10" spans="1:35" s="781" customFormat="1" ht="228.75" thickBot="1">
      <c r="A10" s="1102"/>
      <c r="B10" s="1105"/>
      <c r="C10" s="50" t="s">
        <v>948</v>
      </c>
      <c r="D10" s="14">
        <v>4</v>
      </c>
      <c r="E10" s="796">
        <v>2</v>
      </c>
      <c r="F10" s="47">
        <v>2</v>
      </c>
      <c r="G10" s="305" t="s">
        <v>949</v>
      </c>
      <c r="H10" s="306">
        <v>4</v>
      </c>
      <c r="I10" s="306" t="s">
        <v>950</v>
      </c>
      <c r="J10" s="783">
        <v>16</v>
      </c>
      <c r="K10" s="797">
        <v>4</v>
      </c>
      <c r="L10" s="785"/>
      <c r="M10" s="786"/>
      <c r="N10" s="798"/>
      <c r="O10" s="788"/>
      <c r="P10" s="789">
        <v>24000000</v>
      </c>
      <c r="Q10" s="791"/>
      <c r="R10" s="789">
        <v>10000000</v>
      </c>
      <c r="S10" s="791"/>
      <c r="T10" s="791"/>
      <c r="U10" s="791"/>
      <c r="V10" s="791"/>
      <c r="W10" s="791"/>
      <c r="X10" s="791"/>
      <c r="Y10" s="791"/>
      <c r="Z10" s="791"/>
      <c r="AA10" s="791"/>
      <c r="AB10" s="791"/>
      <c r="AC10" s="791"/>
      <c r="AD10" s="799">
        <f>P10+R10</f>
        <v>34000000</v>
      </c>
      <c r="AE10" s="1107"/>
      <c r="AF10" s="793" t="s">
        <v>951</v>
      </c>
      <c r="AG10" s="794" t="s">
        <v>952</v>
      </c>
      <c r="AH10" s="794"/>
      <c r="AI10" s="795" t="s">
        <v>941</v>
      </c>
    </row>
    <row r="11" spans="1:35" s="781" customFormat="1" ht="228">
      <c r="A11" s="1102"/>
      <c r="B11" s="1105"/>
      <c r="C11" s="800" t="s">
        <v>953</v>
      </c>
      <c r="D11" s="47">
        <v>1</v>
      </c>
      <c r="E11" s="796">
        <v>0.5</v>
      </c>
      <c r="F11" s="47">
        <v>0.5</v>
      </c>
      <c r="G11" s="800" t="s">
        <v>954</v>
      </c>
      <c r="H11" s="306">
        <v>1</v>
      </c>
      <c r="I11" s="306" t="s">
        <v>955</v>
      </c>
      <c r="J11" s="783">
        <v>4</v>
      </c>
      <c r="K11" s="784">
        <v>1</v>
      </c>
      <c r="L11" s="785"/>
      <c r="M11" s="786"/>
      <c r="N11" s="787"/>
      <c r="O11" s="788"/>
      <c r="P11" s="789"/>
      <c r="Q11" s="790"/>
      <c r="R11" s="789">
        <v>4023012</v>
      </c>
      <c r="S11" s="790"/>
      <c r="T11" s="790"/>
      <c r="U11" s="790"/>
      <c r="V11" s="790"/>
      <c r="W11" s="790"/>
      <c r="X11" s="790"/>
      <c r="Y11" s="790"/>
      <c r="Z11" s="790"/>
      <c r="AA11" s="790"/>
      <c r="AB11" s="791"/>
      <c r="AC11" s="791"/>
      <c r="AD11" s="792">
        <f>R11</f>
        <v>4023012</v>
      </c>
      <c r="AE11" s="792"/>
      <c r="AF11" s="793" t="s">
        <v>956</v>
      </c>
      <c r="AG11" s="794" t="s">
        <v>952</v>
      </c>
      <c r="AH11" s="794"/>
      <c r="AI11" s="795" t="s">
        <v>941</v>
      </c>
    </row>
    <row r="12" spans="1:35" s="781" customFormat="1" ht="234" thickBot="1">
      <c r="A12" s="1102"/>
      <c r="B12" s="1105"/>
      <c r="C12" s="800" t="s">
        <v>957</v>
      </c>
      <c r="D12" s="801">
        <v>2</v>
      </c>
      <c r="E12" s="802">
        <v>1</v>
      </c>
      <c r="F12" s="801">
        <v>1</v>
      </c>
      <c r="G12" s="305" t="s">
        <v>958</v>
      </c>
      <c r="H12" s="306">
        <v>4</v>
      </c>
      <c r="I12" s="306" t="s">
        <v>959</v>
      </c>
      <c r="J12" s="783">
        <v>4</v>
      </c>
      <c r="K12" s="784">
        <v>2</v>
      </c>
      <c r="L12" s="785"/>
      <c r="M12" s="786"/>
      <c r="N12" s="798"/>
      <c r="O12" s="788"/>
      <c r="P12" s="789">
        <v>4200000</v>
      </c>
      <c r="Q12" s="791"/>
      <c r="R12" s="789">
        <v>4200000</v>
      </c>
      <c r="S12" s="791"/>
      <c r="T12" s="791"/>
      <c r="U12" s="791"/>
      <c r="V12" s="791"/>
      <c r="W12" s="791"/>
      <c r="X12" s="791"/>
      <c r="Y12" s="791"/>
      <c r="Z12" s="791"/>
      <c r="AA12" s="791"/>
      <c r="AB12" s="791"/>
      <c r="AC12" s="791"/>
      <c r="AD12" s="799">
        <f>P12+R12</f>
        <v>8400000</v>
      </c>
      <c r="AE12" s="799"/>
      <c r="AF12" s="793" t="s">
        <v>946</v>
      </c>
      <c r="AG12" s="794" t="s">
        <v>952</v>
      </c>
      <c r="AH12" s="794"/>
      <c r="AI12" s="795" t="s">
        <v>941</v>
      </c>
    </row>
    <row r="13" spans="1:35" s="781" customFormat="1" ht="228">
      <c r="A13" s="1102"/>
      <c r="B13" s="1105"/>
      <c r="C13" s="800" t="s">
        <v>960</v>
      </c>
      <c r="D13" s="47">
        <v>1</v>
      </c>
      <c r="E13" s="796">
        <v>0.5</v>
      </c>
      <c r="F13" s="47">
        <v>0.5</v>
      </c>
      <c r="G13" s="305" t="s">
        <v>961</v>
      </c>
      <c r="H13" s="306">
        <v>4</v>
      </c>
      <c r="I13" s="306" t="s">
        <v>962</v>
      </c>
      <c r="J13" s="783">
        <v>4</v>
      </c>
      <c r="K13" s="784">
        <v>1</v>
      </c>
      <c r="L13" s="785"/>
      <c r="M13" s="786"/>
      <c r="N13" s="787"/>
      <c r="O13" s="788"/>
      <c r="P13" s="789"/>
      <c r="Q13" s="790"/>
      <c r="R13" s="789">
        <v>3000000</v>
      </c>
      <c r="S13" s="790"/>
      <c r="T13" s="790"/>
      <c r="U13" s="790"/>
      <c r="V13" s="790"/>
      <c r="W13" s="790"/>
      <c r="X13" s="790"/>
      <c r="Y13" s="790"/>
      <c r="Z13" s="790"/>
      <c r="AA13" s="790"/>
      <c r="AB13" s="791"/>
      <c r="AC13" s="791"/>
      <c r="AD13" s="792">
        <f>R13</f>
        <v>3000000</v>
      </c>
      <c r="AE13" s="792"/>
      <c r="AF13" s="793" t="s">
        <v>963</v>
      </c>
      <c r="AG13" s="794" t="s">
        <v>952</v>
      </c>
      <c r="AH13" s="794"/>
      <c r="AI13" s="795" t="s">
        <v>941</v>
      </c>
    </row>
    <row r="14" spans="1:35" s="781" customFormat="1" ht="228.75" thickBot="1">
      <c r="A14" s="1103"/>
      <c r="B14" s="1106"/>
      <c r="C14" s="800" t="s">
        <v>964</v>
      </c>
      <c r="D14" s="47">
        <v>1</v>
      </c>
      <c r="E14" s="796">
        <v>0.5</v>
      </c>
      <c r="F14" s="47">
        <v>0.5</v>
      </c>
      <c r="G14" s="305" t="s">
        <v>965</v>
      </c>
      <c r="H14" s="306">
        <v>4</v>
      </c>
      <c r="I14" s="306" t="s">
        <v>966</v>
      </c>
      <c r="J14" s="783">
        <v>4</v>
      </c>
      <c r="K14" s="797">
        <v>1</v>
      </c>
      <c r="L14" s="785"/>
      <c r="M14" s="786"/>
      <c r="N14" s="798"/>
      <c r="O14" s="788"/>
      <c r="P14" s="789">
        <v>4000000</v>
      </c>
      <c r="Q14" s="791"/>
      <c r="R14" s="789"/>
      <c r="S14" s="791"/>
      <c r="T14" s="791"/>
      <c r="U14" s="791"/>
      <c r="V14" s="791"/>
      <c r="W14" s="791"/>
      <c r="X14" s="791"/>
      <c r="Y14" s="791"/>
      <c r="Z14" s="791"/>
      <c r="AA14" s="791"/>
      <c r="AB14" s="791"/>
      <c r="AC14" s="791"/>
      <c r="AD14" s="799">
        <f>P14</f>
        <v>4000000</v>
      </c>
      <c r="AE14" s="799"/>
      <c r="AF14" s="793" t="s">
        <v>956</v>
      </c>
      <c r="AG14" s="794" t="s">
        <v>952</v>
      </c>
      <c r="AH14" s="794"/>
      <c r="AI14" s="795" t="s">
        <v>941</v>
      </c>
    </row>
    <row r="15" spans="1:35" s="781" customFormat="1" ht="65.25" thickBot="1">
      <c r="A15" s="31" t="s">
        <v>13</v>
      </c>
      <c r="B15" s="32" t="s">
        <v>30</v>
      </c>
      <c r="C15" s="32" t="s">
        <v>14</v>
      </c>
      <c r="D15" s="32" t="s">
        <v>29</v>
      </c>
      <c r="E15" s="32" t="s">
        <v>27</v>
      </c>
      <c r="F15" s="32" t="s">
        <v>28</v>
      </c>
      <c r="G15" s="33" t="s">
        <v>16</v>
      </c>
      <c r="H15" s="34" t="s">
        <v>31</v>
      </c>
      <c r="I15" s="54"/>
      <c r="J15" s="55"/>
      <c r="K15" s="55"/>
      <c r="L15" s="56"/>
      <c r="M15" s="57"/>
      <c r="N15" s="37" t="e">
        <f>S+UMA(N16:N16)</f>
        <v>#NAME?</v>
      </c>
      <c r="O15" s="38">
        <f>SUM(O16:O16)</f>
        <v>0</v>
      </c>
      <c r="P15" s="39">
        <f>SUM(P16:P16)</f>
        <v>13050037</v>
      </c>
      <c r="Q15" s="38">
        <f>SUM(Q16:Q16)</f>
        <v>0</v>
      </c>
      <c r="R15" s="39"/>
      <c r="S15" s="38"/>
      <c r="T15" s="39"/>
      <c r="U15" s="38"/>
      <c r="V15" s="39"/>
      <c r="W15" s="38"/>
      <c r="X15" s="39"/>
      <c r="Y15" s="38"/>
      <c r="Z15" s="39"/>
      <c r="AA15" s="38"/>
      <c r="AB15" s="39"/>
      <c r="AC15" s="38"/>
      <c r="AD15" s="39">
        <f>AD16</f>
        <v>13050037</v>
      </c>
      <c r="AE15" s="38">
        <f>AE16</f>
        <v>0</v>
      </c>
      <c r="AF15" s="41">
        <f>SUM(AF16:AF16)</f>
        <v>0</v>
      </c>
      <c r="AG15" s="42"/>
      <c r="AH15" s="42"/>
      <c r="AI15" s="43"/>
    </row>
    <row r="16" spans="1:35" s="781" customFormat="1" ht="228.75" thickBot="1">
      <c r="A16" s="803" t="s">
        <v>967</v>
      </c>
      <c r="B16" s="804"/>
      <c r="C16" s="800" t="s">
        <v>968</v>
      </c>
      <c r="D16" s="47">
        <v>1</v>
      </c>
      <c r="E16" s="805">
        <v>0.5</v>
      </c>
      <c r="F16" s="47">
        <v>0.5</v>
      </c>
      <c r="G16" s="806" t="s">
        <v>969</v>
      </c>
      <c r="H16" s="807">
        <v>3</v>
      </c>
      <c r="I16" s="808" t="s">
        <v>970</v>
      </c>
      <c r="J16" s="809">
        <v>1</v>
      </c>
      <c r="K16" s="809">
        <v>0.25</v>
      </c>
      <c r="L16" s="810"/>
      <c r="M16" s="811"/>
      <c r="N16" s="812"/>
      <c r="O16" s="48"/>
      <c r="P16" s="792">
        <v>13050037</v>
      </c>
      <c r="Q16" s="48"/>
      <c r="R16" s="48"/>
      <c r="S16" s="48"/>
      <c r="T16" s="48"/>
      <c r="U16" s="48"/>
      <c r="V16" s="48"/>
      <c r="W16" s="48"/>
      <c r="X16" s="48"/>
      <c r="Y16" s="48"/>
      <c r="Z16" s="48"/>
      <c r="AA16" s="48"/>
      <c r="AB16" s="48"/>
      <c r="AC16" s="48"/>
      <c r="AD16" s="792">
        <f>P16</f>
        <v>13050037</v>
      </c>
      <c r="AE16" s="813"/>
      <c r="AF16" s="814" t="s">
        <v>971</v>
      </c>
      <c r="AG16" s="815" t="s">
        <v>952</v>
      </c>
      <c r="AH16" s="810"/>
      <c r="AI16" s="816" t="s">
        <v>941</v>
      </c>
    </row>
    <row r="17" spans="1:35" s="781" customFormat="1" ht="53.25">
      <c r="A17" s="31" t="s">
        <v>13</v>
      </c>
      <c r="B17" s="32" t="s">
        <v>30</v>
      </c>
      <c r="C17" s="32" t="s">
        <v>14</v>
      </c>
      <c r="D17" s="32" t="s">
        <v>29</v>
      </c>
      <c r="E17" s="32" t="s">
        <v>27</v>
      </c>
      <c r="F17" s="32" t="s">
        <v>28</v>
      </c>
      <c r="G17" s="33" t="s">
        <v>17</v>
      </c>
      <c r="H17" s="142" t="s">
        <v>31</v>
      </c>
      <c r="I17" s="54"/>
      <c r="J17" s="60"/>
      <c r="K17" s="55"/>
      <c r="L17" s="56"/>
      <c r="M17" s="57"/>
      <c r="N17" s="37">
        <f>SUM(N18:N18)</f>
        <v>0</v>
      </c>
      <c r="O17" s="38">
        <f aca="true" t="shared" si="2" ref="O17:AC17">SUM(O18:O18)</f>
        <v>0</v>
      </c>
      <c r="P17" s="39">
        <f t="shared" si="2"/>
        <v>5000000</v>
      </c>
      <c r="Q17" s="38">
        <f t="shared" si="2"/>
        <v>0</v>
      </c>
      <c r="R17" s="39">
        <f t="shared" si="2"/>
        <v>5000000</v>
      </c>
      <c r="S17" s="38">
        <f t="shared" si="2"/>
        <v>0</v>
      </c>
      <c r="T17" s="39">
        <f t="shared" si="2"/>
        <v>0</v>
      </c>
      <c r="U17" s="38">
        <f t="shared" si="2"/>
        <v>0</v>
      </c>
      <c r="V17" s="39">
        <f t="shared" si="2"/>
        <v>0</v>
      </c>
      <c r="W17" s="38">
        <f t="shared" si="2"/>
        <v>0</v>
      </c>
      <c r="X17" s="39">
        <f t="shared" si="2"/>
        <v>0</v>
      </c>
      <c r="Y17" s="38">
        <f t="shared" si="2"/>
        <v>0</v>
      </c>
      <c r="Z17" s="39">
        <f t="shared" si="2"/>
        <v>0</v>
      </c>
      <c r="AA17" s="38">
        <f t="shared" si="2"/>
        <v>0</v>
      </c>
      <c r="AB17" s="39">
        <f t="shared" si="2"/>
        <v>0</v>
      </c>
      <c r="AC17" s="38">
        <f t="shared" si="2"/>
        <v>0</v>
      </c>
      <c r="AD17" s="61">
        <f>+N17+P17+R17+T17+V17+X17+Z17</f>
        <v>10000000</v>
      </c>
      <c r="AE17" s="38">
        <f>AE18</f>
        <v>0</v>
      </c>
      <c r="AF17" s="41">
        <f>SUM(AF18:AF18)</f>
        <v>0</v>
      </c>
      <c r="AG17" s="42"/>
      <c r="AH17" s="42"/>
      <c r="AI17" s="43"/>
    </row>
    <row r="18" spans="1:35" s="781" customFormat="1" ht="234" thickBot="1">
      <c r="A18" s="785" t="s">
        <v>972</v>
      </c>
      <c r="B18" s="786"/>
      <c r="C18" s="800" t="s">
        <v>973</v>
      </c>
      <c r="D18" s="800">
        <v>1</v>
      </c>
      <c r="E18" s="805">
        <v>0.5</v>
      </c>
      <c r="F18" s="47">
        <v>0.5</v>
      </c>
      <c r="G18" s="305" t="s">
        <v>974</v>
      </c>
      <c r="H18" s="305"/>
      <c r="I18" s="306" t="s">
        <v>975</v>
      </c>
      <c r="J18" s="817">
        <v>4</v>
      </c>
      <c r="K18" s="70">
        <v>1</v>
      </c>
      <c r="L18" s="70"/>
      <c r="M18" s="70"/>
      <c r="N18" s="48"/>
      <c r="O18" s="48"/>
      <c r="P18" s="788">
        <v>5000000</v>
      </c>
      <c r="Q18" s="48"/>
      <c r="R18" s="48">
        <v>5000000</v>
      </c>
      <c r="S18" s="48"/>
      <c r="T18" s="48"/>
      <c r="U18" s="48"/>
      <c r="V18" s="48"/>
      <c r="W18" s="48"/>
      <c r="X18" s="48"/>
      <c r="Y18" s="48"/>
      <c r="Z18" s="48"/>
      <c r="AA18" s="48"/>
      <c r="AB18" s="48"/>
      <c r="AC18" s="48"/>
      <c r="AD18" s="48">
        <f>P18+R18</f>
        <v>10000000</v>
      </c>
      <c r="AE18" s="48"/>
      <c r="AF18" s="818" t="s">
        <v>946</v>
      </c>
      <c r="AG18" s="819" t="s">
        <v>976</v>
      </c>
      <c r="AH18" s="819"/>
      <c r="AI18" s="820" t="s">
        <v>941</v>
      </c>
    </row>
    <row r="19" spans="1:35" s="781" customFormat="1" ht="53.25">
      <c r="A19" s="31" t="s">
        <v>13</v>
      </c>
      <c r="B19" s="32" t="s">
        <v>30</v>
      </c>
      <c r="C19" s="32" t="s">
        <v>14</v>
      </c>
      <c r="D19" s="32" t="s">
        <v>29</v>
      </c>
      <c r="E19" s="32" t="s">
        <v>27</v>
      </c>
      <c r="F19" s="32" t="s">
        <v>28</v>
      </c>
      <c r="G19" s="33" t="s">
        <v>17</v>
      </c>
      <c r="H19" s="142" t="s">
        <v>31</v>
      </c>
      <c r="I19" s="54"/>
      <c r="J19" s="60"/>
      <c r="K19" s="55"/>
      <c r="L19" s="56"/>
      <c r="M19" s="57"/>
      <c r="N19" s="37">
        <f>SUM(N20:N20)</f>
        <v>0</v>
      </c>
      <c r="O19" s="38">
        <f>SUM(O20:O20)</f>
        <v>0</v>
      </c>
      <c r="P19" s="39">
        <f>SUM(P20:P20)</f>
        <v>17705102</v>
      </c>
      <c r="Q19" s="38">
        <f>SUM(Q20:Q20)</f>
        <v>0</v>
      </c>
      <c r="R19" s="39"/>
      <c r="S19" s="38"/>
      <c r="T19" s="39"/>
      <c r="U19" s="38"/>
      <c r="V19" s="39"/>
      <c r="W19" s="38"/>
      <c r="X19" s="39"/>
      <c r="Y19" s="38"/>
      <c r="Z19" s="39"/>
      <c r="AA19" s="38"/>
      <c r="AB19" s="39"/>
      <c r="AC19" s="38"/>
      <c r="AD19" s="61">
        <f>+N19+P19+R19+T19+V19+X19+Z19+AB19</f>
        <v>17705102</v>
      </c>
      <c r="AE19" s="38">
        <f>+O19+Q19+S19+U19+W19</f>
        <v>0</v>
      </c>
      <c r="AF19" s="41">
        <f>SUM(AF20:AF20)</f>
        <v>0</v>
      </c>
      <c r="AG19" s="42"/>
      <c r="AH19" s="42"/>
      <c r="AI19" s="43"/>
    </row>
    <row r="20" spans="1:35" s="781" customFormat="1" ht="228">
      <c r="A20" s="785" t="s">
        <v>977</v>
      </c>
      <c r="B20" s="786"/>
      <c r="C20" s="800" t="s">
        <v>978</v>
      </c>
      <c r="D20" s="47">
        <v>2</v>
      </c>
      <c r="E20" s="805">
        <v>1</v>
      </c>
      <c r="F20" s="47">
        <v>1</v>
      </c>
      <c r="G20" s="305" t="s">
        <v>979</v>
      </c>
      <c r="H20" s="305"/>
      <c r="I20" s="306" t="s">
        <v>980</v>
      </c>
      <c r="J20" s="817">
        <v>4</v>
      </c>
      <c r="K20" s="70">
        <v>2</v>
      </c>
      <c r="L20" s="70"/>
      <c r="M20" s="70"/>
      <c r="N20" s="48"/>
      <c r="O20" s="48"/>
      <c r="P20" s="788">
        <v>17705102</v>
      </c>
      <c r="Q20" s="48"/>
      <c r="R20" s="48"/>
      <c r="S20" s="48"/>
      <c r="T20" s="48"/>
      <c r="U20" s="48"/>
      <c r="V20" s="48"/>
      <c r="W20" s="48"/>
      <c r="X20" s="48"/>
      <c r="Y20" s="48"/>
      <c r="Z20" s="48"/>
      <c r="AA20" s="48"/>
      <c r="AB20" s="48"/>
      <c r="AC20" s="48"/>
      <c r="AD20" s="48">
        <f>P20</f>
        <v>17705102</v>
      </c>
      <c r="AE20" s="48"/>
      <c r="AF20" s="818" t="s">
        <v>956</v>
      </c>
      <c r="AG20" s="819" t="s">
        <v>981</v>
      </c>
      <c r="AH20" s="819"/>
      <c r="AI20" s="820" t="s">
        <v>941</v>
      </c>
    </row>
    <row r="21" s="781" customFormat="1" ht="12.75"/>
  </sheetData>
  <sheetProtection/>
  <mergeCells count="33">
    <mergeCell ref="A2:AI2"/>
    <mergeCell ref="A3:G3"/>
    <mergeCell ref="H3:S3"/>
    <mergeCell ref="T3:AI3"/>
    <mergeCell ref="A4:C4"/>
    <mergeCell ref="E4:M4"/>
    <mergeCell ref="N4:AE4"/>
    <mergeCell ref="AF4:AI4"/>
    <mergeCell ref="A5:A6"/>
    <mergeCell ref="B5:G6"/>
    <mergeCell ref="H5:H6"/>
    <mergeCell ref="I5:I6"/>
    <mergeCell ref="J5:J6"/>
    <mergeCell ref="K5:K6"/>
    <mergeCell ref="AB5:AC5"/>
    <mergeCell ref="AD5:AE5"/>
    <mergeCell ref="AF5:AF6"/>
    <mergeCell ref="L5:L6"/>
    <mergeCell ref="M5:M6"/>
    <mergeCell ref="N5:O5"/>
    <mergeCell ref="P5:Q5"/>
    <mergeCell ref="R5:S5"/>
    <mergeCell ref="T5:U5"/>
    <mergeCell ref="AG5:AG6"/>
    <mergeCell ref="AH5:AH6"/>
    <mergeCell ref="AI5:AI6"/>
    <mergeCell ref="B7:G7"/>
    <mergeCell ref="A9:A14"/>
    <mergeCell ref="B9:B14"/>
    <mergeCell ref="AE9:AE10"/>
    <mergeCell ref="V5:W5"/>
    <mergeCell ref="X5:Y5"/>
    <mergeCell ref="Z5:AA5"/>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2:AI52"/>
  <sheetViews>
    <sheetView tabSelected="1" zoomScalePageLayoutView="0" workbookViewId="0" topLeftCell="A1">
      <selection activeCell="B6" sqref="B6:G7"/>
    </sheetView>
  </sheetViews>
  <sheetFormatPr defaultColWidth="11.421875" defaultRowHeight="15"/>
  <cols>
    <col min="14" max="35" width="2.8515625" style="0" customWidth="1"/>
  </cols>
  <sheetData>
    <row r="1" ht="15.75" thickBot="1"/>
    <row r="2" spans="1:35" ht="15">
      <c r="A2" s="900" t="s">
        <v>982</v>
      </c>
      <c r="B2" s="901"/>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2"/>
    </row>
    <row r="3" spans="1:35" ht="15.75" thickBot="1">
      <c r="A3" s="903" t="s">
        <v>186</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905"/>
    </row>
    <row r="4" spans="1:35" ht="15">
      <c r="A4" s="906" t="s">
        <v>187</v>
      </c>
      <c r="B4" s="907"/>
      <c r="C4" s="907"/>
      <c r="D4" s="907"/>
      <c r="E4" s="907"/>
      <c r="F4" s="907"/>
      <c r="G4" s="908"/>
      <c r="H4" s="909" t="s">
        <v>983</v>
      </c>
      <c r="I4" s="910"/>
      <c r="J4" s="910"/>
      <c r="K4" s="910"/>
      <c r="L4" s="910"/>
      <c r="M4" s="910"/>
      <c r="N4" s="910"/>
      <c r="O4" s="910"/>
      <c r="P4" s="910"/>
      <c r="Q4" s="910"/>
      <c r="R4" s="910"/>
      <c r="S4" s="911"/>
      <c r="T4" s="1108" t="s">
        <v>984</v>
      </c>
      <c r="U4" s="1109"/>
      <c r="V4" s="1109"/>
      <c r="W4" s="1109"/>
      <c r="X4" s="1109"/>
      <c r="Y4" s="1109"/>
      <c r="Z4" s="1109"/>
      <c r="AA4" s="1109"/>
      <c r="AB4" s="1109"/>
      <c r="AC4" s="1109"/>
      <c r="AD4" s="1109"/>
      <c r="AE4" s="1109"/>
      <c r="AF4" s="1109"/>
      <c r="AG4" s="1109"/>
      <c r="AH4" s="1109"/>
      <c r="AI4" s="1110"/>
    </row>
    <row r="5" spans="1:35" ht="74.25" customHeight="1" thickBot="1">
      <c r="A5" s="914" t="s">
        <v>985</v>
      </c>
      <c r="B5" s="915"/>
      <c r="C5" s="916"/>
      <c r="D5" s="198"/>
      <c r="E5" s="917" t="s">
        <v>986</v>
      </c>
      <c r="F5" s="917"/>
      <c r="G5" s="917"/>
      <c r="H5" s="917"/>
      <c r="I5" s="917"/>
      <c r="J5" s="917"/>
      <c r="K5" s="917"/>
      <c r="L5" s="917"/>
      <c r="M5" s="918"/>
      <c r="N5" s="919" t="s">
        <v>0</v>
      </c>
      <c r="O5" s="920"/>
      <c r="P5" s="920"/>
      <c r="Q5" s="920"/>
      <c r="R5" s="920"/>
      <c r="S5" s="920"/>
      <c r="T5" s="920"/>
      <c r="U5" s="920"/>
      <c r="V5" s="920"/>
      <c r="W5" s="920"/>
      <c r="X5" s="920"/>
      <c r="Y5" s="920"/>
      <c r="Z5" s="920"/>
      <c r="AA5" s="920"/>
      <c r="AB5" s="920"/>
      <c r="AC5" s="920"/>
      <c r="AD5" s="920"/>
      <c r="AE5" s="921"/>
      <c r="AF5" s="922" t="s">
        <v>1</v>
      </c>
      <c r="AG5" s="923"/>
      <c r="AH5" s="923"/>
      <c r="AI5" s="924"/>
    </row>
    <row r="6" spans="1:35" s="768" customFormat="1" ht="24" customHeight="1">
      <c r="A6" s="888" t="s">
        <v>18</v>
      </c>
      <c r="B6" s="890" t="s">
        <v>2</v>
      </c>
      <c r="C6" s="891"/>
      <c r="D6" s="891"/>
      <c r="E6" s="891"/>
      <c r="F6" s="891"/>
      <c r="G6" s="891"/>
      <c r="H6" s="894" t="s">
        <v>3</v>
      </c>
      <c r="I6" s="896" t="s">
        <v>19</v>
      </c>
      <c r="J6" s="896" t="s">
        <v>4</v>
      </c>
      <c r="K6" s="898" t="s">
        <v>93</v>
      </c>
      <c r="L6" s="883" t="s">
        <v>20</v>
      </c>
      <c r="M6" s="885" t="s">
        <v>21</v>
      </c>
      <c r="N6" s="887" t="s">
        <v>32</v>
      </c>
      <c r="O6" s="879"/>
      <c r="P6" s="878" t="s">
        <v>33</v>
      </c>
      <c r="Q6" s="879"/>
      <c r="R6" s="878" t="s">
        <v>34</v>
      </c>
      <c r="S6" s="879"/>
      <c r="T6" s="878" t="s">
        <v>7</v>
      </c>
      <c r="U6" s="879"/>
      <c r="V6" s="878" t="s">
        <v>6</v>
      </c>
      <c r="W6" s="879"/>
      <c r="X6" s="878" t="s">
        <v>35</v>
      </c>
      <c r="Y6" s="879"/>
      <c r="Z6" s="878" t="s">
        <v>5</v>
      </c>
      <c r="AA6" s="879"/>
      <c r="AB6" s="878" t="s">
        <v>8</v>
      </c>
      <c r="AC6" s="879"/>
      <c r="AD6" s="878" t="s">
        <v>9</v>
      </c>
      <c r="AE6" s="880"/>
      <c r="AF6" s="881" t="s">
        <v>10</v>
      </c>
      <c r="AG6" s="867" t="s">
        <v>11</v>
      </c>
      <c r="AH6" s="869" t="s">
        <v>12</v>
      </c>
      <c r="AI6" s="871" t="s">
        <v>22</v>
      </c>
    </row>
    <row r="7" spans="1:35" s="768" customFormat="1" ht="69" customHeight="1" thickBot="1">
      <c r="A7" s="889"/>
      <c r="B7" s="892"/>
      <c r="C7" s="893"/>
      <c r="D7" s="893"/>
      <c r="E7" s="893"/>
      <c r="F7" s="893"/>
      <c r="G7" s="893"/>
      <c r="H7" s="895"/>
      <c r="I7" s="897" t="s">
        <v>19</v>
      </c>
      <c r="J7" s="897"/>
      <c r="K7" s="899"/>
      <c r="L7" s="884"/>
      <c r="M7" s="886"/>
      <c r="N7" s="199" t="s">
        <v>23</v>
      </c>
      <c r="O7" s="200" t="s">
        <v>24</v>
      </c>
      <c r="P7" s="201" t="s">
        <v>23</v>
      </c>
      <c r="Q7" s="200" t="s">
        <v>24</v>
      </c>
      <c r="R7" s="201" t="s">
        <v>23</v>
      </c>
      <c r="S7" s="200" t="s">
        <v>24</v>
      </c>
      <c r="T7" s="201" t="s">
        <v>23</v>
      </c>
      <c r="U7" s="200" t="s">
        <v>24</v>
      </c>
      <c r="V7" s="201" t="s">
        <v>23</v>
      </c>
      <c r="W7" s="200" t="s">
        <v>24</v>
      </c>
      <c r="X7" s="201" t="s">
        <v>23</v>
      </c>
      <c r="Y7" s="200" t="s">
        <v>24</v>
      </c>
      <c r="Z7" s="201" t="s">
        <v>23</v>
      </c>
      <c r="AA7" s="200" t="s">
        <v>25</v>
      </c>
      <c r="AB7" s="201" t="s">
        <v>23</v>
      </c>
      <c r="AC7" s="200" t="s">
        <v>25</v>
      </c>
      <c r="AD7" s="201" t="s">
        <v>23</v>
      </c>
      <c r="AE7" s="202" t="s">
        <v>25</v>
      </c>
      <c r="AF7" s="882"/>
      <c r="AG7" s="868"/>
      <c r="AH7" s="870"/>
      <c r="AI7" s="872"/>
    </row>
    <row r="8" spans="1:35" s="768" customFormat="1" ht="90.75" thickBot="1">
      <c r="A8" s="203" t="s">
        <v>940</v>
      </c>
      <c r="B8" s="873" t="s">
        <v>987</v>
      </c>
      <c r="C8" s="874"/>
      <c r="D8" s="874"/>
      <c r="E8" s="874"/>
      <c r="F8" s="874"/>
      <c r="G8" s="874"/>
      <c r="H8" s="204" t="s">
        <v>988</v>
      </c>
      <c r="I8" s="205" t="s">
        <v>989</v>
      </c>
      <c r="J8" s="206"/>
      <c r="K8" s="206"/>
      <c r="L8" s="207"/>
      <c r="M8" s="208"/>
      <c r="N8" s="209">
        <f>+N9+N15</f>
        <v>11135821</v>
      </c>
      <c r="O8" s="210">
        <f aca="true" t="shared" si="0" ref="O8:AC8">+O9+O15</f>
        <v>0</v>
      </c>
      <c r="P8" s="210">
        <f t="shared" si="0"/>
        <v>23933690</v>
      </c>
      <c r="Q8" s="210">
        <f t="shared" si="0"/>
        <v>0</v>
      </c>
      <c r="R8" s="210">
        <f t="shared" si="0"/>
        <v>27800000</v>
      </c>
      <c r="S8" s="210">
        <f t="shared" si="0"/>
        <v>0</v>
      </c>
      <c r="T8" s="210">
        <f t="shared" si="0"/>
        <v>0</v>
      </c>
      <c r="U8" s="210">
        <f t="shared" si="0"/>
        <v>0</v>
      </c>
      <c r="V8" s="210">
        <f t="shared" si="0"/>
        <v>0</v>
      </c>
      <c r="W8" s="210">
        <f t="shared" si="0"/>
        <v>0</v>
      </c>
      <c r="X8" s="210">
        <f t="shared" si="0"/>
        <v>0</v>
      </c>
      <c r="Y8" s="210">
        <f t="shared" si="0"/>
        <v>0</v>
      </c>
      <c r="Z8" s="210">
        <f t="shared" si="0"/>
        <v>0</v>
      </c>
      <c r="AA8" s="210">
        <f t="shared" si="0"/>
        <v>0</v>
      </c>
      <c r="AB8" s="210">
        <f t="shared" si="0"/>
        <v>0</v>
      </c>
      <c r="AC8" s="210">
        <f t="shared" si="0"/>
        <v>0</v>
      </c>
      <c r="AD8" s="210">
        <f>+N8+P8+R8+T8+V8+X8+Z8</f>
        <v>62869511</v>
      </c>
      <c r="AE8" s="210">
        <f>+O8+Q8+S8+U8+W8+Y8+AA8</f>
        <v>0</v>
      </c>
      <c r="AF8" s="212">
        <f>AF9+AF15</f>
        <v>0</v>
      </c>
      <c r="AG8" s="213"/>
      <c r="AH8" s="213"/>
      <c r="AI8" s="214"/>
    </row>
    <row r="9" spans="1:35" s="768" customFormat="1" ht="48.75" customHeight="1" thickBot="1">
      <c r="A9" s="284" t="s">
        <v>13</v>
      </c>
      <c r="B9" s="285" t="s">
        <v>30</v>
      </c>
      <c r="C9" s="285" t="s">
        <v>14</v>
      </c>
      <c r="D9" s="285" t="s">
        <v>26</v>
      </c>
      <c r="E9" s="286" t="s">
        <v>27</v>
      </c>
      <c r="F9" s="286" t="s">
        <v>28</v>
      </c>
      <c r="G9" s="287" t="s">
        <v>15</v>
      </c>
      <c r="H9" s="288" t="s">
        <v>31</v>
      </c>
      <c r="I9" s="289"/>
      <c r="J9" s="289"/>
      <c r="K9" s="547"/>
      <c r="L9" s="289"/>
      <c r="M9" s="290"/>
      <c r="N9" s="291">
        <f>SUM(N10:N14)</f>
        <v>11135821</v>
      </c>
      <c r="O9" s="292">
        <f aca="true" t="shared" si="1" ref="O9:AC9">SUM(O10:O14)</f>
        <v>0</v>
      </c>
      <c r="P9" s="293">
        <f>SUM(P10:P14)</f>
        <v>9933690</v>
      </c>
      <c r="Q9" s="292">
        <f t="shared" si="1"/>
        <v>0</v>
      </c>
      <c r="R9" s="293">
        <f t="shared" si="1"/>
        <v>18800000</v>
      </c>
      <c r="S9" s="292">
        <f t="shared" si="1"/>
        <v>0</v>
      </c>
      <c r="T9" s="293">
        <f t="shared" si="1"/>
        <v>0</v>
      </c>
      <c r="U9" s="292">
        <f t="shared" si="1"/>
        <v>0</v>
      </c>
      <c r="V9" s="293">
        <f t="shared" si="1"/>
        <v>0</v>
      </c>
      <c r="W9" s="292">
        <f t="shared" si="1"/>
        <v>0</v>
      </c>
      <c r="X9" s="293">
        <f t="shared" si="1"/>
        <v>0</v>
      </c>
      <c r="Y9" s="292">
        <f t="shared" si="1"/>
        <v>0</v>
      </c>
      <c r="Z9" s="293">
        <f t="shared" si="1"/>
        <v>0</v>
      </c>
      <c r="AA9" s="292">
        <f t="shared" si="1"/>
        <v>0</v>
      </c>
      <c r="AB9" s="293">
        <f t="shared" si="1"/>
        <v>0</v>
      </c>
      <c r="AC9" s="292">
        <f t="shared" si="1"/>
        <v>0</v>
      </c>
      <c r="AD9" s="294">
        <f>+N9+P9+R9+T9+V9+X9+Z9+AB9</f>
        <v>39869511</v>
      </c>
      <c r="AE9" s="292">
        <f>AE10</f>
        <v>0</v>
      </c>
      <c r="AF9" s="295">
        <f>SUM(AF10:AF11)</f>
        <v>0</v>
      </c>
      <c r="AG9" s="296"/>
      <c r="AH9" s="296"/>
      <c r="AI9" s="297" t="s">
        <v>941</v>
      </c>
    </row>
    <row r="10" spans="1:35" s="768" customFormat="1" ht="63.75" customHeight="1">
      <c r="A10" s="1047" t="s">
        <v>990</v>
      </c>
      <c r="B10" s="1115"/>
      <c r="C10" s="426" t="s">
        <v>991</v>
      </c>
      <c r="D10" s="428">
        <v>1</v>
      </c>
      <c r="E10" s="563">
        <v>0</v>
      </c>
      <c r="F10" s="232">
        <v>1</v>
      </c>
      <c r="G10" s="266" t="s">
        <v>992</v>
      </c>
      <c r="H10" s="306">
        <v>4</v>
      </c>
      <c r="I10" s="1118" t="s">
        <v>989</v>
      </c>
      <c r="J10" s="746">
        <v>4</v>
      </c>
      <c r="K10" s="564">
        <v>1</v>
      </c>
      <c r="L10" s="328"/>
      <c r="M10" s="237"/>
      <c r="N10" s="821">
        <v>1200000</v>
      </c>
      <c r="O10" s="821"/>
      <c r="P10" s="821"/>
      <c r="Q10" s="821"/>
      <c r="R10" s="821">
        <v>18800000</v>
      </c>
      <c r="S10" s="559"/>
      <c r="T10" s="559"/>
      <c r="U10" s="559"/>
      <c r="V10" s="559"/>
      <c r="W10" s="559"/>
      <c r="X10" s="559"/>
      <c r="Y10" s="559"/>
      <c r="Z10" s="559"/>
      <c r="AA10" s="559"/>
      <c r="AB10" s="280"/>
      <c r="AC10" s="280"/>
      <c r="AD10" s="355"/>
      <c r="AE10" s="355"/>
      <c r="AF10" s="822" t="s">
        <v>993</v>
      </c>
      <c r="AG10" s="329" t="s">
        <v>947</v>
      </c>
      <c r="AH10" s="329"/>
      <c r="AI10" s="348" t="s">
        <v>941</v>
      </c>
    </row>
    <row r="11" spans="1:35" s="768" customFormat="1" ht="63.75" customHeight="1">
      <c r="A11" s="1048"/>
      <c r="B11" s="1116"/>
      <c r="C11" s="823" t="s">
        <v>994</v>
      </c>
      <c r="D11" s="744">
        <v>1</v>
      </c>
      <c r="E11" s="231">
        <v>0</v>
      </c>
      <c r="F11" s="232">
        <v>1</v>
      </c>
      <c r="G11" s="266" t="s">
        <v>995</v>
      </c>
      <c r="H11" s="306">
        <v>2</v>
      </c>
      <c r="I11" s="1119"/>
      <c r="J11" s="746">
        <v>2</v>
      </c>
      <c r="K11" s="236">
        <v>0</v>
      </c>
      <c r="L11" s="328"/>
      <c r="M11" s="237"/>
      <c r="N11" s="821">
        <v>1935821</v>
      </c>
      <c r="O11" s="821"/>
      <c r="P11" s="821">
        <v>933690</v>
      </c>
      <c r="Q11" s="280"/>
      <c r="R11" s="821"/>
      <c r="S11" s="280"/>
      <c r="T11" s="280"/>
      <c r="U11" s="280"/>
      <c r="V11" s="280"/>
      <c r="W11" s="280"/>
      <c r="X11" s="280"/>
      <c r="Y11" s="280"/>
      <c r="Z11" s="280"/>
      <c r="AA11" s="280"/>
      <c r="AB11" s="280"/>
      <c r="AC11" s="280"/>
      <c r="AD11" s="824"/>
      <c r="AE11" s="824"/>
      <c r="AF11" s="822" t="s">
        <v>996</v>
      </c>
      <c r="AG11" s="825" t="s">
        <v>952</v>
      </c>
      <c r="AH11" s="329"/>
      <c r="AI11" s="348" t="s">
        <v>941</v>
      </c>
    </row>
    <row r="12" spans="1:35" s="768" customFormat="1" ht="63.75" customHeight="1">
      <c r="A12" s="1048"/>
      <c r="B12" s="1116"/>
      <c r="C12" s="823" t="s">
        <v>997</v>
      </c>
      <c r="D12" s="744">
        <v>1</v>
      </c>
      <c r="E12" s="231">
        <v>0.5</v>
      </c>
      <c r="F12" s="232">
        <v>0.5</v>
      </c>
      <c r="G12" s="266" t="s">
        <v>998</v>
      </c>
      <c r="H12" s="306">
        <v>4</v>
      </c>
      <c r="I12" s="1119"/>
      <c r="J12" s="746">
        <v>4</v>
      </c>
      <c r="K12" s="236">
        <v>1</v>
      </c>
      <c r="L12" s="328"/>
      <c r="M12" s="237"/>
      <c r="N12" s="821">
        <v>5000000</v>
      </c>
      <c r="O12" s="268"/>
      <c r="P12" s="821"/>
      <c r="Q12" s="280"/>
      <c r="R12" s="821"/>
      <c r="S12" s="280"/>
      <c r="T12" s="280"/>
      <c r="U12" s="280"/>
      <c r="V12" s="280"/>
      <c r="W12" s="280"/>
      <c r="X12" s="280"/>
      <c r="Y12" s="280"/>
      <c r="Z12" s="280"/>
      <c r="AA12" s="280"/>
      <c r="AB12" s="280"/>
      <c r="AC12" s="280"/>
      <c r="AD12" s="409"/>
      <c r="AE12" s="409"/>
      <c r="AF12" s="822" t="s">
        <v>996</v>
      </c>
      <c r="AG12" s="825" t="s">
        <v>952</v>
      </c>
      <c r="AH12" s="329"/>
      <c r="AI12" s="348" t="s">
        <v>941</v>
      </c>
    </row>
    <row r="13" spans="1:35" s="768" customFormat="1" ht="63.75" customHeight="1">
      <c r="A13" s="1048"/>
      <c r="B13" s="1116"/>
      <c r="C13" s="823" t="s">
        <v>999</v>
      </c>
      <c r="D13" s="744">
        <v>1</v>
      </c>
      <c r="E13" s="231">
        <v>0.5</v>
      </c>
      <c r="F13" s="232">
        <v>0.5</v>
      </c>
      <c r="G13" s="266" t="s">
        <v>1000</v>
      </c>
      <c r="H13" s="306">
        <v>2</v>
      </c>
      <c r="I13" s="1119"/>
      <c r="J13" s="746">
        <v>2</v>
      </c>
      <c r="K13" s="236">
        <v>1</v>
      </c>
      <c r="L13" s="328"/>
      <c r="M13" s="237"/>
      <c r="N13" s="282"/>
      <c r="O13" s="268"/>
      <c r="P13" s="821">
        <v>2000000</v>
      </c>
      <c r="Q13" s="280"/>
      <c r="R13" s="821"/>
      <c r="S13" s="280"/>
      <c r="T13" s="280"/>
      <c r="U13" s="280"/>
      <c r="V13" s="280"/>
      <c r="W13" s="280"/>
      <c r="X13" s="280"/>
      <c r="Y13" s="280"/>
      <c r="Z13" s="280"/>
      <c r="AA13" s="280"/>
      <c r="AB13" s="280"/>
      <c r="AC13" s="280"/>
      <c r="AD13" s="409"/>
      <c r="AE13" s="409"/>
      <c r="AF13" s="822" t="s">
        <v>996</v>
      </c>
      <c r="AG13" s="825" t="s">
        <v>1001</v>
      </c>
      <c r="AH13" s="329"/>
      <c r="AI13" s="348" t="s">
        <v>941</v>
      </c>
    </row>
    <row r="14" spans="1:35" s="768" customFormat="1" ht="63.75" customHeight="1" thickBot="1">
      <c r="A14" s="1049"/>
      <c r="B14" s="1117"/>
      <c r="C14" s="823" t="s">
        <v>1002</v>
      </c>
      <c r="D14" s="744">
        <v>2</v>
      </c>
      <c r="E14" s="231">
        <v>1</v>
      </c>
      <c r="F14" s="232">
        <v>1</v>
      </c>
      <c r="G14" s="266" t="s">
        <v>1003</v>
      </c>
      <c r="H14" s="306">
        <v>8</v>
      </c>
      <c r="I14" s="1120"/>
      <c r="J14" s="746">
        <v>8</v>
      </c>
      <c r="K14" s="236">
        <v>2</v>
      </c>
      <c r="L14" s="328"/>
      <c r="M14" s="237"/>
      <c r="N14" s="821">
        <v>3000000</v>
      </c>
      <c r="O14" s="268"/>
      <c r="P14" s="821">
        <v>7000000</v>
      </c>
      <c r="Q14" s="280"/>
      <c r="R14" s="821"/>
      <c r="S14" s="280"/>
      <c r="T14" s="280"/>
      <c r="U14" s="280"/>
      <c r="V14" s="280"/>
      <c r="W14" s="280"/>
      <c r="X14" s="280"/>
      <c r="Y14" s="280"/>
      <c r="Z14" s="280"/>
      <c r="AA14" s="280"/>
      <c r="AB14" s="280"/>
      <c r="AC14" s="280"/>
      <c r="AD14" s="409"/>
      <c r="AE14" s="409"/>
      <c r="AF14" s="822" t="s">
        <v>996</v>
      </c>
      <c r="AG14" s="825" t="s">
        <v>952</v>
      </c>
      <c r="AH14" s="329"/>
      <c r="AI14" s="348" t="s">
        <v>941</v>
      </c>
    </row>
    <row r="15" spans="1:35" s="768" customFormat="1" ht="33.75">
      <c r="A15" s="284" t="s">
        <v>13</v>
      </c>
      <c r="B15" s="285" t="s">
        <v>30</v>
      </c>
      <c r="C15" s="285" t="s">
        <v>14</v>
      </c>
      <c r="D15" s="285" t="s">
        <v>29</v>
      </c>
      <c r="E15" s="286" t="s">
        <v>27</v>
      </c>
      <c r="F15" s="286" t="s">
        <v>28</v>
      </c>
      <c r="G15" s="287" t="s">
        <v>16</v>
      </c>
      <c r="H15" s="288" t="s">
        <v>31</v>
      </c>
      <c r="I15" s="413"/>
      <c r="J15" s="414"/>
      <c r="K15" s="414"/>
      <c r="L15" s="289"/>
      <c r="M15" s="290"/>
      <c r="N15" s="291">
        <f>SUM(N16:N17)</f>
        <v>0</v>
      </c>
      <c r="O15" s="292">
        <f aca="true" t="shared" si="2" ref="O15:AC15">SUM(O16:O17)</f>
        <v>0</v>
      </c>
      <c r="P15" s="826">
        <f t="shared" si="2"/>
        <v>14000000</v>
      </c>
      <c r="Q15" s="292">
        <f t="shared" si="2"/>
        <v>0</v>
      </c>
      <c r="R15" s="293">
        <f t="shared" si="2"/>
        <v>9000000</v>
      </c>
      <c r="S15" s="292">
        <f t="shared" si="2"/>
        <v>0</v>
      </c>
      <c r="T15" s="293">
        <f t="shared" si="2"/>
        <v>0</v>
      </c>
      <c r="U15" s="292">
        <f t="shared" si="2"/>
        <v>0</v>
      </c>
      <c r="V15" s="293">
        <f t="shared" si="2"/>
        <v>0</v>
      </c>
      <c r="W15" s="292">
        <f t="shared" si="2"/>
        <v>0</v>
      </c>
      <c r="X15" s="293">
        <f t="shared" si="2"/>
        <v>0</v>
      </c>
      <c r="Y15" s="292">
        <f t="shared" si="2"/>
        <v>0</v>
      </c>
      <c r="Z15" s="293">
        <f t="shared" si="2"/>
        <v>0</v>
      </c>
      <c r="AA15" s="292">
        <f t="shared" si="2"/>
        <v>0</v>
      </c>
      <c r="AB15" s="293">
        <f t="shared" si="2"/>
        <v>0</v>
      </c>
      <c r="AC15" s="292">
        <f t="shared" si="2"/>
        <v>0</v>
      </c>
      <c r="AD15" s="293">
        <f>+N15+P15+R15+T15+V15+X15+Z15+AB15</f>
        <v>23000000</v>
      </c>
      <c r="AE15" s="292">
        <f>+O15+Q15+S15+U15+W15+Y15+AA15+AC15</f>
        <v>0</v>
      </c>
      <c r="AF15" s="295">
        <f>SUM(AF16:AF17)</f>
        <v>0</v>
      </c>
      <c r="AG15" s="296"/>
      <c r="AH15" s="296"/>
      <c r="AI15" s="297"/>
    </row>
    <row r="16" spans="1:35" s="768" customFormat="1" ht="66">
      <c r="A16" s="848" t="s">
        <v>1004</v>
      </c>
      <c r="B16" s="848"/>
      <c r="C16" s="427" t="s">
        <v>1005</v>
      </c>
      <c r="D16" s="827">
        <v>2</v>
      </c>
      <c r="E16" s="256">
        <v>1</v>
      </c>
      <c r="F16" s="232">
        <v>1</v>
      </c>
      <c r="G16" s="305" t="s">
        <v>1006</v>
      </c>
      <c r="H16" s="305">
        <v>2</v>
      </c>
      <c r="I16" s="828" t="s">
        <v>970</v>
      </c>
      <c r="J16" s="829">
        <v>2</v>
      </c>
      <c r="K16" s="830">
        <v>0.5</v>
      </c>
      <c r="L16" s="649"/>
      <c r="M16" s="649"/>
      <c r="N16" s="238"/>
      <c r="O16" s="238"/>
      <c r="P16" s="831">
        <v>14000000</v>
      </c>
      <c r="Q16" s="238"/>
      <c r="R16" s="238">
        <v>9000000</v>
      </c>
      <c r="S16" s="238"/>
      <c r="T16" s="238"/>
      <c r="U16" s="238"/>
      <c r="V16" s="238"/>
      <c r="W16" s="238"/>
      <c r="X16" s="238"/>
      <c r="Y16" s="238"/>
      <c r="Z16" s="238"/>
      <c r="AA16" s="238"/>
      <c r="AB16" s="238"/>
      <c r="AC16" s="238"/>
      <c r="AD16" s="271"/>
      <c r="AE16" s="271"/>
      <c r="AF16" s="1113" t="s">
        <v>996</v>
      </c>
      <c r="AG16" s="841" t="s">
        <v>952</v>
      </c>
      <c r="AH16" s="1010"/>
      <c r="AI16" s="1114" t="s">
        <v>941</v>
      </c>
    </row>
    <row r="17" spans="1:35" s="768" customFormat="1" ht="127.5">
      <c r="A17" s="848"/>
      <c r="B17" s="848"/>
      <c r="C17" s="427" t="s">
        <v>1007</v>
      </c>
      <c r="D17" s="827">
        <v>2</v>
      </c>
      <c r="E17" s="256">
        <v>1</v>
      </c>
      <c r="F17" s="232">
        <v>1</v>
      </c>
      <c r="G17" s="305" t="s">
        <v>1008</v>
      </c>
      <c r="H17" s="305">
        <v>2</v>
      </c>
      <c r="I17" s="828" t="s">
        <v>1008</v>
      </c>
      <c r="J17" s="829">
        <v>2</v>
      </c>
      <c r="K17" s="830">
        <v>0.4</v>
      </c>
      <c r="L17" s="649"/>
      <c r="M17" s="649"/>
      <c r="N17" s="238"/>
      <c r="O17" s="238"/>
      <c r="P17" s="831"/>
      <c r="Q17" s="238"/>
      <c r="R17" s="238"/>
      <c r="S17" s="238"/>
      <c r="T17" s="238"/>
      <c r="U17" s="238"/>
      <c r="V17" s="238"/>
      <c r="W17" s="238"/>
      <c r="X17" s="238"/>
      <c r="Y17" s="238"/>
      <c r="Z17" s="238"/>
      <c r="AA17" s="238"/>
      <c r="AB17" s="238"/>
      <c r="AC17" s="238"/>
      <c r="AD17" s="271"/>
      <c r="AE17" s="271"/>
      <c r="AF17" s="1113"/>
      <c r="AG17" s="841"/>
      <c r="AH17" s="1010"/>
      <c r="AI17" s="1114"/>
    </row>
    <row r="18" spans="1:35" s="768" customFormat="1" ht="15" thickBot="1">
      <c r="A18" s="914" t="s">
        <v>1009</v>
      </c>
      <c r="B18" s="915"/>
      <c r="C18" s="916"/>
      <c r="D18" s="198"/>
      <c r="E18" s="917" t="s">
        <v>1010</v>
      </c>
      <c r="F18" s="917"/>
      <c r="G18" s="917"/>
      <c r="H18" s="917"/>
      <c r="I18" s="917"/>
      <c r="J18" s="917"/>
      <c r="K18" s="917"/>
      <c r="L18" s="917"/>
      <c r="M18" s="918"/>
      <c r="N18" s="919" t="s">
        <v>0</v>
      </c>
      <c r="O18" s="920"/>
      <c r="P18" s="920"/>
      <c r="Q18" s="920"/>
      <c r="R18" s="920"/>
      <c r="S18" s="920"/>
      <c r="T18" s="920"/>
      <c r="U18" s="920"/>
      <c r="V18" s="920"/>
      <c r="W18" s="920"/>
      <c r="X18" s="920"/>
      <c r="Y18" s="920"/>
      <c r="Z18" s="920"/>
      <c r="AA18" s="920"/>
      <c r="AB18" s="920"/>
      <c r="AC18" s="920"/>
      <c r="AD18" s="920"/>
      <c r="AE18" s="921"/>
      <c r="AF18" s="922" t="s">
        <v>1</v>
      </c>
      <c r="AG18" s="923"/>
      <c r="AH18" s="923"/>
      <c r="AI18" s="924"/>
    </row>
    <row r="19" spans="1:35" s="768" customFormat="1" ht="14.25">
      <c r="A19" s="888" t="s">
        <v>18</v>
      </c>
      <c r="B19" s="890" t="s">
        <v>2</v>
      </c>
      <c r="C19" s="891"/>
      <c r="D19" s="891"/>
      <c r="E19" s="891"/>
      <c r="F19" s="891"/>
      <c r="G19" s="891"/>
      <c r="H19" s="894" t="s">
        <v>3</v>
      </c>
      <c r="I19" s="896" t="s">
        <v>19</v>
      </c>
      <c r="J19" s="896" t="s">
        <v>4</v>
      </c>
      <c r="K19" s="898" t="s">
        <v>93</v>
      </c>
      <c r="L19" s="883" t="s">
        <v>20</v>
      </c>
      <c r="M19" s="885" t="s">
        <v>21</v>
      </c>
      <c r="N19" s="887" t="s">
        <v>32</v>
      </c>
      <c r="O19" s="879"/>
      <c r="P19" s="878" t="s">
        <v>33</v>
      </c>
      <c r="Q19" s="879"/>
      <c r="R19" s="878" t="s">
        <v>34</v>
      </c>
      <c r="S19" s="879"/>
      <c r="T19" s="878" t="s">
        <v>7</v>
      </c>
      <c r="U19" s="879"/>
      <c r="V19" s="878" t="s">
        <v>6</v>
      </c>
      <c r="W19" s="879"/>
      <c r="X19" s="878" t="s">
        <v>35</v>
      </c>
      <c r="Y19" s="879"/>
      <c r="Z19" s="878" t="s">
        <v>5</v>
      </c>
      <c r="AA19" s="879"/>
      <c r="AB19" s="878" t="s">
        <v>8</v>
      </c>
      <c r="AC19" s="879"/>
      <c r="AD19" s="878" t="s">
        <v>9</v>
      </c>
      <c r="AE19" s="880"/>
      <c r="AF19" s="881" t="s">
        <v>10</v>
      </c>
      <c r="AG19" s="867" t="s">
        <v>11</v>
      </c>
      <c r="AH19" s="869" t="s">
        <v>12</v>
      </c>
      <c r="AI19" s="871" t="s">
        <v>22</v>
      </c>
    </row>
    <row r="20" spans="1:35" s="768" customFormat="1" ht="36.75" thickBot="1">
      <c r="A20" s="889"/>
      <c r="B20" s="892"/>
      <c r="C20" s="893"/>
      <c r="D20" s="893"/>
      <c r="E20" s="893"/>
      <c r="F20" s="893"/>
      <c r="G20" s="893"/>
      <c r="H20" s="895"/>
      <c r="I20" s="897" t="s">
        <v>19</v>
      </c>
      <c r="J20" s="897"/>
      <c r="K20" s="899"/>
      <c r="L20" s="884"/>
      <c r="M20" s="886"/>
      <c r="N20" s="199" t="s">
        <v>23</v>
      </c>
      <c r="O20" s="200" t="s">
        <v>24</v>
      </c>
      <c r="P20" s="201" t="s">
        <v>23</v>
      </c>
      <c r="Q20" s="200" t="s">
        <v>24</v>
      </c>
      <c r="R20" s="201" t="s">
        <v>23</v>
      </c>
      <c r="S20" s="200" t="s">
        <v>24</v>
      </c>
      <c r="T20" s="201" t="s">
        <v>23</v>
      </c>
      <c r="U20" s="200" t="s">
        <v>24</v>
      </c>
      <c r="V20" s="201" t="s">
        <v>23</v>
      </c>
      <c r="W20" s="200" t="s">
        <v>24</v>
      </c>
      <c r="X20" s="201" t="s">
        <v>23</v>
      </c>
      <c r="Y20" s="200" t="s">
        <v>24</v>
      </c>
      <c r="Z20" s="201" t="s">
        <v>23</v>
      </c>
      <c r="AA20" s="200" t="s">
        <v>25</v>
      </c>
      <c r="AB20" s="201" t="s">
        <v>23</v>
      </c>
      <c r="AC20" s="200" t="s">
        <v>25</v>
      </c>
      <c r="AD20" s="201" t="s">
        <v>23</v>
      </c>
      <c r="AE20" s="202" t="s">
        <v>25</v>
      </c>
      <c r="AF20" s="882"/>
      <c r="AG20" s="868"/>
      <c r="AH20" s="870"/>
      <c r="AI20" s="872"/>
    </row>
    <row r="21" spans="1:35" s="768" customFormat="1" ht="57" thickBot="1">
      <c r="A21" s="203" t="s">
        <v>940</v>
      </c>
      <c r="B21" s="873" t="s">
        <v>1011</v>
      </c>
      <c r="C21" s="874"/>
      <c r="D21" s="874"/>
      <c r="E21" s="874"/>
      <c r="F21" s="874"/>
      <c r="G21" s="874"/>
      <c r="H21" s="204" t="s">
        <v>1012</v>
      </c>
      <c r="I21" s="205"/>
      <c r="J21" s="206"/>
      <c r="K21" s="206"/>
      <c r="L21" s="207"/>
      <c r="M21" s="208"/>
      <c r="N21" s="209">
        <f aca="true" t="shared" si="3" ref="N21:AF21">+N22</f>
        <v>0</v>
      </c>
      <c r="O21" s="210">
        <f t="shared" si="3"/>
        <v>0</v>
      </c>
      <c r="P21" s="210">
        <f t="shared" si="3"/>
        <v>0</v>
      </c>
      <c r="Q21" s="210">
        <f t="shared" si="3"/>
        <v>0</v>
      </c>
      <c r="R21" s="210">
        <f t="shared" si="3"/>
        <v>0</v>
      </c>
      <c r="S21" s="210">
        <f t="shared" si="3"/>
        <v>0</v>
      </c>
      <c r="T21" s="210">
        <f t="shared" si="3"/>
        <v>0</v>
      </c>
      <c r="U21" s="210">
        <f t="shared" si="3"/>
        <v>0</v>
      </c>
      <c r="V21" s="210">
        <f t="shared" si="3"/>
        <v>0</v>
      </c>
      <c r="W21" s="210">
        <f t="shared" si="3"/>
        <v>0</v>
      </c>
      <c r="X21" s="210">
        <f t="shared" si="3"/>
        <v>0</v>
      </c>
      <c r="Y21" s="210">
        <f t="shared" si="3"/>
        <v>0</v>
      </c>
      <c r="Z21" s="210">
        <f t="shared" si="3"/>
        <v>0</v>
      </c>
      <c r="AA21" s="210">
        <f t="shared" si="3"/>
        <v>0</v>
      </c>
      <c r="AB21" s="210">
        <f t="shared" si="3"/>
        <v>0</v>
      </c>
      <c r="AC21" s="210">
        <f t="shared" si="3"/>
        <v>0</v>
      </c>
      <c r="AD21" s="210">
        <f t="shared" si="3"/>
        <v>0</v>
      </c>
      <c r="AE21" s="211">
        <f t="shared" si="3"/>
        <v>0</v>
      </c>
      <c r="AF21" s="212">
        <f t="shared" si="3"/>
        <v>0</v>
      </c>
      <c r="AG21" s="213"/>
      <c r="AH21" s="213"/>
      <c r="AI21" s="214"/>
    </row>
    <row r="22" spans="1:35" s="768" customFormat="1" ht="64.5" customHeight="1">
      <c r="A22" s="284" t="s">
        <v>13</v>
      </c>
      <c r="B22" s="285" t="s">
        <v>30</v>
      </c>
      <c r="C22" s="285" t="s">
        <v>14</v>
      </c>
      <c r="D22" s="285" t="s">
        <v>26</v>
      </c>
      <c r="E22" s="286" t="s">
        <v>27</v>
      </c>
      <c r="F22" s="286" t="s">
        <v>28</v>
      </c>
      <c r="G22" s="287" t="s">
        <v>15</v>
      </c>
      <c r="H22" s="288" t="s">
        <v>31</v>
      </c>
      <c r="I22" s="289"/>
      <c r="J22" s="289"/>
      <c r="K22" s="289"/>
      <c r="L22" s="289"/>
      <c r="M22" s="290"/>
      <c r="N22" s="291">
        <f aca="true" t="shared" si="4" ref="N22:AC22">SUM(N23:N23)</f>
        <v>0</v>
      </c>
      <c r="O22" s="292">
        <f t="shared" si="4"/>
        <v>0</v>
      </c>
      <c r="P22" s="293">
        <f t="shared" si="4"/>
        <v>0</v>
      </c>
      <c r="Q22" s="292">
        <f t="shared" si="4"/>
        <v>0</v>
      </c>
      <c r="R22" s="293">
        <f t="shared" si="4"/>
        <v>0</v>
      </c>
      <c r="S22" s="292">
        <f t="shared" si="4"/>
        <v>0</v>
      </c>
      <c r="T22" s="293">
        <f t="shared" si="4"/>
        <v>0</v>
      </c>
      <c r="U22" s="292">
        <f t="shared" si="4"/>
        <v>0</v>
      </c>
      <c r="V22" s="293">
        <f t="shared" si="4"/>
        <v>0</v>
      </c>
      <c r="W22" s="292">
        <f t="shared" si="4"/>
        <v>0</v>
      </c>
      <c r="X22" s="293">
        <f t="shared" si="4"/>
        <v>0</v>
      </c>
      <c r="Y22" s="292">
        <f t="shared" si="4"/>
        <v>0</v>
      </c>
      <c r="Z22" s="293">
        <f t="shared" si="4"/>
        <v>0</v>
      </c>
      <c r="AA22" s="292">
        <f t="shared" si="4"/>
        <v>0</v>
      </c>
      <c r="AB22" s="293">
        <f t="shared" si="4"/>
        <v>0</v>
      </c>
      <c r="AC22" s="292">
        <f t="shared" si="4"/>
        <v>0</v>
      </c>
      <c r="AD22" s="294">
        <f>+N22+P22+R22+T22+V22+X22+Z22+AB22</f>
        <v>0</v>
      </c>
      <c r="AE22" s="292">
        <f>+O22+Q22+S22+U22+W22+Y22+AA22+AC22</f>
        <v>0</v>
      </c>
      <c r="AF22" s="295">
        <f>SUM(AF23:AF23)</f>
        <v>0</v>
      </c>
      <c r="AG22" s="296"/>
      <c r="AH22" s="296"/>
      <c r="AI22" s="297" t="s">
        <v>941</v>
      </c>
    </row>
    <row r="23" spans="1:35" s="768" customFormat="1" ht="114" customHeight="1">
      <c r="A23" s="328" t="s">
        <v>1013</v>
      </c>
      <c r="B23" s="328"/>
      <c r="C23" s="230" t="s">
        <v>1014</v>
      </c>
      <c r="D23" s="832">
        <v>0.5</v>
      </c>
      <c r="E23" s="699">
        <v>0.25</v>
      </c>
      <c r="F23" s="646">
        <v>0.25</v>
      </c>
      <c r="G23" s="266" t="s">
        <v>1015</v>
      </c>
      <c r="H23" s="306">
        <v>1</v>
      </c>
      <c r="I23" s="266" t="s">
        <v>1016</v>
      </c>
      <c r="J23" s="746">
        <v>1</v>
      </c>
      <c r="K23" s="833">
        <v>0.5</v>
      </c>
      <c r="L23" s="328"/>
      <c r="M23" s="237"/>
      <c r="N23" s="821"/>
      <c r="O23" s="821"/>
      <c r="P23" s="821"/>
      <c r="Q23" s="821"/>
      <c r="R23" s="821"/>
      <c r="S23" s="280"/>
      <c r="T23" s="280"/>
      <c r="U23" s="280"/>
      <c r="V23" s="280"/>
      <c r="W23" s="280"/>
      <c r="X23" s="280"/>
      <c r="Y23" s="280"/>
      <c r="Z23" s="280"/>
      <c r="AA23" s="280"/>
      <c r="AB23" s="280"/>
      <c r="AC23" s="280"/>
      <c r="AD23" s="271"/>
      <c r="AE23" s="271"/>
      <c r="AF23" s="834" t="s">
        <v>993</v>
      </c>
      <c r="AG23" s="835" t="s">
        <v>1017</v>
      </c>
      <c r="AH23" s="329"/>
      <c r="AI23" s="348" t="s">
        <v>941</v>
      </c>
    </row>
    <row r="24" spans="1:35" s="768" customFormat="1" ht="31.5" customHeight="1" thickBot="1">
      <c r="A24" s="914" t="s">
        <v>1018</v>
      </c>
      <c r="B24" s="915"/>
      <c r="C24" s="916"/>
      <c r="D24" s="198"/>
      <c r="E24" s="917" t="s">
        <v>1019</v>
      </c>
      <c r="F24" s="917"/>
      <c r="G24" s="917"/>
      <c r="H24" s="917"/>
      <c r="I24" s="917"/>
      <c r="J24" s="917"/>
      <c r="K24" s="917"/>
      <c r="L24" s="917"/>
      <c r="M24" s="918"/>
      <c r="N24" s="919" t="s">
        <v>0</v>
      </c>
      <c r="O24" s="920"/>
      <c r="P24" s="920"/>
      <c r="Q24" s="920"/>
      <c r="R24" s="920"/>
      <c r="S24" s="920"/>
      <c r="T24" s="920"/>
      <c r="U24" s="920"/>
      <c r="V24" s="920"/>
      <c r="W24" s="920"/>
      <c r="X24" s="920"/>
      <c r="Y24" s="920"/>
      <c r="Z24" s="920"/>
      <c r="AA24" s="920"/>
      <c r="AB24" s="920"/>
      <c r="AC24" s="920"/>
      <c r="AD24" s="920"/>
      <c r="AE24" s="921"/>
      <c r="AF24" s="922" t="s">
        <v>1</v>
      </c>
      <c r="AG24" s="923"/>
      <c r="AH24" s="923"/>
      <c r="AI24" s="924"/>
    </row>
    <row r="25" spans="1:35" s="768" customFormat="1" ht="14.25">
      <c r="A25" s="888" t="s">
        <v>18</v>
      </c>
      <c r="B25" s="890" t="s">
        <v>2</v>
      </c>
      <c r="C25" s="891"/>
      <c r="D25" s="891"/>
      <c r="E25" s="891"/>
      <c r="F25" s="891"/>
      <c r="G25" s="891"/>
      <c r="H25" s="894" t="s">
        <v>3</v>
      </c>
      <c r="I25" s="896" t="s">
        <v>19</v>
      </c>
      <c r="J25" s="896" t="s">
        <v>4</v>
      </c>
      <c r="K25" s="898" t="s">
        <v>93</v>
      </c>
      <c r="L25" s="883" t="s">
        <v>20</v>
      </c>
      <c r="M25" s="885" t="s">
        <v>21</v>
      </c>
      <c r="N25" s="887" t="s">
        <v>32</v>
      </c>
      <c r="O25" s="879"/>
      <c r="P25" s="878" t="s">
        <v>33</v>
      </c>
      <c r="Q25" s="879"/>
      <c r="R25" s="878" t="s">
        <v>34</v>
      </c>
      <c r="S25" s="879"/>
      <c r="T25" s="878" t="s">
        <v>7</v>
      </c>
      <c r="U25" s="879"/>
      <c r="V25" s="878" t="s">
        <v>6</v>
      </c>
      <c r="W25" s="879"/>
      <c r="X25" s="878" t="s">
        <v>35</v>
      </c>
      <c r="Y25" s="879"/>
      <c r="Z25" s="878" t="s">
        <v>5</v>
      </c>
      <c r="AA25" s="879"/>
      <c r="AB25" s="878" t="s">
        <v>8</v>
      </c>
      <c r="AC25" s="879"/>
      <c r="AD25" s="878" t="s">
        <v>9</v>
      </c>
      <c r="AE25" s="880"/>
      <c r="AF25" s="881" t="s">
        <v>10</v>
      </c>
      <c r="AG25" s="867" t="s">
        <v>11</v>
      </c>
      <c r="AH25" s="869" t="s">
        <v>12</v>
      </c>
      <c r="AI25" s="871" t="s">
        <v>22</v>
      </c>
    </row>
    <row r="26" spans="1:35" s="768" customFormat="1" ht="56.25" customHeight="1" thickBot="1">
      <c r="A26" s="889"/>
      <c r="B26" s="892"/>
      <c r="C26" s="893"/>
      <c r="D26" s="893"/>
      <c r="E26" s="893"/>
      <c r="F26" s="893"/>
      <c r="G26" s="893"/>
      <c r="H26" s="895"/>
      <c r="I26" s="897" t="s">
        <v>19</v>
      </c>
      <c r="J26" s="897"/>
      <c r="K26" s="899"/>
      <c r="L26" s="884"/>
      <c r="M26" s="886"/>
      <c r="N26" s="199" t="s">
        <v>23</v>
      </c>
      <c r="O26" s="200" t="s">
        <v>24</v>
      </c>
      <c r="P26" s="201" t="s">
        <v>23</v>
      </c>
      <c r="Q26" s="200" t="s">
        <v>24</v>
      </c>
      <c r="R26" s="201" t="s">
        <v>23</v>
      </c>
      <c r="S26" s="200" t="s">
        <v>24</v>
      </c>
      <c r="T26" s="201" t="s">
        <v>23</v>
      </c>
      <c r="U26" s="200" t="s">
        <v>24</v>
      </c>
      <c r="V26" s="201" t="s">
        <v>23</v>
      </c>
      <c r="W26" s="200" t="s">
        <v>24</v>
      </c>
      <c r="X26" s="201" t="s">
        <v>23</v>
      </c>
      <c r="Y26" s="200" t="s">
        <v>24</v>
      </c>
      <c r="Z26" s="201" t="s">
        <v>23</v>
      </c>
      <c r="AA26" s="200" t="s">
        <v>25</v>
      </c>
      <c r="AB26" s="201" t="s">
        <v>23</v>
      </c>
      <c r="AC26" s="200" t="s">
        <v>25</v>
      </c>
      <c r="AD26" s="201" t="s">
        <v>23</v>
      </c>
      <c r="AE26" s="202" t="s">
        <v>25</v>
      </c>
      <c r="AF26" s="882"/>
      <c r="AG26" s="868"/>
      <c r="AH26" s="870"/>
      <c r="AI26" s="872"/>
    </row>
    <row r="27" spans="1:35" s="768" customFormat="1" ht="57" thickBot="1">
      <c r="A27" s="203" t="s">
        <v>940</v>
      </c>
      <c r="B27" s="873"/>
      <c r="C27" s="874"/>
      <c r="D27" s="874"/>
      <c r="E27" s="874"/>
      <c r="F27" s="874"/>
      <c r="G27" s="874"/>
      <c r="H27" s="204"/>
      <c r="I27" s="205">
        <v>0</v>
      </c>
      <c r="J27" s="206"/>
      <c r="K27" s="206"/>
      <c r="L27" s="207"/>
      <c r="M27" s="208"/>
      <c r="N27" s="209">
        <f>+N29</f>
        <v>0</v>
      </c>
      <c r="O27" s="210">
        <f aca="true" t="shared" si="5" ref="O27:AE27">+O29</f>
        <v>0</v>
      </c>
      <c r="P27" s="210">
        <f t="shared" si="5"/>
        <v>12000000</v>
      </c>
      <c r="Q27" s="210">
        <f t="shared" si="5"/>
        <v>0</v>
      </c>
      <c r="R27" s="210">
        <f t="shared" si="5"/>
        <v>0</v>
      </c>
      <c r="S27" s="210">
        <f t="shared" si="5"/>
        <v>0</v>
      </c>
      <c r="T27" s="210">
        <f t="shared" si="5"/>
        <v>0</v>
      </c>
      <c r="U27" s="210">
        <f t="shared" si="5"/>
        <v>0</v>
      </c>
      <c r="V27" s="210">
        <f t="shared" si="5"/>
        <v>0</v>
      </c>
      <c r="W27" s="210">
        <f t="shared" si="5"/>
        <v>0</v>
      </c>
      <c r="X27" s="210">
        <f t="shared" si="5"/>
        <v>0</v>
      </c>
      <c r="Y27" s="210">
        <f t="shared" si="5"/>
        <v>0</v>
      </c>
      <c r="Z27" s="210">
        <f t="shared" si="5"/>
        <v>0</v>
      </c>
      <c r="AA27" s="210">
        <f t="shared" si="5"/>
        <v>0</v>
      </c>
      <c r="AB27" s="210">
        <f t="shared" si="5"/>
        <v>0</v>
      </c>
      <c r="AC27" s="210">
        <f t="shared" si="5"/>
        <v>0</v>
      </c>
      <c r="AD27" s="210">
        <f t="shared" si="5"/>
        <v>12000000</v>
      </c>
      <c r="AE27" s="211">
        <f t="shared" si="5"/>
        <v>0</v>
      </c>
      <c r="AF27" s="212">
        <f>+AF29</f>
        <v>0</v>
      </c>
      <c r="AG27" s="213"/>
      <c r="AH27" s="213"/>
      <c r="AI27" s="214"/>
    </row>
    <row r="28" spans="1:35" s="768" customFormat="1" ht="15" thickBot="1">
      <c r="A28" s="969"/>
      <c r="B28" s="970"/>
      <c r="C28" s="970"/>
      <c r="D28" s="970"/>
      <c r="E28" s="970"/>
      <c r="F28" s="970"/>
      <c r="G28" s="970"/>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c r="AE28" s="970"/>
      <c r="AF28" s="970"/>
      <c r="AG28" s="970"/>
      <c r="AH28" s="970"/>
      <c r="AI28" s="971"/>
    </row>
    <row r="29" spans="1:35" s="768" customFormat="1" ht="66.75" customHeight="1">
      <c r="A29" s="284" t="s">
        <v>13</v>
      </c>
      <c r="B29" s="285" t="s">
        <v>30</v>
      </c>
      <c r="C29" s="285" t="s">
        <v>14</v>
      </c>
      <c r="D29" s="285" t="s">
        <v>26</v>
      </c>
      <c r="E29" s="286" t="s">
        <v>27</v>
      </c>
      <c r="F29" s="286" t="s">
        <v>28</v>
      </c>
      <c r="G29" s="287" t="s">
        <v>15</v>
      </c>
      <c r="H29" s="288" t="s">
        <v>31</v>
      </c>
      <c r="I29" s="289"/>
      <c r="J29" s="289"/>
      <c r="K29" s="289"/>
      <c r="L29" s="289"/>
      <c r="M29" s="290"/>
      <c r="N29" s="291">
        <f>SUM(N30:N30)</f>
        <v>0</v>
      </c>
      <c r="O29" s="292">
        <f>SUM(O30:O30)</f>
        <v>0</v>
      </c>
      <c r="P29" s="293">
        <f>SUM(P30:P30)</f>
        <v>12000000</v>
      </c>
      <c r="Q29" s="292">
        <f aca="true" t="shared" si="6" ref="Q29:AC29">SUM(Q30:Q30)</f>
        <v>0</v>
      </c>
      <c r="R29" s="293">
        <f t="shared" si="6"/>
        <v>0</v>
      </c>
      <c r="S29" s="292">
        <f t="shared" si="6"/>
        <v>0</v>
      </c>
      <c r="T29" s="293">
        <f t="shared" si="6"/>
        <v>0</v>
      </c>
      <c r="U29" s="292">
        <f t="shared" si="6"/>
        <v>0</v>
      </c>
      <c r="V29" s="293">
        <f t="shared" si="6"/>
        <v>0</v>
      </c>
      <c r="W29" s="292">
        <f t="shared" si="6"/>
        <v>0</v>
      </c>
      <c r="X29" s="293">
        <f t="shared" si="6"/>
        <v>0</v>
      </c>
      <c r="Y29" s="292">
        <f t="shared" si="6"/>
        <v>0</v>
      </c>
      <c r="Z29" s="293">
        <f t="shared" si="6"/>
        <v>0</v>
      </c>
      <c r="AA29" s="292">
        <f t="shared" si="6"/>
        <v>0</v>
      </c>
      <c r="AB29" s="293">
        <f t="shared" si="6"/>
        <v>0</v>
      </c>
      <c r="AC29" s="292">
        <f t="shared" si="6"/>
        <v>0</v>
      </c>
      <c r="AD29" s="294">
        <f>+N29+P29+R29+T29+V29+X29+Z29+AB29</f>
        <v>12000000</v>
      </c>
      <c r="AE29" s="292">
        <f>+O29+Q29+S29+U29+W29+Y29+AA29+AC29</f>
        <v>0</v>
      </c>
      <c r="AF29" s="295">
        <f>SUM(AF30:AF30)</f>
        <v>0</v>
      </c>
      <c r="AG29" s="296"/>
      <c r="AH29" s="296"/>
      <c r="AI29" s="297" t="s">
        <v>941</v>
      </c>
    </row>
    <row r="30" spans="1:35" s="768" customFormat="1" ht="98.25" customHeight="1">
      <c r="A30" s="328" t="s">
        <v>1020</v>
      </c>
      <c r="B30" s="328"/>
      <c r="C30" s="266" t="s">
        <v>1021</v>
      </c>
      <c r="D30" s="827">
        <v>1</v>
      </c>
      <c r="E30" s="231">
        <v>0.5</v>
      </c>
      <c r="F30" s="232">
        <v>0.5</v>
      </c>
      <c r="G30" s="266" t="s">
        <v>1021</v>
      </c>
      <c r="H30" s="306">
        <v>1</v>
      </c>
      <c r="I30" s="266">
        <v>0</v>
      </c>
      <c r="J30" s="746">
        <v>1</v>
      </c>
      <c r="K30" s="236">
        <v>1</v>
      </c>
      <c r="L30" s="328"/>
      <c r="M30" s="237"/>
      <c r="N30" s="821"/>
      <c r="O30" s="821"/>
      <c r="P30" s="821">
        <v>12000000</v>
      </c>
      <c r="Q30" s="821"/>
      <c r="R30" s="821"/>
      <c r="S30" s="280"/>
      <c r="T30" s="280"/>
      <c r="U30" s="280"/>
      <c r="V30" s="280"/>
      <c r="W30" s="280"/>
      <c r="X30" s="280"/>
      <c r="Y30" s="280"/>
      <c r="Z30" s="280"/>
      <c r="AA30" s="280"/>
      <c r="AB30" s="280"/>
      <c r="AC30" s="280"/>
      <c r="AD30" s="271"/>
      <c r="AE30" s="271"/>
      <c r="AF30" s="836" t="s">
        <v>993</v>
      </c>
      <c r="AG30" s="835" t="s">
        <v>1017</v>
      </c>
      <c r="AH30" s="329"/>
      <c r="AI30" s="348" t="s">
        <v>941</v>
      </c>
    </row>
    <row r="31" spans="1:35" s="768" customFormat="1" ht="38.25" customHeight="1" thickBot="1">
      <c r="A31" s="914" t="s">
        <v>1022</v>
      </c>
      <c r="B31" s="915"/>
      <c r="C31" s="916"/>
      <c r="D31" s="198"/>
      <c r="E31" s="917" t="s">
        <v>1019</v>
      </c>
      <c r="F31" s="917"/>
      <c r="G31" s="917"/>
      <c r="H31" s="917"/>
      <c r="I31" s="917"/>
      <c r="J31" s="917"/>
      <c r="K31" s="917"/>
      <c r="L31" s="917"/>
      <c r="M31" s="918"/>
      <c r="N31" s="919" t="s">
        <v>0</v>
      </c>
      <c r="O31" s="920"/>
      <c r="P31" s="920"/>
      <c r="Q31" s="920"/>
      <c r="R31" s="920"/>
      <c r="S31" s="920"/>
      <c r="T31" s="920"/>
      <c r="U31" s="920"/>
      <c r="V31" s="920"/>
      <c r="W31" s="920"/>
      <c r="X31" s="920"/>
      <c r="Y31" s="920"/>
      <c r="Z31" s="920"/>
      <c r="AA31" s="920"/>
      <c r="AB31" s="920"/>
      <c r="AC31" s="920"/>
      <c r="AD31" s="920"/>
      <c r="AE31" s="921"/>
      <c r="AF31" s="922" t="s">
        <v>1</v>
      </c>
      <c r="AG31" s="923"/>
      <c r="AH31" s="923"/>
      <c r="AI31" s="924"/>
    </row>
    <row r="32" spans="1:35" s="768" customFormat="1" ht="14.25">
      <c r="A32" s="888" t="s">
        <v>18</v>
      </c>
      <c r="B32" s="890" t="s">
        <v>2</v>
      </c>
      <c r="C32" s="891"/>
      <c r="D32" s="891"/>
      <c r="E32" s="891"/>
      <c r="F32" s="891"/>
      <c r="G32" s="891"/>
      <c r="H32" s="894" t="s">
        <v>3</v>
      </c>
      <c r="I32" s="896" t="s">
        <v>19</v>
      </c>
      <c r="J32" s="896" t="s">
        <v>4</v>
      </c>
      <c r="K32" s="898" t="s">
        <v>93</v>
      </c>
      <c r="L32" s="883" t="s">
        <v>20</v>
      </c>
      <c r="M32" s="885" t="s">
        <v>21</v>
      </c>
      <c r="N32" s="887" t="s">
        <v>32</v>
      </c>
      <c r="O32" s="879"/>
      <c r="P32" s="878" t="s">
        <v>33</v>
      </c>
      <c r="Q32" s="879"/>
      <c r="R32" s="878" t="s">
        <v>34</v>
      </c>
      <c r="S32" s="879"/>
      <c r="T32" s="878" t="s">
        <v>7</v>
      </c>
      <c r="U32" s="879"/>
      <c r="V32" s="878" t="s">
        <v>6</v>
      </c>
      <c r="W32" s="879"/>
      <c r="X32" s="878" t="s">
        <v>35</v>
      </c>
      <c r="Y32" s="879"/>
      <c r="Z32" s="878" t="s">
        <v>5</v>
      </c>
      <c r="AA32" s="879"/>
      <c r="AB32" s="878" t="s">
        <v>8</v>
      </c>
      <c r="AC32" s="879"/>
      <c r="AD32" s="878" t="s">
        <v>9</v>
      </c>
      <c r="AE32" s="880"/>
      <c r="AF32" s="881" t="s">
        <v>10</v>
      </c>
      <c r="AG32" s="867" t="s">
        <v>11</v>
      </c>
      <c r="AH32" s="869" t="s">
        <v>12</v>
      </c>
      <c r="AI32" s="871" t="s">
        <v>22</v>
      </c>
    </row>
    <row r="33" spans="1:35" s="768" customFormat="1" ht="57" customHeight="1" thickBot="1">
      <c r="A33" s="889"/>
      <c r="B33" s="892"/>
      <c r="C33" s="893"/>
      <c r="D33" s="893"/>
      <c r="E33" s="893"/>
      <c r="F33" s="893"/>
      <c r="G33" s="893"/>
      <c r="H33" s="895"/>
      <c r="I33" s="897" t="s">
        <v>19</v>
      </c>
      <c r="J33" s="897"/>
      <c r="K33" s="899"/>
      <c r="L33" s="884"/>
      <c r="M33" s="886"/>
      <c r="N33" s="199" t="s">
        <v>23</v>
      </c>
      <c r="O33" s="200" t="s">
        <v>24</v>
      </c>
      <c r="P33" s="201" t="s">
        <v>23</v>
      </c>
      <c r="Q33" s="200" t="s">
        <v>24</v>
      </c>
      <c r="R33" s="201" t="s">
        <v>23</v>
      </c>
      <c r="S33" s="200" t="s">
        <v>24</v>
      </c>
      <c r="T33" s="201" t="s">
        <v>23</v>
      </c>
      <c r="U33" s="200" t="s">
        <v>24</v>
      </c>
      <c r="V33" s="201" t="s">
        <v>23</v>
      </c>
      <c r="W33" s="200" t="s">
        <v>24</v>
      </c>
      <c r="X33" s="201" t="s">
        <v>23</v>
      </c>
      <c r="Y33" s="200" t="s">
        <v>24</v>
      </c>
      <c r="Z33" s="201" t="s">
        <v>23</v>
      </c>
      <c r="AA33" s="200" t="s">
        <v>25</v>
      </c>
      <c r="AB33" s="201" t="s">
        <v>23</v>
      </c>
      <c r="AC33" s="200" t="s">
        <v>25</v>
      </c>
      <c r="AD33" s="201" t="s">
        <v>23</v>
      </c>
      <c r="AE33" s="202" t="s">
        <v>25</v>
      </c>
      <c r="AF33" s="882"/>
      <c r="AG33" s="868"/>
      <c r="AH33" s="870"/>
      <c r="AI33" s="872"/>
    </row>
    <row r="34" spans="1:35" s="768" customFormat="1" ht="57" thickBot="1">
      <c r="A34" s="203" t="s">
        <v>940</v>
      </c>
      <c r="B34" s="873" t="s">
        <v>1023</v>
      </c>
      <c r="C34" s="874"/>
      <c r="D34" s="874"/>
      <c r="E34" s="874"/>
      <c r="F34" s="874"/>
      <c r="G34" s="874"/>
      <c r="H34" s="204" t="s">
        <v>134</v>
      </c>
      <c r="I34" s="205">
        <v>0</v>
      </c>
      <c r="J34" s="206"/>
      <c r="K34" s="206"/>
      <c r="L34" s="207"/>
      <c r="M34" s="208"/>
      <c r="N34" s="209">
        <f>+N36</f>
        <v>0</v>
      </c>
      <c r="O34" s="210">
        <f aca="true" t="shared" si="7" ref="O34:AE34">+O36</f>
        <v>0</v>
      </c>
      <c r="P34" s="210">
        <f t="shared" si="7"/>
        <v>1000000</v>
      </c>
      <c r="Q34" s="210">
        <f t="shared" si="7"/>
        <v>0</v>
      </c>
      <c r="R34" s="210">
        <f t="shared" si="7"/>
        <v>0</v>
      </c>
      <c r="S34" s="210">
        <f t="shared" si="7"/>
        <v>0</v>
      </c>
      <c r="T34" s="210">
        <f t="shared" si="7"/>
        <v>0</v>
      </c>
      <c r="U34" s="210">
        <f t="shared" si="7"/>
        <v>0</v>
      </c>
      <c r="V34" s="210">
        <f t="shared" si="7"/>
        <v>0</v>
      </c>
      <c r="W34" s="210">
        <f t="shared" si="7"/>
        <v>0</v>
      </c>
      <c r="X34" s="210">
        <f t="shared" si="7"/>
        <v>0</v>
      </c>
      <c r="Y34" s="210">
        <f t="shared" si="7"/>
        <v>0</v>
      </c>
      <c r="Z34" s="210">
        <f t="shared" si="7"/>
        <v>0</v>
      </c>
      <c r="AA34" s="210">
        <f t="shared" si="7"/>
        <v>0</v>
      </c>
      <c r="AB34" s="210">
        <f t="shared" si="7"/>
        <v>0</v>
      </c>
      <c r="AC34" s="210">
        <f t="shared" si="7"/>
        <v>0</v>
      </c>
      <c r="AD34" s="210">
        <f t="shared" si="7"/>
        <v>1000000</v>
      </c>
      <c r="AE34" s="211">
        <f t="shared" si="7"/>
        <v>0</v>
      </c>
      <c r="AF34" s="212">
        <f>+AF36</f>
        <v>0</v>
      </c>
      <c r="AG34" s="213"/>
      <c r="AH34" s="213"/>
      <c r="AI34" s="214"/>
    </row>
    <row r="35" spans="1:35" s="768" customFormat="1" ht="15" thickBot="1">
      <c r="A35" s="969"/>
      <c r="B35" s="970"/>
      <c r="C35" s="970"/>
      <c r="D35" s="970"/>
      <c r="E35" s="970"/>
      <c r="F35" s="970"/>
      <c r="G35" s="970"/>
      <c r="H35" s="970"/>
      <c r="I35" s="970"/>
      <c r="J35" s="970"/>
      <c r="K35" s="970"/>
      <c r="L35" s="970"/>
      <c r="M35" s="970"/>
      <c r="N35" s="970"/>
      <c r="O35" s="970"/>
      <c r="P35" s="970"/>
      <c r="Q35" s="970"/>
      <c r="R35" s="970"/>
      <c r="S35" s="970"/>
      <c r="T35" s="970"/>
      <c r="U35" s="970"/>
      <c r="V35" s="970"/>
      <c r="W35" s="970"/>
      <c r="X35" s="970"/>
      <c r="Y35" s="970"/>
      <c r="Z35" s="970"/>
      <c r="AA35" s="970"/>
      <c r="AB35" s="970"/>
      <c r="AC35" s="970"/>
      <c r="AD35" s="970"/>
      <c r="AE35" s="970"/>
      <c r="AF35" s="970"/>
      <c r="AG35" s="970"/>
      <c r="AH35" s="970"/>
      <c r="AI35" s="971"/>
    </row>
    <row r="36" spans="1:35" s="768" customFormat="1" ht="63.75" customHeight="1">
      <c r="A36" s="284" t="s">
        <v>13</v>
      </c>
      <c r="B36" s="285" t="s">
        <v>30</v>
      </c>
      <c r="C36" s="285" t="s">
        <v>14</v>
      </c>
      <c r="D36" s="285" t="s">
        <v>26</v>
      </c>
      <c r="E36" s="286" t="s">
        <v>27</v>
      </c>
      <c r="F36" s="286" t="s">
        <v>28</v>
      </c>
      <c r="G36" s="287" t="s">
        <v>15</v>
      </c>
      <c r="H36" s="288" t="s">
        <v>31</v>
      </c>
      <c r="I36" s="289"/>
      <c r="J36" s="289"/>
      <c r="K36" s="289"/>
      <c r="L36" s="289"/>
      <c r="M36" s="290"/>
      <c r="N36" s="291">
        <f>SUM(N37:N37)</f>
        <v>0</v>
      </c>
      <c r="O36" s="292">
        <f>SUM(O37:O37)</f>
        <v>0</v>
      </c>
      <c r="P36" s="293">
        <f>SUM(P37:P37)</f>
        <v>1000000</v>
      </c>
      <c r="Q36" s="292">
        <f aca="true" t="shared" si="8" ref="Q36:AC36">SUM(Q37:Q37)</f>
        <v>0</v>
      </c>
      <c r="R36" s="293">
        <f t="shared" si="8"/>
        <v>0</v>
      </c>
      <c r="S36" s="292">
        <f t="shared" si="8"/>
        <v>0</v>
      </c>
      <c r="T36" s="293">
        <f t="shared" si="8"/>
        <v>0</v>
      </c>
      <c r="U36" s="292">
        <f t="shared" si="8"/>
        <v>0</v>
      </c>
      <c r="V36" s="293">
        <f t="shared" si="8"/>
        <v>0</v>
      </c>
      <c r="W36" s="292">
        <f t="shared" si="8"/>
        <v>0</v>
      </c>
      <c r="X36" s="293">
        <f t="shared" si="8"/>
        <v>0</v>
      </c>
      <c r="Y36" s="292">
        <f t="shared" si="8"/>
        <v>0</v>
      </c>
      <c r="Z36" s="293">
        <f t="shared" si="8"/>
        <v>0</v>
      </c>
      <c r="AA36" s="292">
        <f t="shared" si="8"/>
        <v>0</v>
      </c>
      <c r="AB36" s="293">
        <f t="shared" si="8"/>
        <v>0</v>
      </c>
      <c r="AC36" s="292">
        <f t="shared" si="8"/>
        <v>0</v>
      </c>
      <c r="AD36" s="294">
        <f>+N36+P36+R36+T36+V36+X36+Z36+AB36</f>
        <v>1000000</v>
      </c>
      <c r="AE36" s="292">
        <f>+O36+Q36+S36+U36+W36+Y36+AA36+AC36</f>
        <v>0</v>
      </c>
      <c r="AF36" s="295">
        <f>SUM(AF37:AF37)</f>
        <v>0</v>
      </c>
      <c r="AG36" s="296"/>
      <c r="AH36" s="296"/>
      <c r="AI36" s="297" t="s">
        <v>941</v>
      </c>
    </row>
    <row r="37" spans="1:35" s="768" customFormat="1" ht="61.5" customHeight="1">
      <c r="A37" s="328" t="s">
        <v>1024</v>
      </c>
      <c r="B37" s="328"/>
      <c r="C37" s="266" t="s">
        <v>1025</v>
      </c>
      <c r="D37" s="827">
        <v>1</v>
      </c>
      <c r="E37" s="231">
        <v>0.5</v>
      </c>
      <c r="F37" s="232">
        <v>0.5</v>
      </c>
      <c r="G37" s="266" t="s">
        <v>1025</v>
      </c>
      <c r="H37" s="306">
        <v>1</v>
      </c>
      <c r="I37" s="266">
        <v>0</v>
      </c>
      <c r="J37" s="746">
        <v>1</v>
      </c>
      <c r="K37" s="236">
        <v>0</v>
      </c>
      <c r="L37" s="328"/>
      <c r="M37" s="237"/>
      <c r="N37" s="821"/>
      <c r="O37" s="821"/>
      <c r="P37" s="821">
        <v>1000000</v>
      </c>
      <c r="Q37" s="821"/>
      <c r="R37" s="821"/>
      <c r="S37" s="280"/>
      <c r="T37" s="280"/>
      <c r="U37" s="280"/>
      <c r="V37" s="280"/>
      <c r="W37" s="280"/>
      <c r="X37" s="280"/>
      <c r="Y37" s="280"/>
      <c r="Z37" s="280"/>
      <c r="AA37" s="280"/>
      <c r="AB37" s="280"/>
      <c r="AC37" s="280"/>
      <c r="AD37" s="271"/>
      <c r="AE37" s="271"/>
      <c r="AF37" s="836" t="s">
        <v>993</v>
      </c>
      <c r="AG37" s="835" t="s">
        <v>1017</v>
      </c>
      <c r="AH37" s="329"/>
      <c r="AI37" s="348" t="s">
        <v>941</v>
      </c>
    </row>
    <row r="38" spans="1:35" s="768" customFormat="1" ht="39.75" customHeight="1" thickBot="1">
      <c r="A38" s="914" t="s">
        <v>1026</v>
      </c>
      <c r="B38" s="915"/>
      <c r="C38" s="916"/>
      <c r="D38" s="198"/>
      <c r="E38" s="917" t="s">
        <v>1027</v>
      </c>
      <c r="F38" s="917"/>
      <c r="G38" s="917"/>
      <c r="H38" s="917"/>
      <c r="I38" s="917"/>
      <c r="J38" s="917"/>
      <c r="K38" s="917"/>
      <c r="L38" s="917"/>
      <c r="M38" s="918"/>
      <c r="N38" s="919" t="s">
        <v>0</v>
      </c>
      <c r="O38" s="920"/>
      <c r="P38" s="920"/>
      <c r="Q38" s="920"/>
      <c r="R38" s="920"/>
      <c r="S38" s="920"/>
      <c r="T38" s="920"/>
      <c r="U38" s="920"/>
      <c r="V38" s="920"/>
      <c r="W38" s="920"/>
      <c r="X38" s="920"/>
      <c r="Y38" s="920"/>
      <c r="Z38" s="920"/>
      <c r="AA38" s="920"/>
      <c r="AB38" s="920"/>
      <c r="AC38" s="920"/>
      <c r="AD38" s="920"/>
      <c r="AE38" s="921"/>
      <c r="AF38" s="922" t="s">
        <v>1</v>
      </c>
      <c r="AG38" s="923"/>
      <c r="AH38" s="923"/>
      <c r="AI38" s="924"/>
    </row>
    <row r="39" spans="1:35" s="768" customFormat="1" ht="14.25">
      <c r="A39" s="888" t="s">
        <v>18</v>
      </c>
      <c r="B39" s="890" t="s">
        <v>2</v>
      </c>
      <c r="C39" s="891"/>
      <c r="D39" s="891"/>
      <c r="E39" s="891"/>
      <c r="F39" s="891"/>
      <c r="G39" s="891"/>
      <c r="H39" s="894" t="s">
        <v>3</v>
      </c>
      <c r="I39" s="896" t="s">
        <v>19</v>
      </c>
      <c r="J39" s="896" t="s">
        <v>4</v>
      </c>
      <c r="K39" s="898" t="s">
        <v>93</v>
      </c>
      <c r="L39" s="883" t="s">
        <v>20</v>
      </c>
      <c r="M39" s="885" t="s">
        <v>21</v>
      </c>
      <c r="N39" s="887" t="s">
        <v>32</v>
      </c>
      <c r="O39" s="879"/>
      <c r="P39" s="878" t="s">
        <v>33</v>
      </c>
      <c r="Q39" s="879"/>
      <c r="R39" s="878" t="s">
        <v>34</v>
      </c>
      <c r="S39" s="879"/>
      <c r="T39" s="878" t="s">
        <v>7</v>
      </c>
      <c r="U39" s="879"/>
      <c r="V39" s="878" t="s">
        <v>6</v>
      </c>
      <c r="W39" s="879"/>
      <c r="X39" s="878" t="s">
        <v>35</v>
      </c>
      <c r="Y39" s="879"/>
      <c r="Z39" s="878" t="s">
        <v>5</v>
      </c>
      <c r="AA39" s="879"/>
      <c r="AB39" s="878" t="s">
        <v>8</v>
      </c>
      <c r="AC39" s="879"/>
      <c r="AD39" s="878" t="s">
        <v>9</v>
      </c>
      <c r="AE39" s="880"/>
      <c r="AF39" s="881" t="s">
        <v>10</v>
      </c>
      <c r="AG39" s="867" t="s">
        <v>11</v>
      </c>
      <c r="AH39" s="869" t="s">
        <v>12</v>
      </c>
      <c r="AI39" s="871" t="s">
        <v>22</v>
      </c>
    </row>
    <row r="40" spans="1:35" s="768" customFormat="1" ht="50.25" customHeight="1" thickBot="1">
      <c r="A40" s="889"/>
      <c r="B40" s="892"/>
      <c r="C40" s="893"/>
      <c r="D40" s="893"/>
      <c r="E40" s="893"/>
      <c r="F40" s="893"/>
      <c r="G40" s="893"/>
      <c r="H40" s="895"/>
      <c r="I40" s="897" t="s">
        <v>19</v>
      </c>
      <c r="J40" s="897"/>
      <c r="K40" s="899"/>
      <c r="L40" s="884"/>
      <c r="M40" s="886"/>
      <c r="N40" s="199" t="s">
        <v>23</v>
      </c>
      <c r="O40" s="200" t="s">
        <v>24</v>
      </c>
      <c r="P40" s="201" t="s">
        <v>23</v>
      </c>
      <c r="Q40" s="200" t="s">
        <v>24</v>
      </c>
      <c r="R40" s="201" t="s">
        <v>23</v>
      </c>
      <c r="S40" s="200" t="s">
        <v>24</v>
      </c>
      <c r="T40" s="201" t="s">
        <v>23</v>
      </c>
      <c r="U40" s="200" t="s">
        <v>24</v>
      </c>
      <c r="V40" s="201" t="s">
        <v>23</v>
      </c>
      <c r="W40" s="200" t="s">
        <v>24</v>
      </c>
      <c r="X40" s="201" t="s">
        <v>23</v>
      </c>
      <c r="Y40" s="200" t="s">
        <v>24</v>
      </c>
      <c r="Z40" s="201" t="s">
        <v>23</v>
      </c>
      <c r="AA40" s="200" t="s">
        <v>25</v>
      </c>
      <c r="AB40" s="201" t="s">
        <v>23</v>
      </c>
      <c r="AC40" s="200" t="s">
        <v>25</v>
      </c>
      <c r="AD40" s="201" t="s">
        <v>23</v>
      </c>
      <c r="AE40" s="202" t="s">
        <v>25</v>
      </c>
      <c r="AF40" s="882"/>
      <c r="AG40" s="868"/>
      <c r="AH40" s="870"/>
      <c r="AI40" s="872"/>
    </row>
    <row r="41" spans="1:35" s="768" customFormat="1" ht="57" thickBot="1">
      <c r="A41" s="203" t="s">
        <v>940</v>
      </c>
      <c r="B41" s="873"/>
      <c r="C41" s="874"/>
      <c r="D41" s="874"/>
      <c r="E41" s="874"/>
      <c r="F41" s="874"/>
      <c r="G41" s="874"/>
      <c r="H41" s="204"/>
      <c r="I41" s="205"/>
      <c r="J41" s="206"/>
      <c r="K41" s="206"/>
      <c r="L41" s="207"/>
      <c r="M41" s="208"/>
      <c r="N41" s="209">
        <f>+N43</f>
        <v>0</v>
      </c>
      <c r="O41" s="210">
        <f aca="true" t="shared" si="9" ref="O41:AE41">+O43</f>
        <v>0</v>
      </c>
      <c r="P41" s="210">
        <f t="shared" si="9"/>
        <v>9000000</v>
      </c>
      <c r="Q41" s="210">
        <f t="shared" si="9"/>
        <v>0</v>
      </c>
      <c r="R41" s="210">
        <f t="shared" si="9"/>
        <v>1200000</v>
      </c>
      <c r="S41" s="210">
        <f t="shared" si="9"/>
        <v>0</v>
      </c>
      <c r="T41" s="210">
        <f t="shared" si="9"/>
        <v>0</v>
      </c>
      <c r="U41" s="210">
        <f t="shared" si="9"/>
        <v>0</v>
      </c>
      <c r="V41" s="210">
        <f t="shared" si="9"/>
        <v>0</v>
      </c>
      <c r="W41" s="210">
        <f t="shared" si="9"/>
        <v>0</v>
      </c>
      <c r="X41" s="210">
        <f t="shared" si="9"/>
        <v>0</v>
      </c>
      <c r="Y41" s="210">
        <f t="shared" si="9"/>
        <v>0</v>
      </c>
      <c r="Z41" s="210">
        <f t="shared" si="9"/>
        <v>0</v>
      </c>
      <c r="AA41" s="210">
        <f t="shared" si="9"/>
        <v>0</v>
      </c>
      <c r="AB41" s="210">
        <f t="shared" si="9"/>
        <v>0</v>
      </c>
      <c r="AC41" s="210">
        <f t="shared" si="9"/>
        <v>0</v>
      </c>
      <c r="AD41" s="210">
        <f t="shared" si="9"/>
        <v>10200000</v>
      </c>
      <c r="AE41" s="211">
        <f t="shared" si="9"/>
        <v>0</v>
      </c>
      <c r="AF41" s="212">
        <f>+AF43</f>
        <v>0</v>
      </c>
      <c r="AG41" s="213"/>
      <c r="AH41" s="213"/>
      <c r="AI41" s="214"/>
    </row>
    <row r="42" spans="1:35" s="768" customFormat="1" ht="15" thickBot="1">
      <c r="A42" s="969"/>
      <c r="B42" s="970"/>
      <c r="C42" s="970"/>
      <c r="D42" s="970"/>
      <c r="E42" s="970"/>
      <c r="F42" s="970"/>
      <c r="G42" s="970"/>
      <c r="H42" s="970"/>
      <c r="I42" s="970"/>
      <c r="J42" s="970"/>
      <c r="K42" s="970"/>
      <c r="L42" s="970"/>
      <c r="M42" s="970"/>
      <c r="N42" s="970"/>
      <c r="O42" s="970"/>
      <c r="P42" s="970"/>
      <c r="Q42" s="970"/>
      <c r="R42" s="970"/>
      <c r="S42" s="970"/>
      <c r="T42" s="970"/>
      <c r="U42" s="970"/>
      <c r="V42" s="970"/>
      <c r="W42" s="970"/>
      <c r="X42" s="970"/>
      <c r="Y42" s="970"/>
      <c r="Z42" s="970"/>
      <c r="AA42" s="970"/>
      <c r="AB42" s="970"/>
      <c r="AC42" s="970"/>
      <c r="AD42" s="970"/>
      <c r="AE42" s="970"/>
      <c r="AF42" s="970"/>
      <c r="AG42" s="970"/>
      <c r="AH42" s="970"/>
      <c r="AI42" s="971"/>
    </row>
    <row r="43" spans="1:35" s="768" customFormat="1" ht="68.25" customHeight="1">
      <c r="A43" s="284" t="s">
        <v>13</v>
      </c>
      <c r="B43" s="285" t="s">
        <v>30</v>
      </c>
      <c r="C43" s="285" t="s">
        <v>14</v>
      </c>
      <c r="D43" s="285" t="s">
        <v>26</v>
      </c>
      <c r="E43" s="286" t="s">
        <v>27</v>
      </c>
      <c r="F43" s="286" t="s">
        <v>28</v>
      </c>
      <c r="G43" s="287" t="s">
        <v>15</v>
      </c>
      <c r="H43" s="288" t="s">
        <v>31</v>
      </c>
      <c r="I43" s="289"/>
      <c r="J43" s="289"/>
      <c r="K43" s="289"/>
      <c r="L43" s="289"/>
      <c r="M43" s="290"/>
      <c r="N43" s="291">
        <f>SUM(N44:N44)</f>
        <v>0</v>
      </c>
      <c r="O43" s="292">
        <f>SUM(O44:O44)</f>
        <v>0</v>
      </c>
      <c r="P43" s="293">
        <f>SUM(P44:P44)</f>
        <v>9000000</v>
      </c>
      <c r="Q43" s="292">
        <f aca="true" t="shared" si="10" ref="Q43:AC43">SUM(Q44:Q44)</f>
        <v>0</v>
      </c>
      <c r="R43" s="293">
        <f t="shared" si="10"/>
        <v>1200000</v>
      </c>
      <c r="S43" s="292">
        <f t="shared" si="10"/>
        <v>0</v>
      </c>
      <c r="T43" s="293">
        <f t="shared" si="10"/>
        <v>0</v>
      </c>
      <c r="U43" s="292">
        <f t="shared" si="10"/>
        <v>0</v>
      </c>
      <c r="V43" s="293">
        <f t="shared" si="10"/>
        <v>0</v>
      </c>
      <c r="W43" s="292">
        <f t="shared" si="10"/>
        <v>0</v>
      </c>
      <c r="X43" s="293">
        <f t="shared" si="10"/>
        <v>0</v>
      </c>
      <c r="Y43" s="292">
        <f t="shared" si="10"/>
        <v>0</v>
      </c>
      <c r="Z43" s="293">
        <f t="shared" si="10"/>
        <v>0</v>
      </c>
      <c r="AA43" s="292">
        <f t="shared" si="10"/>
        <v>0</v>
      </c>
      <c r="AB43" s="293">
        <f t="shared" si="10"/>
        <v>0</v>
      </c>
      <c r="AC43" s="292">
        <f t="shared" si="10"/>
        <v>0</v>
      </c>
      <c r="AD43" s="294">
        <f>+N43+P43+R43+T43+V43+X43+Z43+AB43</f>
        <v>10200000</v>
      </c>
      <c r="AE43" s="292">
        <f>+O43+Q43+S43+U43+W43+Y43+AA43+AC43</f>
        <v>0</v>
      </c>
      <c r="AF43" s="295">
        <f>SUM(AF44:AF44)</f>
        <v>0</v>
      </c>
      <c r="AG43" s="296"/>
      <c r="AH43" s="296"/>
      <c r="AI43" s="297" t="s">
        <v>941</v>
      </c>
    </row>
    <row r="44" spans="1:35" s="768" customFormat="1" ht="123" customHeight="1">
      <c r="A44" s="328" t="s">
        <v>1028</v>
      </c>
      <c r="B44" s="328"/>
      <c r="C44" s="230" t="s">
        <v>1029</v>
      </c>
      <c r="D44" s="827">
        <v>1</v>
      </c>
      <c r="E44" s="231">
        <v>0.5</v>
      </c>
      <c r="F44" s="232">
        <v>0.5</v>
      </c>
      <c r="G44" s="266" t="s">
        <v>1030</v>
      </c>
      <c r="H44" s="306">
        <v>4</v>
      </c>
      <c r="I44" s="266" t="s">
        <v>1016</v>
      </c>
      <c r="J44" s="746">
        <v>4</v>
      </c>
      <c r="K44" s="236">
        <v>1</v>
      </c>
      <c r="L44" s="328"/>
      <c r="M44" s="237"/>
      <c r="N44" s="821"/>
      <c r="O44" s="821"/>
      <c r="P44" s="821">
        <v>9000000</v>
      </c>
      <c r="Q44" s="821"/>
      <c r="R44" s="821">
        <v>1200000</v>
      </c>
      <c r="S44" s="280"/>
      <c r="T44" s="280"/>
      <c r="U44" s="280"/>
      <c r="V44" s="280"/>
      <c r="W44" s="280"/>
      <c r="X44" s="280"/>
      <c r="Y44" s="280"/>
      <c r="Z44" s="280"/>
      <c r="AA44" s="280"/>
      <c r="AB44" s="280"/>
      <c r="AC44" s="280"/>
      <c r="AD44" s="271"/>
      <c r="AE44" s="271"/>
      <c r="AF44" s="836" t="s">
        <v>1031</v>
      </c>
      <c r="AG44" s="835" t="s">
        <v>1017</v>
      </c>
      <c r="AH44" s="329"/>
      <c r="AI44" s="348" t="s">
        <v>941</v>
      </c>
    </row>
    <row r="45" spans="1:35" s="768" customFormat="1" ht="35.25" customHeight="1" thickBot="1">
      <c r="A45" s="914" t="s">
        <v>1032</v>
      </c>
      <c r="B45" s="915"/>
      <c r="C45" s="916"/>
      <c r="D45" s="198"/>
      <c r="E45" s="917" t="s">
        <v>1033</v>
      </c>
      <c r="F45" s="917"/>
      <c r="G45" s="917"/>
      <c r="H45" s="917"/>
      <c r="I45" s="917"/>
      <c r="J45" s="917"/>
      <c r="K45" s="917"/>
      <c r="L45" s="917"/>
      <c r="M45" s="918"/>
      <c r="N45" s="919" t="s">
        <v>0</v>
      </c>
      <c r="O45" s="920"/>
      <c r="P45" s="920"/>
      <c r="Q45" s="920"/>
      <c r="R45" s="920"/>
      <c r="S45" s="920"/>
      <c r="T45" s="920"/>
      <c r="U45" s="920"/>
      <c r="V45" s="920"/>
      <c r="W45" s="920"/>
      <c r="X45" s="920"/>
      <c r="Y45" s="920"/>
      <c r="Z45" s="920"/>
      <c r="AA45" s="920"/>
      <c r="AB45" s="920"/>
      <c r="AC45" s="920"/>
      <c r="AD45" s="920"/>
      <c r="AE45" s="921"/>
      <c r="AF45" s="922" t="s">
        <v>1</v>
      </c>
      <c r="AG45" s="923"/>
      <c r="AH45" s="923"/>
      <c r="AI45" s="924"/>
    </row>
    <row r="46" spans="1:35" s="768" customFormat="1" ht="14.25">
      <c r="A46" s="888" t="s">
        <v>18</v>
      </c>
      <c r="B46" s="890" t="s">
        <v>2</v>
      </c>
      <c r="C46" s="891"/>
      <c r="D46" s="891"/>
      <c r="E46" s="891"/>
      <c r="F46" s="891"/>
      <c r="G46" s="891"/>
      <c r="H46" s="894" t="s">
        <v>3</v>
      </c>
      <c r="I46" s="896" t="s">
        <v>19</v>
      </c>
      <c r="J46" s="896" t="s">
        <v>4</v>
      </c>
      <c r="K46" s="898" t="s">
        <v>93</v>
      </c>
      <c r="L46" s="883" t="s">
        <v>20</v>
      </c>
      <c r="M46" s="885" t="s">
        <v>21</v>
      </c>
      <c r="N46" s="887" t="s">
        <v>32</v>
      </c>
      <c r="O46" s="879"/>
      <c r="P46" s="878" t="s">
        <v>33</v>
      </c>
      <c r="Q46" s="879"/>
      <c r="R46" s="878" t="s">
        <v>34</v>
      </c>
      <c r="S46" s="879"/>
      <c r="T46" s="878" t="s">
        <v>7</v>
      </c>
      <c r="U46" s="879"/>
      <c r="V46" s="878" t="s">
        <v>6</v>
      </c>
      <c r="W46" s="879"/>
      <c r="X46" s="878" t="s">
        <v>35</v>
      </c>
      <c r="Y46" s="879"/>
      <c r="Z46" s="878" t="s">
        <v>5</v>
      </c>
      <c r="AA46" s="879"/>
      <c r="AB46" s="878" t="s">
        <v>8</v>
      </c>
      <c r="AC46" s="879"/>
      <c r="AD46" s="878" t="s">
        <v>9</v>
      </c>
      <c r="AE46" s="880"/>
      <c r="AF46" s="881" t="s">
        <v>10</v>
      </c>
      <c r="AG46" s="867" t="s">
        <v>11</v>
      </c>
      <c r="AH46" s="869" t="s">
        <v>12</v>
      </c>
      <c r="AI46" s="871" t="s">
        <v>22</v>
      </c>
    </row>
    <row r="47" spans="1:35" s="768" customFormat="1" ht="54.75" customHeight="1" thickBot="1">
      <c r="A47" s="889"/>
      <c r="B47" s="892"/>
      <c r="C47" s="893"/>
      <c r="D47" s="893"/>
      <c r="E47" s="893"/>
      <c r="F47" s="893"/>
      <c r="G47" s="893"/>
      <c r="H47" s="895"/>
      <c r="I47" s="897" t="s">
        <v>19</v>
      </c>
      <c r="J47" s="897"/>
      <c r="K47" s="899"/>
      <c r="L47" s="884"/>
      <c r="M47" s="886"/>
      <c r="N47" s="199" t="s">
        <v>23</v>
      </c>
      <c r="O47" s="200" t="s">
        <v>24</v>
      </c>
      <c r="P47" s="201" t="s">
        <v>23</v>
      </c>
      <c r="Q47" s="200" t="s">
        <v>24</v>
      </c>
      <c r="R47" s="201" t="s">
        <v>23</v>
      </c>
      <c r="S47" s="200" t="s">
        <v>24</v>
      </c>
      <c r="T47" s="201" t="s">
        <v>23</v>
      </c>
      <c r="U47" s="200" t="s">
        <v>24</v>
      </c>
      <c r="V47" s="201" t="s">
        <v>23</v>
      </c>
      <c r="W47" s="200" t="s">
        <v>24</v>
      </c>
      <c r="X47" s="201" t="s">
        <v>23</v>
      </c>
      <c r="Y47" s="200" t="s">
        <v>24</v>
      </c>
      <c r="Z47" s="201" t="s">
        <v>23</v>
      </c>
      <c r="AA47" s="200" t="s">
        <v>25</v>
      </c>
      <c r="AB47" s="201" t="s">
        <v>23</v>
      </c>
      <c r="AC47" s="200" t="s">
        <v>25</v>
      </c>
      <c r="AD47" s="201" t="s">
        <v>23</v>
      </c>
      <c r="AE47" s="202" t="s">
        <v>25</v>
      </c>
      <c r="AF47" s="882"/>
      <c r="AG47" s="868"/>
      <c r="AH47" s="870"/>
      <c r="AI47" s="872"/>
    </row>
    <row r="48" spans="1:35" s="768" customFormat="1" ht="57" thickBot="1">
      <c r="A48" s="203" t="s">
        <v>940</v>
      </c>
      <c r="B48" s="873"/>
      <c r="C48" s="874"/>
      <c r="D48" s="874"/>
      <c r="E48" s="874"/>
      <c r="F48" s="874"/>
      <c r="G48" s="874"/>
      <c r="H48" s="204"/>
      <c r="I48" s="205"/>
      <c r="J48" s="206"/>
      <c r="K48" s="206"/>
      <c r="L48" s="207"/>
      <c r="M48" s="208"/>
      <c r="N48" s="209">
        <f>+N50</f>
        <v>0</v>
      </c>
      <c r="O48" s="210">
        <f aca="true" t="shared" si="11" ref="O48:AC48">+O50</f>
        <v>0</v>
      </c>
      <c r="P48" s="210">
        <f t="shared" si="11"/>
        <v>0</v>
      </c>
      <c r="Q48" s="210">
        <f t="shared" si="11"/>
        <v>0</v>
      </c>
      <c r="R48" s="210">
        <f t="shared" si="11"/>
        <v>0</v>
      </c>
      <c r="S48" s="210">
        <f t="shared" si="11"/>
        <v>0</v>
      </c>
      <c r="T48" s="210">
        <f t="shared" si="11"/>
        <v>0</v>
      </c>
      <c r="U48" s="210">
        <f t="shared" si="11"/>
        <v>0</v>
      </c>
      <c r="V48" s="210">
        <f t="shared" si="11"/>
        <v>0</v>
      </c>
      <c r="W48" s="210">
        <f t="shared" si="11"/>
        <v>0</v>
      </c>
      <c r="X48" s="210">
        <f t="shared" si="11"/>
        <v>0</v>
      </c>
      <c r="Y48" s="210">
        <f t="shared" si="11"/>
        <v>0</v>
      </c>
      <c r="Z48" s="210">
        <f t="shared" si="11"/>
        <v>0</v>
      </c>
      <c r="AA48" s="210">
        <f t="shared" si="11"/>
        <v>0</v>
      </c>
      <c r="AB48" s="210">
        <f t="shared" si="11"/>
        <v>0</v>
      </c>
      <c r="AC48" s="210">
        <f t="shared" si="11"/>
        <v>0</v>
      </c>
      <c r="AD48" s="210">
        <f>+N48+P48+R48+T48+V48+X48+Z48</f>
        <v>0</v>
      </c>
      <c r="AE48" s="211">
        <f>+O48+Q48+S48+U48+W48+Y48+AA48</f>
        <v>0</v>
      </c>
      <c r="AF48" s="212">
        <f>+AF50</f>
        <v>0</v>
      </c>
      <c r="AG48" s="213"/>
      <c r="AH48" s="213"/>
      <c r="AI48" s="214"/>
    </row>
    <row r="49" spans="1:35" s="768" customFormat="1" ht="15" thickBot="1">
      <c r="A49" s="969"/>
      <c r="B49" s="970"/>
      <c r="C49" s="970"/>
      <c r="D49" s="970"/>
      <c r="E49" s="970"/>
      <c r="F49" s="970"/>
      <c r="G49" s="970"/>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c r="AE49" s="970"/>
      <c r="AF49" s="970"/>
      <c r="AG49" s="970"/>
      <c r="AH49" s="970"/>
      <c r="AI49" s="971"/>
    </row>
    <row r="50" spans="1:35" s="768" customFormat="1" ht="51" customHeight="1">
      <c r="A50" s="284" t="s">
        <v>13</v>
      </c>
      <c r="B50" s="285" t="s">
        <v>30</v>
      </c>
      <c r="C50" s="285" t="s">
        <v>14</v>
      </c>
      <c r="D50" s="285" t="s">
        <v>26</v>
      </c>
      <c r="E50" s="286" t="s">
        <v>27</v>
      </c>
      <c r="F50" s="286" t="s">
        <v>28</v>
      </c>
      <c r="G50" s="287" t="s">
        <v>15</v>
      </c>
      <c r="H50" s="288" t="s">
        <v>31</v>
      </c>
      <c r="I50" s="289"/>
      <c r="J50" s="289"/>
      <c r="K50" s="289"/>
      <c r="L50" s="289"/>
      <c r="M50" s="290"/>
      <c r="N50" s="291">
        <f>SUM(N51:N52)</f>
        <v>0</v>
      </c>
      <c r="O50" s="292">
        <f aca="true" t="shared" si="12" ref="O50:AC50">SUM(O51:O52)</f>
        <v>0</v>
      </c>
      <c r="P50" s="293">
        <f t="shared" si="12"/>
        <v>0</v>
      </c>
      <c r="Q50" s="292">
        <f t="shared" si="12"/>
        <v>0</v>
      </c>
      <c r="R50" s="293">
        <f t="shared" si="12"/>
        <v>0</v>
      </c>
      <c r="S50" s="292">
        <f t="shared" si="12"/>
        <v>0</v>
      </c>
      <c r="T50" s="293">
        <f t="shared" si="12"/>
        <v>0</v>
      </c>
      <c r="U50" s="292">
        <f t="shared" si="12"/>
        <v>0</v>
      </c>
      <c r="V50" s="293">
        <f t="shared" si="12"/>
        <v>0</v>
      </c>
      <c r="W50" s="292">
        <f t="shared" si="12"/>
        <v>0</v>
      </c>
      <c r="X50" s="293">
        <f t="shared" si="12"/>
        <v>0</v>
      </c>
      <c r="Y50" s="292">
        <f t="shared" si="12"/>
        <v>0</v>
      </c>
      <c r="Z50" s="293">
        <f t="shared" si="12"/>
        <v>0</v>
      </c>
      <c r="AA50" s="292">
        <f t="shared" si="12"/>
        <v>0</v>
      </c>
      <c r="AB50" s="293">
        <f t="shared" si="12"/>
        <v>0</v>
      </c>
      <c r="AC50" s="292">
        <f t="shared" si="12"/>
        <v>0</v>
      </c>
      <c r="AD50" s="294">
        <f>+N50+P50+R50+T50+V50+X50+Z50+AB50</f>
        <v>0</v>
      </c>
      <c r="AE50" s="292">
        <f>+O50+Q50+S50+U50+W50+Y50+AA50+AC50</f>
        <v>0</v>
      </c>
      <c r="AF50" s="837">
        <f>SUM(AF51:AF52)</f>
        <v>0</v>
      </c>
      <c r="AG50" s="296"/>
      <c r="AH50" s="296"/>
      <c r="AI50" s="297" t="s">
        <v>941</v>
      </c>
    </row>
    <row r="51" spans="1:35" s="768" customFormat="1" ht="78.75" customHeight="1">
      <c r="A51" s="1111" t="s">
        <v>1034</v>
      </c>
      <c r="B51" s="328"/>
      <c r="C51" s="427" t="s">
        <v>1035</v>
      </c>
      <c r="D51" s="832">
        <v>0.3</v>
      </c>
      <c r="E51" s="699">
        <v>0.15</v>
      </c>
      <c r="F51" s="646">
        <v>0.15</v>
      </c>
      <c r="G51" s="266" t="s">
        <v>1036</v>
      </c>
      <c r="H51" s="838">
        <v>1</v>
      </c>
      <c r="I51" s="828"/>
      <c r="J51" s="839">
        <v>1</v>
      </c>
      <c r="K51" s="833">
        <v>0.3</v>
      </c>
      <c r="L51" s="328"/>
      <c r="M51" s="237"/>
      <c r="N51" s="821"/>
      <c r="O51" s="821"/>
      <c r="P51" s="821"/>
      <c r="Q51" s="821"/>
      <c r="R51" s="821"/>
      <c r="S51" s="280"/>
      <c r="T51" s="280"/>
      <c r="U51" s="280"/>
      <c r="V51" s="280"/>
      <c r="W51" s="280"/>
      <c r="X51" s="280"/>
      <c r="Y51" s="280"/>
      <c r="Z51" s="280"/>
      <c r="AA51" s="280"/>
      <c r="AB51" s="280"/>
      <c r="AC51" s="280"/>
      <c r="AD51" s="271"/>
      <c r="AE51" s="271"/>
      <c r="AF51" s="834" t="s">
        <v>1037</v>
      </c>
      <c r="AG51" s="835" t="s">
        <v>1017</v>
      </c>
      <c r="AH51" s="329"/>
      <c r="AI51" s="348" t="s">
        <v>941</v>
      </c>
    </row>
    <row r="52" spans="1:35" s="768" customFormat="1" ht="78.75" customHeight="1">
      <c r="A52" s="1112"/>
      <c r="B52" s="328"/>
      <c r="C52" s="427" t="s">
        <v>1038</v>
      </c>
      <c r="D52" s="827">
        <v>1</v>
      </c>
      <c r="E52" s="231">
        <v>0.5</v>
      </c>
      <c r="F52" s="232">
        <v>0.5</v>
      </c>
      <c r="G52" s="266" t="s">
        <v>1039</v>
      </c>
      <c r="H52" s="306">
        <v>2</v>
      </c>
      <c r="I52" s="828"/>
      <c r="J52" s="746">
        <v>2</v>
      </c>
      <c r="K52" s="236">
        <v>1</v>
      </c>
      <c r="L52" s="328"/>
      <c r="M52" s="237"/>
      <c r="N52" s="821"/>
      <c r="O52" s="821"/>
      <c r="P52" s="821"/>
      <c r="Q52" s="821"/>
      <c r="R52" s="821"/>
      <c r="S52" s="280"/>
      <c r="T52" s="280"/>
      <c r="U52" s="280"/>
      <c r="V52" s="280"/>
      <c r="W52" s="280"/>
      <c r="X52" s="280"/>
      <c r="Y52" s="280"/>
      <c r="Z52" s="280"/>
      <c r="AA52" s="280"/>
      <c r="AB52" s="280"/>
      <c r="AC52" s="280"/>
      <c r="AD52" s="271"/>
      <c r="AE52" s="271"/>
      <c r="AF52" s="834" t="s">
        <v>1037</v>
      </c>
      <c r="AG52" s="835" t="s">
        <v>1017</v>
      </c>
      <c r="AH52" s="329"/>
      <c r="AI52" s="348" t="s">
        <v>941</v>
      </c>
    </row>
  </sheetData>
  <sheetProtection/>
  <mergeCells count="175">
    <mergeCell ref="A2:AI2"/>
    <mergeCell ref="A3:AI3"/>
    <mergeCell ref="A4:G4"/>
    <mergeCell ref="H4:S4"/>
    <mergeCell ref="T4:AI4"/>
    <mergeCell ref="A5:C5"/>
    <mergeCell ref="E5:M5"/>
    <mergeCell ref="N5:AE5"/>
    <mergeCell ref="AF5:AI5"/>
    <mergeCell ref="A6:A7"/>
    <mergeCell ref="B6:G7"/>
    <mergeCell ref="H6:H7"/>
    <mergeCell ref="I6:I7"/>
    <mergeCell ref="J6:J7"/>
    <mergeCell ref="K6:K7"/>
    <mergeCell ref="AB6:AC6"/>
    <mergeCell ref="AD6:AE6"/>
    <mergeCell ref="AF6:AF7"/>
    <mergeCell ref="L6:L7"/>
    <mergeCell ref="M6:M7"/>
    <mergeCell ref="N6:O6"/>
    <mergeCell ref="P6:Q6"/>
    <mergeCell ref="R6:S6"/>
    <mergeCell ref="T6:U6"/>
    <mergeCell ref="AG6:AG7"/>
    <mergeCell ref="AH6:AH7"/>
    <mergeCell ref="AI6:AI7"/>
    <mergeCell ref="B8:G8"/>
    <mergeCell ref="A10:A14"/>
    <mergeCell ref="B10:B14"/>
    <mergeCell ref="I10:I14"/>
    <mergeCell ref="V6:W6"/>
    <mergeCell ref="X6:Y6"/>
    <mergeCell ref="Z6:AA6"/>
    <mergeCell ref="A16:A17"/>
    <mergeCell ref="B16:B17"/>
    <mergeCell ref="AF16:AF17"/>
    <mergeCell ref="AG16:AG17"/>
    <mergeCell ref="AH16:AH17"/>
    <mergeCell ref="AI16:AI17"/>
    <mergeCell ref="A18:C18"/>
    <mergeCell ref="E18:M18"/>
    <mergeCell ref="N18:AE18"/>
    <mergeCell ref="AF18:AI18"/>
    <mergeCell ref="A19:A20"/>
    <mergeCell ref="B19:G20"/>
    <mergeCell ref="H19:H20"/>
    <mergeCell ref="I19:I20"/>
    <mergeCell ref="J19:J20"/>
    <mergeCell ref="K19:K20"/>
    <mergeCell ref="Z19:AA19"/>
    <mergeCell ref="AB19:AC19"/>
    <mergeCell ref="AD19:AE19"/>
    <mergeCell ref="AF19:AF20"/>
    <mergeCell ref="L19:L20"/>
    <mergeCell ref="M19:M20"/>
    <mergeCell ref="N19:O19"/>
    <mergeCell ref="P19:Q19"/>
    <mergeCell ref="R19:S19"/>
    <mergeCell ref="T19:U19"/>
    <mergeCell ref="AG19:AG20"/>
    <mergeCell ref="AH19:AH20"/>
    <mergeCell ref="AI19:AI20"/>
    <mergeCell ref="B21:G21"/>
    <mergeCell ref="A24:C24"/>
    <mergeCell ref="E24:M24"/>
    <mergeCell ref="N24:AE24"/>
    <mergeCell ref="AF24:AI24"/>
    <mergeCell ref="V19:W19"/>
    <mergeCell ref="X19:Y19"/>
    <mergeCell ref="T25:U25"/>
    <mergeCell ref="A25:A26"/>
    <mergeCell ref="B25:G26"/>
    <mergeCell ref="H25:H26"/>
    <mergeCell ref="I25:I26"/>
    <mergeCell ref="J25:J26"/>
    <mergeCell ref="K25:K26"/>
    <mergeCell ref="X25:Y25"/>
    <mergeCell ref="Z25:AA25"/>
    <mergeCell ref="AB25:AC25"/>
    <mergeCell ref="AD25:AE25"/>
    <mergeCell ref="AF25:AF26"/>
    <mergeCell ref="L25:L26"/>
    <mergeCell ref="M25:M26"/>
    <mergeCell ref="N25:O25"/>
    <mergeCell ref="P25:Q25"/>
    <mergeCell ref="R25:S25"/>
    <mergeCell ref="AG25:AG26"/>
    <mergeCell ref="AH25:AH26"/>
    <mergeCell ref="AI25:AI26"/>
    <mergeCell ref="B27:G27"/>
    <mergeCell ref="A28:AI28"/>
    <mergeCell ref="A31:C31"/>
    <mergeCell ref="E31:M31"/>
    <mergeCell ref="N31:AE31"/>
    <mergeCell ref="AF31:AI31"/>
    <mergeCell ref="V25:W25"/>
    <mergeCell ref="T32:U32"/>
    <mergeCell ref="A32:A33"/>
    <mergeCell ref="B32:G33"/>
    <mergeCell ref="H32:H33"/>
    <mergeCell ref="I32:I33"/>
    <mergeCell ref="J32:J33"/>
    <mergeCell ref="K32:K33"/>
    <mergeCell ref="X32:Y32"/>
    <mergeCell ref="Z32:AA32"/>
    <mergeCell ref="AB32:AC32"/>
    <mergeCell ref="AD32:AE32"/>
    <mergeCell ref="AF32:AF33"/>
    <mergeCell ref="L32:L33"/>
    <mergeCell ref="M32:M33"/>
    <mergeCell ref="N32:O32"/>
    <mergeCell ref="P32:Q32"/>
    <mergeCell ref="R32:S32"/>
    <mergeCell ref="AG32:AG33"/>
    <mergeCell ref="AH32:AH33"/>
    <mergeCell ref="AI32:AI33"/>
    <mergeCell ref="B34:G34"/>
    <mergeCell ref="A35:AI35"/>
    <mergeCell ref="A38:C38"/>
    <mergeCell ref="E38:M38"/>
    <mergeCell ref="N38:AE38"/>
    <mergeCell ref="AF38:AI38"/>
    <mergeCell ref="V32:W32"/>
    <mergeCell ref="T39:U39"/>
    <mergeCell ref="A39:A40"/>
    <mergeCell ref="B39:G40"/>
    <mergeCell ref="H39:H40"/>
    <mergeCell ref="I39:I40"/>
    <mergeCell ref="J39:J40"/>
    <mergeCell ref="K39:K40"/>
    <mergeCell ref="X39:Y39"/>
    <mergeCell ref="Z39:AA39"/>
    <mergeCell ref="AB39:AC39"/>
    <mergeCell ref="AD39:AE39"/>
    <mergeCell ref="AF39:AF40"/>
    <mergeCell ref="L39:L40"/>
    <mergeCell ref="M39:M40"/>
    <mergeCell ref="N39:O39"/>
    <mergeCell ref="P39:Q39"/>
    <mergeCell ref="R39:S39"/>
    <mergeCell ref="AG39:AG40"/>
    <mergeCell ref="AH39:AH40"/>
    <mergeCell ref="AI39:AI40"/>
    <mergeCell ref="B41:G41"/>
    <mergeCell ref="A42:AI42"/>
    <mergeCell ref="A45:C45"/>
    <mergeCell ref="E45:M45"/>
    <mergeCell ref="N45:AE45"/>
    <mergeCell ref="AF45:AI45"/>
    <mergeCell ref="V39:W39"/>
    <mergeCell ref="A46:A47"/>
    <mergeCell ref="B46:G47"/>
    <mergeCell ref="H46:H47"/>
    <mergeCell ref="I46:I47"/>
    <mergeCell ref="J46:J47"/>
    <mergeCell ref="K46:K47"/>
    <mergeCell ref="AD46:AE46"/>
    <mergeCell ref="AF46:AF47"/>
    <mergeCell ref="L46:L47"/>
    <mergeCell ref="M46:M47"/>
    <mergeCell ref="N46:O46"/>
    <mergeCell ref="P46:Q46"/>
    <mergeCell ref="R46:S46"/>
    <mergeCell ref="T46:U46"/>
    <mergeCell ref="AG46:AG47"/>
    <mergeCell ref="AH46:AH47"/>
    <mergeCell ref="AI46:AI47"/>
    <mergeCell ref="B48:G48"/>
    <mergeCell ref="A49:AI49"/>
    <mergeCell ref="A51:A52"/>
    <mergeCell ref="V46:W46"/>
    <mergeCell ref="X46:Y46"/>
    <mergeCell ref="Z46:AA46"/>
    <mergeCell ref="AB46:AC46"/>
  </mergeCell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2:AI33"/>
  <sheetViews>
    <sheetView zoomScalePageLayoutView="0" workbookViewId="0" topLeftCell="G40">
      <selection activeCell="Q8" sqref="Q8"/>
    </sheetView>
  </sheetViews>
  <sheetFormatPr defaultColWidth="11.421875" defaultRowHeight="15"/>
  <cols>
    <col min="14" max="35" width="4.28125" style="0" customWidth="1"/>
  </cols>
  <sheetData>
    <row r="1" ht="15.75" thickBot="1"/>
    <row r="2" spans="1:35" ht="15">
      <c r="A2" s="900" t="s">
        <v>185</v>
      </c>
      <c r="B2" s="901"/>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2"/>
    </row>
    <row r="3" spans="1:35" ht="15.75" thickBot="1">
      <c r="A3" s="903" t="s">
        <v>186</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905"/>
    </row>
    <row r="4" spans="1:35" ht="30" customHeight="1">
      <c r="A4" s="1151" t="s">
        <v>596</v>
      </c>
      <c r="B4" s="1152"/>
      <c r="C4" s="1152"/>
      <c r="D4" s="1152"/>
      <c r="E4" s="1152"/>
      <c r="F4" s="1152"/>
      <c r="G4" s="1153"/>
      <c r="H4" s="909" t="s">
        <v>857</v>
      </c>
      <c r="I4" s="910"/>
      <c r="J4" s="910"/>
      <c r="K4" s="910"/>
      <c r="L4" s="910"/>
      <c r="M4" s="910"/>
      <c r="N4" s="910"/>
      <c r="O4" s="910"/>
      <c r="P4" s="910"/>
      <c r="Q4" s="910"/>
      <c r="R4" s="910"/>
      <c r="S4" s="911"/>
      <c r="T4" s="909" t="s">
        <v>858</v>
      </c>
      <c r="U4" s="912"/>
      <c r="V4" s="912"/>
      <c r="W4" s="912"/>
      <c r="X4" s="912"/>
      <c r="Y4" s="912"/>
      <c r="Z4" s="912"/>
      <c r="AA4" s="912"/>
      <c r="AB4" s="912"/>
      <c r="AC4" s="912"/>
      <c r="AD4" s="912"/>
      <c r="AE4" s="912"/>
      <c r="AF4" s="912"/>
      <c r="AG4" s="912"/>
      <c r="AH4" s="912"/>
      <c r="AI4" s="913"/>
    </row>
    <row r="5" spans="1:35" ht="52.5" customHeight="1" thickBot="1">
      <c r="A5" s="1154" t="s">
        <v>597</v>
      </c>
      <c r="B5" s="1155"/>
      <c r="C5" s="1156"/>
      <c r="D5" s="198"/>
      <c r="E5" s="917" t="s">
        <v>598</v>
      </c>
      <c r="F5" s="917"/>
      <c r="G5" s="917"/>
      <c r="H5" s="917"/>
      <c r="I5" s="917"/>
      <c r="J5" s="917"/>
      <c r="K5" s="917"/>
      <c r="L5" s="917"/>
      <c r="M5" s="918"/>
      <c r="N5" s="919" t="s">
        <v>0</v>
      </c>
      <c r="O5" s="920"/>
      <c r="P5" s="920"/>
      <c r="Q5" s="920"/>
      <c r="R5" s="920"/>
      <c r="S5" s="920"/>
      <c r="T5" s="920"/>
      <c r="U5" s="920"/>
      <c r="V5" s="920"/>
      <c r="W5" s="920"/>
      <c r="X5" s="920"/>
      <c r="Y5" s="920"/>
      <c r="Z5" s="920"/>
      <c r="AA5" s="920"/>
      <c r="AB5" s="920"/>
      <c r="AC5" s="920"/>
      <c r="AD5" s="920"/>
      <c r="AE5" s="921"/>
      <c r="AF5" s="922" t="s">
        <v>1</v>
      </c>
      <c r="AG5" s="923"/>
      <c r="AH5" s="923"/>
      <c r="AI5" s="924"/>
    </row>
    <row r="6" spans="1:35" ht="15">
      <c r="A6" s="888" t="s">
        <v>18</v>
      </c>
      <c r="B6" s="890" t="s">
        <v>2</v>
      </c>
      <c r="C6" s="891"/>
      <c r="D6" s="891"/>
      <c r="E6" s="891"/>
      <c r="F6" s="891"/>
      <c r="G6" s="891"/>
      <c r="H6" s="894" t="s">
        <v>3</v>
      </c>
      <c r="I6" s="896" t="s">
        <v>19</v>
      </c>
      <c r="J6" s="896" t="s">
        <v>4</v>
      </c>
      <c r="K6" s="898" t="s">
        <v>93</v>
      </c>
      <c r="L6" s="883" t="s">
        <v>20</v>
      </c>
      <c r="M6" s="885" t="s">
        <v>21</v>
      </c>
      <c r="N6" s="887" t="s">
        <v>32</v>
      </c>
      <c r="O6" s="879"/>
      <c r="P6" s="878" t="s">
        <v>33</v>
      </c>
      <c r="Q6" s="879"/>
      <c r="R6" s="878" t="s">
        <v>34</v>
      </c>
      <c r="S6" s="879"/>
      <c r="T6" s="878" t="s">
        <v>7</v>
      </c>
      <c r="U6" s="879"/>
      <c r="V6" s="878" t="s">
        <v>6</v>
      </c>
      <c r="W6" s="879"/>
      <c r="X6" s="878" t="s">
        <v>35</v>
      </c>
      <c r="Y6" s="879"/>
      <c r="Z6" s="878" t="s">
        <v>5</v>
      </c>
      <c r="AA6" s="879"/>
      <c r="AB6" s="878" t="s">
        <v>8</v>
      </c>
      <c r="AC6" s="879"/>
      <c r="AD6" s="878" t="s">
        <v>9</v>
      </c>
      <c r="AE6" s="880"/>
      <c r="AF6" s="881" t="s">
        <v>10</v>
      </c>
      <c r="AG6" s="867" t="s">
        <v>11</v>
      </c>
      <c r="AH6" s="869" t="s">
        <v>12</v>
      </c>
      <c r="AI6" s="871" t="s">
        <v>22</v>
      </c>
    </row>
    <row r="7" spans="1:35" ht="52.5" customHeight="1" thickBot="1">
      <c r="A7" s="889"/>
      <c r="B7" s="892"/>
      <c r="C7" s="893"/>
      <c r="D7" s="893"/>
      <c r="E7" s="893"/>
      <c r="F7" s="893"/>
      <c r="G7" s="893"/>
      <c r="H7" s="895"/>
      <c r="I7" s="897" t="s">
        <v>19</v>
      </c>
      <c r="J7" s="897"/>
      <c r="K7" s="899"/>
      <c r="L7" s="884"/>
      <c r="M7" s="886"/>
      <c r="N7" s="199" t="s">
        <v>23</v>
      </c>
      <c r="O7" s="200" t="s">
        <v>24</v>
      </c>
      <c r="P7" s="201" t="s">
        <v>23</v>
      </c>
      <c r="Q7" s="200" t="s">
        <v>24</v>
      </c>
      <c r="R7" s="201" t="s">
        <v>23</v>
      </c>
      <c r="S7" s="200" t="s">
        <v>24</v>
      </c>
      <c r="T7" s="201" t="s">
        <v>23</v>
      </c>
      <c r="U7" s="200" t="s">
        <v>24</v>
      </c>
      <c r="V7" s="201" t="s">
        <v>23</v>
      </c>
      <c r="W7" s="200" t="s">
        <v>24</v>
      </c>
      <c r="X7" s="201" t="s">
        <v>23</v>
      </c>
      <c r="Y7" s="200" t="s">
        <v>24</v>
      </c>
      <c r="Z7" s="201" t="s">
        <v>23</v>
      </c>
      <c r="AA7" s="200" t="s">
        <v>25</v>
      </c>
      <c r="AB7" s="201" t="s">
        <v>23</v>
      </c>
      <c r="AC7" s="200" t="s">
        <v>25</v>
      </c>
      <c r="AD7" s="201" t="s">
        <v>23</v>
      </c>
      <c r="AE7" s="202" t="s">
        <v>25</v>
      </c>
      <c r="AF7" s="882"/>
      <c r="AG7" s="868"/>
      <c r="AH7" s="870"/>
      <c r="AI7" s="872"/>
    </row>
    <row r="8" spans="1:35" ht="45.75" thickBot="1">
      <c r="A8" s="203" t="s">
        <v>599</v>
      </c>
      <c r="B8" s="873" t="s">
        <v>600</v>
      </c>
      <c r="C8" s="874"/>
      <c r="D8" s="874"/>
      <c r="E8" s="874"/>
      <c r="F8" s="874"/>
      <c r="G8" s="874"/>
      <c r="H8" s="204" t="s">
        <v>601</v>
      </c>
      <c r="I8" s="205" t="s">
        <v>429</v>
      </c>
      <c r="J8" s="206">
        <v>20</v>
      </c>
      <c r="K8" s="206">
        <v>10</v>
      </c>
      <c r="L8" s="207"/>
      <c r="M8" s="208"/>
      <c r="N8" s="209">
        <f>N13+N21</f>
        <v>0</v>
      </c>
      <c r="O8" s="209">
        <f>O13+O21</f>
        <v>0</v>
      </c>
      <c r="P8" s="209">
        <f>P13+P21</f>
        <v>0</v>
      </c>
      <c r="Q8" s="209">
        <f>Q13+Q21</f>
        <v>0</v>
      </c>
      <c r="R8" s="209">
        <f>R10+R13+R18+R21</f>
        <v>43287111</v>
      </c>
      <c r="S8" s="209">
        <f aca="true" t="shared" si="0" ref="S8:AC8">S13+S21</f>
        <v>0</v>
      </c>
      <c r="T8" s="209">
        <f t="shared" si="0"/>
        <v>0</v>
      </c>
      <c r="U8" s="209">
        <f t="shared" si="0"/>
        <v>0</v>
      </c>
      <c r="V8" s="209">
        <f t="shared" si="0"/>
        <v>0</v>
      </c>
      <c r="W8" s="209">
        <f t="shared" si="0"/>
        <v>0</v>
      </c>
      <c r="X8" s="209">
        <f t="shared" si="0"/>
        <v>0</v>
      </c>
      <c r="Y8" s="209">
        <f t="shared" si="0"/>
        <v>0</v>
      </c>
      <c r="Z8" s="209">
        <f t="shared" si="0"/>
        <v>8000000</v>
      </c>
      <c r="AA8" s="209">
        <f t="shared" si="0"/>
        <v>0</v>
      </c>
      <c r="AB8" s="209">
        <f t="shared" si="0"/>
        <v>0</v>
      </c>
      <c r="AC8" s="209">
        <f t="shared" si="0"/>
        <v>0</v>
      </c>
      <c r="AD8" s="209">
        <f>R8+Z8</f>
        <v>51287111</v>
      </c>
      <c r="AE8" s="209">
        <f>AE13+AE21</f>
        <v>0</v>
      </c>
      <c r="AF8" s="212" t="e">
        <f>AF13+AF21+#REF!</f>
        <v>#REF!</v>
      </c>
      <c r="AG8" s="213"/>
      <c r="AH8" s="213"/>
      <c r="AI8" s="214"/>
    </row>
    <row r="9" spans="1:35" ht="15.75" thickBot="1">
      <c r="A9" s="533"/>
      <c r="B9" s="534"/>
      <c r="C9" s="535"/>
      <c r="D9" s="535"/>
      <c r="E9" s="535"/>
      <c r="F9" s="535"/>
      <c r="G9" s="535"/>
      <c r="H9" s="536"/>
      <c r="I9" s="537"/>
      <c r="J9" s="538"/>
      <c r="K9" s="538"/>
      <c r="L9" s="539"/>
      <c r="M9" s="540"/>
      <c r="N9" s="541"/>
      <c r="O9" s="542"/>
      <c r="P9" s="542"/>
      <c r="Q9" s="542"/>
      <c r="R9" s="542"/>
      <c r="S9" s="542"/>
      <c r="T9" s="542"/>
      <c r="U9" s="542"/>
      <c r="V9" s="542"/>
      <c r="W9" s="542"/>
      <c r="X9" s="542"/>
      <c r="Y9" s="542"/>
      <c r="Z9" s="542"/>
      <c r="AA9" s="542"/>
      <c r="AB9" s="542"/>
      <c r="AC9" s="542"/>
      <c r="AD9" s="542"/>
      <c r="AE9" s="542"/>
      <c r="AF9" s="543"/>
      <c r="AG9" s="544"/>
      <c r="AH9" s="544"/>
      <c r="AI9" s="545"/>
    </row>
    <row r="10" spans="1:35" ht="46.5" thickBot="1">
      <c r="A10" s="284" t="s">
        <v>13</v>
      </c>
      <c r="B10" s="412" t="s">
        <v>30</v>
      </c>
      <c r="C10" s="285" t="s">
        <v>14</v>
      </c>
      <c r="D10" s="285" t="s">
        <v>26</v>
      </c>
      <c r="E10" s="286" t="s">
        <v>27</v>
      </c>
      <c r="F10" s="286" t="s">
        <v>28</v>
      </c>
      <c r="G10" s="287" t="s">
        <v>15</v>
      </c>
      <c r="H10" s="546" t="s">
        <v>31</v>
      </c>
      <c r="I10" s="547"/>
      <c r="J10" s="547"/>
      <c r="K10" s="547"/>
      <c r="L10" s="547"/>
      <c r="M10" s="548"/>
      <c r="N10" s="291">
        <f>SUM(N11:N11)</f>
        <v>0</v>
      </c>
      <c r="O10" s="292">
        <f>SUM(O11:O11)</f>
        <v>0</v>
      </c>
      <c r="P10" s="293">
        <f>SUM(P11:P11)</f>
        <v>0</v>
      </c>
      <c r="Q10" s="292">
        <f>SUM(Q11:Q11)</f>
        <v>0</v>
      </c>
      <c r="R10" s="292">
        <f>R11</f>
        <v>26287111</v>
      </c>
      <c r="S10" s="292">
        <f aca="true" t="shared" si="1" ref="S10:AC10">SUM(S11:S11)</f>
        <v>0</v>
      </c>
      <c r="T10" s="292">
        <f t="shared" si="1"/>
        <v>0</v>
      </c>
      <c r="U10" s="292">
        <f t="shared" si="1"/>
        <v>0</v>
      </c>
      <c r="V10" s="292">
        <f t="shared" si="1"/>
        <v>0</v>
      </c>
      <c r="W10" s="292">
        <f t="shared" si="1"/>
        <v>0</v>
      </c>
      <c r="X10" s="292">
        <f t="shared" si="1"/>
        <v>0</v>
      </c>
      <c r="Y10" s="292">
        <f t="shared" si="1"/>
        <v>0</v>
      </c>
      <c r="Z10" s="292">
        <f t="shared" si="1"/>
        <v>0</v>
      </c>
      <c r="AA10" s="292">
        <f t="shared" si="1"/>
        <v>0</v>
      </c>
      <c r="AB10" s="292">
        <f t="shared" si="1"/>
        <v>0</v>
      </c>
      <c r="AC10" s="292">
        <f t="shared" si="1"/>
        <v>0</v>
      </c>
      <c r="AD10" s="294">
        <f>N10+P10</f>
        <v>0</v>
      </c>
      <c r="AE10" s="292">
        <f>AE11</f>
        <v>0</v>
      </c>
      <c r="AF10" s="295">
        <f>SUM(AF11:AF11)</f>
        <v>0</v>
      </c>
      <c r="AG10" s="296"/>
      <c r="AH10" s="296"/>
      <c r="AI10" s="297"/>
    </row>
    <row r="11" spans="1:35" ht="204.75" thickBot="1">
      <c r="A11" s="533" t="s">
        <v>602</v>
      </c>
      <c r="B11" s="549">
        <v>2012252580060</v>
      </c>
      <c r="C11" s="550"/>
      <c r="D11" s="550"/>
      <c r="E11" s="551"/>
      <c r="F11" s="232"/>
      <c r="G11" s="13" t="s">
        <v>603</v>
      </c>
      <c r="H11" s="16" t="s">
        <v>604</v>
      </c>
      <c r="I11" s="552"/>
      <c r="J11" s="553">
        <v>80</v>
      </c>
      <c r="K11" s="554">
        <v>40</v>
      </c>
      <c r="L11" s="555"/>
      <c r="M11" s="556"/>
      <c r="N11" s="557"/>
      <c r="O11" s="238"/>
      <c r="P11" s="558"/>
      <c r="Q11" s="559"/>
      <c r="R11" s="380">
        <v>26287111</v>
      </c>
      <c r="S11" s="559"/>
      <c r="T11" s="559"/>
      <c r="U11" s="559"/>
      <c r="V11" s="559"/>
      <c r="W11" s="559"/>
      <c r="X11" s="559"/>
      <c r="Y11" s="559"/>
      <c r="Z11" s="559"/>
      <c r="AA11" s="559"/>
      <c r="AB11" s="280"/>
      <c r="AC11" s="280"/>
      <c r="AD11" s="238">
        <f>R11</f>
        <v>26287111</v>
      </c>
      <c r="AE11" s="238"/>
      <c r="AF11" s="560" t="s">
        <v>605</v>
      </c>
      <c r="AG11" s="258" t="s">
        <v>606</v>
      </c>
      <c r="AH11" s="258" t="s">
        <v>607</v>
      </c>
      <c r="AI11" s="561" t="s">
        <v>608</v>
      </c>
    </row>
    <row r="12" spans="1:35" ht="15.75" thickBot="1">
      <c r="A12" s="215"/>
      <c r="B12" s="562"/>
      <c r="C12" s="216"/>
      <c r="D12" s="216"/>
      <c r="E12" s="216"/>
      <c r="F12" s="216"/>
      <c r="G12" s="216"/>
      <c r="H12" s="283"/>
      <c r="I12" s="283"/>
      <c r="J12" s="283"/>
      <c r="K12" s="283"/>
      <c r="L12" s="283"/>
      <c r="M12" s="283"/>
      <c r="N12" s="216"/>
      <c r="O12" s="216"/>
      <c r="P12" s="216"/>
      <c r="Q12" s="216"/>
      <c r="R12" s="216"/>
      <c r="S12" s="216"/>
      <c r="T12" s="216"/>
      <c r="U12" s="216"/>
      <c r="V12" s="216"/>
      <c r="W12" s="216"/>
      <c r="X12" s="216"/>
      <c r="Y12" s="216"/>
      <c r="Z12" s="216"/>
      <c r="AA12" s="216"/>
      <c r="AB12" s="216"/>
      <c r="AC12" s="216"/>
      <c r="AD12" s="216"/>
      <c r="AE12" s="216"/>
      <c r="AF12" s="216"/>
      <c r="AG12" s="216"/>
      <c r="AH12" s="216"/>
      <c r="AI12" s="217"/>
    </row>
    <row r="13" spans="1:35" ht="46.5" thickBot="1">
      <c r="A13" s="284" t="s">
        <v>13</v>
      </c>
      <c r="B13" s="412" t="s">
        <v>30</v>
      </c>
      <c r="C13" s="285" t="s">
        <v>14</v>
      </c>
      <c r="D13" s="285" t="s">
        <v>26</v>
      </c>
      <c r="E13" s="286" t="s">
        <v>27</v>
      </c>
      <c r="F13" s="286" t="s">
        <v>28</v>
      </c>
      <c r="G13" s="287" t="s">
        <v>15</v>
      </c>
      <c r="H13" s="546" t="s">
        <v>31</v>
      </c>
      <c r="I13" s="547"/>
      <c r="J13" s="547"/>
      <c r="K13" s="547"/>
      <c r="L13" s="547"/>
      <c r="M13" s="548"/>
      <c r="N13" s="291">
        <f aca="true" t="shared" si="2" ref="N13:AC13">SUM(N14:N17)</f>
        <v>0</v>
      </c>
      <c r="O13" s="292">
        <f t="shared" si="2"/>
        <v>0</v>
      </c>
      <c r="P13" s="293">
        <f t="shared" si="2"/>
        <v>0</v>
      </c>
      <c r="Q13" s="292">
        <f t="shared" si="2"/>
        <v>0</v>
      </c>
      <c r="R13" s="292">
        <f t="shared" si="2"/>
        <v>7000000</v>
      </c>
      <c r="S13" s="292">
        <f t="shared" si="2"/>
        <v>0</v>
      </c>
      <c r="T13" s="292">
        <f t="shared" si="2"/>
        <v>0</v>
      </c>
      <c r="U13" s="292">
        <f t="shared" si="2"/>
        <v>0</v>
      </c>
      <c r="V13" s="292">
        <f t="shared" si="2"/>
        <v>0</v>
      </c>
      <c r="W13" s="292">
        <f t="shared" si="2"/>
        <v>0</v>
      </c>
      <c r="X13" s="292">
        <f t="shared" si="2"/>
        <v>0</v>
      </c>
      <c r="Y13" s="292">
        <f t="shared" si="2"/>
        <v>0</v>
      </c>
      <c r="Z13" s="292">
        <f>SUM(Z14:Z17)</f>
        <v>8000000</v>
      </c>
      <c r="AA13" s="292">
        <f t="shared" si="2"/>
        <v>0</v>
      </c>
      <c r="AB13" s="292">
        <f t="shared" si="2"/>
        <v>0</v>
      </c>
      <c r="AC13" s="292">
        <f t="shared" si="2"/>
        <v>0</v>
      </c>
      <c r="AD13" s="294">
        <f>R13+Z13</f>
        <v>15000000</v>
      </c>
      <c r="AE13" s="292">
        <f>AE14</f>
        <v>0</v>
      </c>
      <c r="AF13" s="295">
        <f>SUM(AF14:AF17)</f>
        <v>0</v>
      </c>
      <c r="AG13" s="296"/>
      <c r="AH13" s="296"/>
      <c r="AI13" s="297"/>
    </row>
    <row r="14" spans="1:35" ht="33.75">
      <c r="A14" s="1047" t="s">
        <v>609</v>
      </c>
      <c r="B14" s="1140">
        <v>2012252580061</v>
      </c>
      <c r="C14" s="550" t="s">
        <v>610</v>
      </c>
      <c r="D14" s="550" t="s">
        <v>611</v>
      </c>
      <c r="E14" s="563" t="s">
        <v>429</v>
      </c>
      <c r="F14" s="232" t="s">
        <v>429</v>
      </c>
      <c r="G14" s="1142" t="s">
        <v>612</v>
      </c>
      <c r="H14" s="1145" t="s">
        <v>613</v>
      </c>
      <c r="I14" s="4" t="s">
        <v>429</v>
      </c>
      <c r="J14" s="1147">
        <v>0.2</v>
      </c>
      <c r="K14" s="564" t="s">
        <v>429</v>
      </c>
      <c r="L14" s="1149" t="s">
        <v>429</v>
      </c>
      <c r="M14" s="1138" t="s">
        <v>429</v>
      </c>
      <c r="N14" s="1131"/>
      <c r="O14" s="1131"/>
      <c r="P14" s="1131"/>
      <c r="Q14" s="1131"/>
      <c r="R14" s="1131">
        <v>7000000</v>
      </c>
      <c r="S14" s="1131"/>
      <c r="T14" s="1131"/>
      <c r="U14" s="1131"/>
      <c r="V14" s="1131"/>
      <c r="W14" s="1131"/>
      <c r="X14" s="1131"/>
      <c r="Y14" s="1131"/>
      <c r="Z14" s="986">
        <v>8000000</v>
      </c>
      <c r="AA14" s="1134"/>
      <c r="AB14" s="1137"/>
      <c r="AC14" s="1137"/>
      <c r="AD14" s="840">
        <f>R14+Z14</f>
        <v>15000000</v>
      </c>
      <c r="AE14" s="840"/>
      <c r="AF14" s="1123" t="s">
        <v>605</v>
      </c>
      <c r="AG14" s="841" t="s">
        <v>606</v>
      </c>
      <c r="AH14" s="841" t="s">
        <v>607</v>
      </c>
      <c r="AI14" s="1045" t="s">
        <v>608</v>
      </c>
    </row>
    <row r="15" spans="1:35" ht="22.5">
      <c r="A15" s="1048"/>
      <c r="B15" s="858"/>
      <c r="C15" s="566" t="s">
        <v>614</v>
      </c>
      <c r="D15" s="566" t="s">
        <v>615</v>
      </c>
      <c r="E15" s="231">
        <v>150</v>
      </c>
      <c r="F15" s="232">
        <v>150</v>
      </c>
      <c r="G15" s="1143"/>
      <c r="H15" s="1145"/>
      <c r="I15" s="4" t="s">
        <v>429</v>
      </c>
      <c r="J15" s="1147"/>
      <c r="K15" s="236" t="s">
        <v>429</v>
      </c>
      <c r="L15" s="1149"/>
      <c r="M15" s="1138"/>
      <c r="N15" s="1132"/>
      <c r="O15" s="1132"/>
      <c r="P15" s="1132"/>
      <c r="Q15" s="1132"/>
      <c r="R15" s="1132"/>
      <c r="S15" s="1132"/>
      <c r="T15" s="1132"/>
      <c r="U15" s="1132"/>
      <c r="V15" s="1132"/>
      <c r="W15" s="1132"/>
      <c r="X15" s="1132"/>
      <c r="Y15" s="1132"/>
      <c r="Z15" s="987"/>
      <c r="AA15" s="1135"/>
      <c r="AB15" s="1135"/>
      <c r="AC15" s="1135"/>
      <c r="AD15" s="840"/>
      <c r="AE15" s="840"/>
      <c r="AF15" s="1124"/>
      <c r="AG15" s="841"/>
      <c r="AH15" s="841"/>
      <c r="AI15" s="1045"/>
    </row>
    <row r="16" spans="1:35" ht="22.5">
      <c r="A16" s="1048"/>
      <c r="B16" s="858"/>
      <c r="C16" s="566" t="s">
        <v>616</v>
      </c>
      <c r="D16" s="566" t="s">
        <v>617</v>
      </c>
      <c r="E16" s="242">
        <v>250</v>
      </c>
      <c r="F16" s="232">
        <v>250</v>
      </c>
      <c r="G16" s="1143"/>
      <c r="H16" s="1145"/>
      <c r="I16" s="4" t="s">
        <v>429</v>
      </c>
      <c r="J16" s="1147"/>
      <c r="K16" s="236" t="s">
        <v>429</v>
      </c>
      <c r="L16" s="1149"/>
      <c r="M16" s="1138"/>
      <c r="N16" s="1132"/>
      <c r="O16" s="1132"/>
      <c r="P16" s="1132"/>
      <c r="Q16" s="1132"/>
      <c r="R16" s="1132"/>
      <c r="S16" s="1132"/>
      <c r="T16" s="1132"/>
      <c r="U16" s="1132"/>
      <c r="V16" s="1132"/>
      <c r="W16" s="1132"/>
      <c r="X16" s="1132"/>
      <c r="Y16" s="1132"/>
      <c r="Z16" s="987"/>
      <c r="AA16" s="1135"/>
      <c r="AB16" s="1135"/>
      <c r="AC16" s="1135"/>
      <c r="AD16" s="840"/>
      <c r="AE16" s="840"/>
      <c r="AF16" s="1124"/>
      <c r="AG16" s="841"/>
      <c r="AH16" s="841"/>
      <c r="AI16" s="1045"/>
    </row>
    <row r="17" spans="1:35" ht="34.5" thickBot="1">
      <c r="A17" s="1049"/>
      <c r="B17" s="1141"/>
      <c r="C17" s="567" t="s">
        <v>618</v>
      </c>
      <c r="D17" s="567" t="s">
        <v>619</v>
      </c>
      <c r="E17" s="568">
        <v>1000</v>
      </c>
      <c r="F17" s="435">
        <v>1000</v>
      </c>
      <c r="G17" s="1144"/>
      <c r="H17" s="1146"/>
      <c r="I17" s="5" t="s">
        <v>429</v>
      </c>
      <c r="J17" s="1148"/>
      <c r="K17" s="569">
        <v>2000</v>
      </c>
      <c r="L17" s="1150"/>
      <c r="M17" s="1139"/>
      <c r="N17" s="1133"/>
      <c r="O17" s="1133"/>
      <c r="P17" s="1133"/>
      <c r="Q17" s="1133"/>
      <c r="R17" s="1133"/>
      <c r="S17" s="1133"/>
      <c r="T17" s="1133"/>
      <c r="U17" s="1133"/>
      <c r="V17" s="1133"/>
      <c r="W17" s="1133"/>
      <c r="X17" s="1133"/>
      <c r="Y17" s="1133"/>
      <c r="Z17" s="988"/>
      <c r="AA17" s="1136"/>
      <c r="AB17" s="1136"/>
      <c r="AC17" s="1136"/>
      <c r="AD17" s="1026"/>
      <c r="AE17" s="1026"/>
      <c r="AF17" s="1125"/>
      <c r="AG17" s="1009"/>
      <c r="AH17" s="1009"/>
      <c r="AI17" s="1046"/>
    </row>
    <row r="18" spans="1:35" ht="42" thickBot="1">
      <c r="A18" s="284" t="s">
        <v>13</v>
      </c>
      <c r="B18" s="412" t="s">
        <v>30</v>
      </c>
      <c r="C18" s="285" t="s">
        <v>14</v>
      </c>
      <c r="D18" s="285" t="s">
        <v>29</v>
      </c>
      <c r="E18" s="286" t="s">
        <v>27</v>
      </c>
      <c r="F18" s="286" t="s">
        <v>28</v>
      </c>
      <c r="G18" s="287" t="s">
        <v>16</v>
      </c>
      <c r="H18" s="546" t="s">
        <v>31</v>
      </c>
      <c r="I18" s="413"/>
      <c r="J18" s="414"/>
      <c r="K18" s="414"/>
      <c r="L18" s="289"/>
      <c r="M18" s="290"/>
      <c r="N18" s="291">
        <f aca="true" t="shared" si="3" ref="N18:AC18">SUM(N19:N19)</f>
        <v>0</v>
      </c>
      <c r="O18" s="292">
        <f t="shared" si="3"/>
        <v>0</v>
      </c>
      <c r="P18" s="293">
        <f t="shared" si="3"/>
        <v>0</v>
      </c>
      <c r="Q18" s="292">
        <f t="shared" si="3"/>
        <v>0</v>
      </c>
      <c r="R18" s="292">
        <f t="shared" si="3"/>
        <v>9000000</v>
      </c>
      <c r="S18" s="292">
        <f t="shared" si="3"/>
        <v>0</v>
      </c>
      <c r="T18" s="292">
        <f t="shared" si="3"/>
        <v>0</v>
      </c>
      <c r="U18" s="292">
        <f t="shared" si="3"/>
        <v>0</v>
      </c>
      <c r="V18" s="292">
        <f t="shared" si="3"/>
        <v>0</v>
      </c>
      <c r="W18" s="292">
        <f t="shared" si="3"/>
        <v>0</v>
      </c>
      <c r="X18" s="292">
        <f t="shared" si="3"/>
        <v>0</v>
      </c>
      <c r="Y18" s="292">
        <f t="shared" si="3"/>
        <v>0</v>
      </c>
      <c r="Z18" s="292">
        <f t="shared" si="3"/>
        <v>0</v>
      </c>
      <c r="AA18" s="292">
        <f t="shared" si="3"/>
        <v>0</v>
      </c>
      <c r="AB18" s="292">
        <f t="shared" si="3"/>
        <v>0</v>
      </c>
      <c r="AC18" s="292">
        <f t="shared" si="3"/>
        <v>0</v>
      </c>
      <c r="AD18" s="293">
        <f>AD19</f>
        <v>0</v>
      </c>
      <c r="AE18" s="292">
        <f>AE19</f>
        <v>0</v>
      </c>
      <c r="AF18" s="295">
        <f>SUM(AF19:AF19)</f>
        <v>0</v>
      </c>
      <c r="AG18" s="296"/>
      <c r="AH18" s="296"/>
      <c r="AI18" s="297"/>
    </row>
    <row r="19" spans="1:35" ht="242.25">
      <c r="A19" s="570" t="s">
        <v>620</v>
      </c>
      <c r="B19" s="229">
        <v>2012252580062</v>
      </c>
      <c r="C19" s="230" t="s">
        <v>621</v>
      </c>
      <c r="D19" s="230">
        <v>1</v>
      </c>
      <c r="E19" s="256">
        <v>0</v>
      </c>
      <c r="F19" s="232">
        <v>1</v>
      </c>
      <c r="G19" s="13" t="s">
        <v>622</v>
      </c>
      <c r="H19" s="16" t="s">
        <v>623</v>
      </c>
      <c r="I19" s="306"/>
      <c r="J19" s="267">
        <v>50</v>
      </c>
      <c r="K19" s="267">
        <v>20</v>
      </c>
      <c r="L19" s="258"/>
      <c r="M19" s="571"/>
      <c r="N19" s="572"/>
      <c r="O19" s="238"/>
      <c r="P19" s="238"/>
      <c r="Q19" s="238"/>
      <c r="R19" s="238">
        <v>9000000</v>
      </c>
      <c r="S19" s="238"/>
      <c r="T19" s="238"/>
      <c r="U19" s="238"/>
      <c r="V19" s="238"/>
      <c r="W19" s="238"/>
      <c r="X19" s="238"/>
      <c r="Y19" s="238"/>
      <c r="Z19" s="238"/>
      <c r="AA19" s="238"/>
      <c r="AB19" s="238" t="s">
        <v>429</v>
      </c>
      <c r="AC19" s="238"/>
      <c r="AD19" s="238"/>
      <c r="AE19" s="238"/>
      <c r="AF19" s="418" t="s">
        <v>624</v>
      </c>
      <c r="AG19" s="240" t="s">
        <v>625</v>
      </c>
      <c r="AH19" s="419" t="s">
        <v>626</v>
      </c>
      <c r="AI19" s="561" t="s">
        <v>608</v>
      </c>
    </row>
    <row r="20" spans="1:35" ht="15.75" thickBot="1">
      <c r="A20" s="573"/>
      <c r="B20" s="574"/>
      <c r="C20" s="575"/>
      <c r="D20" s="575"/>
      <c r="E20" s="575"/>
      <c r="F20" s="575"/>
      <c r="G20" s="575"/>
      <c r="H20" s="576"/>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7"/>
    </row>
    <row r="21" spans="1:35" ht="41.25">
      <c r="A21" s="284" t="s">
        <v>13</v>
      </c>
      <c r="B21" s="412" t="s">
        <v>30</v>
      </c>
      <c r="C21" s="285" t="s">
        <v>14</v>
      </c>
      <c r="D21" s="285" t="s">
        <v>29</v>
      </c>
      <c r="E21" s="286" t="s">
        <v>27</v>
      </c>
      <c r="F21" s="286" t="s">
        <v>28</v>
      </c>
      <c r="G21" s="287" t="s">
        <v>16</v>
      </c>
      <c r="H21" s="288" t="s">
        <v>31</v>
      </c>
      <c r="I21" s="413"/>
      <c r="J21" s="414"/>
      <c r="K21" s="414"/>
      <c r="L21" s="289"/>
      <c r="M21" s="290"/>
      <c r="N21" s="291">
        <f>SUM(N22:N24)</f>
        <v>0</v>
      </c>
      <c r="O21" s="292">
        <f aca="true" t="shared" si="4" ref="O21:AC21">SUM(O22:O25)</f>
        <v>0</v>
      </c>
      <c r="P21" s="293">
        <f t="shared" si="4"/>
        <v>0</v>
      </c>
      <c r="Q21" s="292">
        <f t="shared" si="4"/>
        <v>0</v>
      </c>
      <c r="R21" s="292">
        <f t="shared" si="4"/>
        <v>1000000</v>
      </c>
      <c r="S21" s="292">
        <f t="shared" si="4"/>
        <v>0</v>
      </c>
      <c r="T21" s="292">
        <f t="shared" si="4"/>
        <v>0</v>
      </c>
      <c r="U21" s="292">
        <f t="shared" si="4"/>
        <v>0</v>
      </c>
      <c r="V21" s="292">
        <f t="shared" si="4"/>
        <v>0</v>
      </c>
      <c r="W21" s="292">
        <f t="shared" si="4"/>
        <v>0</v>
      </c>
      <c r="X21" s="292">
        <f t="shared" si="4"/>
        <v>0</v>
      </c>
      <c r="Y21" s="292">
        <f t="shared" si="4"/>
        <v>0</v>
      </c>
      <c r="Z21" s="292">
        <f t="shared" si="4"/>
        <v>0</v>
      </c>
      <c r="AA21" s="292">
        <f t="shared" si="4"/>
        <v>0</v>
      </c>
      <c r="AB21" s="292">
        <f t="shared" si="4"/>
        <v>0</v>
      </c>
      <c r="AC21" s="292">
        <f t="shared" si="4"/>
        <v>0</v>
      </c>
      <c r="AD21" s="293">
        <f>R21</f>
        <v>1000000</v>
      </c>
      <c r="AE21" s="292">
        <f>AE22</f>
        <v>0</v>
      </c>
      <c r="AF21" s="295">
        <f>SUM(AF22:AF25)</f>
        <v>0</v>
      </c>
      <c r="AG21" s="296"/>
      <c r="AH21" s="296"/>
      <c r="AI21" s="297"/>
    </row>
    <row r="22" spans="1:35" ht="22.5">
      <c r="A22" s="854" t="s">
        <v>627</v>
      </c>
      <c r="B22" s="1126">
        <v>2012252580063</v>
      </c>
      <c r="C22" s="230" t="s">
        <v>628</v>
      </c>
      <c r="D22" s="230" t="s">
        <v>615</v>
      </c>
      <c r="E22" s="578">
        <v>150</v>
      </c>
      <c r="F22" s="232">
        <v>150</v>
      </c>
      <c r="G22" s="1129" t="s">
        <v>629</v>
      </c>
      <c r="H22" s="1129" t="s">
        <v>630</v>
      </c>
      <c r="I22" s="47">
        <v>50</v>
      </c>
      <c r="J22" s="859">
        <v>5</v>
      </c>
      <c r="K22" s="267">
        <v>300</v>
      </c>
      <c r="L22" s="857">
        <v>1</v>
      </c>
      <c r="M22" s="857">
        <v>1</v>
      </c>
      <c r="N22" s="1121" t="s">
        <v>429</v>
      </c>
      <c r="O22" s="840" t="s">
        <v>429</v>
      </c>
      <c r="P22" s="840" t="s">
        <v>429</v>
      </c>
      <c r="Q22" s="840" t="s">
        <v>429</v>
      </c>
      <c r="R22" s="1121">
        <v>1000000</v>
      </c>
      <c r="S22" s="840" t="s">
        <v>429</v>
      </c>
      <c r="T22" s="840" t="s">
        <v>429</v>
      </c>
      <c r="U22" s="840" t="s">
        <v>429</v>
      </c>
      <c r="V22" s="840" t="s">
        <v>429</v>
      </c>
      <c r="W22" s="840" t="s">
        <v>429</v>
      </c>
      <c r="X22" s="840" t="s">
        <v>429</v>
      </c>
      <c r="Y22" s="840" t="s">
        <v>429</v>
      </c>
      <c r="Z22" s="840" t="s">
        <v>429</v>
      </c>
      <c r="AA22" s="840" t="s">
        <v>429</v>
      </c>
      <c r="AB22" s="840" t="s">
        <v>429</v>
      </c>
      <c r="AC22" s="840" t="s">
        <v>429</v>
      </c>
      <c r="AD22" s="1121">
        <f>R22</f>
        <v>1000000</v>
      </c>
      <c r="AE22" s="840"/>
      <c r="AF22" s="857" t="s">
        <v>624</v>
      </c>
      <c r="AG22" s="857" t="s">
        <v>625</v>
      </c>
      <c r="AH22" s="1010" t="s">
        <v>626</v>
      </c>
      <c r="AI22" s="1114" t="s">
        <v>608</v>
      </c>
    </row>
    <row r="23" spans="1:35" ht="22.5">
      <c r="A23" s="1002"/>
      <c r="B23" s="1127"/>
      <c r="C23" s="230" t="s">
        <v>631</v>
      </c>
      <c r="D23" s="230" t="s">
        <v>632</v>
      </c>
      <c r="E23" s="578">
        <v>2</v>
      </c>
      <c r="F23" s="232">
        <v>2</v>
      </c>
      <c r="G23" s="1129"/>
      <c r="H23" s="1129"/>
      <c r="I23" s="47">
        <v>0</v>
      </c>
      <c r="J23" s="1130"/>
      <c r="K23" s="267">
        <v>4</v>
      </c>
      <c r="L23" s="857"/>
      <c r="M23" s="857"/>
      <c r="N23" s="987"/>
      <c r="O23" s="840"/>
      <c r="P23" s="840"/>
      <c r="Q23" s="840"/>
      <c r="R23" s="987"/>
      <c r="S23" s="840"/>
      <c r="T23" s="840"/>
      <c r="U23" s="840"/>
      <c r="V23" s="840"/>
      <c r="W23" s="840"/>
      <c r="X23" s="840"/>
      <c r="Y23" s="840"/>
      <c r="Z23" s="840"/>
      <c r="AA23" s="840"/>
      <c r="AB23" s="840"/>
      <c r="AC23" s="840"/>
      <c r="AD23" s="987"/>
      <c r="AE23" s="840"/>
      <c r="AF23" s="857"/>
      <c r="AG23" s="857"/>
      <c r="AH23" s="1010"/>
      <c r="AI23" s="1114"/>
    </row>
    <row r="24" spans="1:35" ht="22.5">
      <c r="A24" s="1002"/>
      <c r="B24" s="1127"/>
      <c r="C24" s="230" t="s">
        <v>633</v>
      </c>
      <c r="D24" s="230" t="s">
        <v>634</v>
      </c>
      <c r="E24" s="232">
        <v>1</v>
      </c>
      <c r="F24" s="232">
        <v>1</v>
      </c>
      <c r="G24" s="1129"/>
      <c r="H24" s="1129"/>
      <c r="I24" s="47">
        <v>0</v>
      </c>
      <c r="J24" s="1130"/>
      <c r="K24" s="267">
        <v>2</v>
      </c>
      <c r="L24" s="857"/>
      <c r="M24" s="857"/>
      <c r="N24" s="987"/>
      <c r="O24" s="840"/>
      <c r="P24" s="840"/>
      <c r="Q24" s="840"/>
      <c r="R24" s="987"/>
      <c r="S24" s="840"/>
      <c r="T24" s="840"/>
      <c r="U24" s="840"/>
      <c r="V24" s="840"/>
      <c r="W24" s="840"/>
      <c r="X24" s="840"/>
      <c r="Y24" s="840"/>
      <c r="Z24" s="840"/>
      <c r="AA24" s="840"/>
      <c r="AB24" s="840"/>
      <c r="AC24" s="840"/>
      <c r="AD24" s="987"/>
      <c r="AE24" s="840"/>
      <c r="AF24" s="857"/>
      <c r="AG24" s="857"/>
      <c r="AH24" s="1010"/>
      <c r="AI24" s="1114"/>
    </row>
    <row r="25" spans="1:35" ht="15">
      <c r="A25" s="1002"/>
      <c r="B25" s="1127"/>
      <c r="C25" s="230" t="s">
        <v>635</v>
      </c>
      <c r="D25" s="230" t="s">
        <v>636</v>
      </c>
      <c r="E25" s="232">
        <v>0</v>
      </c>
      <c r="F25" s="232">
        <v>1</v>
      </c>
      <c r="G25" s="1129"/>
      <c r="H25" s="1129"/>
      <c r="I25" s="47">
        <v>0</v>
      </c>
      <c r="J25" s="1130"/>
      <c r="K25" s="267">
        <v>1</v>
      </c>
      <c r="L25" s="857"/>
      <c r="M25" s="857"/>
      <c r="N25" s="987"/>
      <c r="O25" s="840"/>
      <c r="P25" s="840"/>
      <c r="Q25" s="840"/>
      <c r="R25" s="987"/>
      <c r="S25" s="840"/>
      <c r="T25" s="840"/>
      <c r="U25" s="840"/>
      <c r="V25" s="840"/>
      <c r="W25" s="840"/>
      <c r="X25" s="840"/>
      <c r="Y25" s="840"/>
      <c r="Z25" s="840"/>
      <c r="AA25" s="840"/>
      <c r="AB25" s="840"/>
      <c r="AC25" s="840"/>
      <c r="AD25" s="987"/>
      <c r="AE25" s="840"/>
      <c r="AF25" s="857"/>
      <c r="AG25" s="857"/>
      <c r="AH25" s="1010"/>
      <c r="AI25" s="1114"/>
    </row>
    <row r="26" spans="1:35" ht="216.75">
      <c r="A26" s="1002"/>
      <c r="B26" s="1127"/>
      <c r="C26" s="581"/>
      <c r="D26" s="581"/>
      <c r="E26" s="581"/>
      <c r="F26" s="581"/>
      <c r="G26" s="13" t="s">
        <v>637</v>
      </c>
      <c r="H26" s="15" t="s">
        <v>164</v>
      </c>
      <c r="I26" s="581"/>
      <c r="J26" s="15">
        <v>0.8</v>
      </c>
      <c r="K26" s="15">
        <v>0.4</v>
      </c>
      <c r="L26" s="581"/>
      <c r="M26" s="581"/>
      <c r="N26" s="987"/>
      <c r="O26" s="581"/>
      <c r="P26" s="581"/>
      <c r="Q26" s="581"/>
      <c r="R26" s="987"/>
      <c r="S26" s="581"/>
      <c r="T26" s="581"/>
      <c r="U26" s="581"/>
      <c r="V26" s="581"/>
      <c r="W26" s="581"/>
      <c r="X26" s="581"/>
      <c r="Y26" s="581"/>
      <c r="Z26" s="581"/>
      <c r="AA26" s="581"/>
      <c r="AB26" s="581"/>
      <c r="AC26" s="581"/>
      <c r="AD26" s="987"/>
      <c r="AE26" s="581"/>
      <c r="AF26" s="581"/>
      <c r="AG26" s="581"/>
      <c r="AH26" s="581"/>
      <c r="AI26" s="581"/>
    </row>
    <row r="27" spans="1:35" ht="127.5">
      <c r="A27" s="1002"/>
      <c r="B27" s="1127"/>
      <c r="C27" s="581"/>
      <c r="D27" s="581"/>
      <c r="E27" s="581"/>
      <c r="F27" s="581"/>
      <c r="G27" s="13" t="s">
        <v>638</v>
      </c>
      <c r="H27" s="15" t="s">
        <v>639</v>
      </c>
      <c r="I27" s="581"/>
      <c r="J27" s="15">
        <v>0.5</v>
      </c>
      <c r="K27" s="15">
        <v>0.35</v>
      </c>
      <c r="L27" s="581"/>
      <c r="M27" s="581"/>
      <c r="N27" s="987"/>
      <c r="O27" s="581"/>
      <c r="P27" s="581"/>
      <c r="Q27" s="581"/>
      <c r="R27" s="987"/>
      <c r="S27" s="581"/>
      <c r="T27" s="581"/>
      <c r="U27" s="581"/>
      <c r="V27" s="581"/>
      <c r="W27" s="581"/>
      <c r="X27" s="581"/>
      <c r="Y27" s="581"/>
      <c r="Z27" s="581"/>
      <c r="AA27" s="581"/>
      <c r="AB27" s="581"/>
      <c r="AC27" s="581"/>
      <c r="AD27" s="987"/>
      <c r="AE27" s="581"/>
      <c r="AF27" s="581"/>
      <c r="AG27" s="581"/>
      <c r="AH27" s="581"/>
      <c r="AI27" s="581"/>
    </row>
    <row r="28" spans="1:35" ht="267.75">
      <c r="A28" s="1002"/>
      <c r="B28" s="1127"/>
      <c r="C28" s="581"/>
      <c r="D28" s="581"/>
      <c r="E28" s="581"/>
      <c r="F28" s="581"/>
      <c r="G28" s="13" t="s">
        <v>640</v>
      </c>
      <c r="H28" s="15" t="s">
        <v>641</v>
      </c>
      <c r="I28" s="581"/>
      <c r="J28" s="15">
        <v>1</v>
      </c>
      <c r="K28" s="15">
        <v>0.5</v>
      </c>
      <c r="L28" s="581"/>
      <c r="M28" s="581"/>
      <c r="N28" s="987"/>
      <c r="O28" s="581"/>
      <c r="P28" s="581"/>
      <c r="Q28" s="581"/>
      <c r="R28" s="987"/>
      <c r="S28" s="581"/>
      <c r="T28" s="581"/>
      <c r="U28" s="581"/>
      <c r="V28" s="581"/>
      <c r="W28" s="581"/>
      <c r="X28" s="581"/>
      <c r="Y28" s="581"/>
      <c r="Z28" s="581"/>
      <c r="AA28" s="581"/>
      <c r="AB28" s="581"/>
      <c r="AC28" s="581"/>
      <c r="AD28" s="987"/>
      <c r="AE28" s="581"/>
      <c r="AF28" s="581"/>
      <c r="AG28" s="581"/>
      <c r="AH28" s="581"/>
      <c r="AI28" s="581"/>
    </row>
    <row r="29" spans="1:35" ht="153">
      <c r="A29" s="1002"/>
      <c r="B29" s="1127"/>
      <c r="C29" s="581"/>
      <c r="D29" s="581"/>
      <c r="E29" s="581"/>
      <c r="F29" s="581"/>
      <c r="G29" s="13" t="s">
        <v>642</v>
      </c>
      <c r="H29" s="16" t="s">
        <v>643</v>
      </c>
      <c r="I29" s="581"/>
      <c r="J29" s="16">
        <v>3</v>
      </c>
      <c r="K29" s="16">
        <v>1</v>
      </c>
      <c r="L29" s="581"/>
      <c r="M29" s="581"/>
      <c r="N29" s="987"/>
      <c r="O29" s="581"/>
      <c r="P29" s="581"/>
      <c r="Q29" s="581"/>
      <c r="R29" s="987"/>
      <c r="S29" s="581"/>
      <c r="T29" s="581"/>
      <c r="U29" s="581"/>
      <c r="V29" s="581"/>
      <c r="W29" s="581"/>
      <c r="X29" s="581"/>
      <c r="Y29" s="581"/>
      <c r="Z29" s="581"/>
      <c r="AA29" s="581"/>
      <c r="AB29" s="581"/>
      <c r="AC29" s="581"/>
      <c r="AD29" s="987"/>
      <c r="AE29" s="581"/>
      <c r="AF29" s="581"/>
      <c r="AG29" s="581"/>
      <c r="AH29" s="581"/>
      <c r="AI29" s="581"/>
    </row>
    <row r="30" spans="1:35" ht="165.75">
      <c r="A30" s="1002"/>
      <c r="B30" s="1127"/>
      <c r="C30" s="581"/>
      <c r="D30" s="581"/>
      <c r="E30" s="581"/>
      <c r="F30" s="581"/>
      <c r="G30" s="13" t="s">
        <v>644</v>
      </c>
      <c r="H30" s="16" t="s">
        <v>645</v>
      </c>
      <c r="I30" s="581"/>
      <c r="J30" s="16">
        <v>1</v>
      </c>
      <c r="K30" s="582">
        <v>0.005</v>
      </c>
      <c r="L30" s="581"/>
      <c r="M30" s="581"/>
      <c r="N30" s="987"/>
      <c r="O30" s="581"/>
      <c r="P30" s="581"/>
      <c r="Q30" s="581"/>
      <c r="R30" s="987"/>
      <c r="S30" s="581"/>
      <c r="T30" s="581"/>
      <c r="U30" s="581"/>
      <c r="V30" s="581"/>
      <c r="W30" s="581"/>
      <c r="X30" s="581"/>
      <c r="Y30" s="581"/>
      <c r="Z30" s="581"/>
      <c r="AA30" s="581"/>
      <c r="AB30" s="581"/>
      <c r="AC30" s="581"/>
      <c r="AD30" s="987"/>
      <c r="AE30" s="581"/>
      <c r="AF30" s="581"/>
      <c r="AG30" s="581"/>
      <c r="AH30" s="581"/>
      <c r="AI30" s="581"/>
    </row>
    <row r="31" spans="1:35" ht="140.25">
      <c r="A31" s="1002"/>
      <c r="B31" s="1127"/>
      <c r="C31" s="581"/>
      <c r="D31" s="581"/>
      <c r="E31" s="581"/>
      <c r="F31" s="581"/>
      <c r="G31" s="13" t="s">
        <v>646</v>
      </c>
      <c r="H31" s="16" t="s">
        <v>647</v>
      </c>
      <c r="I31" s="581"/>
      <c r="J31" s="16">
        <v>3</v>
      </c>
      <c r="K31" s="16">
        <v>1</v>
      </c>
      <c r="L31" s="581"/>
      <c r="M31" s="581"/>
      <c r="N31" s="987"/>
      <c r="O31" s="581"/>
      <c r="P31" s="581"/>
      <c r="Q31" s="581"/>
      <c r="R31" s="987"/>
      <c r="S31" s="581"/>
      <c r="T31" s="581"/>
      <c r="U31" s="581"/>
      <c r="V31" s="581"/>
      <c r="W31" s="581"/>
      <c r="X31" s="581"/>
      <c r="Y31" s="581"/>
      <c r="Z31" s="581"/>
      <c r="AA31" s="581"/>
      <c r="AB31" s="581"/>
      <c r="AC31" s="581"/>
      <c r="AD31" s="987"/>
      <c r="AE31" s="581"/>
      <c r="AF31" s="581"/>
      <c r="AG31" s="581"/>
      <c r="AH31" s="581"/>
      <c r="AI31" s="581"/>
    </row>
    <row r="32" spans="1:35" ht="127.5">
      <c r="A32" s="1002"/>
      <c r="B32" s="1127"/>
      <c r="C32" s="581"/>
      <c r="D32" s="581"/>
      <c r="E32" s="581"/>
      <c r="F32" s="581"/>
      <c r="G32" s="13" t="s">
        <v>648</v>
      </c>
      <c r="H32" s="16" t="s">
        <v>649</v>
      </c>
      <c r="I32" s="581"/>
      <c r="J32" s="16">
        <v>2</v>
      </c>
      <c r="K32" s="16">
        <v>1</v>
      </c>
      <c r="L32" s="581"/>
      <c r="M32" s="581"/>
      <c r="N32" s="987"/>
      <c r="O32" s="581"/>
      <c r="P32" s="581"/>
      <c r="Q32" s="581"/>
      <c r="R32" s="987"/>
      <c r="S32" s="581"/>
      <c r="T32" s="581"/>
      <c r="U32" s="581"/>
      <c r="V32" s="581"/>
      <c r="W32" s="581"/>
      <c r="X32" s="581"/>
      <c r="Y32" s="581"/>
      <c r="Z32" s="581"/>
      <c r="AA32" s="581"/>
      <c r="AB32" s="581"/>
      <c r="AC32" s="581"/>
      <c r="AD32" s="987"/>
      <c r="AE32" s="581"/>
      <c r="AF32" s="581"/>
      <c r="AG32" s="581"/>
      <c r="AH32" s="581"/>
      <c r="AI32" s="581"/>
    </row>
    <row r="33" spans="1:35" ht="191.25">
      <c r="A33" s="855"/>
      <c r="B33" s="1128"/>
      <c r="C33" s="581"/>
      <c r="D33" s="581"/>
      <c r="E33" s="581"/>
      <c r="F33" s="581"/>
      <c r="G33" s="13" t="s">
        <v>650</v>
      </c>
      <c r="H33" s="16" t="s">
        <v>651</v>
      </c>
      <c r="I33" s="581"/>
      <c r="J33" s="16">
        <v>1</v>
      </c>
      <c r="K33" s="16">
        <v>1</v>
      </c>
      <c r="L33" s="581"/>
      <c r="M33" s="581"/>
      <c r="N33" s="1122"/>
      <c r="O33" s="581"/>
      <c r="P33" s="581"/>
      <c r="Q33" s="581"/>
      <c r="R33" s="1122"/>
      <c r="S33" s="581"/>
      <c r="T33" s="581"/>
      <c r="U33" s="581"/>
      <c r="V33" s="581"/>
      <c r="W33" s="581"/>
      <c r="X33" s="581"/>
      <c r="Y33" s="581"/>
      <c r="Z33" s="581"/>
      <c r="AA33" s="581"/>
      <c r="AB33" s="581"/>
      <c r="AC33" s="581"/>
      <c r="AD33" s="1122"/>
      <c r="AE33" s="581"/>
      <c r="AF33" s="581"/>
      <c r="AG33" s="581"/>
      <c r="AH33" s="581"/>
      <c r="AI33" s="581"/>
    </row>
  </sheetData>
  <sheetProtection/>
  <mergeCells count="89">
    <mergeCell ref="A2:AI2"/>
    <mergeCell ref="A3:AI3"/>
    <mergeCell ref="A4:G4"/>
    <mergeCell ref="H4:S4"/>
    <mergeCell ref="T4:AI4"/>
    <mergeCell ref="A5:C5"/>
    <mergeCell ref="E5:M5"/>
    <mergeCell ref="N5:AE5"/>
    <mergeCell ref="AF5:AI5"/>
    <mergeCell ref="A6:A7"/>
    <mergeCell ref="B6:G7"/>
    <mergeCell ref="H6:H7"/>
    <mergeCell ref="I6:I7"/>
    <mergeCell ref="J6:J7"/>
    <mergeCell ref="K6:K7"/>
    <mergeCell ref="L6:L7"/>
    <mergeCell ref="M6:M7"/>
    <mergeCell ref="N6:O6"/>
    <mergeCell ref="P6:Q6"/>
    <mergeCell ref="R6:S6"/>
    <mergeCell ref="T6:U6"/>
    <mergeCell ref="V6:W6"/>
    <mergeCell ref="X6:Y6"/>
    <mergeCell ref="Z6:AA6"/>
    <mergeCell ref="AB6:AC6"/>
    <mergeCell ref="AD6:AE6"/>
    <mergeCell ref="AF6:AF7"/>
    <mergeCell ref="AG6:AG7"/>
    <mergeCell ref="AH6:AH7"/>
    <mergeCell ref="AI6:AI7"/>
    <mergeCell ref="B8:G8"/>
    <mergeCell ref="A14:A17"/>
    <mergeCell ref="B14:B17"/>
    <mergeCell ref="G14:G17"/>
    <mergeCell ref="H14:H17"/>
    <mergeCell ref="J14:J17"/>
    <mergeCell ref="L14:L17"/>
    <mergeCell ref="M14:M17"/>
    <mergeCell ref="N14:N17"/>
    <mergeCell ref="O14:O17"/>
    <mergeCell ref="P14:P17"/>
    <mergeCell ref="Q14:Q17"/>
    <mergeCell ref="R14:R17"/>
    <mergeCell ref="S14:S17"/>
    <mergeCell ref="T14:T17"/>
    <mergeCell ref="U14:U17"/>
    <mergeCell ref="V14:V17"/>
    <mergeCell ref="W14:W17"/>
    <mergeCell ref="X14:X17"/>
    <mergeCell ref="Y14:Y17"/>
    <mergeCell ref="Z14:Z17"/>
    <mergeCell ref="AA14:AA17"/>
    <mergeCell ref="AB14:AB17"/>
    <mergeCell ref="AC14:AC17"/>
    <mergeCell ref="AD14:AD17"/>
    <mergeCell ref="AE14:AE17"/>
    <mergeCell ref="AF14:AF17"/>
    <mergeCell ref="AG14:AG17"/>
    <mergeCell ref="AH14:AH17"/>
    <mergeCell ref="AI14:AI17"/>
    <mergeCell ref="A22:A33"/>
    <mergeCell ref="B22:B33"/>
    <mergeCell ref="G22:G25"/>
    <mergeCell ref="H22:H25"/>
    <mergeCell ref="J22:J25"/>
    <mergeCell ref="L22:L25"/>
    <mergeCell ref="M22:M25"/>
    <mergeCell ref="N22:N33"/>
    <mergeCell ref="O22:O25"/>
    <mergeCell ref="P22:P25"/>
    <mergeCell ref="Q22:Q25"/>
    <mergeCell ref="R22:R33"/>
    <mergeCell ref="S22:S25"/>
    <mergeCell ref="T22:T25"/>
    <mergeCell ref="U22:U25"/>
    <mergeCell ref="V22:V25"/>
    <mergeCell ref="W22:W25"/>
    <mergeCell ref="X22:X25"/>
    <mergeCell ref="Y22:Y25"/>
    <mergeCell ref="Z22:Z25"/>
    <mergeCell ref="AA22:AA25"/>
    <mergeCell ref="AB22:AB25"/>
    <mergeCell ref="AC22:AC25"/>
    <mergeCell ref="AD22:AD33"/>
    <mergeCell ref="AE22:AE25"/>
    <mergeCell ref="AF22:AF25"/>
    <mergeCell ref="AG22:AG25"/>
    <mergeCell ref="AH22:AH25"/>
    <mergeCell ref="AI22:AI25"/>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B1:AK33"/>
  <sheetViews>
    <sheetView zoomScale="85" zoomScaleNormal="85" zoomScalePageLayoutView="0" workbookViewId="0" topLeftCell="A19">
      <selection activeCell="I10" sqref="I10"/>
    </sheetView>
  </sheetViews>
  <sheetFormatPr defaultColWidth="11.421875" defaultRowHeight="15"/>
  <cols>
    <col min="1" max="1" width="4.57421875" style="0" customWidth="1"/>
    <col min="2" max="2" width="15.8515625" style="7" customWidth="1"/>
    <col min="3" max="3" width="10.00390625" style="7" customWidth="1"/>
    <col min="4" max="4" width="27.7109375" style="0" customWidth="1"/>
    <col min="5" max="5" width="10.00390625" style="0" customWidth="1"/>
    <col min="8" max="8" width="19.28125" style="8" customWidth="1"/>
    <col min="9" max="9" width="15.7109375" style="8" customWidth="1"/>
    <col min="10" max="10" width="8.28125" style="8" customWidth="1"/>
    <col min="11" max="12" width="5.7109375" style="0" customWidth="1"/>
    <col min="13" max="13" width="6.57421875" style="0" customWidth="1"/>
    <col min="14" max="14" width="6.140625" style="0" customWidth="1"/>
    <col min="15" max="32" width="5.00390625" style="0" customWidth="1"/>
    <col min="33" max="33" width="5.140625" style="9" customWidth="1"/>
    <col min="34" max="34" width="5.421875" style="0" customWidth="1"/>
    <col min="35" max="35" width="4.8515625" style="0" customWidth="1"/>
    <col min="36" max="36" width="7.140625" style="0" customWidth="1"/>
  </cols>
  <sheetData>
    <row r="1" spans="2:36" ht="15.75" thickBot="1">
      <c r="B1" s="1"/>
      <c r="C1" s="1"/>
      <c r="D1" s="2"/>
      <c r="E1" s="2"/>
      <c r="F1" s="2"/>
      <c r="G1" s="2"/>
      <c r="H1" s="3"/>
      <c r="I1" s="3"/>
      <c r="J1" s="3"/>
      <c r="K1" s="2"/>
      <c r="L1" s="2"/>
      <c r="M1" s="2"/>
      <c r="N1" s="2"/>
      <c r="O1" s="2"/>
      <c r="P1" s="2"/>
      <c r="Q1" s="2"/>
      <c r="R1" s="2"/>
      <c r="S1" s="2"/>
      <c r="T1" s="2"/>
      <c r="U1" s="2"/>
      <c r="V1" s="2"/>
      <c r="W1" s="2"/>
      <c r="X1" s="2"/>
      <c r="Y1" s="2"/>
      <c r="Z1" s="2"/>
      <c r="AA1" s="2"/>
      <c r="AB1" s="2"/>
      <c r="AC1" s="2"/>
      <c r="AD1" s="2"/>
      <c r="AE1" s="2"/>
      <c r="AF1" s="2"/>
      <c r="AG1" s="2"/>
      <c r="AH1" s="2"/>
      <c r="AI1" s="2"/>
      <c r="AJ1" s="2"/>
    </row>
    <row r="2" spans="2:36" s="17" customFormat="1" ht="23.25">
      <c r="B2" s="1225" t="s">
        <v>59</v>
      </c>
      <c r="C2" s="1226"/>
      <c r="D2" s="1226"/>
      <c r="E2" s="1226"/>
      <c r="F2" s="1226"/>
      <c r="G2" s="1226"/>
      <c r="H2" s="1226"/>
      <c r="I2" s="1226"/>
      <c r="J2" s="1226"/>
      <c r="K2" s="1226"/>
      <c r="L2" s="1226"/>
      <c r="M2" s="1226"/>
      <c r="N2" s="1226"/>
      <c r="O2" s="1226"/>
      <c r="P2" s="1226"/>
      <c r="Q2" s="1226"/>
      <c r="R2" s="1226"/>
      <c r="S2" s="1226"/>
      <c r="T2" s="1226"/>
      <c r="U2" s="1226"/>
      <c r="V2" s="1226"/>
      <c r="W2" s="1226"/>
      <c r="X2" s="1226"/>
      <c r="Y2" s="1226"/>
      <c r="Z2" s="1226"/>
      <c r="AA2" s="1226"/>
      <c r="AB2" s="1226"/>
      <c r="AC2" s="1226"/>
      <c r="AD2" s="1226"/>
      <c r="AE2" s="1226"/>
      <c r="AF2" s="1226"/>
      <c r="AG2" s="1226"/>
      <c r="AH2" s="1226"/>
      <c r="AI2" s="1226"/>
      <c r="AJ2" s="1227"/>
    </row>
    <row r="3" spans="2:36" s="17" customFormat="1" ht="15.75" thickBot="1">
      <c r="B3" s="1206" t="s">
        <v>36</v>
      </c>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c r="AG3" s="1207"/>
      <c r="AH3" s="1207"/>
      <c r="AI3" s="1207"/>
      <c r="AJ3" s="1208"/>
    </row>
    <row r="4" spans="2:36" s="44" customFormat="1" ht="33.75" customHeight="1">
      <c r="B4" s="1209" t="s">
        <v>37</v>
      </c>
      <c r="C4" s="1210"/>
      <c r="D4" s="1210"/>
      <c r="E4" s="1210"/>
      <c r="F4" s="1210"/>
      <c r="G4" s="1210"/>
      <c r="H4" s="1211"/>
      <c r="I4" s="1212" t="s">
        <v>38</v>
      </c>
      <c r="J4" s="1213"/>
      <c r="K4" s="1213"/>
      <c r="L4" s="1213"/>
      <c r="M4" s="1213"/>
      <c r="N4" s="1213"/>
      <c r="O4" s="1213"/>
      <c r="P4" s="1213"/>
      <c r="Q4" s="1213"/>
      <c r="R4" s="1213"/>
      <c r="S4" s="1213"/>
      <c r="T4" s="1214"/>
      <c r="U4" s="1212" t="s">
        <v>39</v>
      </c>
      <c r="V4" s="1215"/>
      <c r="W4" s="1215"/>
      <c r="X4" s="1215"/>
      <c r="Y4" s="1215"/>
      <c r="Z4" s="1215"/>
      <c r="AA4" s="1215"/>
      <c r="AB4" s="1215"/>
      <c r="AC4" s="1215"/>
      <c r="AD4" s="1215"/>
      <c r="AE4" s="1215"/>
      <c r="AF4" s="1215"/>
      <c r="AG4" s="1215"/>
      <c r="AH4" s="1215"/>
      <c r="AI4" s="1215"/>
      <c r="AJ4" s="1216"/>
    </row>
    <row r="5" spans="2:36" s="44" customFormat="1" ht="39" customHeight="1" thickBot="1">
      <c r="B5" s="1217" t="s">
        <v>61</v>
      </c>
      <c r="C5" s="1218"/>
      <c r="D5" s="1219"/>
      <c r="E5" s="111"/>
      <c r="F5" s="1220" t="s">
        <v>62</v>
      </c>
      <c r="G5" s="1220"/>
      <c r="H5" s="1220"/>
      <c r="I5" s="1220"/>
      <c r="J5" s="1220"/>
      <c r="K5" s="1220"/>
      <c r="L5" s="1220"/>
      <c r="M5" s="1220"/>
      <c r="N5" s="1221"/>
      <c r="O5" s="1222" t="s">
        <v>0</v>
      </c>
      <c r="P5" s="1223"/>
      <c r="Q5" s="1223"/>
      <c r="R5" s="1223"/>
      <c r="S5" s="1223"/>
      <c r="T5" s="1223"/>
      <c r="U5" s="1223"/>
      <c r="V5" s="1223"/>
      <c r="W5" s="1223"/>
      <c r="X5" s="1223"/>
      <c r="Y5" s="1223"/>
      <c r="Z5" s="1223"/>
      <c r="AA5" s="1223"/>
      <c r="AB5" s="1223"/>
      <c r="AC5" s="1223"/>
      <c r="AD5" s="1223"/>
      <c r="AE5" s="1223"/>
      <c r="AF5" s="1224"/>
      <c r="AG5" s="1192" t="s">
        <v>1</v>
      </c>
      <c r="AH5" s="1193"/>
      <c r="AI5" s="1193"/>
      <c r="AJ5" s="1194"/>
    </row>
    <row r="6" spans="2:36" s="44" customFormat="1" ht="37.5" customHeight="1">
      <c r="B6" s="1228" t="s">
        <v>18</v>
      </c>
      <c r="C6" s="1161" t="s">
        <v>2</v>
      </c>
      <c r="D6" s="1162"/>
      <c r="E6" s="1162"/>
      <c r="F6" s="1162"/>
      <c r="G6" s="1162"/>
      <c r="H6" s="1162"/>
      <c r="I6" s="1230" t="s">
        <v>3</v>
      </c>
      <c r="J6" s="1232" t="s">
        <v>19</v>
      </c>
      <c r="K6" s="1232" t="s">
        <v>4</v>
      </c>
      <c r="L6" s="1234" t="s">
        <v>52</v>
      </c>
      <c r="M6" s="1236" t="s">
        <v>20</v>
      </c>
      <c r="N6" s="1238" t="s">
        <v>21</v>
      </c>
      <c r="O6" s="1205" t="s">
        <v>32</v>
      </c>
      <c r="P6" s="1204"/>
      <c r="Q6" s="1203" t="s">
        <v>33</v>
      </c>
      <c r="R6" s="1204"/>
      <c r="S6" s="1203" t="s">
        <v>34</v>
      </c>
      <c r="T6" s="1204"/>
      <c r="U6" s="1203" t="s">
        <v>7</v>
      </c>
      <c r="V6" s="1204"/>
      <c r="W6" s="1203" t="s">
        <v>6</v>
      </c>
      <c r="X6" s="1204"/>
      <c r="Y6" s="1203" t="s">
        <v>35</v>
      </c>
      <c r="Z6" s="1204"/>
      <c r="AA6" s="1203" t="s">
        <v>5</v>
      </c>
      <c r="AB6" s="1204"/>
      <c r="AC6" s="1203" t="s">
        <v>8</v>
      </c>
      <c r="AD6" s="1204"/>
      <c r="AE6" s="1203" t="s">
        <v>9</v>
      </c>
      <c r="AF6" s="1243"/>
      <c r="AG6" s="1167" t="s">
        <v>10</v>
      </c>
      <c r="AH6" s="1244" t="s">
        <v>11</v>
      </c>
      <c r="AI6" s="1199" t="s">
        <v>12</v>
      </c>
      <c r="AJ6" s="1201" t="s">
        <v>22</v>
      </c>
    </row>
    <row r="7" spans="2:36" s="44" customFormat="1" ht="76.5" customHeight="1" thickBot="1">
      <c r="B7" s="1229"/>
      <c r="C7" s="1163"/>
      <c r="D7" s="1164"/>
      <c r="E7" s="1164"/>
      <c r="F7" s="1164"/>
      <c r="G7" s="1164"/>
      <c r="H7" s="1164"/>
      <c r="I7" s="1231"/>
      <c r="J7" s="1233" t="s">
        <v>19</v>
      </c>
      <c r="K7" s="1233"/>
      <c r="L7" s="1235"/>
      <c r="M7" s="1237"/>
      <c r="N7" s="1239"/>
      <c r="O7" s="112" t="s">
        <v>23</v>
      </c>
      <c r="P7" s="113" t="s">
        <v>24</v>
      </c>
      <c r="Q7" s="114" t="s">
        <v>23</v>
      </c>
      <c r="R7" s="113" t="s">
        <v>24</v>
      </c>
      <c r="S7" s="114" t="s">
        <v>23</v>
      </c>
      <c r="T7" s="113" t="s">
        <v>24</v>
      </c>
      <c r="U7" s="114" t="s">
        <v>23</v>
      </c>
      <c r="V7" s="113" t="s">
        <v>24</v>
      </c>
      <c r="W7" s="114" t="s">
        <v>23</v>
      </c>
      <c r="X7" s="113" t="s">
        <v>24</v>
      </c>
      <c r="Y7" s="114" t="s">
        <v>23</v>
      </c>
      <c r="Z7" s="113" t="s">
        <v>24</v>
      </c>
      <c r="AA7" s="114" t="s">
        <v>23</v>
      </c>
      <c r="AB7" s="113" t="s">
        <v>25</v>
      </c>
      <c r="AC7" s="114" t="s">
        <v>23</v>
      </c>
      <c r="AD7" s="113" t="s">
        <v>25</v>
      </c>
      <c r="AE7" s="114" t="s">
        <v>23</v>
      </c>
      <c r="AF7" s="115" t="s">
        <v>25</v>
      </c>
      <c r="AG7" s="1168"/>
      <c r="AH7" s="1245"/>
      <c r="AI7" s="1200"/>
      <c r="AJ7" s="1202"/>
    </row>
    <row r="8" spans="2:36" s="17" customFormat="1" ht="78" customHeight="1" thickBot="1">
      <c r="B8" s="18" t="s">
        <v>40</v>
      </c>
      <c r="C8" s="1165" t="s">
        <v>42</v>
      </c>
      <c r="D8" s="1166"/>
      <c r="E8" s="1166"/>
      <c r="F8" s="1166"/>
      <c r="G8" s="1166"/>
      <c r="H8" s="1166"/>
      <c r="I8" s="19" t="s">
        <v>51</v>
      </c>
      <c r="J8" s="20">
        <v>0</v>
      </c>
      <c r="K8" s="21">
        <v>0.3</v>
      </c>
      <c r="L8" s="22"/>
      <c r="M8" s="23"/>
      <c r="N8" s="24"/>
      <c r="O8" s="25">
        <f aca="true" t="shared" si="0" ref="O8:AD8">O10+O16+O19</f>
        <v>0</v>
      </c>
      <c r="P8" s="26">
        <f t="shared" si="0"/>
        <v>0</v>
      </c>
      <c r="Q8" s="26">
        <f t="shared" si="0"/>
        <v>0</v>
      </c>
      <c r="R8" s="26">
        <f t="shared" si="0"/>
        <v>0</v>
      </c>
      <c r="S8" s="26">
        <f t="shared" si="0"/>
        <v>40912069</v>
      </c>
      <c r="T8" s="26">
        <f t="shared" si="0"/>
        <v>0</v>
      </c>
      <c r="U8" s="26">
        <f t="shared" si="0"/>
        <v>0</v>
      </c>
      <c r="V8" s="26">
        <f t="shared" si="0"/>
        <v>0</v>
      </c>
      <c r="W8" s="26">
        <f t="shared" si="0"/>
        <v>0</v>
      </c>
      <c r="X8" s="26">
        <f t="shared" si="0"/>
        <v>0</v>
      </c>
      <c r="Y8" s="26">
        <f t="shared" si="0"/>
        <v>0</v>
      </c>
      <c r="Z8" s="26">
        <f t="shared" si="0"/>
        <v>0</v>
      </c>
      <c r="AA8" s="26">
        <f t="shared" si="0"/>
        <v>0</v>
      </c>
      <c r="AB8" s="26">
        <f t="shared" si="0"/>
        <v>0</v>
      </c>
      <c r="AC8" s="26">
        <f t="shared" si="0"/>
        <v>0</v>
      </c>
      <c r="AD8" s="26">
        <f t="shared" si="0"/>
        <v>0</v>
      </c>
      <c r="AE8" s="26">
        <f>+AE10+AE16+AE19</f>
        <v>0</v>
      </c>
      <c r="AF8" s="27">
        <f>AF10+AF16+AF19</f>
        <v>0</v>
      </c>
      <c r="AG8" s="28">
        <f>AG10+AG16+AG19</f>
        <v>0</v>
      </c>
      <c r="AH8" s="29"/>
      <c r="AI8" s="29"/>
      <c r="AJ8" s="30"/>
    </row>
    <row r="9" spans="2:36" s="17" customFormat="1" ht="12" customHeight="1" thickBot="1">
      <c r="B9" s="1240"/>
      <c r="C9" s="1241"/>
      <c r="D9" s="1241"/>
      <c r="E9" s="1241"/>
      <c r="F9" s="1241"/>
      <c r="G9" s="1241"/>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2"/>
    </row>
    <row r="10" spans="2:36" s="44" customFormat="1" ht="105.75" customHeight="1" thickBot="1">
      <c r="B10" s="31" t="s">
        <v>13</v>
      </c>
      <c r="C10" s="32" t="s">
        <v>30</v>
      </c>
      <c r="D10" s="32" t="s">
        <v>14</v>
      </c>
      <c r="E10" s="32" t="s">
        <v>26</v>
      </c>
      <c r="F10" s="32" t="s">
        <v>27</v>
      </c>
      <c r="G10" s="32" t="s">
        <v>28</v>
      </c>
      <c r="H10" s="33" t="s">
        <v>15</v>
      </c>
      <c r="I10" s="34" t="s">
        <v>31</v>
      </c>
      <c r="J10" s="35"/>
      <c r="K10" s="35"/>
      <c r="L10" s="35"/>
      <c r="M10" s="35"/>
      <c r="N10" s="36"/>
      <c r="O10" s="37">
        <f>SUM(O11:O14)</f>
        <v>0</v>
      </c>
      <c r="P10" s="38">
        <f>SUM(P11:P14)</f>
        <v>0</v>
      </c>
      <c r="Q10" s="39">
        <f>SUM(Q11:Q14)</f>
        <v>0</v>
      </c>
      <c r="R10" s="38">
        <f>SUM(R11:R14)</f>
        <v>0</v>
      </c>
      <c r="S10" s="39">
        <f>S11</f>
        <v>28775871</v>
      </c>
      <c r="T10" s="39">
        <f aca="true" t="shared" si="1" ref="T10:AD10">T11</f>
        <v>0</v>
      </c>
      <c r="U10" s="39">
        <f t="shared" si="1"/>
        <v>0</v>
      </c>
      <c r="V10" s="39">
        <f t="shared" si="1"/>
        <v>0</v>
      </c>
      <c r="W10" s="39">
        <f t="shared" si="1"/>
        <v>0</v>
      </c>
      <c r="X10" s="39">
        <f t="shared" si="1"/>
        <v>0</v>
      </c>
      <c r="Y10" s="39">
        <f t="shared" si="1"/>
        <v>0</v>
      </c>
      <c r="Z10" s="39">
        <f t="shared" si="1"/>
        <v>0</v>
      </c>
      <c r="AA10" s="39">
        <f t="shared" si="1"/>
        <v>0</v>
      </c>
      <c r="AB10" s="39">
        <f t="shared" si="1"/>
        <v>0</v>
      </c>
      <c r="AC10" s="39">
        <f t="shared" si="1"/>
        <v>0</v>
      </c>
      <c r="AD10" s="39">
        <f t="shared" si="1"/>
        <v>0</v>
      </c>
      <c r="AE10" s="40">
        <f>O10+Q10</f>
        <v>0</v>
      </c>
      <c r="AF10" s="38">
        <f>AF11</f>
        <v>0</v>
      </c>
      <c r="AG10" s="41">
        <f>SUM(AG11:AG14)</f>
        <v>0</v>
      </c>
      <c r="AH10" s="42"/>
      <c r="AI10" s="42"/>
      <c r="AJ10" s="43"/>
    </row>
    <row r="11" spans="2:36" s="97" customFormat="1" ht="110.25" customHeight="1">
      <c r="B11" s="1189" t="s">
        <v>41</v>
      </c>
      <c r="C11" s="102"/>
      <c r="D11" s="91" t="s">
        <v>45</v>
      </c>
      <c r="E11" s="91">
        <v>1</v>
      </c>
      <c r="F11" s="92">
        <v>0</v>
      </c>
      <c r="G11" s="93">
        <v>1</v>
      </c>
      <c r="H11" s="93" t="s">
        <v>47</v>
      </c>
      <c r="I11" s="94" t="s">
        <v>53</v>
      </c>
      <c r="J11" s="95">
        <v>0</v>
      </c>
      <c r="K11" s="94">
        <v>1</v>
      </c>
      <c r="L11" s="94">
        <v>0.25</v>
      </c>
      <c r="M11" s="103"/>
      <c r="N11" s="104"/>
      <c r="O11" s="1247"/>
      <c r="P11" s="1169"/>
      <c r="Q11" s="1169"/>
      <c r="R11" s="1169"/>
      <c r="S11" s="1169">
        <v>28775871</v>
      </c>
      <c r="T11" s="1169"/>
      <c r="U11" s="1169"/>
      <c r="V11" s="1169"/>
      <c r="W11" s="1169"/>
      <c r="X11" s="1169"/>
      <c r="Y11" s="1169"/>
      <c r="Z11" s="1169"/>
      <c r="AA11" s="1169"/>
      <c r="AB11" s="1169"/>
      <c r="AC11" s="1169"/>
      <c r="AD11" s="1169"/>
      <c r="AE11" s="1195"/>
      <c r="AF11" s="1195"/>
      <c r="AG11" s="1186" t="s">
        <v>63</v>
      </c>
      <c r="AH11" s="1197" t="s">
        <v>64</v>
      </c>
      <c r="AI11" s="1197"/>
      <c r="AJ11" s="1184" t="s">
        <v>66</v>
      </c>
    </row>
    <row r="12" spans="2:36" s="97" customFormat="1" ht="42" customHeight="1">
      <c r="B12" s="1190"/>
      <c r="C12" s="105"/>
      <c r="D12" s="93" t="s">
        <v>43</v>
      </c>
      <c r="E12" s="93">
        <v>2</v>
      </c>
      <c r="F12" s="98">
        <v>1</v>
      </c>
      <c r="G12" s="93">
        <v>1</v>
      </c>
      <c r="H12" s="1246" t="s">
        <v>48</v>
      </c>
      <c r="I12" s="1160" t="s">
        <v>54</v>
      </c>
      <c r="J12" s="1160">
        <v>0</v>
      </c>
      <c r="K12" s="1160">
        <v>1</v>
      </c>
      <c r="L12" s="1160">
        <v>1</v>
      </c>
      <c r="M12" s="106"/>
      <c r="N12" s="107"/>
      <c r="O12" s="1248"/>
      <c r="P12" s="1170"/>
      <c r="Q12" s="1170"/>
      <c r="R12" s="1170"/>
      <c r="S12" s="1170"/>
      <c r="T12" s="1170"/>
      <c r="U12" s="1170"/>
      <c r="V12" s="1170"/>
      <c r="W12" s="1170"/>
      <c r="X12" s="1170"/>
      <c r="Y12" s="1170"/>
      <c r="Z12" s="1170"/>
      <c r="AA12" s="1170"/>
      <c r="AB12" s="1170"/>
      <c r="AC12" s="1170"/>
      <c r="AD12" s="1170"/>
      <c r="AE12" s="1195"/>
      <c r="AF12" s="1195"/>
      <c r="AG12" s="1187"/>
      <c r="AH12" s="1197"/>
      <c r="AI12" s="1197"/>
      <c r="AJ12" s="1184"/>
    </row>
    <row r="13" spans="2:36" s="97" customFormat="1" ht="42" customHeight="1">
      <c r="B13" s="1190"/>
      <c r="C13" s="105"/>
      <c r="D13" s="93" t="s">
        <v>44</v>
      </c>
      <c r="E13" s="93">
        <v>1</v>
      </c>
      <c r="F13" s="99">
        <v>0</v>
      </c>
      <c r="G13" s="93">
        <v>1</v>
      </c>
      <c r="H13" s="1246"/>
      <c r="I13" s="1160"/>
      <c r="J13" s="1160"/>
      <c r="K13" s="1160"/>
      <c r="L13" s="1160"/>
      <c r="M13" s="106"/>
      <c r="N13" s="107"/>
      <c r="O13" s="1248"/>
      <c r="P13" s="1170"/>
      <c r="Q13" s="1170"/>
      <c r="R13" s="1170"/>
      <c r="S13" s="1170"/>
      <c r="T13" s="1170"/>
      <c r="U13" s="1170"/>
      <c r="V13" s="1170"/>
      <c r="W13" s="1170"/>
      <c r="X13" s="1170"/>
      <c r="Y13" s="1170"/>
      <c r="Z13" s="1170"/>
      <c r="AA13" s="1170"/>
      <c r="AB13" s="1170"/>
      <c r="AC13" s="1170"/>
      <c r="AD13" s="1170"/>
      <c r="AE13" s="1195"/>
      <c r="AF13" s="1195"/>
      <c r="AG13" s="1187"/>
      <c r="AH13" s="1197"/>
      <c r="AI13" s="1197"/>
      <c r="AJ13" s="1184"/>
    </row>
    <row r="14" spans="2:36" s="97" customFormat="1" ht="79.5" customHeight="1" thickBot="1">
      <c r="B14" s="1191"/>
      <c r="C14" s="108"/>
      <c r="D14" s="101" t="s">
        <v>46</v>
      </c>
      <c r="E14" s="101">
        <v>4</v>
      </c>
      <c r="F14" s="100">
        <v>2</v>
      </c>
      <c r="G14" s="101">
        <v>2</v>
      </c>
      <c r="H14" s="93" t="s">
        <v>50</v>
      </c>
      <c r="I14" s="95" t="s">
        <v>56</v>
      </c>
      <c r="J14" s="95" t="s">
        <v>60</v>
      </c>
      <c r="K14" s="94">
        <v>1</v>
      </c>
      <c r="L14" s="94">
        <v>0.25</v>
      </c>
      <c r="M14" s="109"/>
      <c r="N14" s="110"/>
      <c r="O14" s="1249"/>
      <c r="P14" s="1171"/>
      <c r="Q14" s="1171"/>
      <c r="R14" s="1171"/>
      <c r="S14" s="1171"/>
      <c r="T14" s="1171"/>
      <c r="U14" s="1171"/>
      <c r="V14" s="1171"/>
      <c r="W14" s="1171"/>
      <c r="X14" s="1171"/>
      <c r="Y14" s="1171"/>
      <c r="Z14" s="1171"/>
      <c r="AA14" s="1171"/>
      <c r="AB14" s="1171"/>
      <c r="AC14" s="1171"/>
      <c r="AD14" s="1171"/>
      <c r="AE14" s="1196"/>
      <c r="AF14" s="1196"/>
      <c r="AG14" s="1188"/>
      <c r="AH14" s="1198"/>
      <c r="AI14" s="1198"/>
      <c r="AJ14" s="1185"/>
    </row>
    <row r="15" spans="2:36" s="44" customFormat="1" ht="4.5" customHeight="1" thickBot="1">
      <c r="B15" s="1175"/>
      <c r="C15" s="1176"/>
      <c r="D15" s="1176"/>
      <c r="E15" s="1176"/>
      <c r="F15" s="1176"/>
      <c r="G15" s="1176"/>
      <c r="H15" s="1176"/>
      <c r="I15" s="1176"/>
      <c r="J15" s="1176"/>
      <c r="K15" s="1176"/>
      <c r="L15" s="1176"/>
      <c r="M15" s="1176"/>
      <c r="N15" s="1176"/>
      <c r="O15" s="1176"/>
      <c r="P15" s="1176"/>
      <c r="Q15" s="1176"/>
      <c r="R15" s="1176"/>
      <c r="S15" s="1176"/>
      <c r="T15" s="1176"/>
      <c r="U15" s="1176"/>
      <c r="V15" s="1176"/>
      <c r="W15" s="1176"/>
      <c r="X15" s="1176"/>
      <c r="Y15" s="1176"/>
      <c r="Z15" s="1176"/>
      <c r="AA15" s="1176"/>
      <c r="AB15" s="1176"/>
      <c r="AC15" s="1176"/>
      <c r="AD15" s="1176"/>
      <c r="AE15" s="1176"/>
      <c r="AF15" s="1176"/>
      <c r="AG15" s="1176"/>
      <c r="AH15" s="1176"/>
      <c r="AI15" s="1176"/>
      <c r="AJ15" s="1177"/>
    </row>
    <row r="16" spans="2:36" s="44" customFormat="1" ht="56.25" customHeight="1" thickBot="1">
      <c r="B16" s="31" t="s">
        <v>13</v>
      </c>
      <c r="C16" s="32" t="s">
        <v>30</v>
      </c>
      <c r="D16" s="32" t="s">
        <v>14</v>
      </c>
      <c r="E16" s="32" t="s">
        <v>29</v>
      </c>
      <c r="F16" s="32" t="s">
        <v>27</v>
      </c>
      <c r="G16" s="32" t="s">
        <v>28</v>
      </c>
      <c r="H16" s="33" t="s">
        <v>16</v>
      </c>
      <c r="I16" s="34" t="s">
        <v>31</v>
      </c>
      <c r="J16" s="54"/>
      <c r="K16" s="55"/>
      <c r="L16" s="55"/>
      <c r="M16" s="56"/>
      <c r="N16" s="57"/>
      <c r="O16" s="37">
        <f>SUM(O17:O17)</f>
        <v>0</v>
      </c>
      <c r="P16" s="38">
        <f>SUM(P17:P17)</f>
        <v>0</v>
      </c>
      <c r="Q16" s="39">
        <f>SUM(Q17:Q17)</f>
        <v>0</v>
      </c>
      <c r="R16" s="38">
        <f>SUM(R17:R17)</f>
        <v>0</v>
      </c>
      <c r="S16" s="39">
        <f>S17</f>
        <v>12136198</v>
      </c>
      <c r="T16" s="39">
        <f aca="true" t="shared" si="2" ref="T16:AD16">T17</f>
        <v>0</v>
      </c>
      <c r="U16" s="39">
        <f t="shared" si="2"/>
        <v>0</v>
      </c>
      <c r="V16" s="39">
        <f t="shared" si="2"/>
        <v>0</v>
      </c>
      <c r="W16" s="39">
        <f t="shared" si="2"/>
        <v>0</v>
      </c>
      <c r="X16" s="39">
        <f t="shared" si="2"/>
        <v>0</v>
      </c>
      <c r="Y16" s="39">
        <f t="shared" si="2"/>
        <v>0</v>
      </c>
      <c r="Z16" s="39">
        <f t="shared" si="2"/>
        <v>0</v>
      </c>
      <c r="AA16" s="39">
        <f t="shared" si="2"/>
        <v>0</v>
      </c>
      <c r="AB16" s="39">
        <f t="shared" si="2"/>
        <v>0</v>
      </c>
      <c r="AC16" s="39">
        <f t="shared" si="2"/>
        <v>0</v>
      </c>
      <c r="AD16" s="39">
        <f t="shared" si="2"/>
        <v>0</v>
      </c>
      <c r="AE16" s="39">
        <f>AE17</f>
        <v>0</v>
      </c>
      <c r="AF16" s="38">
        <f>AF17</f>
        <v>0</v>
      </c>
      <c r="AG16" s="41">
        <f>SUM(AG17:AG17)</f>
        <v>0</v>
      </c>
      <c r="AH16" s="42"/>
      <c r="AI16" s="42"/>
      <c r="AJ16" s="43"/>
    </row>
    <row r="17" spans="2:36" s="90" customFormat="1" ht="127.5" customHeight="1">
      <c r="B17" s="83" t="s">
        <v>41</v>
      </c>
      <c r="C17" s="193">
        <v>2012252580064</v>
      </c>
      <c r="D17" s="13" t="s">
        <v>58</v>
      </c>
      <c r="E17" s="13">
        <v>1</v>
      </c>
      <c r="F17" s="84">
        <v>1</v>
      </c>
      <c r="G17" s="13">
        <v>1</v>
      </c>
      <c r="H17" s="85" t="s">
        <v>49</v>
      </c>
      <c r="I17" s="16" t="s">
        <v>55</v>
      </c>
      <c r="J17" s="16" t="s">
        <v>57</v>
      </c>
      <c r="K17" s="16">
        <v>4</v>
      </c>
      <c r="L17" s="16">
        <v>1</v>
      </c>
      <c r="M17" s="86"/>
      <c r="N17" s="87"/>
      <c r="O17" s="88"/>
      <c r="P17" s="81"/>
      <c r="Q17" s="81"/>
      <c r="R17" s="81"/>
      <c r="S17" s="81">
        <v>12136198</v>
      </c>
      <c r="T17" s="81"/>
      <c r="U17" s="81"/>
      <c r="V17" s="81"/>
      <c r="W17" s="81"/>
      <c r="X17" s="81"/>
      <c r="Y17" s="81"/>
      <c r="Z17" s="81"/>
      <c r="AA17" s="81"/>
      <c r="AB17" s="81"/>
      <c r="AC17" s="81"/>
      <c r="AD17" s="81"/>
      <c r="AE17" s="81"/>
      <c r="AF17" s="81"/>
      <c r="AG17" s="116" t="s">
        <v>63</v>
      </c>
      <c r="AH17" s="117" t="s">
        <v>65</v>
      </c>
      <c r="AI17" s="86"/>
      <c r="AJ17" s="89" t="s">
        <v>67</v>
      </c>
    </row>
    <row r="18" spans="2:37" s="44" customFormat="1" ht="4.5" customHeight="1" thickBot="1">
      <c r="B18" s="1175"/>
      <c r="C18" s="1176"/>
      <c r="D18" s="1176"/>
      <c r="E18" s="1176"/>
      <c r="F18" s="1176"/>
      <c r="G18" s="1176"/>
      <c r="H18" s="1176"/>
      <c r="I18" s="1176"/>
      <c r="J18" s="1176"/>
      <c r="K18" s="1176"/>
      <c r="L18" s="1176"/>
      <c r="M18" s="1176"/>
      <c r="N18" s="1176"/>
      <c r="O18" s="1176"/>
      <c r="P18" s="1176"/>
      <c r="Q18" s="1176"/>
      <c r="R18" s="1176"/>
      <c r="S18" s="1176"/>
      <c r="T18" s="1176"/>
      <c r="U18" s="1176"/>
      <c r="V18" s="1176"/>
      <c r="W18" s="1176"/>
      <c r="X18" s="1176"/>
      <c r="Y18" s="1176"/>
      <c r="Z18" s="1176"/>
      <c r="AA18" s="1176"/>
      <c r="AB18" s="1176"/>
      <c r="AC18" s="1176"/>
      <c r="AD18" s="1176"/>
      <c r="AE18" s="1176"/>
      <c r="AF18" s="1176"/>
      <c r="AG18" s="1176"/>
      <c r="AH18" s="1176"/>
      <c r="AI18" s="1176"/>
      <c r="AJ18" s="1177"/>
      <c r="AK18" s="59"/>
    </row>
    <row r="19" spans="2:37" s="44" customFormat="1" ht="74.25" customHeight="1" thickBot="1">
      <c r="B19" s="31" t="s">
        <v>13</v>
      </c>
      <c r="C19" s="32" t="s">
        <v>30</v>
      </c>
      <c r="D19" s="32" t="s">
        <v>14</v>
      </c>
      <c r="E19" s="32" t="s">
        <v>29</v>
      </c>
      <c r="F19" s="32" t="s">
        <v>27</v>
      </c>
      <c r="G19" s="32" t="s">
        <v>28</v>
      </c>
      <c r="H19" s="33" t="s">
        <v>17</v>
      </c>
      <c r="I19" s="34" t="s">
        <v>31</v>
      </c>
      <c r="J19" s="54"/>
      <c r="K19" s="60"/>
      <c r="L19" s="55"/>
      <c r="M19" s="56"/>
      <c r="N19" s="57"/>
      <c r="O19" s="37">
        <f>SUM(O20:O22)</f>
        <v>0</v>
      </c>
      <c r="P19" s="38">
        <f>SUM(P20:P22)</f>
        <v>0</v>
      </c>
      <c r="Q19" s="39">
        <f>SUM(Q20:Q22)</f>
        <v>0</v>
      </c>
      <c r="R19" s="38">
        <f>SUM(R20:R22)</f>
        <v>0</v>
      </c>
      <c r="S19" s="39"/>
      <c r="T19" s="38"/>
      <c r="U19" s="39"/>
      <c r="V19" s="38"/>
      <c r="W19" s="39"/>
      <c r="X19" s="38"/>
      <c r="Y19" s="39"/>
      <c r="Z19" s="38"/>
      <c r="AA19" s="39"/>
      <c r="AB19" s="38"/>
      <c r="AC19" s="39"/>
      <c r="AD19" s="38"/>
      <c r="AE19" s="61">
        <f>AE20</f>
        <v>0</v>
      </c>
      <c r="AF19" s="38">
        <f>AF20</f>
        <v>0</v>
      </c>
      <c r="AG19" s="41">
        <f>SUM(AG20:AG22)</f>
        <v>0</v>
      </c>
      <c r="AH19" s="42"/>
      <c r="AI19" s="42"/>
      <c r="AJ19" s="43"/>
      <c r="AK19" s="59"/>
    </row>
    <row r="20" spans="2:37" s="44" customFormat="1" ht="21" customHeight="1">
      <c r="B20" s="1101"/>
      <c r="C20" s="45"/>
      <c r="D20" s="46"/>
      <c r="E20" s="46"/>
      <c r="F20" s="62"/>
      <c r="G20" s="63"/>
      <c r="H20" s="1178"/>
      <c r="I20" s="1181"/>
      <c r="J20" s="6"/>
      <c r="K20" s="1157"/>
      <c r="L20" s="64"/>
      <c r="M20" s="1157"/>
      <c r="N20" s="1256"/>
      <c r="O20" s="65"/>
      <c r="P20" s="66"/>
      <c r="Q20" s="67"/>
      <c r="R20" s="66"/>
      <c r="S20" s="66"/>
      <c r="T20" s="66"/>
      <c r="U20" s="66"/>
      <c r="V20" s="66"/>
      <c r="W20" s="66"/>
      <c r="X20" s="66"/>
      <c r="Y20" s="66"/>
      <c r="Z20" s="66"/>
      <c r="AA20" s="66"/>
      <c r="AB20" s="66"/>
      <c r="AC20" s="48"/>
      <c r="AD20" s="48"/>
      <c r="AE20" s="1253"/>
      <c r="AF20" s="1253"/>
      <c r="AG20" s="58"/>
      <c r="AH20" s="1250"/>
      <c r="AI20" s="1250"/>
      <c r="AJ20" s="1172"/>
      <c r="AK20" s="59"/>
    </row>
    <row r="21" spans="2:37" s="44" customFormat="1" ht="21" customHeight="1">
      <c r="B21" s="1102"/>
      <c r="C21" s="49"/>
      <c r="D21" s="50"/>
      <c r="E21" s="50"/>
      <c r="F21" s="69"/>
      <c r="G21" s="47"/>
      <c r="H21" s="1179"/>
      <c r="I21" s="1182"/>
      <c r="J21" s="4"/>
      <c r="K21" s="1158"/>
      <c r="L21" s="70"/>
      <c r="M21" s="1158"/>
      <c r="N21" s="1257"/>
      <c r="O21" s="71"/>
      <c r="P21" s="68"/>
      <c r="Q21" s="72"/>
      <c r="R21" s="68"/>
      <c r="S21" s="68"/>
      <c r="T21" s="68"/>
      <c r="U21" s="68"/>
      <c r="V21" s="68"/>
      <c r="W21" s="68"/>
      <c r="X21" s="68"/>
      <c r="Y21" s="68"/>
      <c r="Z21" s="68"/>
      <c r="AA21" s="68"/>
      <c r="AB21" s="68"/>
      <c r="AC21" s="48"/>
      <c r="AD21" s="48"/>
      <c r="AE21" s="1254"/>
      <c r="AF21" s="1254"/>
      <c r="AG21" s="58"/>
      <c r="AH21" s="1251"/>
      <c r="AI21" s="1251"/>
      <c r="AJ21" s="1173"/>
      <c r="AK21" s="59"/>
    </row>
    <row r="22" spans="2:36" s="44" customFormat="1" ht="21" customHeight="1" thickBot="1">
      <c r="B22" s="1103"/>
      <c r="C22" s="51"/>
      <c r="D22" s="52"/>
      <c r="E22" s="52"/>
      <c r="F22" s="75"/>
      <c r="G22" s="53"/>
      <c r="H22" s="1180"/>
      <c r="I22" s="1183"/>
      <c r="J22" s="5"/>
      <c r="K22" s="1159"/>
      <c r="L22" s="76"/>
      <c r="M22" s="1159"/>
      <c r="N22" s="1258"/>
      <c r="O22" s="77"/>
      <c r="P22" s="78"/>
      <c r="Q22" s="79"/>
      <c r="R22" s="78"/>
      <c r="S22" s="78"/>
      <c r="T22" s="78"/>
      <c r="U22" s="78"/>
      <c r="V22" s="78"/>
      <c r="W22" s="78"/>
      <c r="X22" s="78"/>
      <c r="Y22" s="78"/>
      <c r="Z22" s="78"/>
      <c r="AA22" s="78"/>
      <c r="AB22" s="78"/>
      <c r="AC22" s="78"/>
      <c r="AD22" s="78"/>
      <c r="AE22" s="1255"/>
      <c r="AF22" s="1255"/>
      <c r="AG22" s="80"/>
      <c r="AH22" s="1252"/>
      <c r="AI22" s="1252"/>
      <c r="AJ22" s="1174"/>
    </row>
    <row r="24" spans="4:5" ht="15">
      <c r="D24" s="10"/>
      <c r="E24" s="10"/>
    </row>
    <row r="25" spans="4:5" ht="15">
      <c r="D25" s="10"/>
      <c r="E25" s="10"/>
    </row>
    <row r="26" spans="9:10" ht="15">
      <c r="I26" s="11"/>
      <c r="J26" s="11"/>
    </row>
    <row r="27" spans="9:10" ht="15">
      <c r="I27" s="11"/>
      <c r="J27" s="11"/>
    </row>
    <row r="33" spans="9:10" ht="15">
      <c r="I33" s="12"/>
      <c r="J33" s="12"/>
    </row>
  </sheetData>
  <sheetProtection/>
  <mergeCells count="73">
    <mergeCell ref="AD11:AD14"/>
    <mergeCell ref="AI20:AI22"/>
    <mergeCell ref="AH20:AH22"/>
    <mergeCell ref="AF20:AF22"/>
    <mergeCell ref="AE20:AE22"/>
    <mergeCell ref="N20:N22"/>
    <mergeCell ref="AI11:AI14"/>
    <mergeCell ref="AA6:AB6"/>
    <mergeCell ref="S6:T6"/>
    <mergeCell ref="B9:AJ9"/>
    <mergeCell ref="AE6:AF6"/>
    <mergeCell ref="AH6:AH7"/>
    <mergeCell ref="H12:H13"/>
    <mergeCell ref="O11:O14"/>
    <mergeCell ref="P11:P14"/>
    <mergeCell ref="Q11:Q14"/>
    <mergeCell ref="R11:R14"/>
    <mergeCell ref="AC6:AD6"/>
    <mergeCell ref="B2:AJ2"/>
    <mergeCell ref="B6:B7"/>
    <mergeCell ref="I6:I7"/>
    <mergeCell ref="J6:J7"/>
    <mergeCell ref="K6:K7"/>
    <mergeCell ref="L6:L7"/>
    <mergeCell ref="M6:M7"/>
    <mergeCell ref="N6:N7"/>
    <mergeCell ref="W6:X6"/>
    <mergeCell ref="O6:P6"/>
    <mergeCell ref="Q6:R6"/>
    <mergeCell ref="B3:AJ3"/>
    <mergeCell ref="Y6:Z6"/>
    <mergeCell ref="B4:H4"/>
    <mergeCell ref="I4:T4"/>
    <mergeCell ref="U4:AJ4"/>
    <mergeCell ref="B5:D5"/>
    <mergeCell ref="F5:N5"/>
    <mergeCell ref="O5:AF5"/>
    <mergeCell ref="AG5:AJ5"/>
    <mergeCell ref="AE11:AE14"/>
    <mergeCell ref="T11:T14"/>
    <mergeCell ref="U11:U14"/>
    <mergeCell ref="V11:V14"/>
    <mergeCell ref="AF11:AF14"/>
    <mergeCell ref="AH11:AH14"/>
    <mergeCell ref="AI6:AI7"/>
    <mergeCell ref="AJ6:AJ7"/>
    <mergeCell ref="U6:V6"/>
    <mergeCell ref="AJ11:AJ14"/>
    <mergeCell ref="B15:AJ15"/>
    <mergeCell ref="W11:W14"/>
    <mergeCell ref="X11:X14"/>
    <mergeCell ref="Y11:Y14"/>
    <mergeCell ref="Z11:Z14"/>
    <mergeCell ref="AA11:AA14"/>
    <mergeCell ref="AG11:AG14"/>
    <mergeCell ref="B11:B14"/>
    <mergeCell ref="S11:S14"/>
    <mergeCell ref="C6:H7"/>
    <mergeCell ref="C8:H8"/>
    <mergeCell ref="AG6:AG7"/>
    <mergeCell ref="AB11:AB14"/>
    <mergeCell ref="AC11:AC14"/>
    <mergeCell ref="AJ20:AJ22"/>
    <mergeCell ref="B18:AJ18"/>
    <mergeCell ref="B20:B22"/>
    <mergeCell ref="H20:H22"/>
    <mergeCell ref="I20:I22"/>
    <mergeCell ref="K20:K22"/>
    <mergeCell ref="M20:M22"/>
    <mergeCell ref="I12:I13"/>
    <mergeCell ref="J12:J13"/>
    <mergeCell ref="K12:K13"/>
    <mergeCell ref="L12:L13"/>
  </mergeCells>
  <printOptions/>
  <pageMargins left="0.7" right="0.7" top="0.75" bottom="0.75" header="0.3" footer="0.3"/>
  <pageSetup horizontalDpi="600" verticalDpi="600" orientation="landscape" paperSize="5" r:id="rId3"/>
  <legacyDrawing r:id="rId2"/>
</worksheet>
</file>

<file path=xl/worksheets/sheet9.xml><?xml version="1.0" encoding="utf-8"?>
<worksheet xmlns="http://schemas.openxmlformats.org/spreadsheetml/2006/main" xmlns:r="http://schemas.openxmlformats.org/officeDocument/2006/relationships">
  <dimension ref="B1:AK31"/>
  <sheetViews>
    <sheetView zoomScale="85" zoomScaleNormal="85" zoomScalePageLayoutView="0" workbookViewId="0" topLeftCell="A6">
      <pane xSplit="8" ySplit="4" topLeftCell="I30" activePane="bottomRight" state="frozen"/>
      <selection pane="topLeft" activeCell="A6" sqref="A6"/>
      <selection pane="topRight" activeCell="I6" sqref="I6"/>
      <selection pane="bottomLeft" activeCell="A10" sqref="A10"/>
      <selection pane="bottomRight" activeCell="C12" sqref="C12:C13"/>
    </sheetView>
  </sheetViews>
  <sheetFormatPr defaultColWidth="11.421875" defaultRowHeight="15"/>
  <cols>
    <col min="1" max="1" width="4.57421875" style="0" customWidth="1"/>
    <col min="2" max="2" width="15.8515625" style="7" customWidth="1"/>
    <col min="3" max="3" width="10.00390625" style="7" customWidth="1"/>
    <col min="4" max="4" width="27.7109375" style="0" customWidth="1"/>
    <col min="5" max="5" width="10.00390625" style="0" customWidth="1"/>
    <col min="8" max="8" width="19.28125" style="8" customWidth="1"/>
    <col min="9" max="9" width="15.7109375" style="8" customWidth="1"/>
    <col min="10" max="10" width="8.28125" style="8" customWidth="1"/>
    <col min="11" max="12" width="5.7109375" style="0" customWidth="1"/>
    <col min="13" max="13" width="6.57421875" style="0" customWidth="1"/>
    <col min="14" max="14" width="6.140625" style="0" customWidth="1"/>
    <col min="15" max="32" width="5.00390625" style="0" customWidth="1"/>
    <col min="33" max="33" width="5.140625" style="9" customWidth="1"/>
    <col min="34" max="34" width="5.421875" style="0" customWidth="1"/>
    <col min="35" max="35" width="4.8515625" style="0" customWidth="1"/>
    <col min="36" max="36" width="7.140625" style="0" customWidth="1"/>
  </cols>
  <sheetData>
    <row r="1" spans="2:36" ht="15.75" thickBot="1">
      <c r="B1" s="1"/>
      <c r="C1" s="1"/>
      <c r="D1" s="2"/>
      <c r="E1" s="2"/>
      <c r="F1" s="2"/>
      <c r="G1" s="2"/>
      <c r="H1" s="3"/>
      <c r="I1" s="3"/>
      <c r="J1" s="3"/>
      <c r="K1" s="2"/>
      <c r="L1" s="2"/>
      <c r="M1" s="2"/>
      <c r="N1" s="2"/>
      <c r="O1" s="2"/>
      <c r="P1" s="2"/>
      <c r="Q1" s="2"/>
      <c r="R1" s="2"/>
      <c r="S1" s="2"/>
      <c r="T1" s="2"/>
      <c r="U1" s="2"/>
      <c r="V1" s="2"/>
      <c r="W1" s="2"/>
      <c r="X1" s="2"/>
      <c r="Y1" s="2"/>
      <c r="Z1" s="2"/>
      <c r="AA1" s="2"/>
      <c r="AB1" s="2"/>
      <c r="AC1" s="2"/>
      <c r="AD1" s="2"/>
      <c r="AE1" s="2"/>
      <c r="AF1" s="2"/>
      <c r="AG1" s="2"/>
      <c r="AH1" s="2"/>
      <c r="AI1" s="2"/>
      <c r="AJ1" s="2"/>
    </row>
    <row r="2" spans="2:36" s="17" customFormat="1" ht="23.25">
      <c r="B2" s="1225" t="s">
        <v>59</v>
      </c>
      <c r="C2" s="1226"/>
      <c r="D2" s="1226"/>
      <c r="E2" s="1226"/>
      <c r="F2" s="1226"/>
      <c r="G2" s="1226"/>
      <c r="H2" s="1226"/>
      <c r="I2" s="1226"/>
      <c r="J2" s="1226"/>
      <c r="K2" s="1226"/>
      <c r="L2" s="1226"/>
      <c r="M2" s="1226"/>
      <c r="N2" s="1226"/>
      <c r="O2" s="1226"/>
      <c r="P2" s="1226"/>
      <c r="Q2" s="1226"/>
      <c r="R2" s="1226"/>
      <c r="S2" s="1226"/>
      <c r="T2" s="1226"/>
      <c r="U2" s="1226"/>
      <c r="V2" s="1226"/>
      <c r="W2" s="1226"/>
      <c r="X2" s="1226"/>
      <c r="Y2" s="1226"/>
      <c r="Z2" s="1226"/>
      <c r="AA2" s="1226"/>
      <c r="AB2" s="1226"/>
      <c r="AC2" s="1226"/>
      <c r="AD2" s="1226"/>
      <c r="AE2" s="1226"/>
      <c r="AF2" s="1226"/>
      <c r="AG2" s="1226"/>
      <c r="AH2" s="1226"/>
      <c r="AI2" s="1226"/>
      <c r="AJ2" s="1227"/>
    </row>
    <row r="3" spans="2:36" s="17" customFormat="1" ht="15.75" thickBot="1">
      <c r="B3" s="1206" t="s">
        <v>36</v>
      </c>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c r="AG3" s="1207"/>
      <c r="AH3" s="1207"/>
      <c r="AI3" s="1207"/>
      <c r="AJ3" s="1208"/>
    </row>
    <row r="4" spans="2:36" s="44" customFormat="1" ht="63" customHeight="1">
      <c r="B4" s="1209" t="s">
        <v>68</v>
      </c>
      <c r="C4" s="1210"/>
      <c r="D4" s="1210"/>
      <c r="E4" s="1210"/>
      <c r="F4" s="1210"/>
      <c r="G4" s="1210"/>
      <c r="H4" s="1211"/>
      <c r="I4" s="1212" t="s">
        <v>69</v>
      </c>
      <c r="J4" s="1213"/>
      <c r="K4" s="1213"/>
      <c r="L4" s="1213"/>
      <c r="M4" s="1213"/>
      <c r="N4" s="1213"/>
      <c r="O4" s="1213"/>
      <c r="P4" s="1213"/>
      <c r="Q4" s="1213"/>
      <c r="R4" s="1213"/>
      <c r="S4" s="1213"/>
      <c r="T4" s="1214"/>
      <c r="U4" s="1212" t="s">
        <v>70</v>
      </c>
      <c r="V4" s="1215"/>
      <c r="W4" s="1215"/>
      <c r="X4" s="1215"/>
      <c r="Y4" s="1215"/>
      <c r="Z4" s="1215"/>
      <c r="AA4" s="1215"/>
      <c r="AB4" s="1215"/>
      <c r="AC4" s="1215"/>
      <c r="AD4" s="1215"/>
      <c r="AE4" s="1215"/>
      <c r="AF4" s="1215"/>
      <c r="AG4" s="1215"/>
      <c r="AH4" s="1215"/>
      <c r="AI4" s="1215"/>
      <c r="AJ4" s="1216"/>
    </row>
    <row r="5" spans="2:36" s="44" customFormat="1" ht="39" customHeight="1" thickBot="1">
      <c r="B5" s="1217" t="s">
        <v>71</v>
      </c>
      <c r="C5" s="1218"/>
      <c r="D5" s="1219"/>
      <c r="E5" s="111"/>
      <c r="F5" s="1220" t="s">
        <v>72</v>
      </c>
      <c r="G5" s="1220"/>
      <c r="H5" s="1220"/>
      <c r="I5" s="1220"/>
      <c r="J5" s="1220"/>
      <c r="K5" s="1220"/>
      <c r="L5" s="1220"/>
      <c r="M5" s="1220"/>
      <c r="N5" s="1221"/>
      <c r="O5" s="1222" t="s">
        <v>0</v>
      </c>
      <c r="P5" s="1223"/>
      <c r="Q5" s="1223"/>
      <c r="R5" s="1223"/>
      <c r="S5" s="1223"/>
      <c r="T5" s="1223"/>
      <c r="U5" s="1223"/>
      <c r="V5" s="1223"/>
      <c r="W5" s="1223"/>
      <c r="X5" s="1223"/>
      <c r="Y5" s="1223"/>
      <c r="Z5" s="1223"/>
      <c r="AA5" s="1223"/>
      <c r="AB5" s="1223"/>
      <c r="AC5" s="1223"/>
      <c r="AD5" s="1223"/>
      <c r="AE5" s="1223"/>
      <c r="AF5" s="1224"/>
      <c r="AG5" s="1192" t="s">
        <v>1</v>
      </c>
      <c r="AH5" s="1193"/>
      <c r="AI5" s="1193"/>
      <c r="AJ5" s="1194"/>
    </row>
    <row r="6" spans="2:36" s="44" customFormat="1" ht="37.5" customHeight="1">
      <c r="B6" s="1228" t="s">
        <v>18</v>
      </c>
      <c r="C6" s="1161" t="s">
        <v>2</v>
      </c>
      <c r="D6" s="1162"/>
      <c r="E6" s="1162"/>
      <c r="F6" s="1162"/>
      <c r="G6" s="1162"/>
      <c r="H6" s="1162"/>
      <c r="I6" s="1230" t="s">
        <v>3</v>
      </c>
      <c r="J6" s="1232" t="s">
        <v>19</v>
      </c>
      <c r="K6" s="1232" t="s">
        <v>4</v>
      </c>
      <c r="L6" s="1234" t="s">
        <v>93</v>
      </c>
      <c r="M6" s="1236" t="s">
        <v>20</v>
      </c>
      <c r="N6" s="1238" t="s">
        <v>21</v>
      </c>
      <c r="O6" s="1205" t="s">
        <v>32</v>
      </c>
      <c r="P6" s="1204"/>
      <c r="Q6" s="1203" t="s">
        <v>33</v>
      </c>
      <c r="R6" s="1204"/>
      <c r="S6" s="1203" t="s">
        <v>34</v>
      </c>
      <c r="T6" s="1204"/>
      <c r="U6" s="1203" t="s">
        <v>7</v>
      </c>
      <c r="V6" s="1204"/>
      <c r="W6" s="1203" t="s">
        <v>6</v>
      </c>
      <c r="X6" s="1204"/>
      <c r="Y6" s="1203" t="s">
        <v>35</v>
      </c>
      <c r="Z6" s="1204"/>
      <c r="AA6" s="1203" t="s">
        <v>5</v>
      </c>
      <c r="AB6" s="1204"/>
      <c r="AC6" s="1203" t="s">
        <v>8</v>
      </c>
      <c r="AD6" s="1204"/>
      <c r="AE6" s="1203" t="s">
        <v>9</v>
      </c>
      <c r="AF6" s="1243"/>
      <c r="AG6" s="1167" t="s">
        <v>10</v>
      </c>
      <c r="AH6" s="1244" t="s">
        <v>11</v>
      </c>
      <c r="AI6" s="1199" t="s">
        <v>12</v>
      </c>
      <c r="AJ6" s="1201" t="s">
        <v>22</v>
      </c>
    </row>
    <row r="7" spans="2:36" s="44" customFormat="1" ht="76.5" customHeight="1" thickBot="1">
      <c r="B7" s="1297"/>
      <c r="C7" s="1298"/>
      <c r="D7" s="1299"/>
      <c r="E7" s="1299"/>
      <c r="F7" s="1299"/>
      <c r="G7" s="1299"/>
      <c r="H7" s="1299"/>
      <c r="I7" s="1231"/>
      <c r="J7" s="1233" t="s">
        <v>19</v>
      </c>
      <c r="K7" s="1233"/>
      <c r="L7" s="1235"/>
      <c r="M7" s="1237"/>
      <c r="N7" s="1239"/>
      <c r="O7" s="112" t="s">
        <v>23</v>
      </c>
      <c r="P7" s="113" t="s">
        <v>24</v>
      </c>
      <c r="Q7" s="114" t="s">
        <v>23</v>
      </c>
      <c r="R7" s="113" t="s">
        <v>24</v>
      </c>
      <c r="S7" s="114" t="s">
        <v>23</v>
      </c>
      <c r="T7" s="113" t="s">
        <v>24</v>
      </c>
      <c r="U7" s="114" t="s">
        <v>23</v>
      </c>
      <c r="V7" s="113" t="s">
        <v>24</v>
      </c>
      <c r="W7" s="114" t="s">
        <v>23</v>
      </c>
      <c r="X7" s="113" t="s">
        <v>24</v>
      </c>
      <c r="Y7" s="114" t="s">
        <v>23</v>
      </c>
      <c r="Z7" s="113" t="s">
        <v>24</v>
      </c>
      <c r="AA7" s="114" t="s">
        <v>23</v>
      </c>
      <c r="AB7" s="113" t="s">
        <v>25</v>
      </c>
      <c r="AC7" s="114" t="s">
        <v>23</v>
      </c>
      <c r="AD7" s="113" t="s">
        <v>25</v>
      </c>
      <c r="AE7" s="114" t="s">
        <v>23</v>
      </c>
      <c r="AF7" s="115" t="s">
        <v>25</v>
      </c>
      <c r="AG7" s="1168"/>
      <c r="AH7" s="1245"/>
      <c r="AI7" s="1200"/>
      <c r="AJ7" s="1202"/>
    </row>
    <row r="8" spans="2:36" s="44" customFormat="1" ht="38.25" customHeight="1" thickBot="1">
      <c r="B8" s="1285" t="s">
        <v>40</v>
      </c>
      <c r="C8" s="1286" t="s">
        <v>73</v>
      </c>
      <c r="D8" s="1286"/>
      <c r="E8" s="1286"/>
      <c r="F8" s="1286"/>
      <c r="G8" s="1286"/>
      <c r="H8" s="1286"/>
      <c r="I8" s="119" t="s">
        <v>51</v>
      </c>
      <c r="J8" s="133">
        <v>0.05</v>
      </c>
      <c r="K8" s="132">
        <v>0.7</v>
      </c>
      <c r="L8" s="120"/>
      <c r="M8" s="121"/>
      <c r="N8" s="121"/>
      <c r="O8" s="1283">
        <f>O11+O15+O20</f>
        <v>0</v>
      </c>
      <c r="P8" s="1283">
        <f>P11+P15+P20</f>
        <v>0</v>
      </c>
      <c r="Q8" s="1283">
        <f>Q11+Q15+Q20</f>
        <v>0</v>
      </c>
      <c r="R8" s="1283">
        <f>R11+R15+R20</f>
        <v>0</v>
      </c>
      <c r="S8" s="1283">
        <f>S11+S15+S20+S24</f>
        <v>255976939</v>
      </c>
      <c r="T8" s="1283">
        <f aca="true" t="shared" si="0" ref="T8:AD8">T11+T15+T20+T24</f>
        <v>0</v>
      </c>
      <c r="U8" s="1283">
        <f t="shared" si="0"/>
        <v>200000000</v>
      </c>
      <c r="V8" s="1283">
        <f t="shared" si="0"/>
        <v>0</v>
      </c>
      <c r="W8" s="1283">
        <f t="shared" si="0"/>
        <v>0</v>
      </c>
      <c r="X8" s="1283">
        <f t="shared" si="0"/>
        <v>0</v>
      </c>
      <c r="Y8" s="1283">
        <f t="shared" si="0"/>
        <v>0</v>
      </c>
      <c r="Z8" s="1283">
        <f t="shared" si="0"/>
        <v>0</v>
      </c>
      <c r="AA8" s="1283">
        <f t="shared" si="0"/>
        <v>0</v>
      </c>
      <c r="AB8" s="1283">
        <f t="shared" si="0"/>
        <v>0</v>
      </c>
      <c r="AC8" s="1283">
        <f t="shared" si="0"/>
        <v>0</v>
      </c>
      <c r="AD8" s="1283">
        <f t="shared" si="0"/>
        <v>0</v>
      </c>
      <c r="AE8" s="1283">
        <f>O8+Q8+S8+U8+W8+Y8+AA8</f>
        <v>455976939</v>
      </c>
      <c r="AF8" s="1283">
        <f>AF11+AF15+AF20</f>
        <v>0</v>
      </c>
      <c r="AG8" s="122"/>
      <c r="AH8" s="123"/>
      <c r="AI8" s="124"/>
      <c r="AJ8" s="123"/>
    </row>
    <row r="9" spans="2:36" s="17" customFormat="1" ht="38.25" customHeight="1" thickBot="1">
      <c r="B9" s="1285"/>
      <c r="C9" s="1286" t="s">
        <v>74</v>
      </c>
      <c r="D9" s="1286"/>
      <c r="E9" s="1286"/>
      <c r="F9" s="1286"/>
      <c r="G9" s="1286"/>
      <c r="H9" s="1286"/>
      <c r="I9" s="125" t="s">
        <v>75</v>
      </c>
      <c r="J9" s="126">
        <v>0</v>
      </c>
      <c r="K9" s="127">
        <v>0.01</v>
      </c>
      <c r="L9" s="128"/>
      <c r="M9" s="129"/>
      <c r="N9" s="129"/>
      <c r="O9" s="1284"/>
      <c r="P9" s="1284"/>
      <c r="Q9" s="1284"/>
      <c r="R9" s="1284"/>
      <c r="S9" s="1284"/>
      <c r="T9" s="1284"/>
      <c r="U9" s="1284"/>
      <c r="V9" s="1284"/>
      <c r="W9" s="1284"/>
      <c r="X9" s="1284"/>
      <c r="Y9" s="1284"/>
      <c r="Z9" s="1284"/>
      <c r="AA9" s="1284"/>
      <c r="AB9" s="1284"/>
      <c r="AC9" s="1284"/>
      <c r="AD9" s="1284"/>
      <c r="AE9" s="1284"/>
      <c r="AF9" s="1284"/>
      <c r="AG9" s="130">
        <f>AG11+AG15+AG20</f>
        <v>0</v>
      </c>
      <c r="AH9" s="130"/>
      <c r="AI9" s="130"/>
      <c r="AJ9" s="131"/>
    </row>
    <row r="10" spans="2:36" s="17" customFormat="1" ht="12" customHeight="1" thickBot="1">
      <c r="B10" s="1240"/>
      <c r="C10" s="1241"/>
      <c r="D10" s="1241"/>
      <c r="E10" s="1241"/>
      <c r="F10" s="1241"/>
      <c r="G10" s="1241"/>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1241"/>
      <c r="AI10" s="1241"/>
      <c r="AJ10" s="1242"/>
    </row>
    <row r="11" spans="2:36" s="44" customFormat="1" ht="105.75" customHeight="1" thickBot="1">
      <c r="B11" s="31" t="s">
        <v>13</v>
      </c>
      <c r="C11" s="32" t="s">
        <v>30</v>
      </c>
      <c r="D11" s="32" t="s">
        <v>14</v>
      </c>
      <c r="E11" s="32" t="s">
        <v>26</v>
      </c>
      <c r="F11" s="32" t="s">
        <v>27</v>
      </c>
      <c r="G11" s="32" t="s">
        <v>28</v>
      </c>
      <c r="H11" s="33" t="s">
        <v>15</v>
      </c>
      <c r="I11" s="34" t="s">
        <v>31</v>
      </c>
      <c r="J11" s="35"/>
      <c r="K11" s="35"/>
      <c r="L11" s="35"/>
      <c r="M11" s="35"/>
      <c r="N11" s="36"/>
      <c r="O11" s="37">
        <f>SUM(O12:O13)</f>
        <v>0</v>
      </c>
      <c r="P11" s="38">
        <f>SUM(P12:P13)</f>
        <v>0</v>
      </c>
      <c r="Q11" s="39">
        <f>SUM(Q12:Q13)</f>
        <v>0</v>
      </c>
      <c r="R11" s="38">
        <f>SUM(R12:R13)</f>
        <v>0</v>
      </c>
      <c r="S11" s="39">
        <f>S12</f>
        <v>5000000</v>
      </c>
      <c r="T11" s="39">
        <f aca="true" t="shared" si="1" ref="T11:AD11">T12</f>
        <v>0</v>
      </c>
      <c r="U11" s="39">
        <f t="shared" si="1"/>
        <v>0</v>
      </c>
      <c r="V11" s="39">
        <f t="shared" si="1"/>
        <v>0</v>
      </c>
      <c r="W11" s="39">
        <f t="shared" si="1"/>
        <v>0</v>
      </c>
      <c r="X11" s="39">
        <f t="shared" si="1"/>
        <v>0</v>
      </c>
      <c r="Y11" s="39">
        <f t="shared" si="1"/>
        <v>0</v>
      </c>
      <c r="Z11" s="39">
        <f t="shared" si="1"/>
        <v>0</v>
      </c>
      <c r="AA11" s="39">
        <f t="shared" si="1"/>
        <v>0</v>
      </c>
      <c r="AB11" s="39">
        <f t="shared" si="1"/>
        <v>0</v>
      </c>
      <c r="AC11" s="39">
        <f t="shared" si="1"/>
        <v>0</v>
      </c>
      <c r="AD11" s="39">
        <f t="shared" si="1"/>
        <v>0</v>
      </c>
      <c r="AE11" s="40">
        <f>O11+Q11</f>
        <v>0</v>
      </c>
      <c r="AF11" s="38">
        <f>AF12</f>
        <v>0</v>
      </c>
      <c r="AG11" s="41">
        <f>SUM(AG12:AG13)</f>
        <v>0</v>
      </c>
      <c r="AH11" s="42"/>
      <c r="AI11" s="42"/>
      <c r="AJ11" s="43"/>
    </row>
    <row r="12" spans="2:36" s="158" customFormat="1" ht="36" customHeight="1">
      <c r="B12" s="1189" t="s">
        <v>76</v>
      </c>
      <c r="C12" s="1287">
        <v>2012252580065</v>
      </c>
      <c r="D12" s="1280" t="s">
        <v>91</v>
      </c>
      <c r="E12" s="1280" t="s">
        <v>86</v>
      </c>
      <c r="F12" s="1281">
        <v>0</v>
      </c>
      <c r="G12" s="956">
        <v>1.25</v>
      </c>
      <c r="H12" s="1088" t="s">
        <v>77</v>
      </c>
      <c r="I12" s="1289" t="s">
        <v>92</v>
      </c>
      <c r="J12" s="1291">
        <v>0</v>
      </c>
      <c r="K12" s="1293">
        <v>5</v>
      </c>
      <c r="L12" s="1263">
        <v>1.25</v>
      </c>
      <c r="M12" s="103"/>
      <c r="N12" s="104"/>
      <c r="O12" s="1247"/>
      <c r="P12" s="1169"/>
      <c r="Q12" s="1169"/>
      <c r="R12" s="1169"/>
      <c r="S12" s="1169">
        <v>5000000</v>
      </c>
      <c r="T12" s="1169"/>
      <c r="U12" s="1169"/>
      <c r="V12" s="1169"/>
      <c r="W12" s="1169"/>
      <c r="X12" s="1169"/>
      <c r="Y12" s="1169"/>
      <c r="Z12" s="1169"/>
      <c r="AA12" s="1169"/>
      <c r="AB12" s="1169"/>
      <c r="AC12" s="1169"/>
      <c r="AD12" s="1169"/>
      <c r="AE12" s="1195"/>
      <c r="AF12" s="1195"/>
      <c r="AG12" s="1295" t="s">
        <v>63</v>
      </c>
      <c r="AH12" s="1197" t="s">
        <v>107</v>
      </c>
      <c r="AI12" s="1197"/>
      <c r="AJ12" s="1184" t="s">
        <v>66</v>
      </c>
    </row>
    <row r="13" spans="2:36" s="158" customFormat="1" ht="36" customHeight="1">
      <c r="B13" s="1190"/>
      <c r="C13" s="1288"/>
      <c r="D13" s="1089"/>
      <c r="E13" s="1089"/>
      <c r="F13" s="1282"/>
      <c r="G13" s="958"/>
      <c r="H13" s="1090"/>
      <c r="I13" s="1290"/>
      <c r="J13" s="1292"/>
      <c r="K13" s="1294"/>
      <c r="L13" s="1264"/>
      <c r="M13" s="106"/>
      <c r="N13" s="107"/>
      <c r="O13" s="1248"/>
      <c r="P13" s="1170"/>
      <c r="Q13" s="1170"/>
      <c r="R13" s="1170"/>
      <c r="S13" s="1170"/>
      <c r="T13" s="1170"/>
      <c r="U13" s="1170"/>
      <c r="V13" s="1170"/>
      <c r="W13" s="1170"/>
      <c r="X13" s="1170"/>
      <c r="Y13" s="1170"/>
      <c r="Z13" s="1170"/>
      <c r="AA13" s="1170"/>
      <c r="AB13" s="1170"/>
      <c r="AC13" s="1170"/>
      <c r="AD13" s="1170"/>
      <c r="AE13" s="1195"/>
      <c r="AF13" s="1195"/>
      <c r="AG13" s="1296"/>
      <c r="AH13" s="1197"/>
      <c r="AI13" s="1197"/>
      <c r="AJ13" s="1184"/>
    </row>
    <row r="14" spans="2:36" s="44" customFormat="1" ht="4.5" customHeight="1" thickBot="1">
      <c r="B14" s="1175"/>
      <c r="C14" s="1176"/>
      <c r="D14" s="1176"/>
      <c r="E14" s="1176"/>
      <c r="F14" s="1176"/>
      <c r="G14" s="1176"/>
      <c r="H14" s="1176"/>
      <c r="I14" s="1176"/>
      <c r="J14" s="1176"/>
      <c r="K14" s="1176"/>
      <c r="L14" s="1176"/>
      <c r="M14" s="1176"/>
      <c r="N14" s="1176"/>
      <c r="O14" s="1176"/>
      <c r="P14" s="1176"/>
      <c r="Q14" s="1176"/>
      <c r="R14" s="1176"/>
      <c r="S14" s="1176"/>
      <c r="T14" s="1176"/>
      <c r="U14" s="1176"/>
      <c r="V14" s="1176"/>
      <c r="W14" s="1176"/>
      <c r="X14" s="1176"/>
      <c r="Y14" s="1176"/>
      <c r="Z14" s="1176"/>
      <c r="AA14" s="1176"/>
      <c r="AB14" s="1176"/>
      <c r="AC14" s="1176"/>
      <c r="AD14" s="1176"/>
      <c r="AE14" s="1176"/>
      <c r="AF14" s="1176"/>
      <c r="AG14" s="1176"/>
      <c r="AH14" s="1176"/>
      <c r="AI14" s="1176"/>
      <c r="AJ14" s="1177"/>
    </row>
    <row r="15" spans="2:36" s="44" customFormat="1" ht="80.25" customHeight="1" thickBot="1">
      <c r="B15" s="31" t="s">
        <v>13</v>
      </c>
      <c r="C15" s="32" t="s">
        <v>30</v>
      </c>
      <c r="D15" s="32" t="s">
        <v>14</v>
      </c>
      <c r="E15" s="32" t="s">
        <v>29</v>
      </c>
      <c r="F15" s="32" t="s">
        <v>27</v>
      </c>
      <c r="G15" s="32" t="s">
        <v>28</v>
      </c>
      <c r="H15" s="33" t="s">
        <v>16</v>
      </c>
      <c r="I15" s="34" t="s">
        <v>31</v>
      </c>
      <c r="J15" s="54"/>
      <c r="K15" s="55"/>
      <c r="L15" s="55"/>
      <c r="M15" s="56"/>
      <c r="N15" s="57"/>
      <c r="O15" s="37">
        <f>SUM(O18:O18)</f>
        <v>0</v>
      </c>
      <c r="P15" s="38">
        <f>SUM(P18:P18)</f>
        <v>0</v>
      </c>
      <c r="Q15" s="39">
        <f>SUM(Q18:Q18)</f>
        <v>0</v>
      </c>
      <c r="R15" s="38">
        <f>SUM(R18:R18)</f>
        <v>0</v>
      </c>
      <c r="S15" s="39">
        <f>S16</f>
        <v>250976939</v>
      </c>
      <c r="T15" s="39">
        <f aca="true" t="shared" si="2" ref="T15:AD15">T16</f>
        <v>0</v>
      </c>
      <c r="U15" s="39">
        <f t="shared" si="2"/>
        <v>200000000</v>
      </c>
      <c r="V15" s="39">
        <f t="shared" si="2"/>
        <v>0</v>
      </c>
      <c r="W15" s="39">
        <f t="shared" si="2"/>
        <v>0</v>
      </c>
      <c r="X15" s="39">
        <f t="shared" si="2"/>
        <v>0</v>
      </c>
      <c r="Y15" s="39">
        <f t="shared" si="2"/>
        <v>0</v>
      </c>
      <c r="Z15" s="39">
        <f t="shared" si="2"/>
        <v>0</v>
      </c>
      <c r="AA15" s="39">
        <f t="shared" si="2"/>
        <v>0</v>
      </c>
      <c r="AB15" s="39">
        <f t="shared" si="2"/>
        <v>0</v>
      </c>
      <c r="AC15" s="39">
        <f t="shared" si="2"/>
        <v>0</v>
      </c>
      <c r="AD15" s="39">
        <f t="shared" si="2"/>
        <v>0</v>
      </c>
      <c r="AE15" s="39">
        <f>S15+U15</f>
        <v>450976939</v>
      </c>
      <c r="AF15" s="38">
        <f>AF18</f>
        <v>0</v>
      </c>
      <c r="AG15" s="41">
        <f>SUM(AG16:AG16)</f>
        <v>0</v>
      </c>
      <c r="AH15" s="42"/>
      <c r="AI15" s="42"/>
      <c r="AJ15" s="43"/>
    </row>
    <row r="16" spans="2:36" s="135" customFormat="1" ht="63.75" customHeight="1">
      <c r="B16" s="1275" t="s">
        <v>83</v>
      </c>
      <c r="C16" s="1277">
        <v>2012252580066</v>
      </c>
      <c r="D16" s="82" t="s">
        <v>84</v>
      </c>
      <c r="E16" s="136" t="s">
        <v>85</v>
      </c>
      <c r="F16" s="136">
        <v>93</v>
      </c>
      <c r="G16" s="136">
        <v>93</v>
      </c>
      <c r="H16" s="13" t="s">
        <v>78</v>
      </c>
      <c r="I16" s="16" t="s">
        <v>88</v>
      </c>
      <c r="J16" s="14"/>
      <c r="K16" s="16">
        <v>186</v>
      </c>
      <c r="L16" s="16">
        <v>186</v>
      </c>
      <c r="M16" s="137"/>
      <c r="N16" s="137"/>
      <c r="O16" s="1254"/>
      <c r="P16" s="1254"/>
      <c r="Q16" s="1254"/>
      <c r="R16" s="1254"/>
      <c r="S16" s="1254">
        <v>250976939</v>
      </c>
      <c r="T16" s="1254"/>
      <c r="U16" s="1254">
        <v>200000000</v>
      </c>
      <c r="V16" s="1254"/>
      <c r="W16" s="1254"/>
      <c r="X16" s="1254"/>
      <c r="Y16" s="1254"/>
      <c r="Z16" s="1254"/>
      <c r="AA16" s="1254"/>
      <c r="AB16" s="1254"/>
      <c r="AC16" s="1254"/>
      <c r="AD16" s="1254"/>
      <c r="AE16" s="1254">
        <f>S16+U16</f>
        <v>450976939</v>
      </c>
      <c r="AF16" s="1254"/>
      <c r="AG16" s="993" t="s">
        <v>63</v>
      </c>
      <c r="AH16" s="993" t="s">
        <v>108</v>
      </c>
      <c r="AI16" s="138"/>
      <c r="AJ16" s="1173" t="s">
        <v>67</v>
      </c>
    </row>
    <row r="17" spans="2:36" s="135" customFormat="1" ht="66.75" customHeight="1">
      <c r="B17" s="1276"/>
      <c r="C17" s="1277"/>
      <c r="D17" s="13" t="s">
        <v>81</v>
      </c>
      <c r="E17" s="139" t="s">
        <v>86</v>
      </c>
      <c r="F17" s="139">
        <v>0.5</v>
      </c>
      <c r="G17" s="139">
        <v>0.5</v>
      </c>
      <c r="H17" s="13" t="s">
        <v>79</v>
      </c>
      <c r="I17" s="16" t="s">
        <v>89</v>
      </c>
      <c r="J17" s="47"/>
      <c r="K17" s="16">
        <v>4</v>
      </c>
      <c r="L17" s="16">
        <v>1</v>
      </c>
      <c r="M17" s="140"/>
      <c r="N17" s="140"/>
      <c r="O17" s="1254"/>
      <c r="P17" s="1254"/>
      <c r="Q17" s="1254"/>
      <c r="R17" s="1254"/>
      <c r="S17" s="1254"/>
      <c r="T17" s="1254"/>
      <c r="U17" s="1254"/>
      <c r="V17" s="1254"/>
      <c r="W17" s="1254"/>
      <c r="X17" s="1254"/>
      <c r="Y17" s="1254"/>
      <c r="Z17" s="1254"/>
      <c r="AA17" s="1254"/>
      <c r="AB17" s="1254"/>
      <c r="AC17" s="1254"/>
      <c r="AD17" s="1254"/>
      <c r="AE17" s="1254"/>
      <c r="AF17" s="1254"/>
      <c r="AG17" s="993"/>
      <c r="AH17" s="993"/>
      <c r="AI17" s="141"/>
      <c r="AJ17" s="1173"/>
    </row>
    <row r="18" spans="2:36" s="146" customFormat="1" ht="66.75" customHeight="1">
      <c r="B18" s="1276"/>
      <c r="C18" s="1277"/>
      <c r="D18" s="13" t="s">
        <v>82</v>
      </c>
      <c r="E18" s="139" t="s">
        <v>87</v>
      </c>
      <c r="F18" s="145">
        <v>1</v>
      </c>
      <c r="G18" s="13">
        <v>1</v>
      </c>
      <c r="H18" s="13" t="s">
        <v>80</v>
      </c>
      <c r="I18" s="16" t="s">
        <v>90</v>
      </c>
      <c r="J18" s="16"/>
      <c r="K18" s="16">
        <v>4</v>
      </c>
      <c r="L18" s="16">
        <v>1</v>
      </c>
      <c r="M18" s="86"/>
      <c r="N18" s="86"/>
      <c r="O18" s="1259"/>
      <c r="P18" s="1259"/>
      <c r="Q18" s="1259"/>
      <c r="R18" s="1259"/>
      <c r="S18" s="1259"/>
      <c r="T18" s="1259"/>
      <c r="U18" s="1259"/>
      <c r="V18" s="1259"/>
      <c r="W18" s="1259"/>
      <c r="X18" s="1259"/>
      <c r="Y18" s="1259"/>
      <c r="Z18" s="1259"/>
      <c r="AA18" s="1259"/>
      <c r="AB18" s="1259"/>
      <c r="AC18" s="1259"/>
      <c r="AD18" s="1259"/>
      <c r="AE18" s="1259"/>
      <c r="AF18" s="1259"/>
      <c r="AG18" s="1260"/>
      <c r="AH18" s="1260"/>
      <c r="AI18" s="86"/>
      <c r="AJ18" s="1262"/>
    </row>
    <row r="19" spans="2:37" s="44" customFormat="1" ht="4.5" customHeight="1" thickBot="1">
      <c r="B19" s="1175"/>
      <c r="C19" s="1176"/>
      <c r="D19" s="1176"/>
      <c r="E19" s="1176"/>
      <c r="F19" s="1176"/>
      <c r="G19" s="1176"/>
      <c r="H19" s="1176"/>
      <c r="I19" s="1176"/>
      <c r="J19" s="1176"/>
      <c r="K19" s="1176"/>
      <c r="L19" s="1176"/>
      <c r="M19" s="1176"/>
      <c r="N19" s="1176"/>
      <c r="O19" s="1176"/>
      <c r="P19" s="1176"/>
      <c r="Q19" s="1176"/>
      <c r="R19" s="1176"/>
      <c r="S19" s="1176"/>
      <c r="T19" s="1176"/>
      <c r="U19" s="1176"/>
      <c r="V19" s="1176"/>
      <c r="W19" s="1176"/>
      <c r="X19" s="1176"/>
      <c r="Y19" s="1176"/>
      <c r="Z19" s="1176"/>
      <c r="AA19" s="1176"/>
      <c r="AB19" s="1176"/>
      <c r="AC19" s="1176"/>
      <c r="AD19" s="1176"/>
      <c r="AE19" s="1176"/>
      <c r="AF19" s="1176"/>
      <c r="AG19" s="1176"/>
      <c r="AH19" s="1176"/>
      <c r="AI19" s="1176"/>
      <c r="AJ19" s="1177"/>
      <c r="AK19" s="59"/>
    </row>
    <row r="20" spans="2:37" s="44" customFormat="1" ht="74.25" customHeight="1">
      <c r="B20" s="31" t="s">
        <v>13</v>
      </c>
      <c r="C20" s="32" t="s">
        <v>30</v>
      </c>
      <c r="D20" s="32" t="s">
        <v>14</v>
      </c>
      <c r="E20" s="32" t="s">
        <v>29</v>
      </c>
      <c r="F20" s="32" t="s">
        <v>27</v>
      </c>
      <c r="G20" s="32" t="s">
        <v>28</v>
      </c>
      <c r="H20" s="33" t="s">
        <v>17</v>
      </c>
      <c r="I20" s="142" t="s">
        <v>31</v>
      </c>
      <c r="J20" s="54"/>
      <c r="K20" s="60"/>
      <c r="L20" s="55"/>
      <c r="M20" s="56"/>
      <c r="N20" s="57"/>
      <c r="O20" s="37">
        <f>SUM(O21:O22)</f>
        <v>0</v>
      </c>
      <c r="P20" s="38">
        <f>SUM(P21:P22)</f>
        <v>0</v>
      </c>
      <c r="Q20" s="39">
        <f>SUM(Q21:Q22)</f>
        <v>0</v>
      </c>
      <c r="R20" s="38">
        <f>SUM(R21:R22)</f>
        <v>0</v>
      </c>
      <c r="S20" s="39"/>
      <c r="T20" s="38"/>
      <c r="U20" s="39"/>
      <c r="V20" s="38"/>
      <c r="W20" s="39"/>
      <c r="X20" s="38"/>
      <c r="Y20" s="39"/>
      <c r="Z20" s="38"/>
      <c r="AA20" s="39"/>
      <c r="AB20" s="38"/>
      <c r="AC20" s="39"/>
      <c r="AD20" s="38"/>
      <c r="AE20" s="61">
        <f>AE21</f>
        <v>0</v>
      </c>
      <c r="AF20" s="38">
        <f>AF21</f>
        <v>0</v>
      </c>
      <c r="AG20" s="41">
        <f>SUM(AG21:AG22)</f>
        <v>0</v>
      </c>
      <c r="AH20" s="42"/>
      <c r="AI20" s="42"/>
      <c r="AJ20" s="43"/>
      <c r="AK20" s="59"/>
    </row>
    <row r="21" spans="2:36" s="146" customFormat="1" ht="57.75" customHeight="1">
      <c r="B21" s="1061" t="s">
        <v>94</v>
      </c>
      <c r="C21" s="1300">
        <v>2012252580067</v>
      </c>
      <c r="D21" s="1274" t="s">
        <v>97</v>
      </c>
      <c r="E21" s="1274" t="s">
        <v>95</v>
      </c>
      <c r="F21" s="1266">
        <v>1</v>
      </c>
      <c r="G21" s="1061">
        <v>1</v>
      </c>
      <c r="H21" s="13" t="s">
        <v>98</v>
      </c>
      <c r="I21" s="15" t="s">
        <v>99</v>
      </c>
      <c r="J21" s="13"/>
      <c r="K21" s="153">
        <v>0.6</v>
      </c>
      <c r="L21" s="153">
        <v>0.1</v>
      </c>
      <c r="M21" s="1265"/>
      <c r="N21" s="1265"/>
      <c r="O21" s="81"/>
      <c r="P21" s="81"/>
      <c r="Q21" s="81"/>
      <c r="R21" s="81"/>
      <c r="S21" s="81"/>
      <c r="T21" s="81"/>
      <c r="U21" s="81"/>
      <c r="V21" s="81"/>
      <c r="W21" s="81"/>
      <c r="X21" s="81"/>
      <c r="Y21" s="81"/>
      <c r="Z21" s="81"/>
      <c r="AA21" s="81"/>
      <c r="AB21" s="81"/>
      <c r="AC21" s="81"/>
      <c r="AD21" s="81"/>
      <c r="AE21" s="1279"/>
      <c r="AF21" s="1279"/>
      <c r="AG21" s="86"/>
      <c r="AH21" s="1278"/>
      <c r="AI21" s="1278"/>
      <c r="AJ21" s="1261"/>
    </row>
    <row r="22" spans="2:36" s="146" customFormat="1" ht="105.75" customHeight="1">
      <c r="B22" s="1063"/>
      <c r="C22" s="1301"/>
      <c r="D22" s="1274"/>
      <c r="E22" s="1274"/>
      <c r="F22" s="1267"/>
      <c r="G22" s="1063"/>
      <c r="H22" s="13" t="s">
        <v>96</v>
      </c>
      <c r="I22" s="16" t="s">
        <v>100</v>
      </c>
      <c r="J22" s="13"/>
      <c r="K22" s="150">
        <v>4</v>
      </c>
      <c r="L22" s="150">
        <v>1</v>
      </c>
      <c r="M22" s="1265"/>
      <c r="N22" s="1265"/>
      <c r="O22" s="81"/>
      <c r="P22" s="81"/>
      <c r="Q22" s="81"/>
      <c r="R22" s="81"/>
      <c r="S22" s="81"/>
      <c r="T22" s="81"/>
      <c r="U22" s="81"/>
      <c r="V22" s="81"/>
      <c r="W22" s="81"/>
      <c r="X22" s="81"/>
      <c r="Y22" s="81"/>
      <c r="Z22" s="81"/>
      <c r="AA22" s="81"/>
      <c r="AB22" s="81"/>
      <c r="AC22" s="81"/>
      <c r="AD22" s="81"/>
      <c r="AE22" s="1279"/>
      <c r="AF22" s="1279"/>
      <c r="AG22" s="86"/>
      <c r="AH22" s="1278"/>
      <c r="AI22" s="1278"/>
      <c r="AJ22" s="1261"/>
    </row>
    <row r="23" spans="4:5" ht="2.25" customHeight="1" thickBot="1">
      <c r="D23" s="10"/>
      <c r="E23" s="10"/>
    </row>
    <row r="24" spans="2:37" s="44" customFormat="1" ht="74.25" customHeight="1">
      <c r="B24" s="31" t="s">
        <v>13</v>
      </c>
      <c r="C24" s="32" t="s">
        <v>30</v>
      </c>
      <c r="D24" s="32" t="s">
        <v>14</v>
      </c>
      <c r="E24" s="32" t="s">
        <v>29</v>
      </c>
      <c r="F24" s="32" t="s">
        <v>27</v>
      </c>
      <c r="G24" s="32" t="s">
        <v>28</v>
      </c>
      <c r="H24" s="33" t="s">
        <v>17</v>
      </c>
      <c r="I24" s="142" t="s">
        <v>31</v>
      </c>
      <c r="J24" s="54"/>
      <c r="K24" s="60"/>
      <c r="L24" s="55"/>
      <c r="M24" s="56"/>
      <c r="N24" s="57"/>
      <c r="O24" s="37">
        <f>SUM(O25:O26)</f>
        <v>0</v>
      </c>
      <c r="P24" s="38">
        <f>SUM(P25:P26)</f>
        <v>0</v>
      </c>
      <c r="Q24" s="39">
        <f>SUM(Q25:Q26)</f>
        <v>0</v>
      </c>
      <c r="R24" s="38">
        <f>SUM(R25:R26)</f>
        <v>0</v>
      </c>
      <c r="S24" s="39"/>
      <c r="T24" s="38"/>
      <c r="U24" s="39"/>
      <c r="V24" s="38"/>
      <c r="W24" s="39"/>
      <c r="X24" s="38"/>
      <c r="Y24" s="39"/>
      <c r="Z24" s="38"/>
      <c r="AA24" s="39"/>
      <c r="AB24" s="38"/>
      <c r="AC24" s="39"/>
      <c r="AD24" s="38"/>
      <c r="AE24" s="61">
        <f>AE25</f>
        <v>0</v>
      </c>
      <c r="AF24" s="38">
        <f>AF25</f>
        <v>0</v>
      </c>
      <c r="AG24" s="41">
        <f>SUM(AG25:AG26)</f>
        <v>0</v>
      </c>
      <c r="AH24" s="42"/>
      <c r="AI24" s="42"/>
      <c r="AJ24" s="43"/>
      <c r="AK24" s="59"/>
    </row>
    <row r="25" spans="2:36" s="146" customFormat="1" ht="130.5" customHeight="1">
      <c r="B25" s="1268" t="s">
        <v>101</v>
      </c>
      <c r="C25" s="1270">
        <v>2012252580068</v>
      </c>
      <c r="D25" s="1274" t="s">
        <v>102</v>
      </c>
      <c r="E25" s="1274" t="s">
        <v>95</v>
      </c>
      <c r="F25" s="1272">
        <v>0</v>
      </c>
      <c r="G25" s="1268">
        <v>0.5</v>
      </c>
      <c r="H25" s="13" t="s">
        <v>103</v>
      </c>
      <c r="I25" s="16" t="s">
        <v>105</v>
      </c>
      <c r="J25" s="13"/>
      <c r="K25" s="148">
        <v>1</v>
      </c>
      <c r="L25" s="149">
        <v>0.5</v>
      </c>
      <c r="M25" s="1265"/>
      <c r="N25" s="1265"/>
      <c r="O25" s="81"/>
      <c r="P25" s="81"/>
      <c r="Q25" s="81"/>
      <c r="R25" s="81"/>
      <c r="S25" s="81"/>
      <c r="T25" s="81"/>
      <c r="U25" s="81"/>
      <c r="V25" s="81"/>
      <c r="W25" s="81"/>
      <c r="X25" s="81"/>
      <c r="Y25" s="81"/>
      <c r="Z25" s="81"/>
      <c r="AA25" s="81"/>
      <c r="AB25" s="81"/>
      <c r="AC25" s="81"/>
      <c r="AD25" s="81"/>
      <c r="AE25" s="1279"/>
      <c r="AF25" s="1279"/>
      <c r="AG25" s="86"/>
      <c r="AH25" s="1278"/>
      <c r="AI25" s="1278"/>
      <c r="AJ25" s="1261"/>
    </row>
    <row r="26" spans="2:36" s="146" customFormat="1" ht="130.5" customHeight="1">
      <c r="B26" s="1269"/>
      <c r="C26" s="1271"/>
      <c r="D26" s="1274"/>
      <c r="E26" s="1274"/>
      <c r="F26" s="1273"/>
      <c r="G26" s="1269"/>
      <c r="H26" s="13" t="s">
        <v>104</v>
      </c>
      <c r="I26" s="15" t="s">
        <v>106</v>
      </c>
      <c r="J26" s="13"/>
      <c r="K26" s="150">
        <v>1</v>
      </c>
      <c r="L26" s="152">
        <v>0.5</v>
      </c>
      <c r="M26" s="1265"/>
      <c r="N26" s="1265"/>
      <c r="O26" s="81"/>
      <c r="P26" s="81"/>
      <c r="Q26" s="81"/>
      <c r="R26" s="81"/>
      <c r="S26" s="81"/>
      <c r="T26" s="81"/>
      <c r="U26" s="81"/>
      <c r="V26" s="81"/>
      <c r="W26" s="81"/>
      <c r="X26" s="81"/>
      <c r="Y26" s="81"/>
      <c r="Z26" s="81"/>
      <c r="AA26" s="81"/>
      <c r="AB26" s="81"/>
      <c r="AC26" s="81"/>
      <c r="AD26" s="81"/>
      <c r="AE26" s="1279"/>
      <c r="AF26" s="1279"/>
      <c r="AG26" s="86"/>
      <c r="AH26" s="1278"/>
      <c r="AI26" s="1278"/>
      <c r="AJ26" s="1261"/>
    </row>
    <row r="31" spans="9:10" ht="15">
      <c r="I31" s="12"/>
      <c r="J31" s="12"/>
    </row>
  </sheetData>
  <sheetProtection/>
  <mergeCells count="136">
    <mergeCell ref="C21:C22"/>
    <mergeCell ref="B21:B22"/>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AJ6:AJ7"/>
    <mergeCell ref="Q6:R6"/>
    <mergeCell ref="S6:T6"/>
    <mergeCell ref="U6:V6"/>
    <mergeCell ref="W6:X6"/>
    <mergeCell ref="Y6:Z6"/>
    <mergeCell ref="AA6:AB6"/>
    <mergeCell ref="S12:S13"/>
    <mergeCell ref="AI12:AI13"/>
    <mergeCell ref="AC6:AD6"/>
    <mergeCell ref="AE6:AF6"/>
    <mergeCell ref="AG6:AG7"/>
    <mergeCell ref="AH6:AH7"/>
    <mergeCell ref="AI6:AI7"/>
    <mergeCell ref="T12:T13"/>
    <mergeCell ref="U12:U13"/>
    <mergeCell ref="AC16:AC18"/>
    <mergeCell ref="AD16:AD18"/>
    <mergeCell ref="B10:AJ10"/>
    <mergeCell ref="B12:B13"/>
    <mergeCell ref="O12:O13"/>
    <mergeCell ref="P12:P13"/>
    <mergeCell ref="Q12:Q13"/>
    <mergeCell ref="R12:R13"/>
    <mergeCell ref="AC12:AC13"/>
    <mergeCell ref="AD12:AD13"/>
    <mergeCell ref="W12:W13"/>
    <mergeCell ref="X12:X13"/>
    <mergeCell ref="Z12:Z13"/>
    <mergeCell ref="AI25:AI26"/>
    <mergeCell ref="AE12:AE13"/>
    <mergeCell ref="AF12:AF13"/>
    <mergeCell ref="AG12:AG13"/>
    <mergeCell ref="AH12:AH13"/>
    <mergeCell ref="AE16:AE18"/>
    <mergeCell ref="AB16:AB18"/>
    <mergeCell ref="T8:T9"/>
    <mergeCell ref="U8:U9"/>
    <mergeCell ref="AH21:AH22"/>
    <mergeCell ref="B14:AJ14"/>
    <mergeCell ref="H12:H13"/>
    <mergeCell ref="I12:I13"/>
    <mergeCell ref="J12:J13"/>
    <mergeCell ref="K12:K13"/>
    <mergeCell ref="AJ12:AJ13"/>
    <mergeCell ref="V12:V13"/>
    <mergeCell ref="Y12:Y13"/>
    <mergeCell ref="B8:B9"/>
    <mergeCell ref="C8:H8"/>
    <mergeCell ref="O8:O9"/>
    <mergeCell ref="P8:P9"/>
    <mergeCell ref="Q8:Q9"/>
    <mergeCell ref="S8:S9"/>
    <mergeCell ref="R8:R9"/>
    <mergeCell ref="C9:H9"/>
    <mergeCell ref="C12:C13"/>
    <mergeCell ref="AD8:AD9"/>
    <mergeCell ref="AE8:AE9"/>
    <mergeCell ref="AF8:AF9"/>
    <mergeCell ref="N21:N22"/>
    <mergeCell ref="AE21:AE22"/>
    <mergeCell ref="AA12:AA13"/>
    <mergeCell ref="AB12:AB13"/>
    <mergeCell ref="R16:R18"/>
    <mergeCell ref="V8:V9"/>
    <mergeCell ref="W8:W9"/>
    <mergeCell ref="D12:D13"/>
    <mergeCell ref="E12:E13"/>
    <mergeCell ref="F12:F13"/>
    <mergeCell ref="AB8:AB9"/>
    <mergeCell ref="AC8:AC9"/>
    <mergeCell ref="X8:X9"/>
    <mergeCell ref="Y8:Y9"/>
    <mergeCell ref="Z8:Z9"/>
    <mergeCell ref="AA8:AA9"/>
    <mergeCell ref="G12:G13"/>
    <mergeCell ref="B16:B18"/>
    <mergeCell ref="C16:C18"/>
    <mergeCell ref="AJ21:AJ22"/>
    <mergeCell ref="N25:N26"/>
    <mergeCell ref="S16:S18"/>
    <mergeCell ref="AI21:AI22"/>
    <mergeCell ref="AE25:AE26"/>
    <mergeCell ref="AF25:AF26"/>
    <mergeCell ref="AH25:AH26"/>
    <mergeCell ref="AF21:AF22"/>
    <mergeCell ref="B25:B26"/>
    <mergeCell ref="C25:C26"/>
    <mergeCell ref="F25:F26"/>
    <mergeCell ref="G25:G26"/>
    <mergeCell ref="O16:O18"/>
    <mergeCell ref="P16:P18"/>
    <mergeCell ref="D21:D22"/>
    <mergeCell ref="E21:E22"/>
    <mergeCell ref="D25:D26"/>
    <mergeCell ref="E25:E26"/>
    <mergeCell ref="AJ25:AJ26"/>
    <mergeCell ref="Q16:Q18"/>
    <mergeCell ref="AJ16:AJ18"/>
    <mergeCell ref="Z16:Z18"/>
    <mergeCell ref="L12:L13"/>
    <mergeCell ref="M25:M26"/>
    <mergeCell ref="B19:AJ19"/>
    <mergeCell ref="M21:M22"/>
    <mergeCell ref="X16:X18"/>
    <mergeCell ref="F21:F22"/>
    <mergeCell ref="G21:G22"/>
    <mergeCell ref="AF16:AF18"/>
    <mergeCell ref="AG16:AG18"/>
    <mergeCell ref="AH16:AH18"/>
    <mergeCell ref="T16:T18"/>
    <mergeCell ref="U16:U18"/>
    <mergeCell ref="V16:V18"/>
    <mergeCell ref="W16:W18"/>
    <mergeCell ref="AA16:AA18"/>
    <mergeCell ref="Y16:Y18"/>
  </mergeCells>
  <printOptions/>
  <pageMargins left="0.7" right="0.7" top="0.75" bottom="0.75" header="0.3" footer="0.3"/>
  <pageSetup horizontalDpi="600" verticalDpi="600" orientation="landscape" paperSize="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dc:creator>
  <cp:keywords/>
  <dc:description/>
  <cp:lastModifiedBy>nohosala</cp:lastModifiedBy>
  <cp:lastPrinted>2013-01-30T22:04:31Z</cp:lastPrinted>
  <dcterms:created xsi:type="dcterms:W3CDTF">2012-06-04T03:15:36Z</dcterms:created>
  <dcterms:modified xsi:type="dcterms:W3CDTF">2013-04-06T21:16:41Z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