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firstSheet="1" activeTab="1"/>
  </bookViews>
  <sheets>
    <sheet name="PLAN-30-JUN-2012" sheetId="1" r:id="rId1"/>
    <sheet name="INFRAESTRUCTURA" sheetId="2" r:id="rId2"/>
    <sheet name="VIVIENDA" sheetId="3" r:id="rId3"/>
    <sheet name="ESPACIO PUBLICO" sheetId="4" r:id="rId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D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BE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Z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A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CV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CW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<sst xmlns="http://schemas.openxmlformats.org/spreadsheetml/2006/main" count="812" uniqueCount="244">
  <si>
    <t>RECURSOS FINANCIEROS (MILES DE PESOS )</t>
  </si>
  <si>
    <t>GERENCIA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</si>
  <si>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</si>
  <si>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</si>
  <si>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</si>
  <si>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</si>
  <si>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</si>
  <si>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</si>
  <si>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</si>
  <si>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</si>
  <si>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</si>
  <si>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</si>
  <si>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 xml:space="preserve">ACTIVIDADES </t>
  </si>
  <si>
    <t>META DE PRODUCTO 1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</si>
  <si>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</si>
  <si>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</si>
  <si>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</si>
  <si>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</si>
  <si>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</si>
  <si>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</si>
  <si>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</si>
  <si>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</si>
  <si>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>xxxxxxxxxxxx</t>
  </si>
  <si>
    <t xml:space="preserve">UNIDAD DE MEDIDA </t>
  </si>
  <si>
    <t xml:space="preserve">Ejecutado 1º Semestre </t>
  </si>
  <si>
    <t>Ejecutado 2º  Semestre</t>
  </si>
  <si>
    <t>CODIGO REGISTRO PROYECTO</t>
  </si>
  <si>
    <t>INDICADOR</t>
  </si>
  <si>
    <t>RECURSO PROPIO</t>
  </si>
  <si>
    <t>SGP ESPECIFICO</t>
  </si>
  <si>
    <t>SGP LIBRE DESTINACION</t>
  </si>
  <si>
    <t>NACION</t>
  </si>
  <si>
    <t>ESTRATEGIA</t>
  </si>
  <si>
    <t>LINEA BASE</t>
  </si>
  <si>
    <t>CATEGORIA DE DERECHO</t>
  </si>
  <si>
    <t>EXISTENCIA</t>
  </si>
  <si>
    <t>PLAN DE DESARROLLO: "COGUA... CONSTRUYENDO FUTURO" 2012-2015</t>
  </si>
  <si>
    <t xml:space="preserve">COMPONENTE DE EFICACIA - PLAN DE ACCIÒN </t>
  </si>
  <si>
    <t>VIGENCIA 2012</t>
  </si>
  <si>
    <t>VIGENCIA 2013</t>
  </si>
  <si>
    <t>VIGENCIA 2014</t>
  </si>
  <si>
    <t>VIGENCIA 2015</t>
  </si>
  <si>
    <r>
      <t>OBJETIVOS</t>
    </r>
    <r>
      <rPr>
        <sz val="11"/>
        <rFont val="Arial"/>
        <family val="2"/>
      </rPr>
      <t>:    Mejorar la movilidad y eliminación de barreras físicas con adecuación, mantenimiento y nueva infraestructura, que beneficie a todos y todas con accesibilidad,  uso eficiente y eficaz de todos los servicios en igualdad de condiciones.</t>
    </r>
  </si>
  <si>
    <t xml:space="preserve">EJE: COGUA ORDENADA Y SOSTENIBLE CON PROYECCIÓN SIN BARRERAS
</t>
  </si>
  <si>
    <r>
      <t>PROGRAMA</t>
    </r>
    <r>
      <rPr>
        <b/>
        <sz val="11"/>
        <rFont val="Arial"/>
        <family val="2"/>
      </rPr>
      <t xml:space="preserve">: COGUA… CONSTRUYENDO INFRAESTRUCTURA
</t>
    </r>
  </si>
  <si>
    <t>SECTORES : INFRAESTRUCTURA</t>
  </si>
  <si>
    <t>GERENCIA DE INFRAESTRUCTURA</t>
  </si>
  <si>
    <t xml:space="preserve">13.48% malla vial urbana en  mal estado y afectada por la ola invernal 
</t>
  </si>
  <si>
    <t>M2</t>
  </si>
  <si>
    <t>M2 de vías  recuperadas adecuadas y pavimentadas</t>
  </si>
  <si>
    <t>Recuperación, adecuación y pavimentación de vías urbanas</t>
  </si>
  <si>
    <t>META  VIGENCIA(2012)</t>
  </si>
  <si>
    <t xml:space="preserve">Mejoramiento de la malla vial rural con estudios y diseños de proyectos viales y   la aplicación de nuevas tecnologías, que faciliten la conectividad y el desarrollo del municipio.
</t>
  </si>
  <si>
    <t>54,12 % de malla vial rural en mal estado y afectada por la ola invernal</t>
  </si>
  <si>
    <t>%</t>
  </si>
  <si>
    <t>Mantenimiento malla vial rural</t>
  </si>
  <si>
    <t>KM</t>
  </si>
  <si>
    <t xml:space="preserve">Gestionar proyectos que permitan fortalecer el banco de maquinaria municipal, con  la consecución de recursos para el mantenimiento , adquisición y ampliación  herramientas y maquinaria. 
</t>
  </si>
  <si>
    <t>Paviemntación de vías rurales</t>
  </si>
  <si>
    <t>% de malla vial rural intervenida y en buen estado</t>
  </si>
  <si>
    <t>65,00 %</t>
  </si>
  <si>
    <t xml:space="preserve">Adecuar la malla vial existente a las normas de señalización vigentes realizando estudios de transito,  para mejorar movilidad y garantizar seguridad  a la población.
</t>
  </si>
  <si>
    <t>Señalizacion malla vial rural</t>
  </si>
  <si>
    <t>Mantenimiento y adquisición de maquinaria</t>
  </si>
  <si>
    <t>190,65 KM</t>
  </si>
  <si>
    <t>8,38 KM</t>
  </si>
  <si>
    <t>18 KM</t>
  </si>
  <si>
    <t>78,89 KM</t>
  </si>
  <si>
    <t>7 KM</t>
  </si>
  <si>
    <t>3,7 KM</t>
  </si>
  <si>
    <t>27%</t>
  </si>
  <si>
    <t>12%</t>
  </si>
  <si>
    <t>20%</t>
  </si>
  <si>
    <t>19,10 KM</t>
  </si>
  <si>
    <t>40,00 KM</t>
  </si>
  <si>
    <t>0,15 KM</t>
  </si>
  <si>
    <t>0.60 KM</t>
  </si>
  <si>
    <t>Recuperación de vías pavimentadas</t>
  </si>
  <si>
    <t>0 km</t>
  </si>
  <si>
    <t>2,00%</t>
  </si>
  <si>
    <t>0,00 KM</t>
  </si>
  <si>
    <t>30,00 %</t>
  </si>
  <si>
    <t>27,00 %</t>
  </si>
  <si>
    <t xml:space="preserve">40.63% de la infraestructura, educativa, deportiva, recreativa, cultural e institucional  y espacios para la movilidad peatonal sin barreras en mal estado y afectada por la ola invernal. 
</t>
  </si>
  <si>
    <t xml:space="preserve">Construir y adecuar andenes sobre los corredores viales para su articulación con el sistema vial y facilitar la movilidad de la población con y sin discapacidad.
</t>
  </si>
  <si>
    <t xml:space="preserve">Gestionar recursos del Orden Nacional, Departamental e Internacional para la construcción,  y/o adecuación de la infraestructura educativa en el marco de la norma técnica colombiana NTC 4595 -4596, con diseños de ambientes escolares que garanticen accesibilidad, seguridad y  comodidad.
</t>
  </si>
  <si>
    <t xml:space="preserve">Implementación de un Plan de Educación y Seguridad vial  urbano y rural del Municipio
</t>
  </si>
  <si>
    <t xml:space="preserve">Formular Plan de Infraestructura básica y equipamiento de carácter social que responda a las necesidades, comunitarias de tipo recreativo, deportivo, cultural, educativo, productivo
</t>
  </si>
  <si>
    <t xml:space="preserve">Promover, formular y gestionar proyectos para la consecución de recursos que permitan la construcción, mejoramiento, adecuación y ampliación de escenarios  y espacios físicos definidos en cultura, deporte, educación e institucionalmente
</t>
  </si>
  <si>
    <t>Recuperación, adecuación y construcción de zonas peatonales, verdes, parques y plazoletas</t>
  </si>
  <si>
    <t>3,900 M2</t>
  </si>
  <si>
    <t>45.00 %</t>
  </si>
  <si>
    <t>75,00%</t>
  </si>
  <si>
    <t>600,00 M2</t>
  </si>
  <si>
    <t>15,00 %</t>
  </si>
  <si>
    <t>0,00 %</t>
  </si>
  <si>
    <t>0</t>
  </si>
  <si>
    <t>1 ESTUDIO</t>
  </si>
  <si>
    <t>37,00 %</t>
  </si>
  <si>
    <t>100,00 M2</t>
  </si>
  <si>
    <t>2.000,00 M2</t>
  </si>
  <si>
    <t>69,37%</t>
  </si>
  <si>
    <t>% de la infraestructura, educativa, deportiva, recreativa, cultural e institucional  y espacios para la movilidad peatonal sin barreras  en buen estado</t>
  </si>
  <si>
    <t xml:space="preserve">Adecuación y mantenimiento de establecimientos educativos </t>
  </si>
  <si>
    <t>Construcción de infraestructura educativa</t>
  </si>
  <si>
    <t>400,00 M2</t>
  </si>
  <si>
    <t>5,00 %</t>
  </si>
  <si>
    <t>2,00 %</t>
  </si>
  <si>
    <t>0.15 KM</t>
  </si>
  <si>
    <t>0,00 M2</t>
  </si>
  <si>
    <t>Programa de capacitación, señalización malla vial del municipio</t>
  </si>
  <si>
    <t>GLOBAL</t>
  </si>
  <si>
    <t>Construcción Infraestructura escenarios deportivos</t>
  </si>
  <si>
    <t>Mantenimiento y adecuación  escenarios deportivos</t>
  </si>
  <si>
    <t>Mantenimiento y adecuación de la infraestructura cultural, artisitca y edificios públicos</t>
  </si>
  <si>
    <t>Construcción Infraestructura cultural, artisitca y edificios públicos</t>
  </si>
  <si>
    <t>0,00%</t>
  </si>
  <si>
    <t>30,00%</t>
  </si>
  <si>
    <t>10.00 %</t>
  </si>
  <si>
    <t>Gestionar el mejoramiento de la malla vial urbana con estudios y diseños de proyectos viales y   la aplicación de nuevas tecnologías, que faciliten la conectividad y el desarrollo del municipio.</t>
  </si>
  <si>
    <t>CARLOS JAIME LINARES ORDOÑEZ - Gerente de Infraestructura</t>
  </si>
  <si>
    <t>JESUS CONTRERAS - Coordinador de Diseño e Interventoría. PEDRO PABLO LUIS MARIA RODRIGUEZ -  Coordinador de Obras Públicas</t>
  </si>
  <si>
    <t>REGISTRO FOTOGRAFICO, CONTRATO DE OBRA PUBLICA</t>
  </si>
  <si>
    <t>PEDRO PABLO LUIS MARIA RODRIGUEZ -  Coordinador de Obras Públicas</t>
  </si>
  <si>
    <t>REGISTRO FOTOGRAFICO, CONTRATO DE SUMINISTRO DE RECEBO, DE MANTENIMIENTO DE MAQUINARIA</t>
  </si>
  <si>
    <t xml:space="preserve">JESUS CONTRERAS - Coordinador de Diseño e Interventoría. </t>
  </si>
  <si>
    <t>REGISTRO FOTOGRAFICO, CONTRATO DE MANTENIMIENTO, CONTRATO DE SUMINISTRO DE RECEBO</t>
  </si>
  <si>
    <t>REGISTRO FOTOGRAFICO, CONTRATO DE SUMINISTRO DE MATERIALES</t>
  </si>
  <si>
    <t>POBLACION TOTAL 15576</t>
  </si>
  <si>
    <t>BPIM-200-0052-12</t>
  </si>
  <si>
    <t>BPIM-200-0048-12</t>
  </si>
  <si>
    <t>4818 (P.I, I Y AD)</t>
  </si>
  <si>
    <t>7241 HABITANTES</t>
  </si>
  <si>
    <t>3224 HABITANTES</t>
  </si>
  <si>
    <r>
      <t xml:space="preserve">OBJETIVO DEL </t>
    </r>
    <r>
      <rPr>
        <sz val="11"/>
        <rFont val="Arial"/>
        <family val="2"/>
      </rPr>
      <t>EJE: Lograr el desarrollo de Cogua de manera ordenanda con oportunidades de habitabilidad y movilidad con proyección económica y sostenible</t>
    </r>
  </si>
  <si>
    <t>INFANCiA</t>
  </si>
  <si>
    <t>ADOLESCENCIA</t>
  </si>
  <si>
    <t>POBLACION SISBEN</t>
  </si>
  <si>
    <t>PROYECTO</t>
  </si>
  <si>
    <t>META DE PRODUCTO 2</t>
  </si>
  <si>
    <t xml:space="preserve">META DE RESULTADO </t>
  </si>
  <si>
    <t xml:space="preserve">GESTIONAR EL MEJORAMIENTO DE LA MALLA VIAL URBANA CON ESTUDIOS Y DISEÑOS DE PROYECTOS VIALES Y   LA APLICACIÓN DE NUEVAS TECNOLOGÍAS, QUE FACILITEN LA CONECTIVIDAD Y EL DESARROLLO DEL MUNICIPIO. </t>
  </si>
  <si>
    <t>MEJORAMIENTO DE LA MALLA VIAL RURAL CON ESTUDIOS Y DISEÑOS DE PROYECTOS VIALES Y   LA APLICACIÓN DE NUEVAS TECNOLOGÍAS, QUE FACILITEN LA CONECTIVIDAD Y EL DESARROLLO DEL MUNICIPIO</t>
  </si>
  <si>
    <t xml:space="preserve">ADECUAR LA MALLA VIAL EXISTENTE A LAS NORMAS DE SEÑALIZACIÓN VIGENTES REALIZANDO ESTUDIOS DE TRANSITO,  PARA MEJORAR MOVILIDAD Y GARANTIZAR SEGURIDAD  A LA POBLACIÓN. 
</t>
  </si>
  <si>
    <t xml:space="preserve">GESTIONAR PROYECTOS QUE PERMITAN FORTALECER EL BANCO DE MAQUINARIA MUNICIPAL, CON  LA CONSECUCIÓN DE RECURSOS PARA EL MANTENIMIENTO , ADQUISICIÓN Y AMPLIACIÓN  HERRAMIENTAS Y MAQUINARIA.  </t>
  </si>
  <si>
    <t xml:space="preserve">CONSTRUIR Y ADECUAR ANDENES SOBRE LOS CORREDORES VIALES PARA SU ARTICULACIÓN CON EL SISTEMA VIAL Y FACILITAR LA MOVILIDAD DE LA POBLACIÓN CON Y SIN DISCAPACIDAD. 
</t>
  </si>
  <si>
    <t xml:space="preserve">GESTIONAR RECURSOS DEL ORDEN NACIONAL, DEPARTAMENTAL E INTERNACIONAL PARA LA CONSTRUCCIÓN,  Y/O ADECUACIÓN DE LA INFRAESTRUCTURA EDUCATIVA EN EL MARCO DE LA NORMA TÉCNICA COLOMBIANA NTC 4595 -4596, CON DISEÑOS DE AMBIENTES ESCOLARES QUE GARANTICEN ACCESIBILIDAD, SEGURIDAD Y  COMODIDAD. </t>
  </si>
  <si>
    <t xml:space="preserve">FORMULAR PLAN DE INFRAESTRUCTURA BÁSICA Y EQUIPAMIENTO DE CARÁCTER SOCIAL QUE RESPONDA A LAS NECESIDADES, COMUNITARIAS DE TIPO RECREATIVO, DEPORTIVO, CULTURAL, EDUCATIVO, PRODUCTIVO </t>
  </si>
  <si>
    <t xml:space="preserve">PROMOVER, FORMULAR Y GESTIONAR PROYECTOS PARA LA CONSECUCIÓN DE RECURSOS QUE PERMITAN LA CONSTRUCCIÓN, MEJORAMIENTO, ADECUACIÓN Y AMPLIACIÓN DE ESCENARIOS  Y ESPACIOS FÍSICOS DEFINIDOS EN CULTURA, DEPORTE, EDUCACIÓN E INSTITUCIONALMENTE
</t>
  </si>
  <si>
    <t>M2 DE VIAS URBANAS RECUPERADAS ADECUADAS Y CONSTRUIDAS</t>
  </si>
  <si>
    <t>KM DE VIAS RURALES MANTENIDAS</t>
  </si>
  <si>
    <t>KM DE VIAS RURALES PAVIMENTADAS</t>
  </si>
  <si>
    <t>KM DE VIAS PAVIMENTADAS RECUPERADAS</t>
  </si>
  <si>
    <t>% DE VIAS SEÑALIZADAS</t>
  </si>
  <si>
    <t>% DE ESTADO OPTIMO DE MAQUINARIA</t>
  </si>
  <si>
    <t>M2 DE ANDENES CONSTRUIDOS CON ECCESIBILIDAD</t>
  </si>
  <si>
    <t>% DE INFRAESTRUCTURA EDUCATIVA ADECUADA</t>
  </si>
  <si>
    <t>Nº DE ESTUDIOS DE SEÑALIZACIÓN VIAL REALIZADOS</t>
  </si>
  <si>
    <t>META DE PRODUCTO 3</t>
  </si>
  <si>
    <t>META DE PRODUCTO 4</t>
  </si>
  <si>
    <t>META DE PRODUCTO 5</t>
  </si>
  <si>
    <t>META DE PRODUCTO 6</t>
  </si>
  <si>
    <t>META DE PRODUCTO 7</t>
  </si>
  <si>
    <t>META DE PRODUCTO 8</t>
  </si>
  <si>
    <t>META DE PRODUCTO 9</t>
  </si>
  <si>
    <t>EJE:  COGUA… CONSTRUYENDO INFRAESTRUCTURA</t>
  </si>
  <si>
    <t>SECTOR : TRANSPORTE, EDUCACION, CULTURA, DEPORTE Y RECREACION</t>
  </si>
  <si>
    <r>
      <t>OBJETIVOS</t>
    </r>
    <r>
      <rPr>
        <sz val="9"/>
        <rFont val="Arial"/>
        <family val="2"/>
      </rPr>
      <t>:                              MEJORAR LA MOVILIDAD Y ELIMINACIÓN DE BARRERAS FÍSICAS CON ADECUACIÓN, MANTENIMIENTO Y NUEVA INFRAESTRUCTURA, QUE BENEFICIE A TODOS Y TODAS CON ACCESIBILIDAD,  USO EFICIENTE Y EFICAZ DE TODOS LOS SERVICIOS EN IGUALDAD DE CONDICIONES</t>
    </r>
  </si>
  <si>
    <t xml:space="preserve">OBJETIVO DEL EJE / DIMENSIÓN:  </t>
  </si>
  <si>
    <t>NOMBRE  -  CARLOS LINARES - GERENTE DE INFRAESTRUCTURA</t>
  </si>
  <si>
    <t>PLAN DE DESARROLLO: "COGUA, CONSTRUYENDO FUTURO" 2012-2015</t>
  </si>
  <si>
    <r>
      <t>PROGRAMA</t>
    </r>
    <r>
      <rPr>
        <b/>
        <sz val="8"/>
        <rFont val="Arial"/>
        <family val="2"/>
      </rPr>
      <t>:    COGUA… CONSTRUYENDO INFRAESTRUCTURA</t>
    </r>
  </si>
  <si>
    <t xml:space="preserve">Ejecutado 2º  Semestre </t>
  </si>
  <si>
    <t>% DE INFRAESTRUCTURA EDUCATIVA CONSTRUIDA</t>
  </si>
  <si>
    <t>IMPLEMENTACIÓN DE UN PLAN DE EDUCACIÓN Y SEGURIDAD VIAL URBANO Y RURAL DEL MUNICIPIO</t>
  </si>
  <si>
    <t>% DE ESCENARIOS FISICOS ADECUADOS Y AMPLIADOS</t>
  </si>
  <si>
    <t>% DE ESCENARIOS FISICOS CONSTRUIDOS</t>
  </si>
  <si>
    <t>RECURSOS FINANCIEROS</t>
  </si>
  <si>
    <t>UNIDAD</t>
  </si>
  <si>
    <t>COMPONENTE DE EFICACIA - PLAN DE ACCIÒN - VIGENCIA  2013</t>
  </si>
  <si>
    <t>META  VIGENCIA(2013)</t>
  </si>
  <si>
    <t>COMPONENTE DE EFICACIA - PLAN DE ACCIÒN - VIGENCIA  2012</t>
  </si>
  <si>
    <t xml:space="preserve">EJE:  COGUA ORDENADA Y SOSTENIBLE CON PROYECCIÓN SIN BARRERAS
</t>
  </si>
  <si>
    <t>SECTOR : TRANSPORTE, EDUCACION, CULTURA, DEPORTE Y RECREACION, VIVIENDA</t>
  </si>
  <si>
    <r>
      <t>PROGRAMA</t>
    </r>
    <r>
      <rPr>
        <b/>
        <sz val="11"/>
        <rFont val="Arial"/>
        <family val="2"/>
      </rPr>
      <t>:    COGUA… CONSTRUYENDO VIVIENDA ÍNTEGRA</t>
    </r>
  </si>
  <si>
    <r>
      <t>OBJETIVOS</t>
    </r>
    <r>
      <rPr>
        <sz val="11"/>
        <rFont val="Arial"/>
        <family val="2"/>
      </rPr>
      <t xml:space="preserve">:  Ofrecer a la comunidad oportunidades para adquirir vivienda propia, mejorar las condiciones de habitabilidad de las existentes y garantizar la atención a las familias victimas del conflicto armado, las mujeres cabeza de hogar y las personas con discapacidad jefes de hogar.
</t>
    </r>
  </si>
  <si>
    <t>NOMBRE  -  CESAR CHAPETON - GERENTE DE PLANEACION</t>
  </si>
  <si>
    <t>META CUATRENIO</t>
  </si>
  <si>
    <t xml:space="preserve">OFRECER A LA COMUNIDAD OPORTUNIDADES PARA ADQUIRIR VIVIENDA PROPIA, MEJORAR LAS CONDICIONES DE HABITABILIDAD DE LAS EXISTENTES Y GARANTIZAR LA ATENCIÓN A LAS FAMILIAS VICTIMAS DEL CONFLICTO ARMADO, LAS MUJERES CABEZA DE HOGAR Y LAS PERSONAS CON DISCAPACIDAD JEFES DE HOGAR. </t>
  </si>
  <si>
    <t>BPIM 200-00055-2012</t>
  </si>
  <si>
    <t>ADQUIRIR EN EL CUATRENIO UN PREDIO PARA CONSTRUCCIÓN DE VIVIENDA NUEVA.</t>
  </si>
  <si>
    <t>UN</t>
  </si>
  <si>
    <t>N° DE TERRENOS ADQUIRIDOS</t>
  </si>
  <si>
    <t>POBLACION URBANATODA LA POBLACION</t>
  </si>
  <si>
    <t>NA</t>
  </si>
  <si>
    <t>FUNCIONARIOS GERENCIA DE PLANAECION</t>
  </si>
  <si>
    <t>CESAR CHAPETON - GERENCIA DE PLANEACION</t>
  </si>
  <si>
    <t>BPIM 200-00055-2013</t>
  </si>
  <si>
    <t xml:space="preserve">CONTRATAR EN EL CUATRENIO SEIS ESTUDIOS O DISEÑOS PARA PROGRAMAS DE VIVIENDA DE INTERÉS SOCIAL DEL MUNICIPIO </t>
  </si>
  <si>
    <t>N° DE ESTUDIOS REALIZADOS PARA PROYECTOS DE VIS</t>
  </si>
  <si>
    <t>BPIM 200-00055-2014</t>
  </si>
  <si>
    <t>CONSTRUIR EN EL CUATRENIO 200 SOLUCIONES DE VIVIENDA NUEVA PARA 200 FAMILIAS QUE CARECEN DE VIVIENDA PROPIA</t>
  </si>
  <si>
    <t>N° DE FAMILIAS CON VIVIENDA PROPIA</t>
  </si>
  <si>
    <t>BPIM 200-00055-2015</t>
  </si>
  <si>
    <t>AUMENTAR EN EL CUATRENIO EL 30% DE VIVIENDAS CON MEJORAMIENTO DE VIVIENDA</t>
  </si>
  <si>
    <t>% DE VIVIENDAS CON MEJORAMIENTO DE VIVIENDA</t>
  </si>
  <si>
    <t>BPIM 200-00055-2016</t>
  </si>
  <si>
    <t>AUMENTAR EN EL CUATRENIO EL 50% DE VIVIENDAS CON SANEAMIENTO BÁSICO</t>
  </si>
  <si>
    <t>% DE VIVIENDAS CON SANEAMIENTO BÁSICO</t>
  </si>
  <si>
    <t>BPIM 200-00055-2017</t>
  </si>
  <si>
    <t>GESTIONAR APOYO TÉCNICO Y JURÍDICO PARA LEGALIZACIÓN DE PREDIOS URBANOS Y RURALES</t>
  </si>
  <si>
    <t>% DE PREDIOS LEGALIZADOS</t>
  </si>
  <si>
    <t>META VIGENCIA 2013</t>
  </si>
  <si>
    <r>
      <t>PROGRAMA</t>
    </r>
    <r>
      <rPr>
        <b/>
        <sz val="11"/>
        <rFont val="Arial"/>
        <family val="2"/>
      </rPr>
      <t xml:space="preserve">:    COGUA… ORDENADA , Y CON DISFRUTE DEL ESPACIO PUBLICO
</t>
    </r>
  </si>
  <si>
    <r>
      <t>OBJETIVOS</t>
    </r>
    <r>
      <rPr>
        <sz val="11"/>
        <rFont val="Arial"/>
        <family val="2"/>
      </rPr>
      <t xml:space="preserve">:  Promover que la comunidad participe y se entere de los procesos de planificación urbana, que permita garantizar el cumplimiento del P.B.O.T., para hacer de Cogua un territorio sostenible y sin conflictos en el uso del suelo
familias victimas del conflicto armado, las mujeres cabeza de hogar y las personas con discapacidad jefes de hogar.
</t>
    </r>
  </si>
  <si>
    <t>VERIFICACION</t>
  </si>
  <si>
    <t>COOPERANTE</t>
  </si>
  <si>
    <t>PROMOVER QUE LA COMUNIDAD PARTICIPE Y SE ENTERE DE LOS PROCESOS DE PLANIFICACIÓN URBANA, QUE PERMITA GARANTIZAR EL CUMPLIMIENTO DEL P.B.O.T., PARA HACER DE COGUA UN TERRITORIO SOSTENIBLE Y SIN CONFLICTOS EN EL USO DEL SUELO</t>
  </si>
  <si>
    <t>BPIM 200-00040-2012</t>
  </si>
  <si>
    <t>FORMULAR EN EL CUATRENIO UNA REVISION GENERAL AL PLAN BÁSICO DE ORDENAMIENTO TERRITORIAL, DE CONFORMIDAD CON LA LEY 388 DE 1997</t>
  </si>
  <si>
    <t>N° DE REVISIÓN Y AJUSTES AL P.B.O.T.</t>
  </si>
  <si>
    <t>TODA LA POBLACION</t>
  </si>
  <si>
    <t>BPIM 200-00040-2013</t>
  </si>
  <si>
    <t xml:space="preserve">HACER EL 100% DE LAS VISITAS DEL SISBEN QUE SE SOLICITEN EN EL CUATRENIO </t>
  </si>
  <si>
    <t>% DE VISITAS DEL SISBEN REALIZADAS</t>
  </si>
  <si>
    <t>CONTRATO DE PRESTACION DE SERVICIOS FICHAS ACTUALIZADAS</t>
  </si>
  <si>
    <t>BPIM 200-00040-2014</t>
  </si>
  <si>
    <t>IMPLEMENTAR AL 100% EN EL CUATRENIO LA NUEVA ESTRATIFICACIÓN URBANA DEL MUNICIPIO</t>
  </si>
  <si>
    <t>% DE IMPLEMENTACION DE LA NUEVA ESTRATIFICACION</t>
  </si>
  <si>
    <t>BPIM 200-00040-2015</t>
  </si>
  <si>
    <t>GESTIONAR EN EL CUATRENIO UNA ACTUALIZACION CATASTRAL DEL MUNICIPIO</t>
  </si>
  <si>
    <t>N° ACTUALIZACIONES CATASTRALES</t>
  </si>
  <si>
    <t>BPIM 200-00040-2016</t>
  </si>
  <si>
    <t>ADOPTAR EN EL CUATRENIO DOS PLANES PARCIALES O UPRS DEFINIDAS EN EL P.B.O.T.</t>
  </si>
  <si>
    <t>N° DE PLANES PARCIALES O UPRs APROBADOS</t>
  </si>
  <si>
    <t>BPIM 200-00040-2017</t>
  </si>
  <si>
    <t>FORMULAR EN EL CUATRENIO UN INSTRUMENTO DE GESTIÓN EN EL MUNICIPIO.</t>
  </si>
  <si>
    <t>N° DE INSTRUMENTOS DE GESTION FORMULADOS</t>
  </si>
  <si>
    <t>BPIM 200-00040-2018</t>
  </si>
  <si>
    <t>ADOPTAR EN EL CUATRENIO UN ESTUDIO DE NOMENCLATURA PARA LOS CENTROS POBLADOS DEL MUNICIPIO.</t>
  </si>
  <si>
    <t>N° DE ESTUDIOS DE NOMENCLATURA</t>
  </si>
  <si>
    <t>BPIM 200-00040-2019</t>
  </si>
  <si>
    <t>FOMENTAR EN EL CUATRENIO LA PARTICIPACIÓN CIUDADANA EN EL 50% DE LA POBLACION EN LA ELABORACION DE LOS INSTRUMENTOS DE GESTION</t>
  </si>
  <si>
    <t>% DE CIUDADANÍA PARTICIPANDO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</si>
</sst>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8"/>
      <name val="Arial Narrow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99"/>
        <bgColor indexed="64"/>
      </patternFill>
    </fill>
    <fill>
      <patternFill patternType="gray125">
        <fgColor indexed="9"/>
        <bgColor theme="6" tint="0.5999900102615356"/>
      </patternFill>
    </fill>
    <fill>
      <patternFill patternType="gray125">
        <fgColor indexed="9"/>
        <bgColor theme="9" tint="0.5999900102615356"/>
      </patternFill>
    </fill>
    <fill>
      <patternFill patternType="gray125">
        <fgColor indexed="9"/>
        <bgColor rgb="FF00B0F0"/>
      </patternFill>
    </fill>
    <fill>
      <patternFill patternType="gray125">
        <fgColor indexed="9"/>
        <bgColor theme="7" tint="0.39998000860214233"/>
      </patternFill>
    </fill>
    <fill>
      <patternFill patternType="gray125">
        <fgColor indexed="9"/>
        <bgColor theme="6" tint="0.39998000860214233"/>
      </patternFill>
    </fill>
    <fill>
      <patternFill patternType="gray125">
        <fgColor indexed="9"/>
        <bgColor rgb="FFFFC000"/>
      </patternFill>
    </fill>
    <fill>
      <patternFill patternType="gray125">
        <fgColor indexed="9"/>
        <bgColor theme="9" tint="0.7999799847602844"/>
      </patternFill>
    </fill>
    <fill>
      <patternFill patternType="gray125">
        <fgColor indexed="9"/>
        <bgColor theme="8" tint="0.5999900102615356"/>
      </patternFill>
    </fill>
    <fill>
      <patternFill patternType="gray125">
        <fgColor indexed="9"/>
        <bgColor theme="9" tint="0.39998000860214233"/>
      </patternFill>
    </fill>
    <fill>
      <patternFill patternType="lightGray">
        <fgColor indexed="9"/>
        <bgColor theme="8" tint="0.5999900102615356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624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10" borderId="18" xfId="0" applyFont="1" applyFill="1" applyBorder="1" applyAlignment="1">
      <alignment horizontal="center" vertical="center" wrapText="1"/>
    </xf>
    <xf numFmtId="10" fontId="17" fillId="10" borderId="18" xfId="0" applyNumberFormat="1" applyFont="1" applyFill="1" applyBorder="1" applyAlignment="1">
      <alignment horizontal="center" vertical="center" wrapText="1"/>
    </xf>
    <xf numFmtId="0" fontId="17" fillId="13" borderId="19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 quotePrefix="1">
      <alignment horizontal="center" vertical="center" wrapText="1"/>
    </xf>
    <xf numFmtId="9" fontId="17" fillId="17" borderId="20" xfId="0" applyNumberFormat="1" applyFont="1" applyFill="1" applyBorder="1" applyAlignment="1">
      <alignment horizontal="center" vertical="center" wrapText="1"/>
    </xf>
    <xf numFmtId="0" fontId="17" fillId="17" borderId="20" xfId="0" applyFont="1" applyFill="1" applyBorder="1" applyAlignment="1" quotePrefix="1">
      <alignment horizontal="center" vertical="center" wrapText="1"/>
    </xf>
    <xf numFmtId="0" fontId="17" fillId="38" borderId="20" xfId="0" applyFont="1" applyFill="1" applyBorder="1" applyAlignment="1" quotePrefix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23" xfId="0" applyFont="1" applyFill="1" applyBorder="1" applyAlignment="1" applyProtection="1">
      <alignment horizontal="center" vertical="center" wrapText="1"/>
      <protection locked="0"/>
    </xf>
    <xf numFmtId="3" fontId="17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17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40" borderId="10" xfId="0" applyFont="1" applyFill="1" applyBorder="1" applyAlignment="1" applyProtection="1">
      <alignment horizontal="center" vertical="center" wrapText="1"/>
      <protection locked="0"/>
    </xf>
    <xf numFmtId="0" fontId="17" fillId="40" borderId="10" xfId="0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Alignment="1">
      <alignment vertical="center"/>
    </xf>
    <xf numFmtId="0" fontId="17" fillId="10" borderId="25" xfId="0" applyFont="1" applyFill="1" applyBorder="1" applyAlignment="1">
      <alignment vertical="center" wrapText="1"/>
    </xf>
    <xf numFmtId="0" fontId="17" fillId="10" borderId="18" xfId="0" applyFont="1" applyFill="1" applyBorder="1" applyAlignment="1">
      <alignment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left" vertical="center" wrapText="1"/>
    </xf>
    <xf numFmtId="0" fontId="17" fillId="41" borderId="19" xfId="0" applyFont="1" applyFill="1" applyBorder="1" applyAlignment="1" applyProtection="1">
      <alignment horizontal="center" vertical="center" wrapText="1"/>
      <protection locked="0"/>
    </xf>
    <xf numFmtId="0" fontId="17" fillId="10" borderId="26" xfId="0" applyFont="1" applyFill="1" applyBorder="1" applyAlignment="1">
      <alignment horizontal="center" vertical="center" wrapText="1"/>
    </xf>
    <xf numFmtId="165" fontId="17" fillId="10" borderId="27" xfId="46" applyNumberFormat="1" applyFont="1" applyFill="1" applyBorder="1" applyAlignment="1" applyProtection="1">
      <alignment horizontal="center" vertical="center" wrapText="1"/>
      <protection locked="0"/>
    </xf>
    <xf numFmtId="3" fontId="17" fillId="10" borderId="19" xfId="0" applyNumberFormat="1" applyFont="1" applyFill="1" applyBorder="1" applyAlignment="1" applyProtection="1">
      <alignment horizontal="center" vertical="center" wrapText="1"/>
      <protection locked="0"/>
    </xf>
    <xf numFmtId="165" fontId="17" fillId="10" borderId="19" xfId="46" applyNumberFormat="1" applyFont="1" applyFill="1" applyBorder="1" applyAlignment="1">
      <alignment horizontal="center" vertical="center"/>
    </xf>
    <xf numFmtId="0" fontId="17" fillId="10" borderId="19" xfId="0" applyFont="1" applyFill="1" applyBorder="1" applyAlignment="1" applyProtection="1">
      <alignment horizontal="center" vertical="center" wrapText="1"/>
      <protection locked="0"/>
    </xf>
    <xf numFmtId="0" fontId="17" fillId="10" borderId="28" xfId="0" applyFont="1" applyFill="1" applyBorder="1" applyAlignment="1">
      <alignment horizontal="center" vertical="center" wrapText="1"/>
    </xf>
    <xf numFmtId="165" fontId="17" fillId="10" borderId="19" xfId="46" applyNumberFormat="1" applyFont="1" applyFill="1" applyBorder="1" applyAlignment="1" applyProtection="1">
      <alignment horizontal="center" vertical="center" wrapText="1"/>
      <protection locked="0"/>
    </xf>
    <xf numFmtId="0" fontId="17" fillId="36" borderId="15" xfId="0" applyFont="1" applyFill="1" applyBorder="1" applyAlignment="1">
      <alignment vertical="center"/>
    </xf>
    <xf numFmtId="0" fontId="17" fillId="36" borderId="15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left" vertical="center" wrapText="1"/>
    </xf>
    <xf numFmtId="0" fontId="17" fillId="42" borderId="19" xfId="0" applyFont="1" applyFill="1" applyBorder="1" applyAlignment="1" applyProtection="1">
      <alignment horizontal="center" vertical="center" wrapText="1"/>
      <protection locked="0"/>
    </xf>
    <xf numFmtId="3" fontId="17" fillId="13" borderId="19" xfId="0" applyNumberFormat="1" applyFont="1" applyFill="1" applyBorder="1" applyAlignment="1">
      <alignment horizontal="center" vertical="center" wrapText="1"/>
    </xf>
    <xf numFmtId="0" fontId="17" fillId="13" borderId="19" xfId="0" applyFont="1" applyFill="1" applyBorder="1" applyAlignment="1" applyProtection="1">
      <alignment horizontal="center" vertical="center" wrapText="1"/>
      <protection locked="0"/>
    </xf>
    <xf numFmtId="3" fontId="17" fillId="13" borderId="27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61" fillId="13" borderId="0" xfId="0" applyFont="1" applyFill="1" applyAlignment="1">
      <alignment horizontal="center" vertical="center" wrapText="1"/>
    </xf>
    <xf numFmtId="0" fontId="17" fillId="13" borderId="28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left" vertical="center" wrapText="1"/>
    </xf>
    <xf numFmtId="0" fontId="17" fillId="42" borderId="20" xfId="0" applyFont="1" applyFill="1" applyBorder="1" applyAlignment="1" applyProtection="1">
      <alignment horizontal="center" vertical="center" wrapText="1"/>
      <protection locked="0"/>
    </xf>
    <xf numFmtId="3" fontId="17" fillId="13" borderId="20" xfId="0" applyNumberFormat="1" applyFont="1" applyFill="1" applyBorder="1" applyAlignment="1">
      <alignment horizontal="center" vertical="center" wrapText="1"/>
    </xf>
    <xf numFmtId="3" fontId="17" fillId="13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42" borderId="20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 applyProtection="1">
      <alignment horizontal="center" vertical="center" wrapText="1"/>
      <protection locked="0"/>
    </xf>
    <xf numFmtId="0" fontId="17" fillId="13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left" vertical="center" wrapText="1"/>
    </xf>
    <xf numFmtId="0" fontId="17" fillId="43" borderId="20" xfId="0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3" fontId="17" fillId="37" borderId="20" xfId="0" applyNumberFormat="1" applyFont="1" applyFill="1" applyBorder="1" applyAlignment="1" quotePrefix="1">
      <alignment horizontal="center" vertical="center" wrapText="1"/>
    </xf>
    <xf numFmtId="0" fontId="17" fillId="37" borderId="20" xfId="0" applyFont="1" applyFill="1" applyBorder="1" applyAlignment="1" applyProtection="1">
      <alignment horizontal="center" vertical="center" wrapText="1"/>
      <protection locked="0"/>
    </xf>
    <xf numFmtId="3" fontId="17" fillId="37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43" borderId="31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 applyProtection="1">
      <alignment horizontal="center" vertical="center" wrapText="1"/>
      <protection locked="0"/>
    </xf>
    <xf numFmtId="0" fontId="17" fillId="37" borderId="32" xfId="0" applyFont="1" applyFill="1" applyBorder="1" applyAlignment="1">
      <alignment horizontal="center" vertical="center" wrapText="1"/>
    </xf>
    <xf numFmtId="0" fontId="61" fillId="37" borderId="0" xfId="0" applyFont="1" applyFill="1" applyAlignment="1">
      <alignment vertical="center"/>
    </xf>
    <xf numFmtId="0" fontId="17" fillId="17" borderId="27" xfId="0" applyFont="1" applyFill="1" applyBorder="1" applyAlignment="1">
      <alignment horizontal="center" vertical="center" wrapText="1"/>
    </xf>
    <xf numFmtId="0" fontId="17" fillId="17" borderId="19" xfId="0" applyFont="1" applyFill="1" applyBorder="1" applyAlignment="1">
      <alignment horizontal="center" vertical="center" wrapText="1"/>
    </xf>
    <xf numFmtId="0" fontId="17" fillId="17" borderId="20" xfId="0" applyFont="1" applyFill="1" applyBorder="1" applyAlignment="1">
      <alignment horizontal="left" vertical="center" wrapText="1"/>
    </xf>
    <xf numFmtId="0" fontId="17" fillId="17" borderId="20" xfId="0" applyFont="1" applyFill="1" applyBorder="1" applyAlignment="1">
      <alignment horizontal="center" vertical="center" wrapText="1"/>
    </xf>
    <xf numFmtId="0" fontId="17" fillId="44" borderId="20" xfId="0" applyFont="1" applyFill="1" applyBorder="1" applyAlignment="1" quotePrefix="1">
      <alignment horizontal="center" vertical="center" wrapText="1"/>
    </xf>
    <xf numFmtId="3" fontId="17" fillId="17" borderId="20" xfId="0" applyNumberFormat="1" applyFont="1" applyFill="1" applyBorder="1" applyAlignment="1" quotePrefix="1">
      <alignment horizontal="center" vertical="center" wrapText="1"/>
    </xf>
    <xf numFmtId="0" fontId="17" fillId="17" borderId="20" xfId="0" applyFont="1" applyFill="1" applyBorder="1" applyAlignment="1" applyProtection="1" quotePrefix="1">
      <alignment horizontal="center" vertical="center" wrapText="1"/>
      <protection locked="0"/>
    </xf>
    <xf numFmtId="3" fontId="17" fillId="17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7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44" borderId="31" xfId="0" applyFont="1" applyFill="1" applyBorder="1" applyAlignment="1">
      <alignment horizontal="center" vertical="center" wrapText="1"/>
    </xf>
    <xf numFmtId="0" fontId="17" fillId="17" borderId="32" xfId="0" applyFont="1" applyFill="1" applyBorder="1" applyAlignment="1">
      <alignment horizontal="center" vertical="center" wrapText="1"/>
    </xf>
    <xf numFmtId="0" fontId="61" fillId="17" borderId="0" xfId="0" applyFont="1" applyFill="1" applyAlignment="1">
      <alignment vertical="center"/>
    </xf>
    <xf numFmtId="0" fontId="17" fillId="19" borderId="33" xfId="0" applyFont="1" applyFill="1" applyBorder="1" applyAlignment="1">
      <alignment vertical="center" wrapText="1"/>
    </xf>
    <xf numFmtId="0" fontId="17" fillId="19" borderId="34" xfId="0" applyFont="1" applyFill="1" applyBorder="1" applyAlignment="1">
      <alignment horizontal="left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 wrapText="1"/>
    </xf>
    <xf numFmtId="0" fontId="17" fillId="16" borderId="20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 applyProtection="1">
      <alignment horizontal="center" vertical="center" wrapText="1"/>
      <protection locked="0"/>
    </xf>
    <xf numFmtId="3" fontId="17" fillId="16" borderId="20" xfId="0" applyNumberFormat="1" applyFont="1" applyFill="1" applyBorder="1" applyAlignment="1" quotePrefix="1">
      <alignment horizontal="center" vertical="center" wrapText="1"/>
    </xf>
    <xf numFmtId="3" fontId="17" fillId="16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16" borderId="30" xfId="0" applyFont="1" applyFill="1" applyBorder="1" applyAlignment="1">
      <alignment horizontal="center" vertical="center" wrapText="1"/>
    </xf>
    <xf numFmtId="3" fontId="17" fillId="16" borderId="20" xfId="0" applyNumberFormat="1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vertical="center"/>
    </xf>
    <xf numFmtId="0" fontId="17" fillId="38" borderId="29" xfId="0" applyFont="1" applyFill="1" applyBorder="1" applyAlignment="1">
      <alignment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left" vertical="center" wrapText="1"/>
    </xf>
    <xf numFmtId="0" fontId="17" fillId="46" borderId="20" xfId="0" applyFont="1" applyFill="1" applyBorder="1" applyAlignment="1" applyProtection="1">
      <alignment horizontal="center" vertical="center" wrapText="1"/>
      <protection locked="0"/>
    </xf>
    <xf numFmtId="0" fontId="17" fillId="38" borderId="20" xfId="0" applyFont="1" applyFill="1" applyBorder="1" applyAlignment="1">
      <alignment horizontal="center" vertical="center" wrapText="1"/>
    </xf>
    <xf numFmtId="3" fontId="17" fillId="38" borderId="20" xfId="0" applyNumberFormat="1" applyFont="1" applyFill="1" applyBorder="1" applyAlignment="1">
      <alignment horizontal="center" vertical="center" wrapText="1"/>
    </xf>
    <xf numFmtId="0" fontId="17" fillId="38" borderId="20" xfId="0" applyFont="1" applyFill="1" applyBorder="1" applyAlignment="1">
      <alignment horizontal="center" vertical="center"/>
    </xf>
    <xf numFmtId="3" fontId="17" fillId="38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30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47" borderId="20" xfId="0" applyFont="1" applyFill="1" applyBorder="1" applyAlignment="1" applyProtection="1">
      <alignment horizontal="center" vertical="center" wrapText="1"/>
      <protection locked="0"/>
    </xf>
    <xf numFmtId="3" fontId="17" fillId="7" borderId="20" xfId="0" applyNumberFormat="1" applyFont="1" applyFill="1" applyBorder="1" applyAlignment="1" quotePrefix="1">
      <alignment horizontal="center" vertical="center" wrapText="1"/>
    </xf>
    <xf numFmtId="3" fontId="17" fillId="7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30" xfId="0" applyFont="1" applyFill="1" applyBorder="1" applyAlignment="1">
      <alignment horizontal="center" vertical="center" wrapText="1"/>
    </xf>
    <xf numFmtId="0" fontId="17" fillId="47" borderId="31" xfId="0" applyFont="1" applyFill="1" applyBorder="1" applyAlignment="1" applyProtection="1">
      <alignment horizontal="center" vertical="center" wrapText="1"/>
      <protection locked="0"/>
    </xf>
    <xf numFmtId="0" fontId="17" fillId="7" borderId="31" xfId="0" applyFont="1" applyFill="1" applyBorder="1" applyAlignment="1">
      <alignment horizontal="center" vertical="center" wrapText="1"/>
    </xf>
    <xf numFmtId="3" fontId="17" fillId="7" borderId="35" xfId="0" applyNumberFormat="1" applyFont="1" applyFill="1" applyBorder="1" applyAlignment="1" applyProtection="1">
      <alignment horizontal="center" vertical="center" wrapText="1"/>
      <protection locked="0"/>
    </xf>
    <xf numFmtId="3" fontId="17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19" xfId="0" applyFont="1" applyFill="1" applyBorder="1" applyAlignment="1">
      <alignment horizontal="center" vertical="center" wrapText="1"/>
    </xf>
    <xf numFmtId="0" fontId="17" fillId="12" borderId="31" xfId="0" applyFont="1" applyFill="1" applyBorder="1" applyAlignment="1">
      <alignment horizontal="left" vertical="center" wrapText="1"/>
    </xf>
    <xf numFmtId="0" fontId="17" fillId="48" borderId="31" xfId="0" applyFont="1" applyFill="1" applyBorder="1" applyAlignment="1" applyProtection="1">
      <alignment horizontal="center" vertical="center" wrapText="1"/>
      <protection locked="0"/>
    </xf>
    <xf numFmtId="0" fontId="17" fillId="12" borderId="31" xfId="0" applyFont="1" applyFill="1" applyBorder="1" applyAlignment="1">
      <alignment horizontal="center" vertical="center" wrapText="1"/>
    </xf>
    <xf numFmtId="3" fontId="17" fillId="12" borderId="31" xfId="0" applyNumberFormat="1" applyFont="1" applyFill="1" applyBorder="1" applyAlignment="1" quotePrefix="1">
      <alignment horizontal="center" vertical="center" wrapText="1"/>
    </xf>
    <xf numFmtId="0" fontId="17" fillId="12" borderId="31" xfId="0" applyFont="1" applyFill="1" applyBorder="1" applyAlignment="1" quotePrefix="1">
      <alignment horizontal="center" vertical="center"/>
    </xf>
    <xf numFmtId="3" fontId="17" fillId="12" borderId="35" xfId="0" applyNumberFormat="1" applyFont="1" applyFill="1" applyBorder="1" applyAlignment="1" applyProtection="1">
      <alignment horizontal="center" vertical="center" wrapText="1"/>
      <protection locked="0"/>
    </xf>
    <xf numFmtId="3" fontId="17" fillId="12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30" xfId="0" applyFont="1" applyFill="1" applyBorder="1" applyAlignment="1">
      <alignment horizontal="center" vertical="center" wrapText="1"/>
    </xf>
    <xf numFmtId="0" fontId="17" fillId="12" borderId="32" xfId="0" applyFont="1" applyFill="1" applyBorder="1" applyAlignment="1">
      <alignment horizontal="center" vertical="center" wrapText="1"/>
    </xf>
    <xf numFmtId="0" fontId="17" fillId="19" borderId="34" xfId="0" applyFont="1" applyFill="1" applyBorder="1" applyAlignment="1">
      <alignment horizontal="center" vertical="center" wrapText="1"/>
    </xf>
    <xf numFmtId="0" fontId="17" fillId="49" borderId="34" xfId="0" applyFont="1" applyFill="1" applyBorder="1" applyAlignment="1" applyProtection="1">
      <alignment horizontal="center" vertical="center" wrapText="1"/>
      <protection locked="0"/>
    </xf>
    <xf numFmtId="3" fontId="17" fillId="19" borderId="34" xfId="0" applyNumberFormat="1" applyFont="1" applyFill="1" applyBorder="1" applyAlignment="1">
      <alignment horizontal="center" vertical="center" wrapText="1"/>
    </xf>
    <xf numFmtId="3" fontId="17" fillId="19" borderId="33" xfId="0" applyNumberFormat="1" applyFont="1" applyFill="1" applyBorder="1" applyAlignment="1" applyProtection="1">
      <alignment horizontal="center" vertical="center" wrapText="1"/>
      <protection locked="0"/>
    </xf>
    <xf numFmtId="3" fontId="17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19" borderId="36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left" vertical="center" wrapText="1"/>
    </xf>
    <xf numFmtId="0" fontId="17" fillId="48" borderId="14" xfId="0" applyFont="1" applyFill="1" applyBorder="1" applyAlignment="1" applyProtection="1">
      <alignment horizontal="center" vertical="center" wrapText="1"/>
      <protection locked="0"/>
    </xf>
    <xf numFmtId="0" fontId="17" fillId="12" borderId="14" xfId="0" applyFont="1" applyFill="1" applyBorder="1" applyAlignment="1">
      <alignment horizontal="center" vertical="center" wrapText="1"/>
    </xf>
    <xf numFmtId="3" fontId="17" fillId="12" borderId="14" xfId="0" applyNumberFormat="1" applyFont="1" applyFill="1" applyBorder="1" applyAlignment="1" quotePrefix="1">
      <alignment horizontal="center" vertical="center" wrapText="1"/>
    </xf>
    <xf numFmtId="3" fontId="17" fillId="12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0" borderId="14" xfId="0" applyFont="1" applyFill="1" applyBorder="1" applyAlignment="1" applyProtection="1">
      <alignment horizontal="center" vertical="center" wrapText="1"/>
      <protection locked="0"/>
    </xf>
    <xf numFmtId="0" fontId="17" fillId="12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3" fontId="61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7" fillId="40" borderId="38" xfId="0" applyFont="1" applyFill="1" applyBorder="1" applyAlignment="1">
      <alignment horizontal="center" vertical="center" wrapText="1"/>
    </xf>
    <xf numFmtId="0" fontId="62" fillId="10" borderId="18" xfId="0" applyFont="1" applyFill="1" applyBorder="1" applyAlignment="1">
      <alignment horizontal="center" vertical="center" wrapText="1"/>
    </xf>
    <xf numFmtId="3" fontId="62" fillId="10" borderId="18" xfId="0" applyNumberFormat="1" applyFont="1" applyFill="1" applyBorder="1" applyAlignment="1">
      <alignment horizontal="center" vertical="center"/>
    </xf>
    <xf numFmtId="0" fontId="61" fillId="13" borderId="0" xfId="0" applyFont="1" applyFill="1" applyAlignment="1">
      <alignment vertical="center"/>
    </xf>
    <xf numFmtId="0" fontId="61" fillId="19" borderId="0" xfId="0" applyFont="1" applyFill="1" applyAlignment="1">
      <alignment vertical="center"/>
    </xf>
    <xf numFmtId="0" fontId="61" fillId="16" borderId="0" xfId="0" applyFont="1" applyFill="1" applyAlignment="1">
      <alignment vertical="center"/>
    </xf>
    <xf numFmtId="0" fontId="61" fillId="38" borderId="0" xfId="0" applyFont="1" applyFill="1" applyAlignment="1">
      <alignment vertical="center"/>
    </xf>
    <xf numFmtId="0" fontId="61" fillId="7" borderId="0" xfId="0" applyFont="1" applyFill="1" applyAlignment="1">
      <alignment vertical="center"/>
    </xf>
    <xf numFmtId="0" fontId="61" fillId="1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3" fontId="17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61" fillId="10" borderId="0" xfId="0" applyFont="1" applyFill="1" applyAlignment="1">
      <alignment horizontal="center" vertical="center"/>
    </xf>
    <xf numFmtId="0" fontId="17" fillId="36" borderId="39" xfId="0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/>
    </xf>
    <xf numFmtId="0" fontId="17" fillId="13" borderId="41" xfId="0" applyFont="1" applyFill="1" applyBorder="1" applyAlignment="1" applyProtection="1">
      <alignment horizontal="center" vertical="center" wrapText="1"/>
      <protection locked="0"/>
    </xf>
    <xf numFmtId="0" fontId="61" fillId="13" borderId="0" xfId="0" applyFont="1" applyFill="1" applyAlignment="1">
      <alignment horizontal="center" vertical="center"/>
    </xf>
    <xf numFmtId="0" fontId="17" fillId="13" borderId="42" xfId="0" applyFont="1" applyFill="1" applyBorder="1" applyAlignment="1" applyProtection="1">
      <alignment horizontal="center" vertical="center" wrapText="1"/>
      <protection locked="0"/>
    </xf>
    <xf numFmtId="0" fontId="17" fillId="37" borderId="42" xfId="0" applyFont="1" applyFill="1" applyBorder="1" applyAlignment="1" applyProtection="1">
      <alignment horizontal="center" vertical="center" wrapText="1"/>
      <protection locked="0"/>
    </xf>
    <xf numFmtId="3" fontId="17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61" fillId="37" borderId="0" xfId="0" applyFont="1" applyFill="1" applyAlignment="1">
      <alignment horizontal="center" vertical="center"/>
    </xf>
    <xf numFmtId="0" fontId="17" fillId="17" borderId="42" xfId="0" applyFont="1" applyFill="1" applyBorder="1" applyAlignment="1" applyProtection="1">
      <alignment horizontal="center" vertical="center" wrapText="1"/>
      <protection locked="0"/>
    </xf>
    <xf numFmtId="3" fontId="17" fillId="17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17" borderId="31" xfId="0" applyFont="1" applyFill="1" applyBorder="1" applyAlignment="1" applyProtection="1">
      <alignment horizontal="center" vertical="center" wrapText="1"/>
      <protection locked="0"/>
    </xf>
    <xf numFmtId="0" fontId="61" fillId="17" borderId="0" xfId="0" applyFont="1" applyFill="1" applyAlignment="1">
      <alignment horizontal="center" vertical="center"/>
    </xf>
    <xf numFmtId="3" fontId="17" fillId="19" borderId="43" xfId="0" applyNumberFormat="1" applyFont="1" applyFill="1" applyBorder="1" applyAlignment="1">
      <alignment horizontal="center" vertical="center" wrapText="1"/>
    </xf>
    <xf numFmtId="0" fontId="17" fillId="19" borderId="34" xfId="0" applyFont="1" applyFill="1" applyBorder="1" applyAlignment="1" applyProtection="1">
      <alignment horizontal="center" vertical="center" wrapText="1"/>
      <protection locked="0"/>
    </xf>
    <xf numFmtId="0" fontId="61" fillId="19" borderId="0" xfId="0" applyFont="1" applyFill="1" applyAlignment="1">
      <alignment horizontal="center" vertical="center"/>
    </xf>
    <xf numFmtId="0" fontId="17" fillId="16" borderId="42" xfId="0" applyFont="1" applyFill="1" applyBorder="1" applyAlignment="1">
      <alignment horizontal="center" vertical="center"/>
    </xf>
    <xf numFmtId="0" fontId="17" fillId="16" borderId="20" xfId="0" applyFont="1" applyFill="1" applyBorder="1" applyAlignment="1" applyProtection="1">
      <alignment horizontal="center" vertical="center" wrapText="1"/>
      <protection locked="0"/>
    </xf>
    <xf numFmtId="0" fontId="61" fillId="16" borderId="0" xfId="0" applyFont="1" applyFill="1" applyAlignment="1">
      <alignment horizontal="center" vertical="center"/>
    </xf>
    <xf numFmtId="0" fontId="17" fillId="38" borderId="42" xfId="0" applyFont="1" applyFill="1" applyBorder="1" applyAlignment="1">
      <alignment horizontal="center" vertical="center"/>
    </xf>
    <xf numFmtId="0" fontId="17" fillId="38" borderId="20" xfId="0" applyFont="1" applyFill="1" applyBorder="1" applyAlignment="1" applyProtection="1">
      <alignment horizontal="center" vertical="center" wrapText="1"/>
      <protection locked="0"/>
    </xf>
    <xf numFmtId="0" fontId="61" fillId="38" borderId="0" xfId="0" applyFont="1" applyFill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7" fillId="7" borderId="20" xfId="0" applyFont="1" applyFill="1" applyBorder="1" applyAlignment="1" applyProtection="1">
      <alignment horizontal="center" vertical="center" wrapText="1"/>
      <protection locked="0"/>
    </xf>
    <xf numFmtId="0" fontId="17" fillId="7" borderId="20" xfId="0" applyFont="1" applyFill="1" applyBorder="1" applyAlignment="1">
      <alignment horizontal="center" vertical="center"/>
    </xf>
    <xf numFmtId="0" fontId="61" fillId="7" borderId="0" xfId="0" applyFont="1" applyFill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7" fillId="7" borderId="31" xfId="0" applyFont="1" applyFill="1" applyBorder="1" applyAlignment="1" applyProtection="1">
      <alignment horizontal="center" vertical="center" wrapText="1"/>
      <protection locked="0"/>
    </xf>
    <xf numFmtId="0" fontId="17" fillId="7" borderId="32" xfId="0" applyFont="1" applyFill="1" applyBorder="1" applyAlignment="1">
      <alignment horizontal="center" vertical="center" wrapText="1"/>
    </xf>
    <xf numFmtId="0" fontId="17" fillId="12" borderId="44" xfId="0" applyFont="1" applyFill="1" applyBorder="1" applyAlignment="1">
      <alignment horizontal="center" vertical="center"/>
    </xf>
    <xf numFmtId="3" fontId="17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12" borderId="20" xfId="0" applyFont="1" applyFill="1" applyBorder="1" applyAlignment="1" applyProtection="1">
      <alignment horizontal="center" vertical="center" wrapText="1"/>
      <protection locked="0"/>
    </xf>
    <xf numFmtId="0" fontId="17" fillId="12" borderId="31" xfId="0" applyFont="1" applyFill="1" applyBorder="1" applyAlignment="1">
      <alignment horizontal="center" vertical="center"/>
    </xf>
    <xf numFmtId="0" fontId="17" fillId="12" borderId="31" xfId="0" applyFont="1" applyFill="1" applyBorder="1" applyAlignment="1" applyProtection="1">
      <alignment horizontal="center" vertical="center" wrapText="1"/>
      <protection locked="0"/>
    </xf>
    <xf numFmtId="0" fontId="61" fillId="12" borderId="0" xfId="0" applyFont="1" applyFill="1" applyAlignment="1">
      <alignment horizontal="center" vertical="center"/>
    </xf>
    <xf numFmtId="0" fontId="17" fillId="12" borderId="45" xfId="0" applyFont="1" applyFill="1" applyBorder="1" applyAlignment="1">
      <alignment horizontal="center" vertical="center"/>
    </xf>
    <xf numFmtId="0" fontId="17" fillId="12" borderId="14" xfId="0" applyFont="1" applyFill="1" applyBorder="1" applyAlignment="1" applyProtection="1">
      <alignment horizontal="center" vertical="center" wrapText="1"/>
      <protection locked="0"/>
    </xf>
    <xf numFmtId="0" fontId="17" fillId="1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0" xfId="0" applyNumberFormat="1" applyFont="1" applyFill="1" applyBorder="1" applyAlignment="1">
      <alignment horizontal="center" vertical="center" textRotation="90"/>
    </xf>
    <xf numFmtId="0" fontId="5" fillId="18" borderId="10" xfId="0" applyFont="1" applyFill="1" applyBorder="1" applyAlignment="1">
      <alignment horizontal="center" vertical="center" textRotation="90"/>
    </xf>
    <xf numFmtId="0" fontId="5" fillId="40" borderId="22" xfId="0" applyFont="1" applyFill="1" applyBorder="1" applyAlignment="1">
      <alignment horizontal="center" vertical="center" textRotation="90"/>
    </xf>
    <xf numFmtId="0" fontId="5" fillId="40" borderId="10" xfId="0" applyFont="1" applyFill="1" applyBorder="1" applyAlignment="1">
      <alignment horizontal="center" vertical="center" textRotation="90"/>
    </xf>
    <xf numFmtId="0" fontId="5" fillId="40" borderId="38" xfId="0" applyFont="1" applyFill="1" applyBorder="1" applyAlignment="1">
      <alignment horizontal="center" vertical="center" textRotation="90" wrapText="1"/>
    </xf>
    <xf numFmtId="3" fontId="5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38" xfId="0" applyFont="1" applyFill="1" applyBorder="1" applyAlignment="1">
      <alignment horizontal="center" vertical="center" textRotation="90"/>
    </xf>
    <xf numFmtId="3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3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3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 quotePrefix="1">
      <alignment horizontal="center" vertical="center" wrapText="1"/>
    </xf>
    <xf numFmtId="3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quotePrefix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center" wrapText="1"/>
    </xf>
    <xf numFmtId="165" fontId="17" fillId="0" borderId="27" xfId="46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9" xfId="46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3" fontId="17" fillId="0" borderId="0" xfId="0" applyNumberFormat="1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5" fillId="51" borderId="47" xfId="0" applyFont="1" applyFill="1" applyBorder="1" applyAlignment="1">
      <alignment horizontal="center" vertical="center" wrapText="1"/>
    </xf>
    <xf numFmtId="3" fontId="23" fillId="34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 quotePrefix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 quotePrefix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3" fontId="17" fillId="0" borderId="3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51" borderId="47" xfId="0" applyFont="1" applyFill="1" applyBorder="1" applyAlignment="1">
      <alignment horizontal="center" vertical="center" wrapText="1"/>
    </xf>
    <xf numFmtId="3" fontId="11" fillId="34" borderId="35" xfId="0" applyNumberFormat="1" applyFont="1" applyFill="1" applyBorder="1" applyAlignment="1" applyProtection="1">
      <alignment horizontal="center" vertical="center" wrapText="1"/>
      <protection/>
    </xf>
    <xf numFmtId="3" fontId="11" fillId="35" borderId="31" xfId="0" applyNumberFormat="1" applyFont="1" applyFill="1" applyBorder="1" applyAlignment="1" applyProtection="1">
      <alignment horizontal="center" vertical="center" wrapText="1"/>
      <protection/>
    </xf>
    <xf numFmtId="3" fontId="11" fillId="34" borderId="31" xfId="0" applyNumberFormat="1" applyFont="1" applyFill="1" applyBorder="1" applyAlignment="1" applyProtection="1">
      <alignment horizontal="center" vertical="center" wrapText="1"/>
      <protection/>
    </xf>
    <xf numFmtId="3" fontId="11" fillId="35" borderId="32" xfId="0" applyNumberFormat="1" applyFont="1" applyFill="1" applyBorder="1" applyAlignment="1" applyProtection="1">
      <alignment horizontal="center" vertical="center" wrapText="1"/>
      <protection/>
    </xf>
    <xf numFmtId="0" fontId="14" fillId="18" borderId="24" xfId="0" applyFont="1" applyFill="1" applyBorder="1" applyAlignment="1">
      <alignment horizontal="center" vertical="center" wrapText="1"/>
    </xf>
    <xf numFmtId="3" fontId="14" fillId="18" borderId="24" xfId="0" applyNumberFormat="1" applyFont="1" applyFill="1" applyBorder="1" applyAlignment="1" applyProtection="1">
      <alignment horizontal="center" vertical="center" wrapText="1"/>
      <protection locked="0"/>
    </xf>
    <xf numFmtId="3" fontId="14" fillId="18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18" borderId="10" xfId="0" applyNumberFormat="1" applyFont="1" applyFill="1" applyBorder="1" applyAlignment="1">
      <alignment horizontal="center" vertical="center" textRotation="90"/>
    </xf>
    <xf numFmtId="0" fontId="14" fillId="18" borderId="10" xfId="0" applyFont="1" applyFill="1" applyBorder="1" applyAlignment="1">
      <alignment horizontal="center" vertical="center" textRotation="90"/>
    </xf>
    <xf numFmtId="0" fontId="14" fillId="18" borderId="38" xfId="0" applyFont="1" applyFill="1" applyBorder="1" applyAlignment="1">
      <alignment horizontal="center" vertical="center" textRotation="90"/>
    </xf>
    <xf numFmtId="3" fontId="14" fillId="34" borderId="24" xfId="0" applyNumberFormat="1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 textRotation="90"/>
    </xf>
    <xf numFmtId="0" fontId="14" fillId="40" borderId="10" xfId="0" applyFont="1" applyFill="1" applyBorder="1" applyAlignment="1">
      <alignment horizontal="center" vertical="center" textRotation="90"/>
    </xf>
    <xf numFmtId="0" fontId="14" fillId="40" borderId="38" xfId="0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164" fontId="11" fillId="33" borderId="18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49" xfId="0" applyFont="1" applyFill="1" applyBorder="1" applyAlignment="1" applyProtection="1">
      <alignment horizontal="center" vertical="center" wrapText="1"/>
      <protection locked="0"/>
    </xf>
    <xf numFmtId="0" fontId="11" fillId="40" borderId="5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1" fontId="63" fillId="0" borderId="0" xfId="0" applyNumberFormat="1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3" fontId="11" fillId="34" borderId="10" xfId="0" applyNumberFormat="1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40" borderId="10" xfId="0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 wrapText="1"/>
      <protection locked="0"/>
    </xf>
    <xf numFmtId="0" fontId="14" fillId="40" borderId="38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24" fillId="0" borderId="19" xfId="53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9" xfId="53" applyNumberFormat="1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right" vertical="center" wrapText="1"/>
      <protection locked="0"/>
    </xf>
    <xf numFmtId="4" fontId="24" fillId="0" borderId="19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>
      <alignment horizontal="center" vertical="center" wrapText="1"/>
    </xf>
    <xf numFmtId="0" fontId="24" fillId="0" borderId="20" xfId="53" applyFont="1" applyFill="1" applyBorder="1" applyAlignment="1">
      <alignment horizontal="center" vertical="center" wrapText="1"/>
      <protection/>
    </xf>
    <xf numFmtId="9" fontId="14" fillId="0" borderId="20" xfId="56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9" fontId="14" fillId="0" borderId="20" xfId="56" applyFont="1" applyFill="1" applyBorder="1" applyAlignment="1">
      <alignment horizontal="right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9" fontId="14" fillId="0" borderId="20" xfId="56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>
      <alignment horizontal="center" vertical="center" wrapText="1"/>
    </xf>
    <xf numFmtId="9" fontId="14" fillId="0" borderId="20" xfId="56" applyFont="1" applyFill="1" applyBorder="1" applyAlignment="1">
      <alignment horizontal="right" vertical="center"/>
    </xf>
    <xf numFmtId="4" fontId="24" fillId="0" borderId="20" xfId="53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4" fontId="24" fillId="0" borderId="14" xfId="53" applyNumberFormat="1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>
      <alignment horizontal="center" vertical="center" wrapText="1"/>
    </xf>
    <xf numFmtId="4" fontId="28" fillId="0" borderId="20" xfId="53" applyNumberFormat="1" applyFont="1" applyFill="1" applyBorder="1" applyAlignment="1">
      <alignment horizontal="right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4" fontId="23" fillId="0" borderId="20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9" fontId="23" fillId="0" borderId="20" xfId="56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0" borderId="18" xfId="0" applyFont="1" applyFill="1" applyBorder="1" applyAlignment="1" applyProtection="1">
      <alignment horizontal="center" vertical="center" wrapText="1"/>
      <protection locked="0"/>
    </xf>
    <xf numFmtId="0" fontId="11" fillId="40" borderId="26" xfId="0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right" vertical="center" wrapText="1"/>
    </xf>
    <xf numFmtId="9" fontId="28" fillId="0" borderId="20" xfId="56" applyFont="1" applyFill="1" applyBorder="1" applyAlignment="1">
      <alignment horizontal="right" vertical="center" wrapText="1"/>
    </xf>
    <xf numFmtId="3" fontId="8" fillId="34" borderId="35" xfId="0" applyNumberFormat="1" applyFont="1" applyFill="1" applyBorder="1" applyAlignment="1" applyProtection="1">
      <alignment horizontal="center" vertical="center" wrapText="1"/>
      <protection/>
    </xf>
    <xf numFmtId="3" fontId="8" fillId="35" borderId="31" xfId="0" applyNumberFormat="1" applyFont="1" applyFill="1" applyBorder="1" applyAlignment="1" applyProtection="1">
      <alignment horizontal="center" vertical="center" wrapText="1"/>
      <protection/>
    </xf>
    <xf numFmtId="3" fontId="8" fillId="34" borderId="31" xfId="0" applyNumberFormat="1" applyFont="1" applyFill="1" applyBorder="1" applyAlignment="1" applyProtection="1">
      <alignment horizontal="center" vertical="center" wrapText="1"/>
      <protection/>
    </xf>
    <xf numFmtId="3" fontId="8" fillId="35" borderId="32" xfId="0" applyNumberFormat="1" applyFont="1" applyFill="1" applyBorder="1" applyAlignment="1" applyProtection="1">
      <alignment horizontal="center" vertical="center" wrapText="1"/>
      <protection/>
    </xf>
    <xf numFmtId="3" fontId="17" fillId="0" borderId="18" xfId="0" applyNumberFormat="1" applyFont="1" applyFill="1" applyBorder="1" applyAlignment="1" quotePrefix="1">
      <alignment horizontal="center" vertical="center" wrapText="1"/>
    </xf>
    <xf numFmtId="3" fontId="17" fillId="0" borderId="46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16" borderId="31" xfId="0" applyFont="1" applyFill="1" applyBorder="1" applyAlignment="1" quotePrefix="1">
      <alignment horizontal="center" vertical="center" wrapText="1"/>
    </xf>
    <xf numFmtId="0" fontId="17" fillId="16" borderId="19" xfId="0" applyFont="1" applyFill="1" applyBorder="1" applyAlignment="1" quotePrefix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17" fillId="13" borderId="54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46" xfId="0" applyNumberFormat="1" applyFont="1" applyFill="1" applyBorder="1" applyAlignment="1" quotePrefix="1">
      <alignment horizontal="center" vertical="center" wrapText="1"/>
    </xf>
    <xf numFmtId="3" fontId="17" fillId="0" borderId="19" xfId="0" applyNumberFormat="1" applyFont="1" applyFill="1" applyBorder="1" applyAlignment="1" quotePrefix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7" fillId="0" borderId="31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0" fontId="17" fillId="0" borderId="12" xfId="0" applyFont="1" applyBorder="1" applyAlignment="1" quotePrefix="1">
      <alignment horizontal="center" vertical="center" wrapText="1"/>
    </xf>
    <xf numFmtId="0" fontId="5" fillId="40" borderId="36" xfId="0" applyFont="1" applyFill="1" applyBorder="1" applyAlignment="1" applyProtection="1">
      <alignment horizontal="center" vertical="center" wrapText="1"/>
      <protection/>
    </xf>
    <xf numFmtId="0" fontId="5" fillId="40" borderId="37" xfId="0" applyFont="1" applyFill="1" applyBorder="1" applyAlignment="1" applyProtection="1">
      <alignment horizontal="center" vertical="center" wrapText="1"/>
      <protection/>
    </xf>
    <xf numFmtId="0" fontId="13" fillId="51" borderId="55" xfId="0" applyFont="1" applyFill="1" applyBorder="1" applyAlignment="1" applyProtection="1">
      <alignment horizontal="center" vertical="center" wrapText="1"/>
      <protection locked="0"/>
    </xf>
    <xf numFmtId="0" fontId="13" fillId="51" borderId="34" xfId="0" applyFont="1" applyFill="1" applyBorder="1" applyAlignment="1" applyProtection="1">
      <alignment horizontal="center" vertical="center" wrapText="1"/>
      <protection locked="0"/>
    </xf>
    <xf numFmtId="0" fontId="13" fillId="51" borderId="36" xfId="0" applyFont="1" applyFill="1" applyBorder="1" applyAlignment="1" applyProtection="1">
      <alignment horizontal="center" vertical="center" wrapText="1"/>
      <protection locked="0"/>
    </xf>
    <xf numFmtId="3" fontId="11" fillId="51" borderId="53" xfId="0" applyNumberFormat="1" applyFont="1" applyFill="1" applyBorder="1" applyAlignment="1" applyProtection="1">
      <alignment horizontal="center" vertical="center" wrapText="1"/>
      <protection/>
    </xf>
    <xf numFmtId="3" fontId="11" fillId="51" borderId="14" xfId="0" applyNumberFormat="1" applyFont="1" applyFill="1" applyBorder="1" applyAlignment="1" applyProtection="1">
      <alignment horizontal="center" vertical="center" wrapText="1"/>
      <protection/>
    </xf>
    <xf numFmtId="0" fontId="11" fillId="51" borderId="14" xfId="0" applyFont="1" applyFill="1" applyBorder="1" applyAlignment="1">
      <alignment horizontal="center" vertical="center" wrapText="1"/>
    </xf>
    <xf numFmtId="0" fontId="11" fillId="51" borderId="37" xfId="0" applyFont="1" applyFill="1" applyBorder="1" applyAlignment="1">
      <alignment horizontal="center" vertical="center" wrapText="1"/>
    </xf>
    <xf numFmtId="3" fontId="7" fillId="34" borderId="34" xfId="0" applyNumberFormat="1" applyFont="1" applyFill="1" applyBorder="1" applyAlignment="1" applyProtection="1">
      <alignment horizontal="center" vertical="center" wrapText="1"/>
      <protection/>
    </xf>
    <xf numFmtId="3" fontId="5" fillId="40" borderId="34" xfId="0" applyNumberFormat="1" applyFont="1" applyFill="1" applyBorder="1" applyAlignment="1" applyProtection="1">
      <alignment horizontal="center" vertical="center" wrapText="1"/>
      <protection/>
    </xf>
    <xf numFmtId="3" fontId="5" fillId="40" borderId="14" xfId="0" applyNumberFormat="1" applyFont="1" applyFill="1" applyBorder="1" applyAlignment="1" applyProtection="1">
      <alignment horizontal="center" vertical="center" wrapText="1"/>
      <protection/>
    </xf>
    <xf numFmtId="0" fontId="5" fillId="40" borderId="34" xfId="0" applyFont="1" applyFill="1" applyBorder="1" applyAlignment="1" applyProtection="1">
      <alignment horizontal="center" vertical="center" wrapText="1"/>
      <protection/>
    </xf>
    <xf numFmtId="0" fontId="5" fillId="40" borderId="14" xfId="0" applyFont="1" applyFill="1" applyBorder="1" applyAlignment="1" applyProtection="1">
      <alignment horizontal="center" vertical="center" wrapText="1"/>
      <protection/>
    </xf>
    <xf numFmtId="10" fontId="5" fillId="40" borderId="34" xfId="0" applyNumberFormat="1" applyFont="1" applyFill="1" applyBorder="1" applyAlignment="1" applyProtection="1">
      <alignment horizontal="center" vertical="center" wrapText="1"/>
      <protection/>
    </xf>
    <xf numFmtId="10" fontId="5" fillId="40" borderId="14" xfId="0" applyNumberFormat="1" applyFont="1" applyFill="1" applyBorder="1" applyAlignment="1" applyProtection="1">
      <alignment horizontal="center" vertical="center" wrapText="1"/>
      <protection/>
    </xf>
    <xf numFmtId="0" fontId="13" fillId="51" borderId="33" xfId="0" applyFont="1" applyFill="1" applyBorder="1" applyAlignment="1" applyProtection="1">
      <alignment horizontal="center" vertical="center" wrapText="1"/>
      <protection locked="0"/>
    </xf>
    <xf numFmtId="3" fontId="11" fillId="51" borderId="17" xfId="0" applyNumberFormat="1" applyFont="1" applyFill="1" applyBorder="1" applyAlignment="1" applyProtection="1">
      <alignment horizontal="center" vertical="center" wrapText="1"/>
      <protection/>
    </xf>
    <xf numFmtId="0" fontId="11" fillId="51" borderId="56" xfId="0" applyFont="1" applyFill="1" applyBorder="1" applyAlignment="1">
      <alignment horizontal="center" vertical="center" wrapText="1"/>
    </xf>
    <xf numFmtId="0" fontId="11" fillId="51" borderId="57" xfId="0" applyFont="1" applyFill="1" applyBorder="1" applyAlignment="1">
      <alignment horizontal="center" vertical="center" wrapText="1"/>
    </xf>
    <xf numFmtId="0" fontId="11" fillId="51" borderId="50" xfId="0" applyFont="1" applyFill="1" applyBorder="1" applyAlignment="1">
      <alignment horizontal="center" vertical="center" wrapText="1"/>
    </xf>
    <xf numFmtId="0" fontId="11" fillId="51" borderId="58" xfId="0" applyFont="1" applyFill="1" applyBorder="1" applyAlignment="1">
      <alignment horizontal="center" vertical="center" wrapText="1"/>
    </xf>
    <xf numFmtId="0" fontId="11" fillId="51" borderId="59" xfId="0" applyFont="1" applyFill="1" applyBorder="1" applyAlignment="1">
      <alignment horizontal="center" vertical="center" wrapText="1"/>
    </xf>
    <xf numFmtId="0" fontId="11" fillId="51" borderId="52" xfId="0" applyFont="1" applyFill="1" applyBorder="1" applyAlignment="1">
      <alignment horizontal="center" vertical="center" wrapText="1"/>
    </xf>
    <xf numFmtId="0" fontId="11" fillId="51" borderId="24" xfId="0" applyFont="1" applyFill="1" applyBorder="1" applyAlignment="1" applyProtection="1">
      <alignment horizontal="center" vertical="center" wrapText="1"/>
      <protection locked="0"/>
    </xf>
    <xf numFmtId="0" fontId="11" fillId="51" borderId="10" xfId="0" applyFont="1" applyFill="1" applyBorder="1" applyAlignment="1" applyProtection="1">
      <alignment horizontal="center" vertical="center" wrapText="1"/>
      <protection locked="0"/>
    </xf>
    <xf numFmtId="0" fontId="11" fillId="51" borderId="38" xfId="0" applyFont="1" applyFill="1" applyBorder="1" applyAlignment="1" applyProtection="1">
      <alignment horizontal="center" vertical="center" wrapText="1"/>
      <protection locked="0"/>
    </xf>
    <xf numFmtId="0" fontId="65" fillId="51" borderId="49" xfId="0" applyFont="1" applyFill="1" applyBorder="1" applyAlignment="1" applyProtection="1">
      <alignment horizontal="center" vertical="center" wrapText="1"/>
      <protection locked="0"/>
    </xf>
    <xf numFmtId="0" fontId="65" fillId="51" borderId="57" xfId="0" applyFont="1" applyFill="1" applyBorder="1" applyAlignment="1" applyProtection="1">
      <alignment horizontal="center" vertical="center" wrapText="1"/>
      <protection locked="0"/>
    </xf>
    <xf numFmtId="0" fontId="65" fillId="51" borderId="41" xfId="0" applyFont="1" applyFill="1" applyBorder="1" applyAlignment="1" applyProtection="1">
      <alignment horizontal="center" vertical="center" wrapText="1"/>
      <protection locked="0"/>
    </xf>
    <xf numFmtId="0" fontId="65" fillId="51" borderId="59" xfId="0" applyFont="1" applyFill="1" applyBorder="1" applyAlignment="1" applyProtection="1">
      <alignment horizontal="center" vertical="center" wrapText="1"/>
      <protection locked="0"/>
    </xf>
    <xf numFmtId="0" fontId="14" fillId="51" borderId="17" xfId="0" applyFont="1" applyFill="1" applyBorder="1" applyAlignment="1">
      <alignment horizontal="center" vertical="center" wrapText="1"/>
    </xf>
    <xf numFmtId="0" fontId="14" fillId="51" borderId="14" xfId="0" applyFont="1" applyFill="1" applyBorder="1" applyAlignment="1">
      <alignment horizontal="center" vertical="center" wrapText="1"/>
    </xf>
    <xf numFmtId="0" fontId="11" fillId="51" borderId="45" xfId="0" applyFont="1" applyFill="1" applyBorder="1" applyAlignment="1">
      <alignment horizontal="center" vertical="center" wrapText="1"/>
    </xf>
    <xf numFmtId="0" fontId="7" fillId="18" borderId="43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5" fillId="18" borderId="33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6" fillId="18" borderId="34" xfId="0" applyFont="1" applyFill="1" applyBorder="1" applyAlignment="1" applyProtection="1">
      <alignment horizontal="center" vertical="center" wrapText="1"/>
      <protection locked="0"/>
    </xf>
    <xf numFmtId="0" fontId="6" fillId="18" borderId="14" xfId="0" applyFont="1" applyFill="1" applyBorder="1" applyAlignment="1" applyProtection="1">
      <alignment horizontal="center" vertical="center" wrapText="1"/>
      <protection locked="0"/>
    </xf>
    <xf numFmtId="4" fontId="7" fillId="18" borderId="34" xfId="0" applyNumberFormat="1" applyFont="1" applyFill="1" applyBorder="1" applyAlignment="1" applyProtection="1">
      <alignment horizontal="center" vertical="center" wrapText="1"/>
      <protection/>
    </xf>
    <xf numFmtId="4" fontId="7" fillId="18" borderId="14" xfId="0" applyNumberFormat="1" applyFont="1" applyFill="1" applyBorder="1" applyAlignment="1" applyProtection="1">
      <alignment horizontal="center" vertical="center" wrapText="1"/>
      <protection/>
    </xf>
    <xf numFmtId="0" fontId="66" fillId="18" borderId="34" xfId="0" applyFont="1" applyFill="1" applyBorder="1" applyAlignment="1" applyProtection="1">
      <alignment horizontal="center" vertical="center" wrapText="1"/>
      <protection/>
    </xf>
    <xf numFmtId="0" fontId="66" fillId="18" borderId="14" xfId="0" applyFont="1" applyFill="1" applyBorder="1" applyAlignment="1" applyProtection="1">
      <alignment horizontal="center" vertical="center" wrapText="1"/>
      <protection/>
    </xf>
    <xf numFmtId="3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12" fillId="2" borderId="31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164" fontId="6" fillId="18" borderId="49" xfId="0" applyNumberFormat="1" applyFont="1" applyFill="1" applyBorder="1" applyAlignment="1">
      <alignment horizontal="center" vertical="center" wrapText="1"/>
    </xf>
    <xf numFmtId="164" fontId="6" fillId="18" borderId="57" xfId="0" applyNumberFormat="1" applyFont="1" applyFill="1" applyBorder="1" applyAlignment="1">
      <alignment horizontal="center" vertical="center" wrapText="1"/>
    </xf>
    <xf numFmtId="164" fontId="6" fillId="18" borderId="50" xfId="0" applyNumberFormat="1" applyFont="1" applyFill="1" applyBorder="1" applyAlignment="1">
      <alignment horizontal="center" vertical="center" wrapText="1"/>
    </xf>
    <xf numFmtId="164" fontId="6" fillId="18" borderId="16" xfId="0" applyNumberFormat="1" applyFont="1" applyFill="1" applyBorder="1" applyAlignment="1">
      <alignment horizontal="center" vertical="center" wrapText="1"/>
    </xf>
    <xf numFmtId="164" fontId="6" fillId="18" borderId="60" xfId="0" applyNumberFormat="1" applyFont="1" applyFill="1" applyBorder="1" applyAlignment="1">
      <alignment horizontal="center" vertical="center" wrapText="1"/>
    </xf>
    <xf numFmtId="164" fontId="6" fillId="18" borderId="61" xfId="0" applyNumberFormat="1" applyFont="1" applyFill="1" applyBorder="1" applyAlignment="1">
      <alignment horizontal="center" vertical="center" wrapText="1"/>
    </xf>
    <xf numFmtId="3" fontId="5" fillId="18" borderId="23" xfId="0" applyNumberFormat="1" applyFont="1" applyFill="1" applyBorder="1" applyAlignment="1">
      <alignment horizontal="center" vertical="center" wrapText="1"/>
    </xf>
    <xf numFmtId="3" fontId="5" fillId="18" borderId="15" xfId="0" applyNumberFormat="1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textRotation="90" wrapText="1"/>
    </xf>
    <xf numFmtId="0" fontId="7" fillId="18" borderId="46" xfId="0" applyFont="1" applyFill="1" applyBorder="1" applyAlignment="1">
      <alignment horizontal="center" vertical="center" textRotation="90" wrapText="1"/>
    </xf>
    <xf numFmtId="0" fontId="7" fillId="18" borderId="26" xfId="0" applyFont="1" applyFill="1" applyBorder="1" applyAlignment="1">
      <alignment horizontal="center" vertical="center" textRotation="90" wrapText="1"/>
    </xf>
    <xf numFmtId="0" fontId="7" fillId="18" borderId="62" xfId="0" applyFont="1" applyFill="1" applyBorder="1" applyAlignment="1">
      <alignment horizontal="center" vertical="center" textRotation="90" wrapText="1"/>
    </xf>
    <xf numFmtId="0" fontId="21" fillId="51" borderId="47" xfId="0" applyFont="1" applyFill="1" applyBorder="1" applyAlignment="1">
      <alignment horizontal="center" vertical="center" wrapText="1"/>
    </xf>
    <xf numFmtId="0" fontId="21" fillId="51" borderId="53" xfId="0" applyFont="1" applyFill="1" applyBorder="1" applyAlignment="1">
      <alignment horizontal="center" vertical="center" wrapText="1"/>
    </xf>
    <xf numFmtId="0" fontId="6" fillId="51" borderId="63" xfId="0" applyFont="1" applyFill="1" applyBorder="1" applyAlignment="1">
      <alignment horizontal="center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6" fillId="51" borderId="64" xfId="0" applyFont="1" applyFill="1" applyBorder="1" applyAlignment="1">
      <alignment horizontal="center" vertical="center" wrapText="1"/>
    </xf>
    <xf numFmtId="3" fontId="7" fillId="34" borderId="43" xfId="0" applyNumberFormat="1" applyFont="1" applyFill="1" applyBorder="1" applyAlignment="1" applyProtection="1">
      <alignment horizontal="center" vertical="center" wrapText="1"/>
      <protection/>
    </xf>
    <xf numFmtId="3" fontId="7" fillId="34" borderId="65" xfId="0" applyNumberFormat="1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3" fontId="7" fillId="34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40" borderId="18" xfId="0" applyFont="1" applyFill="1" applyBorder="1" applyAlignment="1" applyProtection="1">
      <alignment horizontal="center" vertical="center" textRotation="90" wrapText="1"/>
      <protection/>
    </xf>
    <xf numFmtId="0" fontId="5" fillId="40" borderId="46" xfId="0" applyFont="1" applyFill="1" applyBorder="1" applyAlignment="1" applyProtection="1">
      <alignment horizontal="center" vertical="center" textRotation="90" wrapText="1"/>
      <protection/>
    </xf>
    <xf numFmtId="10" fontId="5" fillId="40" borderId="18" xfId="0" applyNumberFormat="1" applyFont="1" applyFill="1" applyBorder="1" applyAlignment="1" applyProtection="1">
      <alignment horizontal="center" vertical="center" textRotation="90" wrapText="1"/>
      <protection/>
    </xf>
    <xf numFmtId="10" fontId="5" fillId="40" borderId="46" xfId="0" applyNumberFormat="1" applyFont="1" applyFill="1" applyBorder="1" applyAlignment="1" applyProtection="1">
      <alignment horizontal="center" vertical="center" textRotation="90" wrapText="1"/>
      <protection/>
    </xf>
    <xf numFmtId="0" fontId="5" fillId="40" borderId="26" xfId="0" applyFont="1" applyFill="1" applyBorder="1" applyAlignment="1" applyProtection="1">
      <alignment horizontal="center" vertical="center" textRotation="90" wrapText="1"/>
      <protection/>
    </xf>
    <xf numFmtId="0" fontId="5" fillId="40" borderId="62" xfId="0" applyFont="1" applyFill="1" applyBorder="1" applyAlignment="1" applyProtection="1">
      <alignment horizontal="center" vertical="center" textRotation="90" wrapText="1"/>
      <protection/>
    </xf>
    <xf numFmtId="3" fontId="5" fillId="40" borderId="50" xfId="0" applyNumberFormat="1" applyFont="1" applyFill="1" applyBorder="1" applyAlignment="1" applyProtection="1">
      <alignment horizontal="center" vertical="center" textRotation="90" wrapText="1"/>
      <protection/>
    </xf>
    <xf numFmtId="3" fontId="5" fillId="40" borderId="66" xfId="0" applyNumberFormat="1" applyFont="1" applyFill="1" applyBorder="1" applyAlignment="1" applyProtection="1">
      <alignment horizontal="center" vertical="center" textRotation="90" wrapText="1"/>
      <protection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67" xfId="0" applyFont="1" applyFill="1" applyBorder="1" applyAlignment="1">
      <alignment horizontal="center"/>
    </xf>
    <xf numFmtId="0" fontId="5" fillId="18" borderId="25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6" fillId="18" borderId="25" xfId="0" applyFont="1" applyFill="1" applyBorder="1" applyAlignment="1" applyProtection="1">
      <alignment horizontal="center" vertical="center" wrapText="1"/>
      <protection locked="0"/>
    </xf>
    <xf numFmtId="0" fontId="6" fillId="18" borderId="54" xfId="0" applyFont="1" applyFill="1" applyBorder="1" applyAlignment="1" applyProtection="1">
      <alignment horizontal="center" vertical="center" wrapText="1"/>
      <protection locked="0"/>
    </xf>
    <xf numFmtId="4" fontId="7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46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8" xfId="0" applyFont="1" applyFill="1" applyBorder="1" applyAlignment="1" applyProtection="1">
      <alignment horizontal="center" vertical="center" textRotation="90" wrapText="1"/>
      <protection/>
    </xf>
    <xf numFmtId="0" fontId="7" fillId="18" borderId="46" xfId="0" applyFont="1" applyFill="1" applyBorder="1" applyAlignment="1" applyProtection="1">
      <alignment horizontal="center" vertical="center" textRotation="90" wrapText="1"/>
      <protection/>
    </xf>
    <xf numFmtId="3" fontId="7" fillId="34" borderId="68" xfId="0" applyNumberFormat="1" applyFont="1" applyFill="1" applyBorder="1" applyAlignment="1" applyProtection="1">
      <alignment horizontal="center" vertical="center" wrapText="1"/>
      <protection/>
    </xf>
    <xf numFmtId="0" fontId="20" fillId="2" borderId="69" xfId="0" applyFont="1" applyFill="1" applyBorder="1" applyAlignment="1">
      <alignment horizontal="center"/>
    </xf>
    <xf numFmtId="0" fontId="20" fillId="2" borderId="60" xfId="0" applyFont="1" applyFill="1" applyBorder="1" applyAlignment="1">
      <alignment horizontal="center"/>
    </xf>
    <xf numFmtId="0" fontId="20" fillId="2" borderId="70" xfId="0" applyFont="1" applyFill="1" applyBorder="1" applyAlignment="1">
      <alignment horizontal="center"/>
    </xf>
    <xf numFmtId="0" fontId="6" fillId="51" borderId="41" xfId="0" applyFont="1" applyFill="1" applyBorder="1" applyAlignment="1">
      <alignment horizontal="center" vertical="center" wrapText="1"/>
    </xf>
    <xf numFmtId="0" fontId="6" fillId="51" borderId="59" xfId="0" applyFont="1" applyFill="1" applyBorder="1" applyAlignment="1">
      <alignment horizontal="center" vertical="center" wrapText="1"/>
    </xf>
    <xf numFmtId="0" fontId="6" fillId="51" borderId="52" xfId="0" applyFont="1" applyFill="1" applyBorder="1" applyAlignment="1">
      <alignment horizontal="center" vertical="center" wrapText="1"/>
    </xf>
    <xf numFmtId="0" fontId="6" fillId="51" borderId="41" xfId="0" applyFont="1" applyFill="1" applyBorder="1" applyAlignment="1" applyProtection="1">
      <alignment horizontal="center" vertical="center" wrapText="1"/>
      <protection locked="0"/>
    </xf>
    <xf numFmtId="0" fontId="6" fillId="51" borderId="59" xfId="0" applyFont="1" applyFill="1" applyBorder="1" applyAlignment="1" applyProtection="1">
      <alignment horizontal="center" vertical="center" wrapText="1"/>
      <protection locked="0"/>
    </xf>
    <xf numFmtId="0" fontId="6" fillId="51" borderId="52" xfId="0" applyFont="1" applyFill="1" applyBorder="1" applyAlignment="1" applyProtection="1">
      <alignment horizontal="center" vertical="center" wrapText="1"/>
      <protection locked="0"/>
    </xf>
    <xf numFmtId="0" fontId="5" fillId="51" borderId="59" xfId="0" applyFont="1" applyFill="1" applyBorder="1" applyAlignment="1" applyProtection="1">
      <alignment horizontal="center" vertical="center" wrapText="1"/>
      <protection locked="0"/>
    </xf>
    <xf numFmtId="0" fontId="5" fillId="51" borderId="52" xfId="0" applyFont="1" applyFill="1" applyBorder="1" applyAlignment="1" applyProtection="1">
      <alignment horizontal="center" vertical="center" wrapText="1"/>
      <protection locked="0"/>
    </xf>
    <xf numFmtId="0" fontId="5" fillId="51" borderId="45" xfId="0" applyFont="1" applyFill="1" applyBorder="1" applyAlignment="1">
      <alignment horizontal="center" vertical="center" wrapText="1"/>
    </xf>
    <xf numFmtId="0" fontId="5" fillId="51" borderId="47" xfId="0" applyFont="1" applyFill="1" applyBorder="1" applyAlignment="1">
      <alignment horizontal="center" vertical="center" wrapText="1"/>
    </xf>
    <xf numFmtId="0" fontId="5" fillId="51" borderId="53" xfId="0" applyFont="1" applyFill="1" applyBorder="1" applyAlignment="1">
      <alignment horizontal="center" vertical="center" wrapText="1"/>
    </xf>
    <xf numFmtId="3" fontId="6" fillId="51" borderId="63" xfId="0" applyNumberFormat="1" applyFont="1" applyFill="1" applyBorder="1" applyAlignment="1" applyProtection="1">
      <alignment horizontal="center" vertical="center" wrapText="1"/>
      <protection/>
    </xf>
    <xf numFmtId="3" fontId="6" fillId="51" borderId="0" xfId="0" applyNumberFormat="1" applyFont="1" applyFill="1" applyBorder="1" applyAlignment="1" applyProtection="1">
      <alignment horizontal="center" vertical="center" wrapText="1"/>
      <protection/>
    </xf>
    <xf numFmtId="3" fontId="6" fillId="51" borderId="66" xfId="0" applyNumberFormat="1" applyFont="1" applyFill="1" applyBorder="1" applyAlignment="1" applyProtection="1">
      <alignment horizontal="center" vertical="center" wrapText="1"/>
      <protection/>
    </xf>
    <xf numFmtId="0" fontId="14" fillId="51" borderId="45" xfId="0" applyFont="1" applyFill="1" applyBorder="1" applyAlignment="1">
      <alignment horizontal="center" vertical="center" wrapText="1"/>
    </xf>
    <xf numFmtId="0" fontId="14" fillId="51" borderId="47" xfId="0" applyFont="1" applyFill="1" applyBorder="1" applyAlignment="1">
      <alignment horizontal="center" vertical="center" wrapText="1"/>
    </xf>
    <xf numFmtId="0" fontId="14" fillId="51" borderId="53" xfId="0" applyFont="1" applyFill="1" applyBorder="1" applyAlignment="1">
      <alignment horizontal="center" vertical="center" wrapText="1"/>
    </xf>
    <xf numFmtId="0" fontId="11" fillId="51" borderId="47" xfId="0" applyFont="1" applyFill="1" applyBorder="1" applyAlignment="1">
      <alignment horizontal="center" vertical="center" wrapText="1"/>
    </xf>
    <xf numFmtId="0" fontId="11" fillId="51" borderId="53" xfId="0" applyFont="1" applyFill="1" applyBorder="1" applyAlignment="1">
      <alignment horizontal="center" vertical="center" wrapText="1"/>
    </xf>
    <xf numFmtId="3" fontId="11" fillId="51" borderId="63" xfId="0" applyNumberFormat="1" applyFont="1" applyFill="1" applyBorder="1" applyAlignment="1" applyProtection="1">
      <alignment horizontal="center" vertical="center" wrapText="1"/>
      <protection/>
    </xf>
    <xf numFmtId="3" fontId="11" fillId="51" borderId="0" xfId="0" applyNumberFormat="1" applyFont="1" applyFill="1" applyBorder="1" applyAlignment="1" applyProtection="1">
      <alignment horizontal="center" vertical="center" wrapText="1"/>
      <protection/>
    </xf>
    <xf numFmtId="3" fontId="11" fillId="51" borderId="66" xfId="0" applyNumberFormat="1" applyFont="1" applyFill="1" applyBorder="1" applyAlignment="1" applyProtection="1">
      <alignment horizontal="center" vertical="center" wrapText="1"/>
      <protection/>
    </xf>
    <xf numFmtId="0" fontId="11" fillId="51" borderId="63" xfId="0" applyFont="1" applyFill="1" applyBorder="1" applyAlignment="1">
      <alignment horizontal="center" vertical="center" wrapText="1"/>
    </xf>
    <xf numFmtId="0" fontId="11" fillId="51" borderId="0" xfId="0" applyFont="1" applyFill="1" applyBorder="1" applyAlignment="1">
      <alignment horizontal="center" vertical="center" wrapText="1"/>
    </xf>
    <xf numFmtId="0" fontId="11" fillId="51" borderId="6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1" fillId="2" borderId="67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51" borderId="41" xfId="0" applyFont="1" applyFill="1" applyBorder="1" applyAlignment="1">
      <alignment horizontal="center" vertical="center" wrapText="1"/>
    </xf>
    <xf numFmtId="0" fontId="11" fillId="51" borderId="41" xfId="0" applyFont="1" applyFill="1" applyBorder="1" applyAlignment="1" applyProtection="1">
      <alignment horizontal="center" vertical="center" wrapText="1"/>
      <protection locked="0"/>
    </xf>
    <xf numFmtId="0" fontId="11" fillId="51" borderId="59" xfId="0" applyFont="1" applyFill="1" applyBorder="1" applyAlignment="1" applyProtection="1">
      <alignment horizontal="center" vertical="center" wrapText="1"/>
      <protection locked="0"/>
    </xf>
    <xf numFmtId="0" fontId="11" fillId="51" borderId="52" xfId="0" applyFont="1" applyFill="1" applyBorder="1" applyAlignment="1" applyProtection="1">
      <alignment horizontal="center" vertical="center" wrapText="1"/>
      <protection locked="0"/>
    </xf>
    <xf numFmtId="0" fontId="14" fillId="51" borderId="59" xfId="0" applyFont="1" applyFill="1" applyBorder="1" applyAlignment="1" applyProtection="1">
      <alignment horizontal="center" vertical="center" wrapText="1"/>
      <protection locked="0"/>
    </xf>
    <xf numFmtId="0" fontId="14" fillId="51" borderId="52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>
      <alignment horizontal="center" vertical="center" wrapText="1" readingOrder="1"/>
    </xf>
    <xf numFmtId="3" fontId="11" fillId="34" borderId="43" xfId="0" applyNumberFormat="1" applyFont="1" applyFill="1" applyBorder="1" applyAlignment="1" applyProtection="1">
      <alignment horizontal="center" vertical="center" wrapText="1"/>
      <protection/>
    </xf>
    <xf numFmtId="3" fontId="11" fillId="34" borderId="55" xfId="0" applyNumberFormat="1" applyFont="1" applyFill="1" applyBorder="1" applyAlignment="1" applyProtection="1">
      <alignment horizontal="center" vertical="center" wrapText="1"/>
      <protection/>
    </xf>
    <xf numFmtId="0" fontId="11" fillId="18" borderId="18" xfId="0" applyFont="1" applyFill="1" applyBorder="1" applyAlignment="1">
      <alignment horizontal="center" vertical="center" textRotation="90" wrapText="1"/>
    </xf>
    <xf numFmtId="0" fontId="11" fillId="18" borderId="46" xfId="0" applyFont="1" applyFill="1" applyBorder="1" applyAlignment="1">
      <alignment horizontal="center" vertical="center" textRotation="90" wrapText="1"/>
    </xf>
    <xf numFmtId="0" fontId="11" fillId="18" borderId="26" xfId="0" applyFont="1" applyFill="1" applyBorder="1" applyAlignment="1">
      <alignment horizontal="center" vertical="center" textRotation="90" wrapText="1"/>
    </xf>
    <xf numFmtId="0" fontId="11" fillId="18" borderId="62" xfId="0" applyFont="1" applyFill="1" applyBorder="1" applyAlignment="1">
      <alignment horizontal="center" vertical="center" textRotation="90" wrapText="1"/>
    </xf>
    <xf numFmtId="3" fontId="11" fillId="34" borderId="68" xfId="0" applyNumberFormat="1" applyFont="1" applyFill="1" applyBorder="1" applyAlignment="1" applyProtection="1">
      <alignment horizontal="center" vertical="center" wrapText="1"/>
      <protection/>
    </xf>
    <xf numFmtId="0" fontId="14" fillId="18" borderId="25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164" fontId="11" fillId="18" borderId="49" xfId="0" applyNumberFormat="1" applyFont="1" applyFill="1" applyBorder="1" applyAlignment="1">
      <alignment horizontal="center" vertical="center" wrapText="1"/>
    </xf>
    <xf numFmtId="164" fontId="11" fillId="18" borderId="57" xfId="0" applyNumberFormat="1" applyFont="1" applyFill="1" applyBorder="1" applyAlignment="1">
      <alignment horizontal="center" vertical="center" wrapText="1"/>
    </xf>
    <xf numFmtId="164" fontId="11" fillId="18" borderId="16" xfId="0" applyNumberFormat="1" applyFont="1" applyFill="1" applyBorder="1" applyAlignment="1">
      <alignment horizontal="center" vertical="center" wrapText="1"/>
    </xf>
    <xf numFmtId="164" fontId="11" fillId="18" borderId="60" xfId="0" applyNumberFormat="1" applyFont="1" applyFill="1" applyBorder="1" applyAlignment="1">
      <alignment horizontal="center" vertical="center" wrapText="1"/>
    </xf>
    <xf numFmtId="0" fontId="11" fillId="18" borderId="25" xfId="0" applyFont="1" applyFill="1" applyBorder="1" applyAlignment="1" applyProtection="1">
      <alignment horizontal="center" vertical="center" wrapText="1"/>
      <protection locked="0"/>
    </xf>
    <xf numFmtId="0" fontId="11" fillId="18" borderId="54" xfId="0" applyFont="1" applyFill="1" applyBorder="1" applyAlignment="1" applyProtection="1">
      <alignment horizontal="center" vertical="center" wrapText="1"/>
      <protection locked="0"/>
    </xf>
    <xf numFmtId="4" fontId="11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18" borderId="46" xfId="0" applyNumberFormat="1" applyFont="1" applyFill="1" applyBorder="1" applyAlignment="1" applyProtection="1">
      <alignment horizontal="center" vertical="center" textRotation="90" wrapText="1"/>
      <protection/>
    </xf>
    <xf numFmtId="0" fontId="14" fillId="40" borderId="18" xfId="0" applyFont="1" applyFill="1" applyBorder="1" applyAlignment="1" applyProtection="1">
      <alignment horizontal="center" vertical="center" textRotation="90" wrapText="1"/>
      <protection/>
    </xf>
    <xf numFmtId="0" fontId="14" fillId="40" borderId="46" xfId="0" applyFont="1" applyFill="1" applyBorder="1" applyAlignment="1" applyProtection="1">
      <alignment horizontal="center" vertical="center" textRotation="90" wrapText="1"/>
      <protection/>
    </xf>
    <xf numFmtId="10" fontId="14" fillId="40" borderId="18" xfId="0" applyNumberFormat="1" applyFont="1" applyFill="1" applyBorder="1" applyAlignment="1" applyProtection="1">
      <alignment horizontal="center" vertical="center" textRotation="90" wrapText="1"/>
      <protection/>
    </xf>
    <xf numFmtId="10" fontId="14" fillId="4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4" fillId="40" borderId="26" xfId="0" applyFont="1" applyFill="1" applyBorder="1" applyAlignment="1" applyProtection="1">
      <alignment horizontal="center" vertical="center" textRotation="90" wrapText="1"/>
      <protection/>
    </xf>
    <xf numFmtId="0" fontId="14" fillId="40" borderId="62" xfId="0" applyFont="1" applyFill="1" applyBorder="1" applyAlignment="1" applyProtection="1">
      <alignment horizontal="center" vertical="center" textRotation="90" wrapText="1"/>
      <protection/>
    </xf>
    <xf numFmtId="3" fontId="14" fillId="18" borderId="23" xfId="0" applyNumberFormat="1" applyFont="1" applyFill="1" applyBorder="1" applyAlignment="1">
      <alignment horizontal="center" vertical="center" wrapText="1"/>
    </xf>
    <xf numFmtId="3" fontId="14" fillId="18" borderId="15" xfId="0" applyNumberFormat="1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3" fontId="11" fillId="34" borderId="65" xfId="0" applyNumberFormat="1" applyFont="1" applyFill="1" applyBorder="1" applyAlignment="1" applyProtection="1">
      <alignment horizontal="center" vertical="center" wrapText="1"/>
      <protection/>
    </xf>
    <xf numFmtId="3" fontId="14" fillId="40" borderId="50" xfId="0" applyNumberFormat="1" applyFont="1" applyFill="1" applyBorder="1" applyAlignment="1" applyProtection="1">
      <alignment horizontal="center" vertical="center" textRotation="90" wrapText="1"/>
      <protection/>
    </xf>
    <xf numFmtId="3" fontId="14" fillId="4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1" fillId="18" borderId="18" xfId="0" applyFont="1" applyFill="1" applyBorder="1" applyAlignment="1" applyProtection="1">
      <alignment horizontal="center" vertical="center" textRotation="90" wrapText="1"/>
      <protection/>
    </xf>
    <xf numFmtId="0" fontId="11" fillId="18" borderId="46" xfId="0" applyFont="1" applyFill="1" applyBorder="1" applyAlignment="1" applyProtection="1">
      <alignment horizontal="center" vertical="center" textRotation="90" wrapText="1"/>
      <protection/>
    </xf>
    <xf numFmtId="0" fontId="23" fillId="0" borderId="27" xfId="0" applyFont="1" applyFill="1" applyBorder="1" applyAlignment="1">
      <alignment horizontal="center" vertical="center" wrapText="1" readingOrder="1"/>
    </xf>
    <xf numFmtId="0" fontId="23" fillId="0" borderId="29" xfId="0" applyFont="1" applyFill="1" applyBorder="1" applyAlignment="1">
      <alignment horizontal="center" vertical="center" wrapText="1" readingOrder="1"/>
    </xf>
    <xf numFmtId="0" fontId="23" fillId="0" borderId="17" xfId="0" applyFont="1" applyFill="1" applyBorder="1" applyAlignment="1">
      <alignment horizontal="center" vertical="center" wrapText="1" readingOrder="1"/>
    </xf>
    <xf numFmtId="0" fontId="14" fillId="0" borderId="56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0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5"/>
  <cols>
    <col min="1" max="1" width="4.57421875" style="1" customWidth="1"/>
    <col min="2" max="2" width="38.140625" style="4" customWidth="1"/>
    <col min="3" max="3" width="15.8515625" style="2" customWidth="1"/>
    <col min="4" max="4" width="12.140625" style="2" customWidth="1"/>
    <col min="5" max="5" width="27.7109375" style="1" customWidth="1"/>
    <col min="6" max="8" width="13.57421875" style="31" customWidth="1"/>
    <col min="9" max="9" width="13.57421875" style="5" customWidth="1"/>
    <col min="10" max="10" width="15.7109375" style="5" customWidth="1"/>
    <col min="11" max="11" width="14.421875" style="5" customWidth="1"/>
    <col min="12" max="12" width="14.421875" style="31" customWidth="1"/>
    <col min="13" max="14" width="14.421875" style="28" customWidth="1"/>
    <col min="15" max="15" width="14.421875" style="31" customWidth="1"/>
    <col min="16" max="33" width="14.7109375" style="31" customWidth="1"/>
    <col min="34" max="34" width="15.8515625" style="231" customWidth="1"/>
    <col min="35" max="35" width="21.421875" style="31" customWidth="1"/>
    <col min="36" max="36" width="20.8515625" style="31" customWidth="1"/>
    <col min="37" max="37" width="15.8515625" style="31" customWidth="1"/>
    <col min="38" max="55" width="14.7109375" style="31" customWidth="1"/>
    <col min="56" max="59" width="15.8515625" style="31" customWidth="1"/>
    <col min="60" max="77" width="14.7109375" style="31" customWidth="1"/>
    <col min="78" max="81" width="15.8515625" style="31" customWidth="1"/>
    <col min="82" max="99" width="14.7109375" style="31" customWidth="1"/>
    <col min="100" max="103" width="15.8515625" style="31" customWidth="1"/>
    <col min="104" max="124" width="11.421875" style="31" customWidth="1"/>
    <col min="125" max="16384" width="11.421875" style="1" customWidth="1"/>
  </cols>
  <sheetData>
    <row r="1" spans="2:37" ht="15.75" thickBot="1">
      <c r="B1" s="2"/>
      <c r="E1" s="8" t="s">
        <v>12</v>
      </c>
      <c r="F1" s="29"/>
      <c r="G1" s="29"/>
      <c r="H1" s="29"/>
      <c r="I1" s="3"/>
      <c r="J1" s="3"/>
      <c r="K1" s="3"/>
      <c r="L1" s="29"/>
      <c r="M1" s="25"/>
      <c r="N1" s="25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2:37" ht="26.25">
      <c r="B2" s="483" t="s">
        <v>36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</row>
    <row r="3" spans="2:37" ht="27" thickBot="1">
      <c r="B3" s="493" t="s">
        <v>37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</row>
    <row r="4" spans="2:124" s="20" customFormat="1" ht="48" customHeight="1" thickBot="1">
      <c r="B4" s="462" t="s">
        <v>43</v>
      </c>
      <c r="C4" s="463"/>
      <c r="D4" s="463"/>
      <c r="E4" s="463"/>
      <c r="F4" s="463"/>
      <c r="G4" s="463"/>
      <c r="H4" s="463"/>
      <c r="I4" s="464"/>
      <c r="J4" s="471" t="s">
        <v>45</v>
      </c>
      <c r="K4" s="472"/>
      <c r="L4" s="472"/>
      <c r="M4" s="472"/>
      <c r="N4" s="472"/>
      <c r="O4" s="472"/>
      <c r="P4" s="468" t="s">
        <v>134</v>
      </c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70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</row>
    <row r="5" spans="2:124" s="20" customFormat="1" ht="27.75">
      <c r="B5" s="465"/>
      <c r="C5" s="466"/>
      <c r="D5" s="466"/>
      <c r="E5" s="466"/>
      <c r="F5" s="466"/>
      <c r="G5" s="466"/>
      <c r="H5" s="466"/>
      <c r="I5" s="467"/>
      <c r="J5" s="473"/>
      <c r="K5" s="474"/>
      <c r="L5" s="474"/>
      <c r="M5" s="474"/>
      <c r="N5" s="474"/>
      <c r="O5" s="474"/>
      <c r="P5" s="460" t="s">
        <v>38</v>
      </c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60" t="s">
        <v>39</v>
      </c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8"/>
      <c r="BH5" s="460" t="s">
        <v>40</v>
      </c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8"/>
      <c r="CD5" s="446" t="s">
        <v>41</v>
      </c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8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</row>
    <row r="6" spans="2:124" s="20" customFormat="1" ht="55.5" customHeight="1" thickBot="1">
      <c r="B6" s="475" t="s">
        <v>44</v>
      </c>
      <c r="C6" s="476"/>
      <c r="D6" s="476"/>
      <c r="E6" s="476"/>
      <c r="F6" s="451" t="s">
        <v>42</v>
      </c>
      <c r="G6" s="451"/>
      <c r="H6" s="451"/>
      <c r="I6" s="451"/>
      <c r="J6" s="451"/>
      <c r="K6" s="451"/>
      <c r="L6" s="451"/>
      <c r="M6" s="451"/>
      <c r="N6" s="451"/>
      <c r="O6" s="477"/>
      <c r="P6" s="461" t="s">
        <v>0</v>
      </c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1" t="s">
        <v>1</v>
      </c>
      <c r="AI6" s="451"/>
      <c r="AJ6" s="451"/>
      <c r="AK6" s="452"/>
      <c r="AL6" s="461" t="s">
        <v>0</v>
      </c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1" t="s">
        <v>1</v>
      </c>
      <c r="BE6" s="451"/>
      <c r="BF6" s="451"/>
      <c r="BG6" s="452"/>
      <c r="BH6" s="461" t="s">
        <v>0</v>
      </c>
      <c r="BI6" s="450"/>
      <c r="BJ6" s="450"/>
      <c r="BK6" s="450"/>
      <c r="BL6" s="450"/>
      <c r="BM6" s="450"/>
      <c r="BN6" s="450"/>
      <c r="BO6" s="450"/>
      <c r="BP6" s="450"/>
      <c r="BQ6" s="450"/>
      <c r="BR6" s="450"/>
      <c r="BS6" s="450"/>
      <c r="BT6" s="450"/>
      <c r="BU6" s="450"/>
      <c r="BV6" s="450"/>
      <c r="BW6" s="450"/>
      <c r="BX6" s="450"/>
      <c r="BY6" s="450"/>
      <c r="BZ6" s="451" t="s">
        <v>1</v>
      </c>
      <c r="CA6" s="451"/>
      <c r="CB6" s="451"/>
      <c r="CC6" s="452"/>
      <c r="CD6" s="449" t="s">
        <v>0</v>
      </c>
      <c r="CE6" s="450"/>
      <c r="CF6" s="450"/>
      <c r="CG6" s="450"/>
      <c r="CH6" s="450"/>
      <c r="CI6" s="450"/>
      <c r="CJ6" s="450"/>
      <c r="CK6" s="450"/>
      <c r="CL6" s="450"/>
      <c r="CM6" s="450"/>
      <c r="CN6" s="450"/>
      <c r="CO6" s="450"/>
      <c r="CP6" s="450"/>
      <c r="CQ6" s="450"/>
      <c r="CR6" s="450"/>
      <c r="CS6" s="450"/>
      <c r="CT6" s="450"/>
      <c r="CU6" s="450"/>
      <c r="CV6" s="451" t="s">
        <v>1</v>
      </c>
      <c r="CW6" s="451"/>
      <c r="CX6" s="451"/>
      <c r="CY6" s="452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</row>
    <row r="7" spans="2:103" ht="16.5" customHeight="1">
      <c r="B7" s="484" t="s">
        <v>14</v>
      </c>
      <c r="C7" s="496" t="s">
        <v>34</v>
      </c>
      <c r="D7" s="497"/>
      <c r="E7" s="497"/>
      <c r="F7" s="497"/>
      <c r="G7" s="497"/>
      <c r="H7" s="497"/>
      <c r="I7" s="498"/>
      <c r="J7" s="486" t="s">
        <v>2</v>
      </c>
      <c r="K7" s="488" t="s">
        <v>15</v>
      </c>
      <c r="L7" s="488" t="s">
        <v>3</v>
      </c>
      <c r="M7" s="490" t="s">
        <v>51</v>
      </c>
      <c r="N7" s="494" t="s">
        <v>16</v>
      </c>
      <c r="O7" s="478" t="s">
        <v>17</v>
      </c>
      <c r="P7" s="492" t="s">
        <v>28</v>
      </c>
      <c r="Q7" s="453"/>
      <c r="R7" s="453" t="s">
        <v>29</v>
      </c>
      <c r="S7" s="453"/>
      <c r="T7" s="453" t="s">
        <v>30</v>
      </c>
      <c r="U7" s="453"/>
      <c r="V7" s="453" t="s">
        <v>6</v>
      </c>
      <c r="W7" s="453"/>
      <c r="X7" s="453" t="s">
        <v>5</v>
      </c>
      <c r="Y7" s="453"/>
      <c r="Z7" s="453" t="s">
        <v>31</v>
      </c>
      <c r="AA7" s="453"/>
      <c r="AB7" s="453" t="s">
        <v>4</v>
      </c>
      <c r="AC7" s="453"/>
      <c r="AD7" s="453" t="s">
        <v>7</v>
      </c>
      <c r="AE7" s="453"/>
      <c r="AF7" s="453" t="s">
        <v>8</v>
      </c>
      <c r="AG7" s="453"/>
      <c r="AH7" s="454" t="s">
        <v>9</v>
      </c>
      <c r="AI7" s="456" t="s">
        <v>10</v>
      </c>
      <c r="AJ7" s="458" t="s">
        <v>11</v>
      </c>
      <c r="AK7" s="444" t="s">
        <v>18</v>
      </c>
      <c r="AL7" s="453" t="s">
        <v>28</v>
      </c>
      <c r="AM7" s="453"/>
      <c r="AN7" s="453" t="s">
        <v>29</v>
      </c>
      <c r="AO7" s="453"/>
      <c r="AP7" s="453" t="s">
        <v>30</v>
      </c>
      <c r="AQ7" s="453"/>
      <c r="AR7" s="453" t="s">
        <v>6</v>
      </c>
      <c r="AS7" s="453"/>
      <c r="AT7" s="453" t="s">
        <v>5</v>
      </c>
      <c r="AU7" s="453"/>
      <c r="AV7" s="453" t="s">
        <v>31</v>
      </c>
      <c r="AW7" s="453"/>
      <c r="AX7" s="453" t="s">
        <v>4</v>
      </c>
      <c r="AY7" s="453"/>
      <c r="AZ7" s="453" t="s">
        <v>7</v>
      </c>
      <c r="BA7" s="453"/>
      <c r="BB7" s="453" t="s">
        <v>8</v>
      </c>
      <c r="BC7" s="453"/>
      <c r="BD7" s="454" t="s">
        <v>9</v>
      </c>
      <c r="BE7" s="456" t="s">
        <v>10</v>
      </c>
      <c r="BF7" s="458" t="s">
        <v>11</v>
      </c>
      <c r="BG7" s="444" t="s">
        <v>18</v>
      </c>
      <c r="BH7" s="453" t="s">
        <v>28</v>
      </c>
      <c r="BI7" s="453"/>
      <c r="BJ7" s="453" t="s">
        <v>29</v>
      </c>
      <c r="BK7" s="453"/>
      <c r="BL7" s="453" t="s">
        <v>30</v>
      </c>
      <c r="BM7" s="453"/>
      <c r="BN7" s="453" t="s">
        <v>6</v>
      </c>
      <c r="BO7" s="453"/>
      <c r="BP7" s="453" t="s">
        <v>5</v>
      </c>
      <c r="BQ7" s="453"/>
      <c r="BR7" s="453" t="s">
        <v>31</v>
      </c>
      <c r="BS7" s="453"/>
      <c r="BT7" s="453" t="s">
        <v>4</v>
      </c>
      <c r="BU7" s="453"/>
      <c r="BV7" s="453" t="s">
        <v>7</v>
      </c>
      <c r="BW7" s="453"/>
      <c r="BX7" s="453" t="s">
        <v>8</v>
      </c>
      <c r="BY7" s="453"/>
      <c r="BZ7" s="454" t="s">
        <v>9</v>
      </c>
      <c r="CA7" s="456" t="s">
        <v>10</v>
      </c>
      <c r="CB7" s="458" t="s">
        <v>11</v>
      </c>
      <c r="CC7" s="444" t="s">
        <v>18</v>
      </c>
      <c r="CD7" s="453" t="s">
        <v>28</v>
      </c>
      <c r="CE7" s="453"/>
      <c r="CF7" s="453" t="s">
        <v>29</v>
      </c>
      <c r="CG7" s="453"/>
      <c r="CH7" s="453" t="s">
        <v>30</v>
      </c>
      <c r="CI7" s="453"/>
      <c r="CJ7" s="453" t="s">
        <v>6</v>
      </c>
      <c r="CK7" s="453"/>
      <c r="CL7" s="453" t="s">
        <v>5</v>
      </c>
      <c r="CM7" s="453"/>
      <c r="CN7" s="453" t="s">
        <v>31</v>
      </c>
      <c r="CO7" s="453"/>
      <c r="CP7" s="453" t="s">
        <v>4</v>
      </c>
      <c r="CQ7" s="453"/>
      <c r="CR7" s="453" t="s">
        <v>7</v>
      </c>
      <c r="CS7" s="453"/>
      <c r="CT7" s="453" t="s">
        <v>8</v>
      </c>
      <c r="CU7" s="453"/>
      <c r="CV7" s="454" t="s">
        <v>9</v>
      </c>
      <c r="CW7" s="456" t="s">
        <v>10</v>
      </c>
      <c r="CX7" s="458" t="s">
        <v>11</v>
      </c>
      <c r="CY7" s="444" t="s">
        <v>18</v>
      </c>
    </row>
    <row r="8" spans="2:103" ht="50.25" customHeight="1" thickBot="1">
      <c r="B8" s="485"/>
      <c r="C8" s="499"/>
      <c r="D8" s="500"/>
      <c r="E8" s="500"/>
      <c r="F8" s="500"/>
      <c r="G8" s="500"/>
      <c r="H8" s="500"/>
      <c r="I8" s="501"/>
      <c r="J8" s="487"/>
      <c r="K8" s="489" t="s">
        <v>15</v>
      </c>
      <c r="L8" s="489"/>
      <c r="M8" s="491"/>
      <c r="N8" s="495"/>
      <c r="O8" s="479"/>
      <c r="P8" s="18" t="s">
        <v>19</v>
      </c>
      <c r="Q8" s="15" t="s">
        <v>20</v>
      </c>
      <c r="R8" s="14" t="s">
        <v>19</v>
      </c>
      <c r="S8" s="15" t="s">
        <v>20</v>
      </c>
      <c r="T8" s="14" t="s">
        <v>19</v>
      </c>
      <c r="U8" s="15" t="s">
        <v>20</v>
      </c>
      <c r="V8" s="14" t="s">
        <v>19</v>
      </c>
      <c r="W8" s="15" t="s">
        <v>20</v>
      </c>
      <c r="X8" s="14" t="s">
        <v>19</v>
      </c>
      <c r="Y8" s="15" t="s">
        <v>20</v>
      </c>
      <c r="Z8" s="14" t="s">
        <v>19</v>
      </c>
      <c r="AA8" s="15" t="s">
        <v>20</v>
      </c>
      <c r="AB8" s="14" t="s">
        <v>19</v>
      </c>
      <c r="AC8" s="15" t="s">
        <v>21</v>
      </c>
      <c r="AD8" s="14" t="s">
        <v>19</v>
      </c>
      <c r="AE8" s="15" t="s">
        <v>21</v>
      </c>
      <c r="AF8" s="14" t="s">
        <v>19</v>
      </c>
      <c r="AG8" s="15" t="s">
        <v>21</v>
      </c>
      <c r="AH8" s="455"/>
      <c r="AI8" s="457"/>
      <c r="AJ8" s="459"/>
      <c r="AK8" s="445"/>
      <c r="AL8" s="14" t="s">
        <v>19</v>
      </c>
      <c r="AM8" s="15" t="s">
        <v>20</v>
      </c>
      <c r="AN8" s="14" t="s">
        <v>19</v>
      </c>
      <c r="AO8" s="15" t="s">
        <v>20</v>
      </c>
      <c r="AP8" s="14" t="s">
        <v>19</v>
      </c>
      <c r="AQ8" s="15" t="s">
        <v>20</v>
      </c>
      <c r="AR8" s="14" t="s">
        <v>19</v>
      </c>
      <c r="AS8" s="15" t="s">
        <v>20</v>
      </c>
      <c r="AT8" s="14" t="s">
        <v>19</v>
      </c>
      <c r="AU8" s="15" t="s">
        <v>20</v>
      </c>
      <c r="AV8" s="14" t="s">
        <v>19</v>
      </c>
      <c r="AW8" s="15" t="s">
        <v>20</v>
      </c>
      <c r="AX8" s="14" t="s">
        <v>19</v>
      </c>
      <c r="AY8" s="15" t="s">
        <v>21</v>
      </c>
      <c r="AZ8" s="14" t="s">
        <v>19</v>
      </c>
      <c r="BA8" s="15" t="s">
        <v>21</v>
      </c>
      <c r="BB8" s="14" t="s">
        <v>19</v>
      </c>
      <c r="BC8" s="15" t="s">
        <v>21</v>
      </c>
      <c r="BD8" s="455"/>
      <c r="BE8" s="457"/>
      <c r="BF8" s="459"/>
      <c r="BG8" s="445"/>
      <c r="BH8" s="14" t="s">
        <v>19</v>
      </c>
      <c r="BI8" s="15" t="s">
        <v>20</v>
      </c>
      <c r="BJ8" s="14" t="s">
        <v>19</v>
      </c>
      <c r="BK8" s="15" t="s">
        <v>20</v>
      </c>
      <c r="BL8" s="14" t="s">
        <v>19</v>
      </c>
      <c r="BM8" s="15" t="s">
        <v>20</v>
      </c>
      <c r="BN8" s="14" t="s">
        <v>19</v>
      </c>
      <c r="BO8" s="15" t="s">
        <v>20</v>
      </c>
      <c r="BP8" s="14" t="s">
        <v>19</v>
      </c>
      <c r="BQ8" s="15" t="s">
        <v>20</v>
      </c>
      <c r="BR8" s="14" t="s">
        <v>19</v>
      </c>
      <c r="BS8" s="15" t="s">
        <v>20</v>
      </c>
      <c r="BT8" s="14" t="s">
        <v>19</v>
      </c>
      <c r="BU8" s="15" t="s">
        <v>21</v>
      </c>
      <c r="BV8" s="14" t="s">
        <v>19</v>
      </c>
      <c r="BW8" s="15" t="s">
        <v>21</v>
      </c>
      <c r="BX8" s="14" t="s">
        <v>19</v>
      </c>
      <c r="BY8" s="15" t="s">
        <v>21</v>
      </c>
      <c r="BZ8" s="455"/>
      <c r="CA8" s="457"/>
      <c r="CB8" s="459"/>
      <c r="CC8" s="445"/>
      <c r="CD8" s="14" t="s">
        <v>19</v>
      </c>
      <c r="CE8" s="15" t="s">
        <v>20</v>
      </c>
      <c r="CF8" s="14" t="s">
        <v>19</v>
      </c>
      <c r="CG8" s="15" t="s">
        <v>20</v>
      </c>
      <c r="CH8" s="14" t="s">
        <v>19</v>
      </c>
      <c r="CI8" s="15" t="s">
        <v>20</v>
      </c>
      <c r="CJ8" s="14" t="s">
        <v>19</v>
      </c>
      <c r="CK8" s="15" t="s">
        <v>20</v>
      </c>
      <c r="CL8" s="14" t="s">
        <v>19</v>
      </c>
      <c r="CM8" s="15" t="s">
        <v>20</v>
      </c>
      <c r="CN8" s="14" t="s">
        <v>19</v>
      </c>
      <c r="CO8" s="15" t="s">
        <v>20</v>
      </c>
      <c r="CP8" s="14" t="s">
        <v>19</v>
      </c>
      <c r="CQ8" s="15" t="s">
        <v>21</v>
      </c>
      <c r="CR8" s="14" t="s">
        <v>19</v>
      </c>
      <c r="CS8" s="15" t="s">
        <v>21</v>
      </c>
      <c r="CT8" s="14" t="s">
        <v>19</v>
      </c>
      <c r="CU8" s="15" t="s">
        <v>21</v>
      </c>
      <c r="CV8" s="455"/>
      <c r="CW8" s="457"/>
      <c r="CX8" s="459"/>
      <c r="CY8" s="445"/>
    </row>
    <row r="9" spans="1:103" ht="39" customHeight="1" thickBot="1">
      <c r="A9" s="7"/>
      <c r="B9" s="9" t="s">
        <v>46</v>
      </c>
      <c r="C9" s="480" t="s">
        <v>35</v>
      </c>
      <c r="D9" s="481"/>
      <c r="E9" s="481"/>
      <c r="F9" s="481"/>
      <c r="G9" s="481"/>
      <c r="H9" s="481"/>
      <c r="I9" s="482"/>
      <c r="J9" s="10" t="s">
        <v>22</v>
      </c>
      <c r="K9" s="10"/>
      <c r="L9" s="11"/>
      <c r="M9" s="11"/>
      <c r="N9" s="12"/>
      <c r="O9" s="17"/>
      <c r="P9" s="19">
        <f>P11+P14+P21</f>
        <v>1605700</v>
      </c>
      <c r="Q9" s="11">
        <f aca="true" t="shared" si="0" ref="Q9:AE9">Q11+Q14+Q21</f>
        <v>497000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500000</v>
      </c>
      <c r="AA9" s="11">
        <f t="shared" si="0"/>
        <v>0</v>
      </c>
      <c r="AB9" s="11">
        <f t="shared" si="0"/>
        <v>835000</v>
      </c>
      <c r="AC9" s="11">
        <f t="shared" si="0"/>
        <v>150000</v>
      </c>
      <c r="AD9" s="11">
        <f t="shared" si="0"/>
        <v>0</v>
      </c>
      <c r="AE9" s="11">
        <f t="shared" si="0"/>
        <v>0</v>
      </c>
      <c r="AF9" s="11">
        <f>+AF11+AF14+AF21</f>
        <v>2940700</v>
      </c>
      <c r="AG9" s="11">
        <f>AG11+AG14+AG21</f>
        <v>647000</v>
      </c>
      <c r="AH9" s="12">
        <f>AH11+AH14+AH21</f>
        <v>0</v>
      </c>
      <c r="AI9" s="12"/>
      <c r="AJ9" s="12"/>
      <c r="AK9" s="13"/>
      <c r="AL9" s="11">
        <f aca="true" t="shared" si="1" ref="AL9:BA9">AL11+AL14+AL21</f>
        <v>0</v>
      </c>
      <c r="AM9" s="11">
        <f t="shared" si="1"/>
        <v>0</v>
      </c>
      <c r="AN9" s="11">
        <f t="shared" si="1"/>
        <v>0</v>
      </c>
      <c r="AO9" s="11">
        <f t="shared" si="1"/>
        <v>0</v>
      </c>
      <c r="AP9" s="11">
        <f t="shared" si="1"/>
        <v>0</v>
      </c>
      <c r="AQ9" s="11">
        <f t="shared" si="1"/>
        <v>0</v>
      </c>
      <c r="AR9" s="11">
        <f t="shared" si="1"/>
        <v>0</v>
      </c>
      <c r="AS9" s="11">
        <f t="shared" si="1"/>
        <v>0</v>
      </c>
      <c r="AT9" s="11">
        <f t="shared" si="1"/>
        <v>0</v>
      </c>
      <c r="AU9" s="11">
        <f t="shared" si="1"/>
        <v>0</v>
      </c>
      <c r="AV9" s="11">
        <f t="shared" si="1"/>
        <v>0</v>
      </c>
      <c r="AW9" s="11">
        <f t="shared" si="1"/>
        <v>0</v>
      </c>
      <c r="AX9" s="11">
        <f t="shared" si="1"/>
        <v>0</v>
      </c>
      <c r="AY9" s="11">
        <f t="shared" si="1"/>
        <v>0</v>
      </c>
      <c r="AZ9" s="11">
        <f t="shared" si="1"/>
        <v>0</v>
      </c>
      <c r="BA9" s="11">
        <f t="shared" si="1"/>
        <v>0</v>
      </c>
      <c r="BB9" s="11">
        <f>+BB11+BB14+BB21</f>
        <v>0</v>
      </c>
      <c r="BC9" s="11">
        <f>BC11+BC14+BC21</f>
        <v>0</v>
      </c>
      <c r="BD9" s="12">
        <f>BD11+BD14+BD21</f>
        <v>0</v>
      </c>
      <c r="BE9" s="12"/>
      <c r="BF9" s="12"/>
      <c r="BG9" s="13"/>
      <c r="BH9" s="11">
        <f aca="true" t="shared" si="2" ref="BH9:BW9">BH11+BH14+BH21</f>
        <v>0</v>
      </c>
      <c r="BI9" s="11">
        <f t="shared" si="2"/>
        <v>0</v>
      </c>
      <c r="BJ9" s="11">
        <f t="shared" si="2"/>
        <v>0</v>
      </c>
      <c r="BK9" s="11">
        <f t="shared" si="2"/>
        <v>0</v>
      </c>
      <c r="BL9" s="11">
        <f t="shared" si="2"/>
        <v>0</v>
      </c>
      <c r="BM9" s="11">
        <f t="shared" si="2"/>
        <v>0</v>
      </c>
      <c r="BN9" s="11">
        <f t="shared" si="2"/>
        <v>0</v>
      </c>
      <c r="BO9" s="11">
        <f t="shared" si="2"/>
        <v>0</v>
      </c>
      <c r="BP9" s="11">
        <f t="shared" si="2"/>
        <v>0</v>
      </c>
      <c r="BQ9" s="11">
        <f t="shared" si="2"/>
        <v>0</v>
      </c>
      <c r="BR9" s="11">
        <f t="shared" si="2"/>
        <v>0</v>
      </c>
      <c r="BS9" s="11">
        <f t="shared" si="2"/>
        <v>0</v>
      </c>
      <c r="BT9" s="11">
        <f t="shared" si="2"/>
        <v>0</v>
      </c>
      <c r="BU9" s="11">
        <f t="shared" si="2"/>
        <v>0</v>
      </c>
      <c r="BV9" s="11">
        <f t="shared" si="2"/>
        <v>0</v>
      </c>
      <c r="BW9" s="11">
        <f t="shared" si="2"/>
        <v>0</v>
      </c>
      <c r="BX9" s="11">
        <f>+BX11+BX14+BX21</f>
        <v>0</v>
      </c>
      <c r="BY9" s="11">
        <f>BY11+BY14+BY21</f>
        <v>0</v>
      </c>
      <c r="BZ9" s="12">
        <f>BZ11+BZ14+BZ21</f>
        <v>0</v>
      </c>
      <c r="CA9" s="12"/>
      <c r="CB9" s="12"/>
      <c r="CC9" s="13"/>
      <c r="CD9" s="11">
        <f aca="true" t="shared" si="3" ref="CD9:CS9">CD11+CD14+CD21</f>
        <v>0</v>
      </c>
      <c r="CE9" s="11">
        <f t="shared" si="3"/>
        <v>0</v>
      </c>
      <c r="CF9" s="11">
        <f t="shared" si="3"/>
        <v>0</v>
      </c>
      <c r="CG9" s="11">
        <f t="shared" si="3"/>
        <v>0</v>
      </c>
      <c r="CH9" s="11">
        <f t="shared" si="3"/>
        <v>0</v>
      </c>
      <c r="CI9" s="11">
        <f t="shared" si="3"/>
        <v>0</v>
      </c>
      <c r="CJ9" s="11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>+CT11+CT14+CT21</f>
        <v>0</v>
      </c>
      <c r="CU9" s="11">
        <f>CU11+CU14+CU21</f>
        <v>0</v>
      </c>
      <c r="CV9" s="12">
        <f>CV11+CV14+CV21</f>
        <v>0</v>
      </c>
      <c r="CW9" s="12"/>
      <c r="CX9" s="12"/>
      <c r="CY9" s="13"/>
    </row>
    <row r="10" spans="2:103" ht="12" customHeight="1" thickBot="1">
      <c r="B10" s="16"/>
      <c r="C10" s="16"/>
      <c r="D10" s="16"/>
      <c r="E10" s="16"/>
      <c r="F10" s="30"/>
      <c r="G10" s="30"/>
      <c r="H10" s="30"/>
      <c r="I10" s="30"/>
      <c r="J10" s="30"/>
      <c r="K10" s="30"/>
      <c r="L10" s="30"/>
      <c r="M10" s="26"/>
      <c r="N10" s="26"/>
      <c r="O10" s="30"/>
      <c r="P10" s="186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187"/>
    </row>
    <row r="11" spans="2:124" s="171" customFormat="1" ht="39" customHeight="1" thickBot="1">
      <c r="B11" s="40" t="s">
        <v>32</v>
      </c>
      <c r="C11" s="41" t="s">
        <v>33</v>
      </c>
      <c r="D11" s="42" t="s">
        <v>26</v>
      </c>
      <c r="E11" s="42" t="s">
        <v>12</v>
      </c>
      <c r="F11" s="42" t="s">
        <v>23</v>
      </c>
      <c r="G11" s="42" t="s">
        <v>24</v>
      </c>
      <c r="H11" s="42" t="s">
        <v>25</v>
      </c>
      <c r="I11" s="43" t="s">
        <v>13</v>
      </c>
      <c r="J11" s="42" t="s">
        <v>27</v>
      </c>
      <c r="K11" s="44"/>
      <c r="L11" s="44"/>
      <c r="M11" s="44"/>
      <c r="N11" s="44"/>
      <c r="O11" s="45"/>
      <c r="P11" s="46">
        <f>SUM(P12:P12)</f>
        <v>0</v>
      </c>
      <c r="Q11" s="47">
        <f>SUM(Q12:Q12)</f>
        <v>0</v>
      </c>
      <c r="R11" s="48">
        <f>SUM(R12:R12)</f>
        <v>0</v>
      </c>
      <c r="S11" s="47">
        <f>SUM(S12:S12)</f>
        <v>0</v>
      </c>
      <c r="T11" s="48"/>
      <c r="U11" s="47"/>
      <c r="V11" s="48"/>
      <c r="W11" s="47"/>
      <c r="X11" s="48"/>
      <c r="Y11" s="47"/>
      <c r="Z11" s="48"/>
      <c r="AA11" s="47"/>
      <c r="AB11" s="48"/>
      <c r="AC11" s="47"/>
      <c r="AD11" s="48"/>
      <c r="AE11" s="47"/>
      <c r="AF11" s="49">
        <f>P11+R11</f>
        <v>0</v>
      </c>
      <c r="AG11" s="47">
        <f>AG12</f>
        <v>0</v>
      </c>
      <c r="AH11" s="50">
        <f>SUM(AH12:AH12)</f>
        <v>0</v>
      </c>
      <c r="AI11" s="51"/>
      <c r="AJ11" s="51"/>
      <c r="AK11" s="172"/>
      <c r="AL11" s="48">
        <f>SUM(AL12:AL12)</f>
        <v>0</v>
      </c>
      <c r="AM11" s="47">
        <f>SUM(AM12:AM12)</f>
        <v>0</v>
      </c>
      <c r="AN11" s="48">
        <f>SUM(AN12:AN12)</f>
        <v>0</v>
      </c>
      <c r="AO11" s="47">
        <f>SUM(AO12:AO12)</f>
        <v>0</v>
      </c>
      <c r="AP11" s="48"/>
      <c r="AQ11" s="47"/>
      <c r="AR11" s="48"/>
      <c r="AS11" s="47"/>
      <c r="AT11" s="48"/>
      <c r="AU11" s="47"/>
      <c r="AV11" s="48"/>
      <c r="AW11" s="47"/>
      <c r="AX11" s="48"/>
      <c r="AY11" s="47"/>
      <c r="AZ11" s="48"/>
      <c r="BA11" s="47"/>
      <c r="BB11" s="49">
        <f>AL11+AN11</f>
        <v>0</v>
      </c>
      <c r="BC11" s="47">
        <f>BC12</f>
        <v>0</v>
      </c>
      <c r="BD11" s="50">
        <f>SUM(BD12:BD12)</f>
        <v>0</v>
      </c>
      <c r="BE11" s="51"/>
      <c r="BF11" s="51"/>
      <c r="BG11" s="172"/>
      <c r="BH11" s="48">
        <f>SUM(BH12:BH12)</f>
        <v>0</v>
      </c>
      <c r="BI11" s="47">
        <f>SUM(BI12:BI12)</f>
        <v>0</v>
      </c>
      <c r="BJ11" s="48">
        <f>SUM(BJ12:BJ12)</f>
        <v>0</v>
      </c>
      <c r="BK11" s="47">
        <f>SUM(BK12:BK12)</f>
        <v>0</v>
      </c>
      <c r="BL11" s="48"/>
      <c r="BM11" s="47"/>
      <c r="BN11" s="48"/>
      <c r="BO11" s="47"/>
      <c r="BP11" s="48"/>
      <c r="BQ11" s="47"/>
      <c r="BR11" s="48"/>
      <c r="BS11" s="47"/>
      <c r="BT11" s="48"/>
      <c r="BU11" s="47"/>
      <c r="BV11" s="48"/>
      <c r="BW11" s="47"/>
      <c r="BX11" s="49">
        <f>BH11+BJ11</f>
        <v>0</v>
      </c>
      <c r="BY11" s="47">
        <f>BY12</f>
        <v>0</v>
      </c>
      <c r="BZ11" s="50">
        <f>SUM(BZ12:BZ12)</f>
        <v>0</v>
      </c>
      <c r="CA11" s="51"/>
      <c r="CB11" s="51"/>
      <c r="CC11" s="172"/>
      <c r="CD11" s="48">
        <f>SUM(CD12:CD12)</f>
        <v>0</v>
      </c>
      <c r="CE11" s="47">
        <f>SUM(CE12:CE12)</f>
        <v>0</v>
      </c>
      <c r="CF11" s="48">
        <f>SUM(CF12:CF12)</f>
        <v>0</v>
      </c>
      <c r="CG11" s="47">
        <f>SUM(CG12:CG12)</f>
        <v>0</v>
      </c>
      <c r="CH11" s="48"/>
      <c r="CI11" s="47"/>
      <c r="CJ11" s="48"/>
      <c r="CK11" s="47"/>
      <c r="CL11" s="48"/>
      <c r="CM11" s="47"/>
      <c r="CN11" s="48"/>
      <c r="CO11" s="47"/>
      <c r="CP11" s="48"/>
      <c r="CQ11" s="47"/>
      <c r="CR11" s="48"/>
      <c r="CS11" s="47"/>
      <c r="CT11" s="49">
        <f>CD11+CF11</f>
        <v>0</v>
      </c>
      <c r="CU11" s="47">
        <f>CU12</f>
        <v>0</v>
      </c>
      <c r="CV11" s="50">
        <f>SUM(CV12:CV12)</f>
        <v>0</v>
      </c>
      <c r="CW11" s="51"/>
      <c r="CX11" s="51"/>
      <c r="CY11" s="172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</row>
    <row r="12" spans="2:124" s="52" customFormat="1" ht="104.25" customHeight="1" thickBot="1">
      <c r="B12" s="53" t="s">
        <v>119</v>
      </c>
      <c r="C12" s="54" t="s">
        <v>47</v>
      </c>
      <c r="D12" s="55" t="s">
        <v>130</v>
      </c>
      <c r="E12" s="56" t="s">
        <v>50</v>
      </c>
      <c r="F12" s="55" t="s">
        <v>48</v>
      </c>
      <c r="G12" s="57">
        <v>0</v>
      </c>
      <c r="H12" s="55"/>
      <c r="I12" s="32">
        <v>2972</v>
      </c>
      <c r="J12" s="173" t="s">
        <v>49</v>
      </c>
      <c r="K12" s="174">
        <v>1172</v>
      </c>
      <c r="L12" s="33">
        <v>0.9052</v>
      </c>
      <c r="M12" s="33">
        <v>0.005</v>
      </c>
      <c r="N12" s="33">
        <v>0</v>
      </c>
      <c r="O12" s="58"/>
      <c r="P12" s="59"/>
      <c r="Q12" s="60"/>
      <c r="R12" s="61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188">
        <f>+P12+R12+T12+V12+X12+Z12+AB12+AD12</f>
        <v>0</v>
      </c>
      <c r="AG12" s="188">
        <f>+Q12+S12+U12+W12+Y12+AA12+AC12+AE12</f>
        <v>0</v>
      </c>
      <c r="AH12" s="57" t="s">
        <v>128</v>
      </c>
      <c r="AI12" s="62" t="s">
        <v>122</v>
      </c>
      <c r="AJ12" s="62" t="s">
        <v>121</v>
      </c>
      <c r="AK12" s="63" t="s">
        <v>120</v>
      </c>
      <c r="AL12" s="64"/>
      <c r="AM12" s="60"/>
      <c r="AN12" s="61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57"/>
      <c r="BE12" s="62"/>
      <c r="BF12" s="62"/>
      <c r="BG12" s="63"/>
      <c r="BH12" s="64"/>
      <c r="BI12" s="60"/>
      <c r="BJ12" s="61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57"/>
      <c r="CA12" s="62"/>
      <c r="CB12" s="62"/>
      <c r="CC12" s="63"/>
      <c r="CD12" s="64"/>
      <c r="CE12" s="60"/>
      <c r="CF12" s="61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57"/>
      <c r="CW12" s="62"/>
      <c r="CX12" s="62"/>
      <c r="CY12" s="63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</row>
    <row r="13" spans="2:124" s="171" customFormat="1" ht="11.25" customHeight="1" thickBot="1">
      <c r="B13" s="65"/>
      <c r="C13" s="65"/>
      <c r="D13" s="65"/>
      <c r="E13" s="65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90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191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</row>
    <row r="14" spans="2:124" s="171" customFormat="1" ht="39" customHeight="1" thickBot="1">
      <c r="B14" s="40" t="s">
        <v>32</v>
      </c>
      <c r="C14" s="41" t="s">
        <v>33</v>
      </c>
      <c r="D14" s="42" t="s">
        <v>26</v>
      </c>
      <c r="E14" s="42" t="s">
        <v>12</v>
      </c>
      <c r="F14" s="42" t="s">
        <v>23</v>
      </c>
      <c r="G14" s="42" t="s">
        <v>24</v>
      </c>
      <c r="H14" s="42" t="s">
        <v>25</v>
      </c>
      <c r="I14" s="43" t="s">
        <v>13</v>
      </c>
      <c r="J14" s="42" t="s">
        <v>27</v>
      </c>
      <c r="K14" s="44"/>
      <c r="L14" s="44"/>
      <c r="M14" s="44"/>
      <c r="N14" s="44"/>
      <c r="O14" s="45"/>
      <c r="P14" s="46">
        <f aca="true" t="shared" si="4" ref="P14:AG14">SUM(P15:P19)</f>
        <v>487500</v>
      </c>
      <c r="Q14" s="47">
        <f t="shared" si="4"/>
        <v>468000</v>
      </c>
      <c r="R14" s="46">
        <f t="shared" si="4"/>
        <v>0</v>
      </c>
      <c r="S14" s="47">
        <f t="shared" si="4"/>
        <v>0</v>
      </c>
      <c r="T14" s="46">
        <f t="shared" si="4"/>
        <v>0</v>
      </c>
      <c r="U14" s="47">
        <f t="shared" si="4"/>
        <v>0</v>
      </c>
      <c r="V14" s="46">
        <f t="shared" si="4"/>
        <v>0</v>
      </c>
      <c r="W14" s="47">
        <f t="shared" si="4"/>
        <v>0</v>
      </c>
      <c r="X14" s="46">
        <f t="shared" si="4"/>
        <v>0</v>
      </c>
      <c r="Y14" s="47">
        <f t="shared" si="4"/>
        <v>0</v>
      </c>
      <c r="Z14" s="46">
        <f t="shared" si="4"/>
        <v>0</v>
      </c>
      <c r="AA14" s="47">
        <f t="shared" si="4"/>
        <v>0</v>
      </c>
      <c r="AB14" s="46">
        <f t="shared" si="4"/>
        <v>435000</v>
      </c>
      <c r="AC14" s="47">
        <f t="shared" si="4"/>
        <v>150000</v>
      </c>
      <c r="AD14" s="46">
        <f t="shared" si="4"/>
        <v>0</v>
      </c>
      <c r="AE14" s="47">
        <f t="shared" si="4"/>
        <v>0</v>
      </c>
      <c r="AF14" s="46">
        <f t="shared" si="4"/>
        <v>922500</v>
      </c>
      <c r="AG14" s="47">
        <f t="shared" si="4"/>
        <v>618000</v>
      </c>
      <c r="AH14" s="50">
        <f>SUM(AH15:AH15)</f>
        <v>0</v>
      </c>
      <c r="AI14" s="51"/>
      <c r="AJ14" s="51"/>
      <c r="AK14" s="172"/>
      <c r="AL14" s="46">
        <f aca="true" t="shared" si="5" ref="AL14:BC14">SUM(AL15:AL19)</f>
        <v>0</v>
      </c>
      <c r="AM14" s="47">
        <f t="shared" si="5"/>
        <v>0</v>
      </c>
      <c r="AN14" s="46">
        <f t="shared" si="5"/>
        <v>0</v>
      </c>
      <c r="AO14" s="47">
        <f t="shared" si="5"/>
        <v>0</v>
      </c>
      <c r="AP14" s="46">
        <f t="shared" si="5"/>
        <v>0</v>
      </c>
      <c r="AQ14" s="47">
        <f t="shared" si="5"/>
        <v>0</v>
      </c>
      <c r="AR14" s="46">
        <f t="shared" si="5"/>
        <v>0</v>
      </c>
      <c r="AS14" s="47">
        <f t="shared" si="5"/>
        <v>0</v>
      </c>
      <c r="AT14" s="46">
        <f t="shared" si="5"/>
        <v>0</v>
      </c>
      <c r="AU14" s="47">
        <f t="shared" si="5"/>
        <v>0</v>
      </c>
      <c r="AV14" s="46">
        <f t="shared" si="5"/>
        <v>0</v>
      </c>
      <c r="AW14" s="47">
        <f t="shared" si="5"/>
        <v>0</v>
      </c>
      <c r="AX14" s="46">
        <f t="shared" si="5"/>
        <v>0</v>
      </c>
      <c r="AY14" s="47">
        <f t="shared" si="5"/>
        <v>0</v>
      </c>
      <c r="AZ14" s="46">
        <f t="shared" si="5"/>
        <v>0</v>
      </c>
      <c r="BA14" s="47">
        <f t="shared" si="5"/>
        <v>0</v>
      </c>
      <c r="BB14" s="46">
        <f t="shared" si="5"/>
        <v>0</v>
      </c>
      <c r="BC14" s="47">
        <f t="shared" si="5"/>
        <v>0</v>
      </c>
      <c r="BD14" s="50">
        <f>SUM(BD15:BD15)</f>
        <v>0</v>
      </c>
      <c r="BE14" s="51"/>
      <c r="BF14" s="51"/>
      <c r="BG14" s="172"/>
      <c r="BH14" s="46">
        <f aca="true" t="shared" si="6" ref="BH14:BY14">SUM(BH15:BH19)</f>
        <v>0</v>
      </c>
      <c r="BI14" s="47">
        <f t="shared" si="6"/>
        <v>0</v>
      </c>
      <c r="BJ14" s="46">
        <f t="shared" si="6"/>
        <v>0</v>
      </c>
      <c r="BK14" s="47">
        <f t="shared" si="6"/>
        <v>0</v>
      </c>
      <c r="BL14" s="46">
        <f t="shared" si="6"/>
        <v>0</v>
      </c>
      <c r="BM14" s="47">
        <f t="shared" si="6"/>
        <v>0</v>
      </c>
      <c r="BN14" s="46">
        <f t="shared" si="6"/>
        <v>0</v>
      </c>
      <c r="BO14" s="47">
        <f t="shared" si="6"/>
        <v>0</v>
      </c>
      <c r="BP14" s="46">
        <f t="shared" si="6"/>
        <v>0</v>
      </c>
      <c r="BQ14" s="47">
        <f t="shared" si="6"/>
        <v>0</v>
      </c>
      <c r="BR14" s="46">
        <f t="shared" si="6"/>
        <v>0</v>
      </c>
      <c r="BS14" s="47">
        <f t="shared" si="6"/>
        <v>0</v>
      </c>
      <c r="BT14" s="46">
        <f t="shared" si="6"/>
        <v>0</v>
      </c>
      <c r="BU14" s="47">
        <f t="shared" si="6"/>
        <v>0</v>
      </c>
      <c r="BV14" s="46">
        <f t="shared" si="6"/>
        <v>0</v>
      </c>
      <c r="BW14" s="47">
        <f t="shared" si="6"/>
        <v>0</v>
      </c>
      <c r="BX14" s="46">
        <f t="shared" si="6"/>
        <v>0</v>
      </c>
      <c r="BY14" s="47">
        <f t="shared" si="6"/>
        <v>0</v>
      </c>
      <c r="BZ14" s="50">
        <f>SUM(BZ15:BZ15)</f>
        <v>0</v>
      </c>
      <c r="CA14" s="51"/>
      <c r="CB14" s="51"/>
      <c r="CC14" s="172"/>
      <c r="CD14" s="46">
        <f aca="true" t="shared" si="7" ref="CD14:CU14">SUM(CD15:CD19)</f>
        <v>0</v>
      </c>
      <c r="CE14" s="47">
        <f t="shared" si="7"/>
        <v>0</v>
      </c>
      <c r="CF14" s="46">
        <f t="shared" si="7"/>
        <v>0</v>
      </c>
      <c r="CG14" s="47">
        <f t="shared" si="7"/>
        <v>0</v>
      </c>
      <c r="CH14" s="46">
        <f t="shared" si="7"/>
        <v>0</v>
      </c>
      <c r="CI14" s="47">
        <f t="shared" si="7"/>
        <v>0</v>
      </c>
      <c r="CJ14" s="46">
        <f t="shared" si="7"/>
        <v>0</v>
      </c>
      <c r="CK14" s="47">
        <f t="shared" si="7"/>
        <v>0</v>
      </c>
      <c r="CL14" s="46">
        <f t="shared" si="7"/>
        <v>0</v>
      </c>
      <c r="CM14" s="47">
        <f t="shared" si="7"/>
        <v>0</v>
      </c>
      <c r="CN14" s="46">
        <f t="shared" si="7"/>
        <v>0</v>
      </c>
      <c r="CO14" s="47">
        <f t="shared" si="7"/>
        <v>0</v>
      </c>
      <c r="CP14" s="46">
        <f t="shared" si="7"/>
        <v>0</v>
      </c>
      <c r="CQ14" s="47">
        <f t="shared" si="7"/>
        <v>0</v>
      </c>
      <c r="CR14" s="46">
        <f t="shared" si="7"/>
        <v>0</v>
      </c>
      <c r="CS14" s="47">
        <f t="shared" si="7"/>
        <v>0</v>
      </c>
      <c r="CT14" s="46">
        <f t="shared" si="7"/>
        <v>0</v>
      </c>
      <c r="CU14" s="47">
        <f t="shared" si="7"/>
        <v>0</v>
      </c>
      <c r="CV14" s="50">
        <f>SUM(CV15:CV15)</f>
        <v>0</v>
      </c>
      <c r="CW14" s="51"/>
      <c r="CX14" s="51"/>
      <c r="CY14" s="172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</row>
    <row r="15" spans="2:124" s="175" customFormat="1" ht="60.75" customHeight="1">
      <c r="B15" s="422" t="s">
        <v>52</v>
      </c>
      <c r="C15" s="425" t="s">
        <v>53</v>
      </c>
      <c r="D15" s="34" t="s">
        <v>130</v>
      </c>
      <c r="E15" s="67" t="s">
        <v>55</v>
      </c>
      <c r="F15" s="34" t="s">
        <v>56</v>
      </c>
      <c r="G15" s="68" t="s">
        <v>73</v>
      </c>
      <c r="H15" s="34"/>
      <c r="I15" s="34" t="s">
        <v>64</v>
      </c>
      <c r="J15" s="417" t="s">
        <v>59</v>
      </c>
      <c r="K15" s="34" t="s">
        <v>67</v>
      </c>
      <c r="L15" s="414" t="s">
        <v>60</v>
      </c>
      <c r="M15" s="69" t="s">
        <v>74</v>
      </c>
      <c r="N15" s="70" t="s">
        <v>73</v>
      </c>
      <c r="O15" s="192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9">
        <f aca="true" t="shared" si="8" ref="AF15:AG19">+P15+R15+T15+V15+X15+Z15+AB15+AD15</f>
        <v>0</v>
      </c>
      <c r="AG15" s="79">
        <f t="shared" si="8"/>
        <v>0</v>
      </c>
      <c r="AH15" s="68" t="s">
        <v>132</v>
      </c>
      <c r="AI15" s="70" t="s">
        <v>124</v>
      </c>
      <c r="AJ15" s="73" t="s">
        <v>123</v>
      </c>
      <c r="AK15" s="74" t="s">
        <v>120</v>
      </c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68"/>
      <c r="BE15" s="70"/>
      <c r="BF15" s="70"/>
      <c r="BG15" s="74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68"/>
      <c r="CA15" s="70"/>
      <c r="CB15" s="70"/>
      <c r="CC15" s="74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68"/>
      <c r="CW15" s="70"/>
      <c r="CX15" s="70"/>
      <c r="CY15" s="74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</row>
    <row r="16" spans="2:124" s="175" customFormat="1" ht="56.25" customHeight="1">
      <c r="B16" s="423"/>
      <c r="C16" s="426"/>
      <c r="D16" s="34" t="s">
        <v>130</v>
      </c>
      <c r="E16" s="75" t="s">
        <v>58</v>
      </c>
      <c r="F16" s="34" t="s">
        <v>56</v>
      </c>
      <c r="G16" s="76" t="s">
        <v>75</v>
      </c>
      <c r="H16" s="35"/>
      <c r="I16" s="35" t="s">
        <v>65</v>
      </c>
      <c r="J16" s="418"/>
      <c r="K16" s="35" t="s">
        <v>69</v>
      </c>
      <c r="L16" s="429"/>
      <c r="M16" s="77" t="s">
        <v>76</v>
      </c>
      <c r="N16" s="77" t="s">
        <v>108</v>
      </c>
      <c r="O16" s="194"/>
      <c r="P16" s="78">
        <f>148000+14500</f>
        <v>162500</v>
      </c>
      <c r="Q16" s="78">
        <f>148000</f>
        <v>148000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>
        <v>285000</v>
      </c>
      <c r="AC16" s="79"/>
      <c r="AD16" s="79"/>
      <c r="AE16" s="79"/>
      <c r="AF16" s="79">
        <f t="shared" si="8"/>
        <v>447500</v>
      </c>
      <c r="AG16" s="79">
        <f t="shared" si="8"/>
        <v>148000</v>
      </c>
      <c r="AH16" s="76" t="s">
        <v>133</v>
      </c>
      <c r="AI16" s="70" t="s">
        <v>122</v>
      </c>
      <c r="AJ16" s="81" t="s">
        <v>121</v>
      </c>
      <c r="AK16" s="74" t="s">
        <v>120</v>
      </c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6"/>
      <c r="BE16" s="81"/>
      <c r="BF16" s="81"/>
      <c r="BG16" s="82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6"/>
      <c r="CA16" s="81"/>
      <c r="CB16" s="81"/>
      <c r="CC16" s="82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6"/>
      <c r="CW16" s="81"/>
      <c r="CX16" s="81"/>
      <c r="CY16" s="82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</row>
    <row r="17" spans="2:124" s="175" customFormat="1" ht="36" customHeight="1">
      <c r="B17" s="424"/>
      <c r="C17" s="426"/>
      <c r="D17" s="34" t="s">
        <v>130</v>
      </c>
      <c r="E17" s="75" t="s">
        <v>77</v>
      </c>
      <c r="F17" s="34" t="s">
        <v>56</v>
      </c>
      <c r="G17" s="80" t="s">
        <v>80</v>
      </c>
      <c r="H17" s="35"/>
      <c r="I17" s="35" t="s">
        <v>66</v>
      </c>
      <c r="J17" s="418"/>
      <c r="K17" s="35" t="s">
        <v>68</v>
      </c>
      <c r="L17" s="429"/>
      <c r="M17" s="77" t="s">
        <v>80</v>
      </c>
      <c r="N17" s="81" t="s">
        <v>80</v>
      </c>
      <c r="O17" s="194"/>
      <c r="P17" s="78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>
        <f t="shared" si="8"/>
        <v>0</v>
      </c>
      <c r="AG17" s="79">
        <f t="shared" si="8"/>
        <v>0</v>
      </c>
      <c r="AH17" s="80"/>
      <c r="AI17" s="81"/>
      <c r="AJ17" s="81"/>
      <c r="AK17" s="82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/>
      <c r="BE17" s="81"/>
      <c r="BF17" s="81"/>
      <c r="BG17" s="82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  <c r="CA17" s="81"/>
      <c r="CB17" s="81"/>
      <c r="CC17" s="82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80"/>
      <c r="CW17" s="81"/>
      <c r="CX17" s="81"/>
      <c r="CY17" s="82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</row>
    <row r="18" spans="2:124" s="95" customFormat="1" ht="63.75">
      <c r="B18" s="83" t="s">
        <v>61</v>
      </c>
      <c r="C18" s="426"/>
      <c r="D18" s="84" t="s">
        <v>130</v>
      </c>
      <c r="E18" s="85" t="s">
        <v>62</v>
      </c>
      <c r="F18" s="84" t="s">
        <v>56</v>
      </c>
      <c r="G18" s="86" t="s">
        <v>78</v>
      </c>
      <c r="H18" s="87"/>
      <c r="I18" s="36" t="s">
        <v>70</v>
      </c>
      <c r="J18" s="418"/>
      <c r="K18" s="36" t="s">
        <v>71</v>
      </c>
      <c r="L18" s="429"/>
      <c r="M18" s="88" t="s">
        <v>79</v>
      </c>
      <c r="N18" s="89" t="s">
        <v>80</v>
      </c>
      <c r="O18" s="195"/>
      <c r="P18" s="90">
        <v>5000</v>
      </c>
      <c r="Q18" s="91">
        <v>0</v>
      </c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>
        <v>0</v>
      </c>
      <c r="AC18" s="91"/>
      <c r="AD18" s="91"/>
      <c r="AE18" s="91"/>
      <c r="AF18" s="196">
        <f t="shared" si="8"/>
        <v>5000</v>
      </c>
      <c r="AG18" s="196">
        <f t="shared" si="8"/>
        <v>0</v>
      </c>
      <c r="AH18" s="92"/>
      <c r="AI18" s="93" t="s">
        <v>122</v>
      </c>
      <c r="AJ18" s="93" t="s">
        <v>125</v>
      </c>
      <c r="AK18" s="94" t="s">
        <v>120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2"/>
      <c r="BE18" s="93"/>
      <c r="BF18" s="93"/>
      <c r="BG18" s="94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  <c r="CA18" s="93"/>
      <c r="CB18" s="93"/>
      <c r="CC18" s="94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2"/>
      <c r="CW18" s="93"/>
      <c r="CX18" s="93"/>
      <c r="CY18" s="94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</row>
    <row r="19" spans="2:124" s="107" customFormat="1" ht="64.5" thickBot="1">
      <c r="B19" s="96" t="s">
        <v>57</v>
      </c>
      <c r="C19" s="427"/>
      <c r="D19" s="97" t="s">
        <v>130</v>
      </c>
      <c r="E19" s="98" t="s">
        <v>63</v>
      </c>
      <c r="F19" s="99" t="s">
        <v>54</v>
      </c>
      <c r="G19" s="100" t="s">
        <v>82</v>
      </c>
      <c r="H19" s="99"/>
      <c r="I19" s="37">
        <v>0.7</v>
      </c>
      <c r="J19" s="428"/>
      <c r="K19" s="38" t="s">
        <v>72</v>
      </c>
      <c r="L19" s="430"/>
      <c r="M19" s="101" t="s">
        <v>81</v>
      </c>
      <c r="N19" s="102" t="s">
        <v>82</v>
      </c>
      <c r="O19" s="198"/>
      <c r="P19" s="103">
        <v>320000</v>
      </c>
      <c r="Q19" s="104">
        <v>320000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>
        <v>150000</v>
      </c>
      <c r="AC19" s="104">
        <v>150000</v>
      </c>
      <c r="AD19" s="104"/>
      <c r="AE19" s="104"/>
      <c r="AF19" s="199">
        <f t="shared" si="8"/>
        <v>470000</v>
      </c>
      <c r="AG19" s="199">
        <f t="shared" si="8"/>
        <v>470000</v>
      </c>
      <c r="AH19" s="105" t="s">
        <v>128</v>
      </c>
      <c r="AI19" s="200" t="s">
        <v>126</v>
      </c>
      <c r="AJ19" s="200" t="s">
        <v>123</v>
      </c>
      <c r="AK19" s="106" t="s">
        <v>120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5"/>
      <c r="BE19" s="200"/>
      <c r="BF19" s="200"/>
      <c r="BG19" s="106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5"/>
      <c r="CA19" s="200"/>
      <c r="CB19" s="200"/>
      <c r="CC19" s="106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5"/>
      <c r="CW19" s="200"/>
      <c r="CX19" s="200"/>
      <c r="CY19" s="106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</row>
    <row r="20" spans="2:124" s="171" customFormat="1" ht="9" customHeight="1" thickBot="1">
      <c r="B20" s="65"/>
      <c r="C20" s="65"/>
      <c r="D20" s="65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90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191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</row>
    <row r="21" spans="2:124" s="171" customFormat="1" ht="39" customHeight="1" thickBot="1">
      <c r="B21" s="40" t="s">
        <v>32</v>
      </c>
      <c r="C21" s="41" t="s">
        <v>33</v>
      </c>
      <c r="D21" s="42" t="s">
        <v>26</v>
      </c>
      <c r="E21" s="42" t="s">
        <v>12</v>
      </c>
      <c r="F21" s="42" t="s">
        <v>23</v>
      </c>
      <c r="G21" s="42" t="s">
        <v>24</v>
      </c>
      <c r="H21" s="42" t="s">
        <v>25</v>
      </c>
      <c r="I21" s="43" t="s">
        <v>13</v>
      </c>
      <c r="J21" s="42" t="s">
        <v>27</v>
      </c>
      <c r="K21" s="44"/>
      <c r="L21" s="44"/>
      <c r="M21" s="44"/>
      <c r="N21" s="44"/>
      <c r="O21" s="45"/>
      <c r="P21" s="46">
        <f aca="true" t="shared" si="9" ref="P21:AG21">SUM(P22:P29)</f>
        <v>1118200</v>
      </c>
      <c r="Q21" s="47">
        <f t="shared" si="9"/>
        <v>29000</v>
      </c>
      <c r="R21" s="46">
        <f t="shared" si="9"/>
        <v>0</v>
      </c>
      <c r="S21" s="47">
        <f t="shared" si="9"/>
        <v>0</v>
      </c>
      <c r="T21" s="46">
        <f t="shared" si="9"/>
        <v>0</v>
      </c>
      <c r="U21" s="47">
        <f t="shared" si="9"/>
        <v>0</v>
      </c>
      <c r="V21" s="46">
        <f t="shared" si="9"/>
        <v>0</v>
      </c>
      <c r="W21" s="47">
        <f t="shared" si="9"/>
        <v>0</v>
      </c>
      <c r="X21" s="46">
        <f t="shared" si="9"/>
        <v>0</v>
      </c>
      <c r="Y21" s="47">
        <f t="shared" si="9"/>
        <v>0</v>
      </c>
      <c r="Z21" s="46">
        <f t="shared" si="9"/>
        <v>500000</v>
      </c>
      <c r="AA21" s="47">
        <f t="shared" si="9"/>
        <v>0</v>
      </c>
      <c r="AB21" s="46">
        <f t="shared" si="9"/>
        <v>400000</v>
      </c>
      <c r="AC21" s="47">
        <f t="shared" si="9"/>
        <v>0</v>
      </c>
      <c r="AD21" s="46">
        <f t="shared" si="9"/>
        <v>0</v>
      </c>
      <c r="AE21" s="47">
        <f t="shared" si="9"/>
        <v>0</v>
      </c>
      <c r="AF21" s="46">
        <f t="shared" si="9"/>
        <v>2018200</v>
      </c>
      <c r="AG21" s="47">
        <f t="shared" si="9"/>
        <v>29000</v>
      </c>
      <c r="AH21" s="50">
        <f>SUM(AH22:AH22)</f>
        <v>0</v>
      </c>
      <c r="AI21" s="51"/>
      <c r="AJ21" s="51"/>
      <c r="AK21" s="172"/>
      <c r="AL21" s="46">
        <f aca="true" t="shared" si="10" ref="AL21:BC21">SUM(AL22:AL29)</f>
        <v>0</v>
      </c>
      <c r="AM21" s="47">
        <f t="shared" si="10"/>
        <v>0</v>
      </c>
      <c r="AN21" s="46">
        <f t="shared" si="10"/>
        <v>0</v>
      </c>
      <c r="AO21" s="47">
        <f t="shared" si="10"/>
        <v>0</v>
      </c>
      <c r="AP21" s="46">
        <f t="shared" si="10"/>
        <v>0</v>
      </c>
      <c r="AQ21" s="47">
        <f t="shared" si="10"/>
        <v>0</v>
      </c>
      <c r="AR21" s="46">
        <f t="shared" si="10"/>
        <v>0</v>
      </c>
      <c r="AS21" s="47">
        <f t="shared" si="10"/>
        <v>0</v>
      </c>
      <c r="AT21" s="46">
        <f t="shared" si="10"/>
        <v>0</v>
      </c>
      <c r="AU21" s="47">
        <f t="shared" si="10"/>
        <v>0</v>
      </c>
      <c r="AV21" s="46">
        <f t="shared" si="10"/>
        <v>0</v>
      </c>
      <c r="AW21" s="47">
        <f t="shared" si="10"/>
        <v>0</v>
      </c>
      <c r="AX21" s="46">
        <f t="shared" si="10"/>
        <v>0</v>
      </c>
      <c r="AY21" s="47">
        <f t="shared" si="10"/>
        <v>0</v>
      </c>
      <c r="AZ21" s="46">
        <f t="shared" si="10"/>
        <v>0</v>
      </c>
      <c r="BA21" s="47">
        <f t="shared" si="10"/>
        <v>0</v>
      </c>
      <c r="BB21" s="46">
        <f t="shared" si="10"/>
        <v>0</v>
      </c>
      <c r="BC21" s="47">
        <f t="shared" si="10"/>
        <v>0</v>
      </c>
      <c r="BD21" s="50">
        <f>SUM(BD22:BD22)</f>
        <v>0</v>
      </c>
      <c r="BE21" s="51"/>
      <c r="BF21" s="51"/>
      <c r="BG21" s="172"/>
      <c r="BH21" s="46">
        <f aca="true" t="shared" si="11" ref="BH21:BY21">SUM(BH22:BH29)</f>
        <v>0</v>
      </c>
      <c r="BI21" s="47">
        <f t="shared" si="11"/>
        <v>0</v>
      </c>
      <c r="BJ21" s="46">
        <f t="shared" si="11"/>
        <v>0</v>
      </c>
      <c r="BK21" s="47">
        <f t="shared" si="11"/>
        <v>0</v>
      </c>
      <c r="BL21" s="46">
        <f t="shared" si="11"/>
        <v>0</v>
      </c>
      <c r="BM21" s="47">
        <f t="shared" si="11"/>
        <v>0</v>
      </c>
      <c r="BN21" s="46">
        <f t="shared" si="11"/>
        <v>0</v>
      </c>
      <c r="BO21" s="47">
        <f t="shared" si="11"/>
        <v>0</v>
      </c>
      <c r="BP21" s="46">
        <f t="shared" si="11"/>
        <v>0</v>
      </c>
      <c r="BQ21" s="47">
        <f t="shared" si="11"/>
        <v>0</v>
      </c>
      <c r="BR21" s="46">
        <f t="shared" si="11"/>
        <v>0</v>
      </c>
      <c r="BS21" s="47">
        <f t="shared" si="11"/>
        <v>0</v>
      </c>
      <c r="BT21" s="46">
        <f t="shared" si="11"/>
        <v>0</v>
      </c>
      <c r="BU21" s="47">
        <f t="shared" si="11"/>
        <v>0</v>
      </c>
      <c r="BV21" s="46">
        <f t="shared" si="11"/>
        <v>0</v>
      </c>
      <c r="BW21" s="47">
        <f t="shared" si="11"/>
        <v>0</v>
      </c>
      <c r="BX21" s="46">
        <f t="shared" si="11"/>
        <v>0</v>
      </c>
      <c r="BY21" s="47">
        <f t="shared" si="11"/>
        <v>0</v>
      </c>
      <c r="BZ21" s="50">
        <f>SUM(BZ22:BZ22)</f>
        <v>0</v>
      </c>
      <c r="CA21" s="51"/>
      <c r="CB21" s="51"/>
      <c r="CC21" s="172"/>
      <c r="CD21" s="46">
        <f aca="true" t="shared" si="12" ref="CD21:CU21">SUM(CD22:CD29)</f>
        <v>0</v>
      </c>
      <c r="CE21" s="47">
        <f t="shared" si="12"/>
        <v>0</v>
      </c>
      <c r="CF21" s="46">
        <f t="shared" si="12"/>
        <v>0</v>
      </c>
      <c r="CG21" s="47">
        <f t="shared" si="12"/>
        <v>0</v>
      </c>
      <c r="CH21" s="46">
        <f t="shared" si="12"/>
        <v>0</v>
      </c>
      <c r="CI21" s="47">
        <f t="shared" si="12"/>
        <v>0</v>
      </c>
      <c r="CJ21" s="46">
        <f t="shared" si="12"/>
        <v>0</v>
      </c>
      <c r="CK21" s="47">
        <f t="shared" si="12"/>
        <v>0</v>
      </c>
      <c r="CL21" s="46">
        <f t="shared" si="12"/>
        <v>0</v>
      </c>
      <c r="CM21" s="47">
        <f t="shared" si="12"/>
        <v>0</v>
      </c>
      <c r="CN21" s="46">
        <f t="shared" si="12"/>
        <v>0</v>
      </c>
      <c r="CO21" s="47">
        <f t="shared" si="12"/>
        <v>0</v>
      </c>
      <c r="CP21" s="46">
        <f t="shared" si="12"/>
        <v>0</v>
      </c>
      <c r="CQ21" s="47">
        <f t="shared" si="12"/>
        <v>0</v>
      </c>
      <c r="CR21" s="46">
        <f t="shared" si="12"/>
        <v>0</v>
      </c>
      <c r="CS21" s="47">
        <f t="shared" si="12"/>
        <v>0</v>
      </c>
      <c r="CT21" s="46">
        <f t="shared" si="12"/>
        <v>0</v>
      </c>
      <c r="CU21" s="47">
        <f t="shared" si="12"/>
        <v>0</v>
      </c>
      <c r="CV21" s="50">
        <f>SUM(CV22:CV22)</f>
        <v>0</v>
      </c>
      <c r="CW21" s="51"/>
      <c r="CX21" s="51"/>
      <c r="CY21" s="172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</row>
    <row r="22" spans="2:124" s="176" customFormat="1" ht="51">
      <c r="B22" s="108" t="s">
        <v>84</v>
      </c>
      <c r="C22" s="431" t="s">
        <v>83</v>
      </c>
      <c r="D22" s="152" t="s">
        <v>129</v>
      </c>
      <c r="E22" s="109" t="s">
        <v>89</v>
      </c>
      <c r="F22" s="152" t="s">
        <v>48</v>
      </c>
      <c r="G22" s="153" t="s">
        <v>99</v>
      </c>
      <c r="H22" s="152"/>
      <c r="I22" s="152" t="s">
        <v>90</v>
      </c>
      <c r="J22" s="417" t="s">
        <v>102</v>
      </c>
      <c r="K22" s="152" t="s">
        <v>93</v>
      </c>
      <c r="L22" s="414" t="s">
        <v>101</v>
      </c>
      <c r="M22" s="154" t="s">
        <v>100</v>
      </c>
      <c r="N22" s="154" t="s">
        <v>99</v>
      </c>
      <c r="O22" s="202"/>
      <c r="P22" s="155">
        <f>867000+45000+23000</f>
        <v>935000</v>
      </c>
      <c r="Q22" s="155">
        <f>23000</f>
        <v>23000</v>
      </c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>
        <f>+P22+R22+T22+V22+X22+Z22+AB22+AD22</f>
        <v>935000</v>
      </c>
      <c r="AG22" s="156">
        <f>+Q22+S22+U22+W22+Y22+AA22+AC22+AE22</f>
        <v>23000</v>
      </c>
      <c r="AH22" s="153"/>
      <c r="AI22" s="203" t="s">
        <v>122</v>
      </c>
      <c r="AJ22" s="203" t="s">
        <v>125</v>
      </c>
      <c r="AK22" s="157" t="s">
        <v>120</v>
      </c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3"/>
      <c r="BE22" s="203"/>
      <c r="BF22" s="203"/>
      <c r="BG22" s="157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3"/>
      <c r="CA22" s="203"/>
      <c r="CB22" s="203"/>
      <c r="CC22" s="157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3"/>
      <c r="CW22" s="203"/>
      <c r="CX22" s="203"/>
      <c r="CY22" s="157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</row>
    <row r="23" spans="2:124" s="177" customFormat="1" ht="79.5" customHeight="1">
      <c r="B23" s="439" t="s">
        <v>85</v>
      </c>
      <c r="C23" s="432"/>
      <c r="D23" s="110" t="s">
        <v>129</v>
      </c>
      <c r="E23" s="111" t="s">
        <v>103</v>
      </c>
      <c r="F23" s="112" t="s">
        <v>48</v>
      </c>
      <c r="G23" s="113" t="s">
        <v>105</v>
      </c>
      <c r="H23" s="112"/>
      <c r="I23" s="420" t="s">
        <v>91</v>
      </c>
      <c r="J23" s="418"/>
      <c r="K23" s="420" t="s">
        <v>94</v>
      </c>
      <c r="L23" s="415"/>
      <c r="M23" s="114" t="s">
        <v>106</v>
      </c>
      <c r="N23" s="114" t="s">
        <v>107</v>
      </c>
      <c r="O23" s="205"/>
      <c r="P23" s="115">
        <v>17200</v>
      </c>
      <c r="Q23" s="116">
        <v>4000</v>
      </c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>
        <f>+P23+R23+T23+V23+X23+Z23+AB23+AD23</f>
        <v>17200</v>
      </c>
      <c r="AG23" s="116">
        <f>+Q23+S23+U23+W23+Y23+AA23+AC23+AE23</f>
        <v>4000</v>
      </c>
      <c r="AH23" s="113" t="s">
        <v>131</v>
      </c>
      <c r="AI23" s="206" t="s">
        <v>127</v>
      </c>
      <c r="AJ23" s="206" t="s">
        <v>123</v>
      </c>
      <c r="AK23" s="117" t="s">
        <v>120</v>
      </c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9"/>
      <c r="BC23" s="119"/>
      <c r="BD23" s="113"/>
      <c r="BE23" s="206"/>
      <c r="BF23" s="206"/>
      <c r="BG23" s="117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9"/>
      <c r="BY23" s="119"/>
      <c r="BZ23" s="113"/>
      <c r="CA23" s="206"/>
      <c r="CB23" s="206"/>
      <c r="CC23" s="117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9"/>
      <c r="CU23" s="119"/>
      <c r="CV23" s="113"/>
      <c r="CW23" s="206"/>
      <c r="CX23" s="206"/>
      <c r="CY23" s="11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</row>
    <row r="24" spans="2:124" s="177" customFormat="1" ht="79.5" customHeight="1">
      <c r="B24" s="440"/>
      <c r="C24" s="432"/>
      <c r="D24" s="110" t="s">
        <v>129</v>
      </c>
      <c r="E24" s="111" t="s">
        <v>104</v>
      </c>
      <c r="F24" s="112" t="s">
        <v>48</v>
      </c>
      <c r="G24" s="113" t="s">
        <v>109</v>
      </c>
      <c r="H24" s="112"/>
      <c r="I24" s="421"/>
      <c r="J24" s="418"/>
      <c r="K24" s="421"/>
      <c r="L24" s="415"/>
      <c r="M24" s="118" t="s">
        <v>109</v>
      </c>
      <c r="N24" s="119"/>
      <c r="O24" s="205"/>
      <c r="P24" s="115">
        <v>0</v>
      </c>
      <c r="Q24" s="116">
        <v>0</v>
      </c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>
        <f>+P24+R24+T24+V24+X24+Z24+AB24+AD24</f>
        <v>0</v>
      </c>
      <c r="AG24" s="116">
        <f>+Q24+S24+U24+W24+Y24+AA24+AC24+AE24</f>
        <v>0</v>
      </c>
      <c r="AH24" s="113"/>
      <c r="AI24" s="206"/>
      <c r="AJ24" s="206"/>
      <c r="AK24" s="117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9"/>
      <c r="BC24" s="119"/>
      <c r="BD24" s="113"/>
      <c r="BE24" s="206"/>
      <c r="BF24" s="206"/>
      <c r="BG24" s="117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9"/>
      <c r="BY24" s="119"/>
      <c r="BZ24" s="113"/>
      <c r="CA24" s="206"/>
      <c r="CB24" s="206"/>
      <c r="CC24" s="117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9"/>
      <c r="CU24" s="119"/>
      <c r="CV24" s="113"/>
      <c r="CW24" s="206"/>
      <c r="CX24" s="206"/>
      <c r="CY24" s="11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</row>
    <row r="25" spans="2:124" s="178" customFormat="1" ht="38.25">
      <c r="B25" s="120" t="s">
        <v>86</v>
      </c>
      <c r="C25" s="432"/>
      <c r="D25" s="121" t="s">
        <v>129</v>
      </c>
      <c r="E25" s="122" t="s">
        <v>110</v>
      </c>
      <c r="F25" s="124" t="s">
        <v>111</v>
      </c>
      <c r="G25" s="123">
        <v>0</v>
      </c>
      <c r="H25" s="124"/>
      <c r="I25" s="124" t="s">
        <v>97</v>
      </c>
      <c r="J25" s="418"/>
      <c r="K25" s="39" t="s">
        <v>96</v>
      </c>
      <c r="L25" s="415"/>
      <c r="M25" s="125">
        <v>0</v>
      </c>
      <c r="N25" s="126">
        <v>0</v>
      </c>
      <c r="O25" s="208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>
        <f>+P25+R25+T25+V25+X25+Z25+AB25+AD25</f>
        <v>0</v>
      </c>
      <c r="AG25" s="128">
        <f>+Q25+S25+U25+W25+Y25+AA25+AC25+AE25</f>
        <v>0</v>
      </c>
      <c r="AH25" s="123" t="s">
        <v>128</v>
      </c>
      <c r="AI25" s="209"/>
      <c r="AJ25" s="209"/>
      <c r="AK25" s="129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6"/>
      <c r="BC25" s="126"/>
      <c r="BD25" s="123"/>
      <c r="BE25" s="209"/>
      <c r="BF25" s="209"/>
      <c r="BG25" s="129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6"/>
      <c r="BY25" s="126"/>
      <c r="BZ25" s="123"/>
      <c r="CA25" s="209"/>
      <c r="CB25" s="209"/>
      <c r="CC25" s="129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6"/>
      <c r="CU25" s="126"/>
      <c r="CV25" s="123"/>
      <c r="CW25" s="209"/>
      <c r="CX25" s="209"/>
      <c r="CY25" s="129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</row>
    <row r="26" spans="2:124" s="179" customFormat="1" ht="52.5" customHeight="1">
      <c r="B26" s="437" t="s">
        <v>87</v>
      </c>
      <c r="C26" s="432"/>
      <c r="D26" s="130" t="s">
        <v>129</v>
      </c>
      <c r="E26" s="131" t="s">
        <v>113</v>
      </c>
      <c r="F26" s="132" t="s">
        <v>48</v>
      </c>
      <c r="G26" s="133">
        <v>0</v>
      </c>
      <c r="H26" s="132"/>
      <c r="I26" s="441" t="s">
        <v>92</v>
      </c>
      <c r="J26" s="418"/>
      <c r="K26" s="441" t="s">
        <v>98</v>
      </c>
      <c r="L26" s="415"/>
      <c r="M26" s="134" t="s">
        <v>116</v>
      </c>
      <c r="N26" s="134" t="s">
        <v>116</v>
      </c>
      <c r="O26" s="211"/>
      <c r="P26" s="135">
        <v>7000</v>
      </c>
      <c r="Q26" s="136">
        <v>0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>
        <f>+P26+R26+T26+V26+X26+Z26+AB26+AD26</f>
        <v>7000</v>
      </c>
      <c r="AG26" s="136">
        <f>+Q26+S26+U26+W26+Y26+AA26+AC26+AE26</f>
        <v>0</v>
      </c>
      <c r="AH26" s="133" t="s">
        <v>128</v>
      </c>
      <c r="AI26" s="212"/>
      <c r="AJ26" s="212"/>
      <c r="AK26" s="137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213"/>
      <c r="BC26" s="213"/>
      <c r="BD26" s="133"/>
      <c r="BE26" s="212"/>
      <c r="BF26" s="212"/>
      <c r="BG26" s="137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213"/>
      <c r="BY26" s="213"/>
      <c r="BZ26" s="133"/>
      <c r="CA26" s="212"/>
      <c r="CB26" s="212"/>
      <c r="CC26" s="137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213"/>
      <c r="CU26" s="213"/>
      <c r="CV26" s="133"/>
      <c r="CW26" s="212"/>
      <c r="CX26" s="212"/>
      <c r="CY26" s="137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</row>
    <row r="27" spans="2:124" s="179" customFormat="1" ht="52.5" customHeight="1">
      <c r="B27" s="438"/>
      <c r="C27" s="433"/>
      <c r="D27" s="130" t="s">
        <v>129</v>
      </c>
      <c r="E27" s="131" t="s">
        <v>112</v>
      </c>
      <c r="F27" s="139" t="s">
        <v>48</v>
      </c>
      <c r="G27" s="138">
        <v>0</v>
      </c>
      <c r="H27" s="139"/>
      <c r="I27" s="442"/>
      <c r="J27" s="418"/>
      <c r="K27" s="442"/>
      <c r="L27" s="415"/>
      <c r="M27" s="134" t="s">
        <v>117</v>
      </c>
      <c r="N27" s="134" t="s">
        <v>116</v>
      </c>
      <c r="O27" s="215"/>
      <c r="P27" s="140">
        <v>132000</v>
      </c>
      <c r="Q27" s="141">
        <v>0</v>
      </c>
      <c r="R27" s="141"/>
      <c r="S27" s="141"/>
      <c r="T27" s="141"/>
      <c r="U27" s="141"/>
      <c r="V27" s="141"/>
      <c r="W27" s="141"/>
      <c r="X27" s="141"/>
      <c r="Y27" s="141"/>
      <c r="Z27" s="141">
        <v>500000</v>
      </c>
      <c r="AA27" s="141"/>
      <c r="AB27" s="141">
        <v>400000</v>
      </c>
      <c r="AC27" s="141"/>
      <c r="AD27" s="141"/>
      <c r="AE27" s="141"/>
      <c r="AF27" s="136">
        <f>+P27+R27+T27+V27+X27+Z27+AB27+AD27</f>
        <v>1032000</v>
      </c>
      <c r="AG27" s="136">
        <f>+Q27+S27+U27+W27+Y27+AA27+AC27+AE27</f>
        <v>0</v>
      </c>
      <c r="AH27" s="138"/>
      <c r="AI27" s="212" t="s">
        <v>127</v>
      </c>
      <c r="AJ27" s="212" t="s">
        <v>123</v>
      </c>
      <c r="AK27" s="137" t="s">
        <v>120</v>
      </c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216"/>
      <c r="BC27" s="216"/>
      <c r="BD27" s="138"/>
      <c r="BE27" s="217"/>
      <c r="BF27" s="217"/>
      <c r="BG27" s="218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216"/>
      <c r="BY27" s="216"/>
      <c r="BZ27" s="138"/>
      <c r="CA27" s="217"/>
      <c r="CB27" s="217"/>
      <c r="CC27" s="218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216"/>
      <c r="CU27" s="216"/>
      <c r="CV27" s="138"/>
      <c r="CW27" s="217"/>
      <c r="CX27" s="217"/>
      <c r="CY27" s="218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</row>
    <row r="28" spans="2:124" s="180" customFormat="1" ht="77.25" customHeight="1">
      <c r="B28" s="435" t="s">
        <v>88</v>
      </c>
      <c r="C28" s="433"/>
      <c r="D28" s="142" t="s">
        <v>129</v>
      </c>
      <c r="E28" s="143" t="s">
        <v>114</v>
      </c>
      <c r="F28" s="145" t="s">
        <v>48</v>
      </c>
      <c r="G28" s="144">
        <v>0</v>
      </c>
      <c r="H28" s="145"/>
      <c r="I28" s="442"/>
      <c r="J28" s="418"/>
      <c r="K28" s="442"/>
      <c r="L28" s="415"/>
      <c r="M28" s="146" t="s">
        <v>118</v>
      </c>
      <c r="N28" s="147" t="s">
        <v>95</v>
      </c>
      <c r="O28" s="219"/>
      <c r="P28" s="148">
        <v>27000</v>
      </c>
      <c r="Q28" s="149">
        <v>2000</v>
      </c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220">
        <f>+P28+R28+T28+V28+X28+Z28+AB28+AD28</f>
        <v>27000</v>
      </c>
      <c r="AG28" s="220">
        <f>+Q28+S28+U28+W28+Y28+AA28+AC28+AE28</f>
        <v>2000</v>
      </c>
      <c r="AH28" s="144" t="s">
        <v>128</v>
      </c>
      <c r="AI28" s="221" t="s">
        <v>127</v>
      </c>
      <c r="AJ28" s="221" t="s">
        <v>123</v>
      </c>
      <c r="AK28" s="150" t="s">
        <v>120</v>
      </c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222"/>
      <c r="BC28" s="222"/>
      <c r="BD28" s="144"/>
      <c r="BE28" s="223"/>
      <c r="BF28" s="223"/>
      <c r="BG28" s="151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222"/>
      <c r="BY28" s="222"/>
      <c r="BZ28" s="144"/>
      <c r="CA28" s="223"/>
      <c r="CB28" s="223"/>
      <c r="CC28" s="151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222"/>
      <c r="CU28" s="222"/>
      <c r="CV28" s="144"/>
      <c r="CW28" s="223"/>
      <c r="CX28" s="223"/>
      <c r="CY28" s="151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  <row r="29" spans="2:124" s="180" customFormat="1" ht="77.25" customHeight="1" thickBot="1">
      <c r="B29" s="436"/>
      <c r="C29" s="434"/>
      <c r="D29" s="158" t="s">
        <v>129</v>
      </c>
      <c r="E29" s="159" t="s">
        <v>115</v>
      </c>
      <c r="F29" s="161" t="s">
        <v>48</v>
      </c>
      <c r="G29" s="160">
        <v>0</v>
      </c>
      <c r="H29" s="161"/>
      <c r="I29" s="443"/>
      <c r="J29" s="419"/>
      <c r="K29" s="443"/>
      <c r="L29" s="416"/>
      <c r="M29" s="162" t="s">
        <v>116</v>
      </c>
      <c r="N29" s="162" t="s">
        <v>116</v>
      </c>
      <c r="O29" s="225"/>
      <c r="P29" s="163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>
        <f>+P29+R29+T29+V29+X29+Z29+AB29+AD29</f>
        <v>0</v>
      </c>
      <c r="AG29" s="164">
        <f>+Q29+S29+U29+W29+Y29+AA29+AC29+AE29</f>
        <v>0</v>
      </c>
      <c r="AH29" s="165" t="s">
        <v>128</v>
      </c>
      <c r="AI29" s="226"/>
      <c r="AJ29" s="226"/>
      <c r="AK29" s="166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227"/>
      <c r="BC29" s="227"/>
      <c r="BD29" s="160"/>
      <c r="BE29" s="226"/>
      <c r="BF29" s="226"/>
      <c r="BG29" s="166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227"/>
      <c r="BY29" s="227"/>
      <c r="BZ29" s="160"/>
      <c r="CA29" s="226"/>
      <c r="CB29" s="226"/>
      <c r="CC29" s="166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227"/>
      <c r="CU29" s="227"/>
      <c r="CV29" s="160"/>
      <c r="CW29" s="226"/>
      <c r="CX29" s="226"/>
      <c r="CY29" s="166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</row>
    <row r="30" spans="2:124" s="181" customFormat="1" ht="15">
      <c r="B30" s="21"/>
      <c r="C30" s="22"/>
      <c r="D30" s="22"/>
      <c r="E30" s="182"/>
      <c r="F30" s="27"/>
      <c r="G30" s="27"/>
      <c r="H30" s="27"/>
      <c r="I30" s="23"/>
      <c r="J30" s="23"/>
      <c r="K30" s="23"/>
      <c r="L30" s="2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28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28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28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28"/>
      <c r="CW30" s="27"/>
      <c r="CX30" s="27"/>
      <c r="CY30" s="27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</row>
    <row r="31" spans="2:124" s="171" customFormat="1" ht="12.75">
      <c r="B31" s="183"/>
      <c r="C31" s="184"/>
      <c r="D31" s="184"/>
      <c r="E31" s="167"/>
      <c r="F31" s="229"/>
      <c r="G31" s="169"/>
      <c r="H31" s="169"/>
      <c r="I31" s="168"/>
      <c r="J31" s="168"/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230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</row>
    <row r="32" spans="2:124" s="171" customFormat="1" ht="12.75">
      <c r="B32" s="171">
        <v>2775</v>
      </c>
      <c r="C32" s="184" t="s">
        <v>135</v>
      </c>
      <c r="D32" s="184"/>
      <c r="E32" s="167"/>
      <c r="F32" s="229"/>
      <c r="G32" s="169"/>
      <c r="H32" s="169"/>
      <c r="I32" s="168"/>
      <c r="J32" s="168"/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23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</row>
    <row r="33" spans="2:124" s="171" customFormat="1" ht="12.75">
      <c r="B33" s="171">
        <v>2043</v>
      </c>
      <c r="C33" s="184" t="s">
        <v>136</v>
      </c>
      <c r="D33" s="184"/>
      <c r="F33" s="169"/>
      <c r="G33" s="169"/>
      <c r="H33" s="169"/>
      <c r="I33" s="168"/>
      <c r="J33" s="170"/>
      <c r="K33" s="170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230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</row>
    <row r="34" spans="2:124" s="171" customFormat="1" ht="12.75">
      <c r="B34" s="171">
        <f>SUM(B32:B33)</f>
        <v>4818</v>
      </c>
      <c r="C34" s="184"/>
      <c r="D34" s="184"/>
      <c r="F34" s="169"/>
      <c r="G34" s="169"/>
      <c r="H34" s="169"/>
      <c r="I34" s="168"/>
      <c r="J34" s="170"/>
      <c r="K34" s="170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230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</row>
    <row r="35" spans="2:124" s="171" customFormat="1" ht="12.75">
      <c r="B35" s="183"/>
      <c r="C35" s="184"/>
      <c r="D35" s="184"/>
      <c r="F35" s="169"/>
      <c r="G35" s="169"/>
      <c r="H35" s="169"/>
      <c r="I35" s="168"/>
      <c r="J35" s="168"/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230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</row>
    <row r="36" spans="2:124" s="171" customFormat="1" ht="12.75">
      <c r="B36" s="183">
        <v>15576</v>
      </c>
      <c r="C36" s="184" t="s">
        <v>137</v>
      </c>
      <c r="D36" s="184"/>
      <c r="F36" s="169"/>
      <c r="G36" s="169"/>
      <c r="H36" s="169"/>
      <c r="I36" s="168"/>
      <c r="J36" s="168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230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</row>
    <row r="37" spans="2:124" s="171" customFormat="1" ht="12.75">
      <c r="B37" s="183"/>
      <c r="C37" s="184"/>
      <c r="D37" s="184"/>
      <c r="F37" s="169"/>
      <c r="G37" s="169"/>
      <c r="H37" s="169"/>
      <c r="I37" s="168"/>
      <c r="J37" s="168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230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</row>
    <row r="38" spans="2:124" s="171" customFormat="1" ht="12.75">
      <c r="B38" s="183"/>
      <c r="C38" s="184"/>
      <c r="D38" s="184"/>
      <c r="F38" s="169"/>
      <c r="G38" s="169"/>
      <c r="H38" s="169"/>
      <c r="I38" s="168"/>
      <c r="J38" s="168"/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230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</row>
    <row r="39" spans="2:124" s="171" customFormat="1" ht="12.75">
      <c r="B39" s="183"/>
      <c r="C39" s="184"/>
      <c r="D39" s="184"/>
      <c r="F39" s="169"/>
      <c r="G39" s="169"/>
      <c r="H39" s="169"/>
      <c r="I39" s="168"/>
      <c r="J39" s="168"/>
      <c r="K39" s="168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230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</row>
    <row r="40" spans="10:11" ht="15">
      <c r="J40" s="6"/>
      <c r="K40" s="6"/>
    </row>
  </sheetData>
  <sheetProtection/>
  <mergeCells count="94">
    <mergeCell ref="C9:I9"/>
    <mergeCell ref="Z7:AA7"/>
    <mergeCell ref="AB7:AC7"/>
    <mergeCell ref="B2:AK2"/>
    <mergeCell ref="B7:B8"/>
    <mergeCell ref="J7:J8"/>
    <mergeCell ref="K7:K8"/>
    <mergeCell ref="L7:L8"/>
    <mergeCell ref="M7:M8"/>
    <mergeCell ref="P7:Q7"/>
    <mergeCell ref="R7:S7"/>
    <mergeCell ref="B3:AK3"/>
    <mergeCell ref="N7:N8"/>
    <mergeCell ref="AI7:AI8"/>
    <mergeCell ref="AJ7:AJ8"/>
    <mergeCell ref="C7:I8"/>
    <mergeCell ref="B4:I5"/>
    <mergeCell ref="P4:AK4"/>
    <mergeCell ref="P5:AK5"/>
    <mergeCell ref="J4:O5"/>
    <mergeCell ref="AK7:AK8"/>
    <mergeCell ref="V7:W7"/>
    <mergeCell ref="AD7:AE7"/>
    <mergeCell ref="AH7:AH8"/>
    <mergeCell ref="T7:U7"/>
    <mergeCell ref="AF7:AG7"/>
    <mergeCell ref="B6:E6"/>
    <mergeCell ref="P6:AG6"/>
    <mergeCell ref="AH6:AK6"/>
    <mergeCell ref="F6:O6"/>
    <mergeCell ref="O7:O8"/>
    <mergeCell ref="X7:Y7"/>
    <mergeCell ref="BG7:BG8"/>
    <mergeCell ref="AL5:BG5"/>
    <mergeCell ref="AL6:BC6"/>
    <mergeCell ref="BD6:BG6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D8"/>
    <mergeCell ref="BE7:BE8"/>
    <mergeCell ref="BF7:BF8"/>
    <mergeCell ref="CC7:CC8"/>
    <mergeCell ref="BH5:CC5"/>
    <mergeCell ref="BH6:BY6"/>
    <mergeCell ref="BZ6:CC6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BZ8"/>
    <mergeCell ref="CA7:CA8"/>
    <mergeCell ref="CB7:CB8"/>
    <mergeCell ref="CY7:CY8"/>
    <mergeCell ref="CD5:CY5"/>
    <mergeCell ref="CD6:CU6"/>
    <mergeCell ref="CV6:CY6"/>
    <mergeCell ref="CD7:CE7"/>
    <mergeCell ref="CF7:CG7"/>
    <mergeCell ref="CH7:CI7"/>
    <mergeCell ref="CJ7:CK7"/>
    <mergeCell ref="CL7:CM7"/>
    <mergeCell ref="CN7:CO7"/>
    <mergeCell ref="CP7:CQ7"/>
    <mergeCell ref="CR7:CS7"/>
    <mergeCell ref="CT7:CU7"/>
    <mergeCell ref="CV7:CV8"/>
    <mergeCell ref="CW7:CW8"/>
    <mergeCell ref="CX7:CX8"/>
    <mergeCell ref="L22:L29"/>
    <mergeCell ref="J22:J29"/>
    <mergeCell ref="I23:I24"/>
    <mergeCell ref="K23:K24"/>
    <mergeCell ref="B15:B17"/>
    <mergeCell ref="C15:C19"/>
    <mergeCell ref="J15:J19"/>
    <mergeCell ref="L15:L19"/>
    <mergeCell ref="C22:C29"/>
    <mergeCell ref="B28:B29"/>
    <mergeCell ref="B26:B27"/>
    <mergeCell ref="B23:B24"/>
    <mergeCell ref="I26:I29"/>
    <mergeCell ref="K26:K29"/>
  </mergeCells>
  <printOptions/>
  <pageMargins left="0.7086614173228347" right="0.7086614173228347" top="0.17" bottom="0.36" header="0.25" footer="0.31496062992125984"/>
  <pageSetup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zoomScalePageLayoutView="0" workbookViewId="0" topLeftCell="A1">
      <selection activeCell="N37" sqref="N37"/>
    </sheetView>
  </sheetViews>
  <sheetFormatPr defaultColWidth="11.421875" defaultRowHeight="15"/>
  <cols>
    <col min="1" max="1" width="4.57421875" style="284" customWidth="1"/>
    <col min="2" max="2" width="38.140625" style="276" customWidth="1"/>
    <col min="3" max="3" width="12.140625" style="276" customWidth="1"/>
    <col min="4" max="4" width="27.7109375" style="284" customWidth="1"/>
    <col min="5" max="7" width="13.57421875" style="284" customWidth="1"/>
    <col min="8" max="8" width="13.57421875" style="306" customWidth="1"/>
    <col min="9" max="9" width="15.7109375" style="306" customWidth="1"/>
    <col min="10" max="10" width="14.421875" style="306" customWidth="1"/>
    <col min="11" max="11" width="14.421875" style="284" customWidth="1"/>
    <col min="12" max="13" width="14.421875" style="303" customWidth="1"/>
    <col min="14" max="14" width="14.421875" style="284" customWidth="1"/>
    <col min="15" max="32" width="20.421875" style="284" customWidth="1"/>
    <col min="33" max="33" width="15.8515625" style="29" customWidth="1"/>
    <col min="34" max="34" width="21.421875" style="284" customWidth="1"/>
    <col min="35" max="35" width="20.8515625" style="284" customWidth="1"/>
    <col min="36" max="36" width="15.8515625" style="284" customWidth="1"/>
    <col min="37" max="16384" width="11.421875" style="284" customWidth="1"/>
  </cols>
  <sheetData>
    <row r="1" spans="4:36" ht="15.75" thickBot="1">
      <c r="D1" s="29"/>
      <c r="E1" s="29"/>
      <c r="F1" s="29"/>
      <c r="G1" s="29"/>
      <c r="H1" s="232"/>
      <c r="I1" s="232"/>
      <c r="J1" s="23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H1" s="29"/>
      <c r="AI1" s="29"/>
      <c r="AJ1" s="29"/>
    </row>
    <row r="2" spans="2:36" ht="15">
      <c r="B2" s="532" t="s">
        <v>170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4"/>
    </row>
    <row r="3" spans="2:36" ht="15.75" thickBot="1">
      <c r="B3" s="544" t="s">
        <v>179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6"/>
    </row>
    <row r="4" spans="2:36" ht="48" customHeight="1">
      <c r="B4" s="547" t="s">
        <v>165</v>
      </c>
      <c r="C4" s="548"/>
      <c r="D4" s="548"/>
      <c r="E4" s="548"/>
      <c r="F4" s="548"/>
      <c r="G4" s="548"/>
      <c r="H4" s="549"/>
      <c r="I4" s="550" t="s">
        <v>166</v>
      </c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2"/>
      <c r="U4" s="550" t="s">
        <v>168</v>
      </c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4"/>
    </row>
    <row r="5" spans="2:36" ht="50.25" customHeight="1" thickBot="1">
      <c r="B5" s="555" t="s">
        <v>171</v>
      </c>
      <c r="C5" s="556"/>
      <c r="D5" s="557"/>
      <c r="E5" s="282"/>
      <c r="F5" s="508" t="s">
        <v>167</v>
      </c>
      <c r="G5" s="508"/>
      <c r="H5" s="508"/>
      <c r="I5" s="508"/>
      <c r="J5" s="508"/>
      <c r="K5" s="508"/>
      <c r="L5" s="508"/>
      <c r="M5" s="508"/>
      <c r="N5" s="509"/>
      <c r="O5" s="558" t="s">
        <v>177</v>
      </c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10" t="s">
        <v>1</v>
      </c>
      <c r="AH5" s="511"/>
      <c r="AI5" s="511"/>
      <c r="AJ5" s="512"/>
    </row>
    <row r="6" spans="2:36" ht="55.5" customHeight="1">
      <c r="B6" s="535" t="s">
        <v>14</v>
      </c>
      <c r="C6" s="496" t="s">
        <v>140</v>
      </c>
      <c r="D6" s="497"/>
      <c r="E6" s="497"/>
      <c r="F6" s="497"/>
      <c r="G6" s="497"/>
      <c r="H6" s="497"/>
      <c r="I6" s="537" t="s">
        <v>2</v>
      </c>
      <c r="J6" s="539" t="s">
        <v>15</v>
      </c>
      <c r="K6" s="539" t="s">
        <v>3</v>
      </c>
      <c r="L6" s="541" t="s">
        <v>180</v>
      </c>
      <c r="M6" s="504" t="s">
        <v>16</v>
      </c>
      <c r="N6" s="506" t="s">
        <v>17</v>
      </c>
      <c r="O6" s="543" t="s">
        <v>28</v>
      </c>
      <c r="P6" s="520"/>
      <c r="Q6" s="513" t="s">
        <v>29</v>
      </c>
      <c r="R6" s="520"/>
      <c r="S6" s="513" t="s">
        <v>30</v>
      </c>
      <c r="T6" s="520"/>
      <c r="U6" s="513" t="s">
        <v>6</v>
      </c>
      <c r="V6" s="520"/>
      <c r="W6" s="513" t="s">
        <v>5</v>
      </c>
      <c r="X6" s="520"/>
      <c r="Y6" s="513" t="s">
        <v>31</v>
      </c>
      <c r="Z6" s="520"/>
      <c r="AA6" s="513" t="s">
        <v>4</v>
      </c>
      <c r="AB6" s="520"/>
      <c r="AC6" s="513" t="s">
        <v>7</v>
      </c>
      <c r="AD6" s="520"/>
      <c r="AE6" s="513" t="s">
        <v>8</v>
      </c>
      <c r="AF6" s="514"/>
      <c r="AG6" s="530" t="s">
        <v>9</v>
      </c>
      <c r="AH6" s="524" t="s">
        <v>10</v>
      </c>
      <c r="AI6" s="526" t="s">
        <v>11</v>
      </c>
      <c r="AJ6" s="528" t="s">
        <v>18</v>
      </c>
    </row>
    <row r="7" spans="2:36" ht="16.5" customHeight="1" thickBot="1">
      <c r="B7" s="536"/>
      <c r="C7" s="499"/>
      <c r="D7" s="500"/>
      <c r="E7" s="500"/>
      <c r="F7" s="500"/>
      <c r="G7" s="500"/>
      <c r="H7" s="500"/>
      <c r="I7" s="538"/>
      <c r="J7" s="540" t="s">
        <v>15</v>
      </c>
      <c r="K7" s="540"/>
      <c r="L7" s="542"/>
      <c r="M7" s="505"/>
      <c r="N7" s="507"/>
      <c r="O7" s="410" t="s">
        <v>19</v>
      </c>
      <c r="P7" s="411" t="s">
        <v>20</v>
      </c>
      <c r="Q7" s="412" t="s">
        <v>19</v>
      </c>
      <c r="R7" s="411" t="s">
        <v>20</v>
      </c>
      <c r="S7" s="412" t="s">
        <v>19</v>
      </c>
      <c r="T7" s="411" t="s">
        <v>20</v>
      </c>
      <c r="U7" s="412" t="s">
        <v>19</v>
      </c>
      <c r="V7" s="411" t="s">
        <v>20</v>
      </c>
      <c r="W7" s="412" t="s">
        <v>19</v>
      </c>
      <c r="X7" s="411" t="s">
        <v>20</v>
      </c>
      <c r="Y7" s="412" t="s">
        <v>19</v>
      </c>
      <c r="Z7" s="411" t="s">
        <v>20</v>
      </c>
      <c r="AA7" s="412" t="s">
        <v>19</v>
      </c>
      <c r="AB7" s="411" t="s">
        <v>21</v>
      </c>
      <c r="AC7" s="412" t="s">
        <v>19</v>
      </c>
      <c r="AD7" s="411" t="s">
        <v>21</v>
      </c>
      <c r="AE7" s="412" t="s">
        <v>19</v>
      </c>
      <c r="AF7" s="413" t="s">
        <v>21</v>
      </c>
      <c r="AG7" s="531"/>
      <c r="AH7" s="525"/>
      <c r="AI7" s="527"/>
      <c r="AJ7" s="529"/>
    </row>
    <row r="8" spans="2:36" ht="40.5" customHeight="1" thickBot="1">
      <c r="B8" s="233" t="s">
        <v>169</v>
      </c>
      <c r="C8" s="502"/>
      <c r="D8" s="503"/>
      <c r="E8" s="503"/>
      <c r="F8" s="503"/>
      <c r="G8" s="503"/>
      <c r="H8" s="503"/>
      <c r="I8" s="240"/>
      <c r="J8" s="234"/>
      <c r="K8" s="235"/>
      <c r="L8" s="235"/>
      <c r="M8" s="236"/>
      <c r="N8" s="241"/>
      <c r="O8" s="279">
        <f aca="true" t="shared" si="0" ref="O8:AF8">+O10+O13+O18+O21+O24+O27+O31+O34+O38</f>
        <v>2461000000</v>
      </c>
      <c r="P8" s="279">
        <f t="shared" si="0"/>
        <v>0</v>
      </c>
      <c r="Q8" s="279">
        <f t="shared" si="0"/>
        <v>0</v>
      </c>
      <c r="R8" s="279">
        <f t="shared" si="0"/>
        <v>0</v>
      </c>
      <c r="S8" s="279">
        <f t="shared" si="0"/>
        <v>0</v>
      </c>
      <c r="T8" s="279">
        <f t="shared" si="0"/>
        <v>0</v>
      </c>
      <c r="U8" s="279">
        <f t="shared" si="0"/>
        <v>0</v>
      </c>
      <c r="V8" s="279">
        <f t="shared" si="0"/>
        <v>0</v>
      </c>
      <c r="W8" s="279">
        <f t="shared" si="0"/>
        <v>1109000000</v>
      </c>
      <c r="X8" s="279">
        <f t="shared" si="0"/>
        <v>0</v>
      </c>
      <c r="Y8" s="279">
        <f t="shared" si="0"/>
        <v>2170000000</v>
      </c>
      <c r="Z8" s="279">
        <f t="shared" si="0"/>
        <v>0</v>
      </c>
      <c r="AA8" s="279">
        <f t="shared" si="0"/>
        <v>555000000</v>
      </c>
      <c r="AB8" s="279">
        <f t="shared" si="0"/>
        <v>0</v>
      </c>
      <c r="AC8" s="279">
        <f t="shared" si="0"/>
        <v>750000000</v>
      </c>
      <c r="AD8" s="279">
        <f t="shared" si="0"/>
        <v>0</v>
      </c>
      <c r="AE8" s="283">
        <f>+AE10+AE13+AE18+AE21+AE24+AE27+AE31+AE34+AE38</f>
        <v>7045000000</v>
      </c>
      <c r="AF8" s="279">
        <f t="shared" si="0"/>
        <v>0</v>
      </c>
      <c r="AG8" s="237">
        <v>0</v>
      </c>
      <c r="AH8" s="238"/>
      <c r="AI8" s="238"/>
      <c r="AJ8" s="239"/>
    </row>
    <row r="9" spans="1:36" ht="9" customHeight="1" thickBot="1">
      <c r="A9" s="285"/>
      <c r="B9" s="521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3"/>
    </row>
    <row r="10" spans="2:36" s="278" customFormat="1" ht="39" customHeight="1" thickBot="1">
      <c r="B10" s="40" t="s">
        <v>138</v>
      </c>
      <c r="C10" s="42" t="s">
        <v>26</v>
      </c>
      <c r="D10" s="42" t="s">
        <v>12</v>
      </c>
      <c r="E10" s="42" t="s">
        <v>23</v>
      </c>
      <c r="F10" s="42" t="s">
        <v>24</v>
      </c>
      <c r="G10" s="286" t="s">
        <v>172</v>
      </c>
      <c r="H10" s="43" t="s">
        <v>13</v>
      </c>
      <c r="I10" s="42" t="s">
        <v>27</v>
      </c>
      <c r="J10" s="44"/>
      <c r="K10" s="44"/>
      <c r="L10" s="44"/>
      <c r="M10" s="44"/>
      <c r="N10" s="45"/>
      <c r="O10" s="46">
        <f>+O11</f>
        <v>15000000</v>
      </c>
      <c r="P10" s="47">
        <f>+P11</f>
        <v>0</v>
      </c>
      <c r="Q10" s="48">
        <f>+Q11</f>
        <v>0</v>
      </c>
      <c r="R10" s="47">
        <f>+R11</f>
        <v>0</v>
      </c>
      <c r="S10" s="48">
        <f aca="true" t="shared" si="1" ref="S10:AF10">+S11</f>
        <v>0</v>
      </c>
      <c r="T10" s="47">
        <f t="shared" si="1"/>
        <v>0</v>
      </c>
      <c r="U10" s="48">
        <f t="shared" si="1"/>
        <v>0</v>
      </c>
      <c r="V10" s="47">
        <f t="shared" si="1"/>
        <v>0</v>
      </c>
      <c r="W10" s="48">
        <f t="shared" si="1"/>
        <v>0</v>
      </c>
      <c r="X10" s="47">
        <f t="shared" si="1"/>
        <v>0</v>
      </c>
      <c r="Y10" s="48">
        <f t="shared" si="1"/>
        <v>0</v>
      </c>
      <c r="Z10" s="47">
        <f t="shared" si="1"/>
        <v>0</v>
      </c>
      <c r="AA10" s="48">
        <f t="shared" si="1"/>
        <v>0</v>
      </c>
      <c r="AB10" s="47">
        <f t="shared" si="1"/>
        <v>0</v>
      </c>
      <c r="AC10" s="48">
        <f t="shared" si="1"/>
        <v>0</v>
      </c>
      <c r="AD10" s="47">
        <f t="shared" si="1"/>
        <v>0</v>
      </c>
      <c r="AE10" s="48">
        <f>+AE11</f>
        <v>15000000</v>
      </c>
      <c r="AF10" s="47">
        <f t="shared" si="1"/>
        <v>0</v>
      </c>
      <c r="AG10" s="50"/>
      <c r="AH10" s="51"/>
      <c r="AI10" s="51"/>
      <c r="AJ10" s="172"/>
    </row>
    <row r="11" spans="2:36" s="287" customFormat="1" ht="104.25" customHeight="1" thickBot="1">
      <c r="B11" s="288" t="s">
        <v>141</v>
      </c>
      <c r="C11" s="246" t="s">
        <v>130</v>
      </c>
      <c r="D11" s="246" t="s">
        <v>50</v>
      </c>
      <c r="E11" s="246" t="s">
        <v>48</v>
      </c>
      <c r="F11" s="273"/>
      <c r="G11" s="246"/>
      <c r="H11" s="289"/>
      <c r="I11" s="289" t="s">
        <v>149</v>
      </c>
      <c r="J11" s="290">
        <v>1172</v>
      </c>
      <c r="K11" s="289">
        <v>2972</v>
      </c>
      <c r="L11" s="273">
        <v>509.43</v>
      </c>
      <c r="M11" s="273"/>
      <c r="N11" s="273"/>
      <c r="O11" s="270">
        <v>15000000</v>
      </c>
      <c r="P11" s="271"/>
      <c r="Q11" s="272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50">
        <f>+O11+Q11+S11+U11+W11+Y11+AA11+AC11</f>
        <v>15000000</v>
      </c>
      <c r="AF11" s="250">
        <f>+P11+R11+T11+V11+X11+Z11+AB11+AD11</f>
        <v>0</v>
      </c>
      <c r="AG11" s="273"/>
      <c r="AH11" s="273"/>
      <c r="AI11" s="273"/>
      <c r="AJ11" s="274" t="s">
        <v>120</v>
      </c>
    </row>
    <row r="12" spans="2:36" s="278" customFormat="1" ht="11.25" customHeight="1" thickBo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190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 spans="2:36" s="278" customFormat="1" ht="39" customHeight="1" thickBot="1">
      <c r="B13" s="40" t="s">
        <v>138</v>
      </c>
      <c r="C13" s="42" t="s">
        <v>26</v>
      </c>
      <c r="D13" s="42" t="s">
        <v>12</v>
      </c>
      <c r="E13" s="42" t="s">
        <v>23</v>
      </c>
      <c r="F13" s="42" t="s">
        <v>24</v>
      </c>
      <c r="G13" s="286" t="s">
        <v>172</v>
      </c>
      <c r="H13" s="43" t="s">
        <v>139</v>
      </c>
      <c r="I13" s="42" t="s">
        <v>27</v>
      </c>
      <c r="J13" s="44"/>
      <c r="K13" s="44"/>
      <c r="L13" s="44"/>
      <c r="M13" s="44"/>
      <c r="N13" s="44"/>
      <c r="O13" s="46">
        <f>SUM(O14:O16)</f>
        <v>870000000</v>
      </c>
      <c r="P13" s="47">
        <f>SUM(P14:P16)</f>
        <v>0</v>
      </c>
      <c r="Q13" s="46">
        <f aca="true" t="shared" si="2" ref="Q13:AF13">SUM(Q14:Q16)</f>
        <v>0</v>
      </c>
      <c r="R13" s="47">
        <f t="shared" si="2"/>
        <v>0</v>
      </c>
      <c r="S13" s="46">
        <f t="shared" si="2"/>
        <v>0</v>
      </c>
      <c r="T13" s="47">
        <f t="shared" si="2"/>
        <v>0</v>
      </c>
      <c r="U13" s="46">
        <f t="shared" si="2"/>
        <v>0</v>
      </c>
      <c r="V13" s="47">
        <f t="shared" si="2"/>
        <v>0</v>
      </c>
      <c r="W13" s="46">
        <f t="shared" si="2"/>
        <v>425000000</v>
      </c>
      <c r="X13" s="47">
        <f t="shared" si="2"/>
        <v>0</v>
      </c>
      <c r="Y13" s="46">
        <f t="shared" si="2"/>
        <v>570000000</v>
      </c>
      <c r="Z13" s="47">
        <f t="shared" si="2"/>
        <v>0</v>
      </c>
      <c r="AA13" s="46">
        <f t="shared" si="2"/>
        <v>150000000</v>
      </c>
      <c r="AB13" s="47">
        <f t="shared" si="2"/>
        <v>0</v>
      </c>
      <c r="AC13" s="46">
        <f t="shared" si="2"/>
        <v>0</v>
      </c>
      <c r="AD13" s="47">
        <f t="shared" si="2"/>
        <v>0</v>
      </c>
      <c r="AE13" s="46">
        <f t="shared" si="2"/>
        <v>2015000000</v>
      </c>
      <c r="AF13" s="47">
        <f t="shared" si="2"/>
        <v>0</v>
      </c>
      <c r="AG13" s="50"/>
      <c r="AH13" s="51"/>
      <c r="AI13" s="51"/>
      <c r="AJ13" s="172"/>
    </row>
    <row r="14" spans="2:36" s="287" customFormat="1" ht="60.75" customHeight="1">
      <c r="B14" s="517" t="s">
        <v>142</v>
      </c>
      <c r="C14" s="246" t="s">
        <v>130</v>
      </c>
      <c r="D14" s="246" t="s">
        <v>55</v>
      </c>
      <c r="E14" s="246" t="s">
        <v>56</v>
      </c>
      <c r="F14" s="273"/>
      <c r="G14" s="246"/>
      <c r="H14" s="246"/>
      <c r="I14" s="254" t="s">
        <v>150</v>
      </c>
      <c r="J14" s="254" t="s">
        <v>67</v>
      </c>
      <c r="K14" s="246">
        <v>190.65</v>
      </c>
      <c r="L14" s="273">
        <v>26.6</v>
      </c>
      <c r="M14" s="273"/>
      <c r="N14" s="273"/>
      <c r="O14" s="275">
        <v>250000000</v>
      </c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50">
        <f>+O14+Q14+S14+U14+W14+Y14+AA14+AC14</f>
        <v>250000000</v>
      </c>
      <c r="AF14" s="250">
        <f>+P14+R14+T14+V14+X14+Z14+AB14+AD14</f>
        <v>0</v>
      </c>
      <c r="AG14" s="273"/>
      <c r="AH14" s="273"/>
      <c r="AI14" s="291"/>
      <c r="AJ14" s="274" t="s">
        <v>120</v>
      </c>
    </row>
    <row r="15" spans="2:36" s="287" customFormat="1" ht="56.25" customHeight="1">
      <c r="B15" s="518"/>
      <c r="C15" s="246" t="s">
        <v>130</v>
      </c>
      <c r="D15" s="247" t="s">
        <v>58</v>
      </c>
      <c r="E15" s="246" t="s">
        <v>56</v>
      </c>
      <c r="F15" s="259"/>
      <c r="G15" s="247"/>
      <c r="H15" s="247"/>
      <c r="I15" s="247" t="s">
        <v>151</v>
      </c>
      <c r="J15" s="247" t="s">
        <v>69</v>
      </c>
      <c r="K15" s="247">
        <v>8.38</v>
      </c>
      <c r="L15" s="259">
        <v>1.69</v>
      </c>
      <c r="M15" s="259"/>
      <c r="N15" s="259"/>
      <c r="O15" s="248">
        <v>600000000</v>
      </c>
      <c r="P15" s="248"/>
      <c r="Q15" s="250"/>
      <c r="R15" s="250"/>
      <c r="S15" s="250"/>
      <c r="T15" s="250"/>
      <c r="U15" s="250"/>
      <c r="V15" s="250"/>
      <c r="W15" s="250">
        <v>425000000</v>
      </c>
      <c r="X15" s="250"/>
      <c r="Y15" s="250">
        <v>570000000</v>
      </c>
      <c r="Z15" s="250"/>
      <c r="AA15" s="250">
        <v>100000000</v>
      </c>
      <c r="AB15" s="250"/>
      <c r="AC15" s="250"/>
      <c r="AD15" s="250"/>
      <c r="AE15" s="250">
        <f>+O15+Q15+S15+U15+W15+Y15+AA15+AC15</f>
        <v>1695000000</v>
      </c>
      <c r="AF15" s="250">
        <f>+P15+R15+T15+V15+X15+Z15+AB15+AD15</f>
        <v>0</v>
      </c>
      <c r="AG15" s="259"/>
      <c r="AH15" s="273"/>
      <c r="AI15" s="259"/>
      <c r="AJ15" s="274" t="s">
        <v>120</v>
      </c>
    </row>
    <row r="16" spans="2:36" s="287" customFormat="1" ht="36" customHeight="1">
      <c r="B16" s="519"/>
      <c r="C16" s="246" t="s">
        <v>130</v>
      </c>
      <c r="D16" s="247" t="s">
        <v>77</v>
      </c>
      <c r="E16" s="246" t="s">
        <v>56</v>
      </c>
      <c r="F16" s="247"/>
      <c r="G16" s="247"/>
      <c r="H16" s="247"/>
      <c r="I16" s="247" t="s">
        <v>152</v>
      </c>
      <c r="J16" s="247" t="s">
        <v>68</v>
      </c>
      <c r="K16" s="247">
        <v>18</v>
      </c>
      <c r="L16" s="247">
        <v>2.75</v>
      </c>
      <c r="M16" s="247"/>
      <c r="N16" s="247"/>
      <c r="O16" s="248">
        <v>20000000</v>
      </c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>
        <v>50000000</v>
      </c>
      <c r="AB16" s="250"/>
      <c r="AC16" s="250"/>
      <c r="AD16" s="250"/>
      <c r="AE16" s="250">
        <f>+O16+Q16+S16+U16+W16+Y16+AA16+AC16</f>
        <v>70000000</v>
      </c>
      <c r="AF16" s="250">
        <f>+P16+R16+T16+V16+X16+Z16+AB16+AD16</f>
        <v>0</v>
      </c>
      <c r="AG16" s="259"/>
      <c r="AH16" s="273"/>
      <c r="AI16" s="259"/>
      <c r="AJ16" s="274" t="s">
        <v>120</v>
      </c>
    </row>
    <row r="17" spans="2:36" s="292" customFormat="1" ht="13.5" thickBot="1">
      <c r="B17" s="229"/>
      <c r="C17" s="229"/>
      <c r="D17" s="229"/>
      <c r="E17" s="229"/>
      <c r="F17" s="229"/>
      <c r="G17" s="229"/>
      <c r="H17" s="229"/>
      <c r="I17" s="229"/>
      <c r="J17" s="229"/>
      <c r="K17" s="277"/>
      <c r="L17" s="242"/>
      <c r="M17" s="242"/>
      <c r="N17" s="242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29"/>
      <c r="AH17" s="243"/>
      <c r="AI17" s="243"/>
      <c r="AJ17" s="229"/>
    </row>
    <row r="18" spans="2:36" s="278" customFormat="1" ht="39" customHeight="1" thickBot="1">
      <c r="B18" s="40" t="s">
        <v>138</v>
      </c>
      <c r="C18" s="42" t="s">
        <v>26</v>
      </c>
      <c r="D18" s="42" t="s">
        <v>12</v>
      </c>
      <c r="E18" s="42" t="s">
        <v>23</v>
      </c>
      <c r="F18" s="42" t="s">
        <v>24</v>
      </c>
      <c r="G18" s="286" t="s">
        <v>172</v>
      </c>
      <c r="H18" s="43" t="s">
        <v>158</v>
      </c>
      <c r="I18" s="42" t="s">
        <v>27</v>
      </c>
      <c r="J18" s="44"/>
      <c r="K18" s="44"/>
      <c r="L18" s="44"/>
      <c r="M18" s="44"/>
      <c r="N18" s="44"/>
      <c r="O18" s="46">
        <f>SUM(O19:O19)</f>
        <v>40000000</v>
      </c>
      <c r="P18" s="47">
        <f>SUM(P19:P19)</f>
        <v>0</v>
      </c>
      <c r="Q18" s="46">
        <f aca="true" t="shared" si="3" ref="Q18:AF18">SUM(Q19:Q19)</f>
        <v>0</v>
      </c>
      <c r="R18" s="47">
        <f t="shared" si="3"/>
        <v>0</v>
      </c>
      <c r="S18" s="46">
        <f t="shared" si="3"/>
        <v>0</v>
      </c>
      <c r="T18" s="47">
        <f t="shared" si="3"/>
        <v>0</v>
      </c>
      <c r="U18" s="46">
        <f t="shared" si="3"/>
        <v>0</v>
      </c>
      <c r="V18" s="47">
        <f t="shared" si="3"/>
        <v>0</v>
      </c>
      <c r="W18" s="46">
        <f t="shared" si="3"/>
        <v>0</v>
      </c>
      <c r="X18" s="47">
        <f t="shared" si="3"/>
        <v>0</v>
      </c>
      <c r="Y18" s="46">
        <f t="shared" si="3"/>
        <v>0</v>
      </c>
      <c r="Z18" s="47">
        <f t="shared" si="3"/>
        <v>0</v>
      </c>
      <c r="AA18" s="46">
        <f t="shared" si="3"/>
        <v>0</v>
      </c>
      <c r="AB18" s="47">
        <f t="shared" si="3"/>
        <v>0</v>
      </c>
      <c r="AC18" s="46">
        <f t="shared" si="3"/>
        <v>0</v>
      </c>
      <c r="AD18" s="47">
        <f t="shared" si="3"/>
        <v>0</v>
      </c>
      <c r="AE18" s="46">
        <f t="shared" si="3"/>
        <v>40000000</v>
      </c>
      <c r="AF18" s="47">
        <f t="shared" si="3"/>
        <v>0</v>
      </c>
      <c r="AG18" s="50"/>
      <c r="AH18" s="51"/>
      <c r="AI18" s="51"/>
      <c r="AJ18" s="172"/>
    </row>
    <row r="19" spans="2:36" s="287" customFormat="1" ht="76.5">
      <c r="B19" s="293" t="s">
        <v>143</v>
      </c>
      <c r="C19" s="246" t="s">
        <v>130</v>
      </c>
      <c r="D19" s="247" t="s">
        <v>62</v>
      </c>
      <c r="E19" s="246" t="s">
        <v>54</v>
      </c>
      <c r="F19" s="247"/>
      <c r="G19" s="247"/>
      <c r="H19" s="294"/>
      <c r="I19" s="254" t="s">
        <v>153</v>
      </c>
      <c r="J19" s="294">
        <v>12</v>
      </c>
      <c r="K19" s="294">
        <v>27</v>
      </c>
      <c r="L19" s="247">
        <v>5.71</v>
      </c>
      <c r="M19" s="247"/>
      <c r="N19" s="247"/>
      <c r="O19" s="248">
        <v>40000000</v>
      </c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50">
        <f>+O19+Q19+S19+U19+W19+Y19+AA19+AC19</f>
        <v>40000000</v>
      </c>
      <c r="AF19" s="250">
        <f>+P19+R19+T19+V19+X19+Z19+AB19+AD19</f>
        <v>0</v>
      </c>
      <c r="AG19" s="254"/>
      <c r="AH19" s="257"/>
      <c r="AI19" s="257"/>
      <c r="AJ19" s="258" t="s">
        <v>120</v>
      </c>
    </row>
    <row r="20" spans="2:36" s="292" customFormat="1" ht="13.5" thickBot="1">
      <c r="B20" s="229"/>
      <c r="C20" s="229"/>
      <c r="D20" s="229"/>
      <c r="E20" s="229"/>
      <c r="F20" s="229"/>
      <c r="G20" s="229"/>
      <c r="H20" s="229"/>
      <c r="I20" s="229"/>
      <c r="J20" s="229"/>
      <c r="K20" s="277"/>
      <c r="L20" s="242"/>
      <c r="M20" s="242"/>
      <c r="N20" s="242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29"/>
      <c r="AH20" s="243"/>
      <c r="AI20" s="243"/>
      <c r="AJ20" s="229"/>
    </row>
    <row r="21" spans="2:36" s="278" customFormat="1" ht="39" customHeight="1" thickBot="1">
      <c r="B21" s="40" t="s">
        <v>138</v>
      </c>
      <c r="C21" s="42" t="s">
        <v>26</v>
      </c>
      <c r="D21" s="42" t="s">
        <v>12</v>
      </c>
      <c r="E21" s="42" t="s">
        <v>23</v>
      </c>
      <c r="F21" s="42" t="s">
        <v>24</v>
      </c>
      <c r="G21" s="286" t="s">
        <v>172</v>
      </c>
      <c r="H21" s="43" t="s">
        <v>159</v>
      </c>
      <c r="I21" s="42" t="s">
        <v>27</v>
      </c>
      <c r="J21" s="44"/>
      <c r="K21" s="44"/>
      <c r="L21" s="44"/>
      <c r="M21" s="44"/>
      <c r="N21" s="44"/>
      <c r="O21" s="46">
        <f>SUM(O22:O22)</f>
        <v>100000000</v>
      </c>
      <c r="P21" s="47">
        <f>SUM(P22:P22)</f>
        <v>0</v>
      </c>
      <c r="Q21" s="46">
        <f aca="true" t="shared" si="4" ref="Q21:AD21">SUM(Q22:Q22)</f>
        <v>0</v>
      </c>
      <c r="R21" s="47">
        <f t="shared" si="4"/>
        <v>0</v>
      </c>
      <c r="S21" s="46">
        <f t="shared" si="4"/>
        <v>0</v>
      </c>
      <c r="T21" s="47">
        <f t="shared" si="4"/>
        <v>0</v>
      </c>
      <c r="U21" s="46">
        <f t="shared" si="4"/>
        <v>0</v>
      </c>
      <c r="V21" s="47">
        <f t="shared" si="4"/>
        <v>0</v>
      </c>
      <c r="W21" s="46">
        <f t="shared" si="4"/>
        <v>0</v>
      </c>
      <c r="X21" s="47">
        <f t="shared" si="4"/>
        <v>0</v>
      </c>
      <c r="Y21" s="46">
        <f t="shared" si="4"/>
        <v>0</v>
      </c>
      <c r="Z21" s="47">
        <f t="shared" si="4"/>
        <v>0</v>
      </c>
      <c r="AA21" s="46">
        <f t="shared" si="4"/>
        <v>0</v>
      </c>
      <c r="AB21" s="47">
        <f t="shared" si="4"/>
        <v>0</v>
      </c>
      <c r="AC21" s="46">
        <f t="shared" si="4"/>
        <v>0</v>
      </c>
      <c r="AD21" s="47">
        <f t="shared" si="4"/>
        <v>0</v>
      </c>
      <c r="AE21" s="46">
        <f>SUM(AE22:AE22)</f>
        <v>100000000</v>
      </c>
      <c r="AF21" s="47">
        <f>SUM(AF22:AF22)</f>
        <v>0</v>
      </c>
      <c r="AG21" s="50"/>
      <c r="AH21" s="51"/>
      <c r="AI21" s="51"/>
      <c r="AJ21" s="172"/>
    </row>
    <row r="22" spans="2:36" s="287" customFormat="1" ht="77.25" thickBot="1">
      <c r="B22" s="295" t="s">
        <v>144</v>
      </c>
      <c r="C22" s="246" t="s">
        <v>130</v>
      </c>
      <c r="D22" s="247" t="s">
        <v>63</v>
      </c>
      <c r="E22" s="247" t="s">
        <v>54</v>
      </c>
      <c r="F22" s="296"/>
      <c r="G22" s="297"/>
      <c r="H22" s="297"/>
      <c r="I22" s="289" t="s">
        <v>154</v>
      </c>
      <c r="J22" s="296">
        <v>20</v>
      </c>
      <c r="K22" s="297">
        <v>70</v>
      </c>
      <c r="L22" s="297">
        <v>6.74</v>
      </c>
      <c r="M22" s="296"/>
      <c r="N22" s="296"/>
      <c r="O22" s="248">
        <v>100000000</v>
      </c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>
        <f>+O22+Q22+S22+U22+W22+Y22+AA22+AC22</f>
        <v>100000000</v>
      </c>
      <c r="AF22" s="250">
        <f>+P22+R22+T22+V22+X22+Z22+AB22+AD22</f>
        <v>0</v>
      </c>
      <c r="AG22" s="254"/>
      <c r="AH22" s="252"/>
      <c r="AI22" s="252"/>
      <c r="AJ22" s="253" t="s">
        <v>120</v>
      </c>
    </row>
    <row r="23" spans="2:36" s="278" customFormat="1" ht="9" customHeight="1" thickBot="1">
      <c r="B23" s="66"/>
      <c r="C23" s="66"/>
      <c r="D23" s="66"/>
      <c r="E23" s="66"/>
      <c r="F23" s="66"/>
      <c r="G23" s="245"/>
      <c r="H23" s="66"/>
      <c r="I23" s="66"/>
      <c r="J23" s="66"/>
      <c r="K23" s="66"/>
      <c r="L23" s="66"/>
      <c r="M23" s="66"/>
      <c r="N23" s="66"/>
      <c r="O23" s="190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</row>
    <row r="24" spans="2:36" s="278" customFormat="1" ht="39" customHeight="1" thickBot="1">
      <c r="B24" s="40" t="s">
        <v>138</v>
      </c>
      <c r="C24" s="42" t="s">
        <v>26</v>
      </c>
      <c r="D24" s="42" t="s">
        <v>12</v>
      </c>
      <c r="E24" s="42" t="s">
        <v>23</v>
      </c>
      <c r="F24" s="42" t="s">
        <v>24</v>
      </c>
      <c r="G24" s="286" t="s">
        <v>172</v>
      </c>
      <c r="H24" s="43" t="s">
        <v>160</v>
      </c>
      <c r="I24" s="42" t="s">
        <v>27</v>
      </c>
      <c r="J24" s="44"/>
      <c r="K24" s="44"/>
      <c r="L24" s="44"/>
      <c r="M24" s="44"/>
      <c r="N24" s="44"/>
      <c r="O24" s="46">
        <f>SUM(O25:O25)</f>
        <v>535000000</v>
      </c>
      <c r="P24" s="47">
        <f>SUM(P25:P25)</f>
        <v>0</v>
      </c>
      <c r="Q24" s="46">
        <f aca="true" t="shared" si="5" ref="Q24:AF24">SUM(Q25:Q25)</f>
        <v>0</v>
      </c>
      <c r="R24" s="47">
        <f t="shared" si="5"/>
        <v>0</v>
      </c>
      <c r="S24" s="46">
        <f t="shared" si="5"/>
        <v>0</v>
      </c>
      <c r="T24" s="47">
        <f t="shared" si="5"/>
        <v>0</v>
      </c>
      <c r="U24" s="46">
        <f t="shared" si="5"/>
        <v>0</v>
      </c>
      <c r="V24" s="47">
        <f t="shared" si="5"/>
        <v>0</v>
      </c>
      <c r="W24" s="46">
        <f t="shared" si="5"/>
        <v>0</v>
      </c>
      <c r="X24" s="47">
        <f t="shared" si="5"/>
        <v>0</v>
      </c>
      <c r="Y24" s="46">
        <f t="shared" si="5"/>
        <v>0</v>
      </c>
      <c r="Z24" s="47">
        <f t="shared" si="5"/>
        <v>0</v>
      </c>
      <c r="AA24" s="46">
        <f t="shared" si="5"/>
        <v>0</v>
      </c>
      <c r="AB24" s="47">
        <f t="shared" si="5"/>
        <v>0</v>
      </c>
      <c r="AC24" s="46">
        <f t="shared" si="5"/>
        <v>0</v>
      </c>
      <c r="AD24" s="47">
        <f t="shared" si="5"/>
        <v>0</v>
      </c>
      <c r="AE24" s="46">
        <f t="shared" si="5"/>
        <v>535000000</v>
      </c>
      <c r="AF24" s="47">
        <f t="shared" si="5"/>
        <v>0</v>
      </c>
      <c r="AG24" s="50"/>
      <c r="AH24" s="51"/>
      <c r="AI24" s="51"/>
      <c r="AJ24" s="172"/>
    </row>
    <row r="25" spans="2:36" s="287" customFormat="1" ht="51" customHeight="1" thickBot="1">
      <c r="B25" s="298" t="s">
        <v>145</v>
      </c>
      <c r="C25" s="254" t="s">
        <v>129</v>
      </c>
      <c r="D25" s="254" t="s">
        <v>89</v>
      </c>
      <c r="E25" s="254" t="s">
        <v>48</v>
      </c>
      <c r="F25" s="257"/>
      <c r="G25" s="254"/>
      <c r="H25" s="254"/>
      <c r="I25" s="289" t="s">
        <v>155</v>
      </c>
      <c r="J25" s="254">
        <v>600</v>
      </c>
      <c r="K25" s="254">
        <v>3900</v>
      </c>
      <c r="L25" s="257">
        <v>902.85</v>
      </c>
      <c r="M25" s="257"/>
      <c r="N25" s="257"/>
      <c r="O25" s="255">
        <v>535000000</v>
      </c>
      <c r="P25" s="255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>
        <f>+O25+Q25+S25+U25+W25+Y25+AA25+AC25</f>
        <v>535000000</v>
      </c>
      <c r="AF25" s="256">
        <f>+P25+R25+T25+V25+X25+Z25+AB25+AD25</f>
        <v>0</v>
      </c>
      <c r="AG25" s="273"/>
      <c r="AH25" s="257"/>
      <c r="AI25" s="257"/>
      <c r="AJ25" s="258" t="s">
        <v>120</v>
      </c>
    </row>
    <row r="26" spans="2:36" s="278" customFormat="1" ht="9" customHeight="1" thickBot="1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190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 spans="2:36" s="278" customFormat="1" ht="39" customHeight="1" thickBot="1">
      <c r="B27" s="40" t="s">
        <v>138</v>
      </c>
      <c r="C27" s="42" t="s">
        <v>26</v>
      </c>
      <c r="D27" s="42" t="s">
        <v>12</v>
      </c>
      <c r="E27" s="42" t="s">
        <v>23</v>
      </c>
      <c r="F27" s="42" t="s">
        <v>24</v>
      </c>
      <c r="G27" s="286" t="s">
        <v>172</v>
      </c>
      <c r="H27" s="43" t="s">
        <v>161</v>
      </c>
      <c r="I27" s="42" t="s">
        <v>27</v>
      </c>
      <c r="J27" s="44"/>
      <c r="K27" s="44"/>
      <c r="L27" s="44"/>
      <c r="M27" s="44"/>
      <c r="N27" s="44"/>
      <c r="O27" s="46">
        <f>SUM(O28:O29)</f>
        <v>76000000</v>
      </c>
      <c r="P27" s="47">
        <f>SUM(P28:P29)</f>
        <v>0</v>
      </c>
      <c r="Q27" s="46">
        <f aca="true" t="shared" si="6" ref="Q27:AF27">SUM(Q28:Q29)</f>
        <v>0</v>
      </c>
      <c r="R27" s="47">
        <f t="shared" si="6"/>
        <v>0</v>
      </c>
      <c r="S27" s="46">
        <f t="shared" si="6"/>
        <v>0</v>
      </c>
      <c r="T27" s="47">
        <f t="shared" si="6"/>
        <v>0</v>
      </c>
      <c r="U27" s="46">
        <f t="shared" si="6"/>
        <v>0</v>
      </c>
      <c r="V27" s="47">
        <f t="shared" si="6"/>
        <v>0</v>
      </c>
      <c r="W27" s="46">
        <f t="shared" si="6"/>
        <v>684000000</v>
      </c>
      <c r="X27" s="47">
        <f t="shared" si="6"/>
        <v>0</v>
      </c>
      <c r="Y27" s="46">
        <f t="shared" si="6"/>
        <v>0</v>
      </c>
      <c r="Z27" s="47">
        <f t="shared" si="6"/>
        <v>0</v>
      </c>
      <c r="AA27" s="46">
        <f t="shared" si="6"/>
        <v>0</v>
      </c>
      <c r="AB27" s="47">
        <f t="shared" si="6"/>
        <v>0</v>
      </c>
      <c r="AC27" s="46">
        <f t="shared" si="6"/>
        <v>0</v>
      </c>
      <c r="AD27" s="47">
        <f t="shared" si="6"/>
        <v>0</v>
      </c>
      <c r="AE27" s="46">
        <f t="shared" si="6"/>
        <v>760000000</v>
      </c>
      <c r="AF27" s="47">
        <f t="shared" si="6"/>
        <v>0</v>
      </c>
      <c r="AG27" s="50"/>
      <c r="AH27" s="51"/>
      <c r="AI27" s="51"/>
      <c r="AJ27" s="172"/>
    </row>
    <row r="28" spans="2:36" s="287" customFormat="1" ht="79.5" customHeight="1" thickBot="1">
      <c r="B28" s="515" t="s">
        <v>146</v>
      </c>
      <c r="C28" s="246" t="s">
        <v>129</v>
      </c>
      <c r="D28" s="247" t="s">
        <v>103</v>
      </c>
      <c r="E28" s="247" t="s">
        <v>54</v>
      </c>
      <c r="F28" s="259"/>
      <c r="G28" s="247"/>
      <c r="H28" s="268"/>
      <c r="I28" s="254" t="s">
        <v>156</v>
      </c>
      <c r="J28" s="268">
        <v>15</v>
      </c>
      <c r="K28" s="268">
        <v>45</v>
      </c>
      <c r="L28" s="259">
        <f>19.62</f>
        <v>19.62</v>
      </c>
      <c r="M28" s="259"/>
      <c r="N28" s="259"/>
      <c r="O28" s="248">
        <v>76000000</v>
      </c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>
        <f aca="true" t="shared" si="7" ref="AE28:AF40">+O28+Q28+S28+U28+W28+Y28+AA28+AC28</f>
        <v>76000000</v>
      </c>
      <c r="AF28" s="250">
        <f t="shared" si="7"/>
        <v>0</v>
      </c>
      <c r="AG28" s="259"/>
      <c r="AH28" s="259"/>
      <c r="AI28" s="259"/>
      <c r="AJ28" s="260" t="s">
        <v>120</v>
      </c>
    </row>
    <row r="29" spans="2:36" s="287" customFormat="1" ht="79.5" customHeight="1" thickBot="1">
      <c r="B29" s="519"/>
      <c r="C29" s="246" t="s">
        <v>129</v>
      </c>
      <c r="D29" s="247" t="s">
        <v>104</v>
      </c>
      <c r="E29" s="247" t="s">
        <v>54</v>
      </c>
      <c r="F29" s="259"/>
      <c r="G29" s="247"/>
      <c r="H29" s="269"/>
      <c r="I29" s="254" t="s">
        <v>173</v>
      </c>
      <c r="J29" s="269">
        <v>95</v>
      </c>
      <c r="K29" s="269">
        <v>100</v>
      </c>
      <c r="L29" s="259">
        <v>4</v>
      </c>
      <c r="M29" s="259"/>
      <c r="N29" s="259"/>
      <c r="O29" s="248"/>
      <c r="P29" s="250"/>
      <c r="Q29" s="250"/>
      <c r="R29" s="250"/>
      <c r="S29" s="250"/>
      <c r="T29" s="250"/>
      <c r="U29" s="250"/>
      <c r="V29" s="250"/>
      <c r="W29" s="250">
        <v>684000000</v>
      </c>
      <c r="X29" s="250"/>
      <c r="Y29" s="250"/>
      <c r="Z29" s="250"/>
      <c r="AA29" s="250"/>
      <c r="AB29" s="250"/>
      <c r="AC29" s="250"/>
      <c r="AD29" s="250"/>
      <c r="AE29" s="250">
        <f t="shared" si="7"/>
        <v>684000000</v>
      </c>
      <c r="AF29" s="250">
        <f t="shared" si="7"/>
        <v>0</v>
      </c>
      <c r="AG29" s="259"/>
      <c r="AH29" s="259"/>
      <c r="AI29" s="259"/>
      <c r="AJ29" s="260" t="s">
        <v>120</v>
      </c>
    </row>
    <row r="30" spans="2:36" s="278" customFormat="1" ht="9" customHeight="1" thickBo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90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</row>
    <row r="31" spans="2:36" s="278" customFormat="1" ht="39" customHeight="1" thickBot="1">
      <c r="B31" s="40" t="s">
        <v>138</v>
      </c>
      <c r="C31" s="42" t="s">
        <v>26</v>
      </c>
      <c r="D31" s="42" t="s">
        <v>12</v>
      </c>
      <c r="E31" s="42" t="s">
        <v>23</v>
      </c>
      <c r="F31" s="42" t="s">
        <v>24</v>
      </c>
      <c r="G31" s="286" t="s">
        <v>172</v>
      </c>
      <c r="H31" s="43" t="s">
        <v>162</v>
      </c>
      <c r="I31" s="42" t="s">
        <v>27</v>
      </c>
      <c r="J31" s="44"/>
      <c r="K31" s="44"/>
      <c r="L31" s="44"/>
      <c r="M31" s="44"/>
      <c r="N31" s="44"/>
      <c r="O31" s="46">
        <f>SUM(O32:O32)</f>
        <v>25000000</v>
      </c>
      <c r="P31" s="47">
        <f>SUM(P32:P32)</f>
        <v>0</v>
      </c>
      <c r="Q31" s="46">
        <f aca="true" t="shared" si="8" ref="Q31:AF31">SUM(Q32:Q32)</f>
        <v>0</v>
      </c>
      <c r="R31" s="47">
        <f t="shared" si="8"/>
        <v>0</v>
      </c>
      <c r="S31" s="46">
        <f t="shared" si="8"/>
        <v>0</v>
      </c>
      <c r="T31" s="47">
        <f t="shared" si="8"/>
        <v>0</v>
      </c>
      <c r="U31" s="46">
        <f t="shared" si="8"/>
        <v>0</v>
      </c>
      <c r="V31" s="47">
        <f t="shared" si="8"/>
        <v>0</v>
      </c>
      <c r="W31" s="46">
        <f t="shared" si="8"/>
        <v>0</v>
      </c>
      <c r="X31" s="47">
        <f t="shared" si="8"/>
        <v>0</v>
      </c>
      <c r="Y31" s="46">
        <f t="shared" si="8"/>
        <v>0</v>
      </c>
      <c r="Z31" s="47">
        <f t="shared" si="8"/>
        <v>0</v>
      </c>
      <c r="AA31" s="46">
        <f t="shared" si="8"/>
        <v>0</v>
      </c>
      <c r="AB31" s="47">
        <f t="shared" si="8"/>
        <v>0</v>
      </c>
      <c r="AC31" s="46">
        <f t="shared" si="8"/>
        <v>0</v>
      </c>
      <c r="AD31" s="47">
        <f t="shared" si="8"/>
        <v>0</v>
      </c>
      <c r="AE31" s="46">
        <f t="shared" si="8"/>
        <v>25000000</v>
      </c>
      <c r="AF31" s="47">
        <f t="shared" si="8"/>
        <v>0</v>
      </c>
      <c r="AG31" s="50"/>
      <c r="AH31" s="51"/>
      <c r="AI31" s="51"/>
      <c r="AJ31" s="172"/>
    </row>
    <row r="32" spans="2:36" s="287" customFormat="1" ht="51.75" thickBot="1">
      <c r="B32" s="293" t="s">
        <v>174</v>
      </c>
      <c r="C32" s="246" t="s">
        <v>129</v>
      </c>
      <c r="D32" s="247" t="s">
        <v>110</v>
      </c>
      <c r="E32" s="247" t="s">
        <v>178</v>
      </c>
      <c r="F32" s="259"/>
      <c r="G32" s="247"/>
      <c r="H32" s="247"/>
      <c r="I32" s="299" t="s">
        <v>157</v>
      </c>
      <c r="J32" s="294" t="s">
        <v>96</v>
      </c>
      <c r="K32" s="247">
        <v>1</v>
      </c>
      <c r="L32" s="259">
        <v>1</v>
      </c>
      <c r="M32" s="259"/>
      <c r="N32" s="259"/>
      <c r="O32" s="248">
        <v>25000000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>
        <f t="shared" si="7"/>
        <v>25000000</v>
      </c>
      <c r="AF32" s="250">
        <f t="shared" si="7"/>
        <v>0</v>
      </c>
      <c r="AG32" s="264"/>
      <c r="AH32" s="259"/>
      <c r="AI32" s="259"/>
      <c r="AJ32" s="260" t="s">
        <v>120</v>
      </c>
    </row>
    <row r="33" spans="2:36" s="278" customFormat="1" ht="9" customHeight="1" thickBo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90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 spans="2:36" s="278" customFormat="1" ht="39" customHeight="1" thickBot="1">
      <c r="B34" s="40" t="s">
        <v>138</v>
      </c>
      <c r="C34" s="42" t="s">
        <v>26</v>
      </c>
      <c r="D34" s="42" t="s">
        <v>12</v>
      </c>
      <c r="E34" s="42" t="s">
        <v>23</v>
      </c>
      <c r="F34" s="42" t="s">
        <v>24</v>
      </c>
      <c r="G34" s="286" t="s">
        <v>172</v>
      </c>
      <c r="H34" s="43" t="s">
        <v>163</v>
      </c>
      <c r="I34" s="42" t="s">
        <v>27</v>
      </c>
      <c r="J34" s="44"/>
      <c r="K34" s="44"/>
      <c r="L34" s="44"/>
      <c r="M34" s="44"/>
      <c r="N34" s="44"/>
      <c r="O34" s="46">
        <f>SUM(O35:O36)</f>
        <v>450000000</v>
      </c>
      <c r="P34" s="47">
        <f>SUM(P35:P36)</f>
        <v>0</v>
      </c>
      <c r="Q34" s="46">
        <f aca="true" t="shared" si="9" ref="Q34:AE34">SUM(Q35:Q36)</f>
        <v>0</v>
      </c>
      <c r="R34" s="47">
        <f t="shared" si="9"/>
        <v>0</v>
      </c>
      <c r="S34" s="46">
        <f t="shared" si="9"/>
        <v>0</v>
      </c>
      <c r="T34" s="47">
        <f t="shared" si="9"/>
        <v>0</v>
      </c>
      <c r="U34" s="46">
        <f t="shared" si="9"/>
        <v>0</v>
      </c>
      <c r="V34" s="47">
        <f t="shared" si="9"/>
        <v>0</v>
      </c>
      <c r="W34" s="46">
        <f t="shared" si="9"/>
        <v>0</v>
      </c>
      <c r="X34" s="47">
        <f t="shared" si="9"/>
        <v>0</v>
      </c>
      <c r="Y34" s="46">
        <f t="shared" si="9"/>
        <v>300000000</v>
      </c>
      <c r="Z34" s="47">
        <f t="shared" si="9"/>
        <v>0</v>
      </c>
      <c r="AA34" s="46">
        <f t="shared" si="9"/>
        <v>305000000</v>
      </c>
      <c r="AB34" s="47">
        <f t="shared" si="9"/>
        <v>0</v>
      </c>
      <c r="AC34" s="46">
        <f t="shared" si="9"/>
        <v>0</v>
      </c>
      <c r="AD34" s="47">
        <f t="shared" si="9"/>
        <v>0</v>
      </c>
      <c r="AE34" s="46">
        <f t="shared" si="9"/>
        <v>1055000000</v>
      </c>
      <c r="AF34" s="47">
        <f>SUM(AF35:AF36)</f>
        <v>0</v>
      </c>
      <c r="AG34" s="50"/>
      <c r="AH34" s="51"/>
      <c r="AI34" s="51"/>
      <c r="AJ34" s="172"/>
    </row>
    <row r="35" spans="2:36" s="287" customFormat="1" ht="52.5" customHeight="1">
      <c r="B35" s="515" t="s">
        <v>147</v>
      </c>
      <c r="C35" s="246" t="s">
        <v>129</v>
      </c>
      <c r="D35" s="251" t="s">
        <v>113</v>
      </c>
      <c r="E35" s="247" t="s">
        <v>54</v>
      </c>
      <c r="F35" s="259"/>
      <c r="G35" s="247"/>
      <c r="H35" s="268"/>
      <c r="I35" s="254" t="s">
        <v>175</v>
      </c>
      <c r="J35" s="268">
        <v>37</v>
      </c>
      <c r="K35" s="268">
        <v>52</v>
      </c>
      <c r="L35" s="259">
        <v>8.3</v>
      </c>
      <c r="M35" s="259"/>
      <c r="N35" s="259"/>
      <c r="O35" s="248">
        <v>25000000</v>
      </c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>
        <f t="shared" si="7"/>
        <v>25000000</v>
      </c>
      <c r="AF35" s="250">
        <f t="shared" si="7"/>
        <v>0</v>
      </c>
      <c r="AG35" s="254"/>
      <c r="AH35" s="259"/>
      <c r="AI35" s="259"/>
      <c r="AJ35" s="260" t="s">
        <v>120</v>
      </c>
    </row>
    <row r="36" spans="2:36" s="287" customFormat="1" ht="52.5" customHeight="1" thickBot="1">
      <c r="B36" s="519"/>
      <c r="C36" s="246" t="s">
        <v>129</v>
      </c>
      <c r="D36" s="251" t="s">
        <v>112</v>
      </c>
      <c r="E36" s="251" t="s">
        <v>54</v>
      </c>
      <c r="F36" s="252"/>
      <c r="G36" s="251"/>
      <c r="H36" s="261"/>
      <c r="I36" s="299" t="s">
        <v>176</v>
      </c>
      <c r="J36" s="261">
        <v>94</v>
      </c>
      <c r="K36" s="280">
        <v>100</v>
      </c>
      <c r="L36" s="252">
        <v>2.6</v>
      </c>
      <c r="M36" s="252"/>
      <c r="N36" s="252"/>
      <c r="O36" s="262">
        <f>450000000-25000000</f>
        <v>425000000</v>
      </c>
      <c r="P36" s="249"/>
      <c r="Q36" s="249"/>
      <c r="R36" s="249"/>
      <c r="S36" s="249"/>
      <c r="T36" s="249"/>
      <c r="U36" s="249"/>
      <c r="V36" s="249"/>
      <c r="W36" s="249"/>
      <c r="X36" s="249"/>
      <c r="Y36" s="249">
        <v>300000000</v>
      </c>
      <c r="Z36" s="249"/>
      <c r="AA36" s="249">
        <v>305000000</v>
      </c>
      <c r="AB36" s="249"/>
      <c r="AC36" s="249"/>
      <c r="AD36" s="249"/>
      <c r="AE36" s="250">
        <f t="shared" si="7"/>
        <v>1030000000</v>
      </c>
      <c r="AF36" s="250">
        <f t="shared" si="7"/>
        <v>0</v>
      </c>
      <c r="AG36" s="264"/>
      <c r="AH36" s="259"/>
      <c r="AI36" s="259"/>
      <c r="AJ36" s="260" t="s">
        <v>120</v>
      </c>
    </row>
    <row r="37" spans="2:36" s="278" customFormat="1" ht="9" customHeight="1" thickBo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190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</row>
    <row r="38" spans="2:36" s="278" customFormat="1" ht="39" customHeight="1" thickBot="1">
      <c r="B38" s="40" t="s">
        <v>138</v>
      </c>
      <c r="C38" s="42" t="s">
        <v>26</v>
      </c>
      <c r="D38" s="42" t="s">
        <v>12</v>
      </c>
      <c r="E38" s="42" t="s">
        <v>23</v>
      </c>
      <c r="F38" s="42" t="s">
        <v>24</v>
      </c>
      <c r="G38" s="286" t="s">
        <v>172</v>
      </c>
      <c r="H38" s="43" t="s">
        <v>164</v>
      </c>
      <c r="I38" s="42" t="s">
        <v>27</v>
      </c>
      <c r="J38" s="44"/>
      <c r="K38" s="44"/>
      <c r="L38" s="44"/>
      <c r="M38" s="44"/>
      <c r="N38" s="44"/>
      <c r="O38" s="46">
        <f>SUM(O39:O40)</f>
        <v>350000000</v>
      </c>
      <c r="P38" s="47">
        <f>SUM(P39:P40)</f>
        <v>0</v>
      </c>
      <c r="Q38" s="46">
        <f aca="true" t="shared" si="10" ref="Q38:AF38">SUM(Q39:Q40)</f>
        <v>0</v>
      </c>
      <c r="R38" s="47">
        <f t="shared" si="10"/>
        <v>0</v>
      </c>
      <c r="S38" s="46">
        <f t="shared" si="10"/>
        <v>0</v>
      </c>
      <c r="T38" s="47">
        <f t="shared" si="10"/>
        <v>0</v>
      </c>
      <c r="U38" s="46">
        <f t="shared" si="10"/>
        <v>0</v>
      </c>
      <c r="V38" s="47">
        <f t="shared" si="10"/>
        <v>0</v>
      </c>
      <c r="W38" s="46">
        <f t="shared" si="10"/>
        <v>0</v>
      </c>
      <c r="X38" s="47">
        <f t="shared" si="10"/>
        <v>0</v>
      </c>
      <c r="Y38" s="46">
        <f t="shared" si="10"/>
        <v>1300000000</v>
      </c>
      <c r="Z38" s="47">
        <f t="shared" si="10"/>
        <v>0</v>
      </c>
      <c r="AA38" s="46">
        <f t="shared" si="10"/>
        <v>100000000</v>
      </c>
      <c r="AB38" s="47">
        <f t="shared" si="10"/>
        <v>0</v>
      </c>
      <c r="AC38" s="46">
        <f t="shared" si="10"/>
        <v>750000000</v>
      </c>
      <c r="AD38" s="47">
        <f t="shared" si="10"/>
        <v>0</v>
      </c>
      <c r="AE38" s="46">
        <f t="shared" si="10"/>
        <v>2500000000</v>
      </c>
      <c r="AF38" s="47">
        <f t="shared" si="10"/>
        <v>0</v>
      </c>
      <c r="AG38" s="50"/>
      <c r="AH38" s="51"/>
      <c r="AI38" s="51"/>
      <c r="AJ38" s="172"/>
    </row>
    <row r="39" spans="2:36" s="287" customFormat="1" ht="77.25" customHeight="1" thickBot="1">
      <c r="B39" s="515" t="s">
        <v>148</v>
      </c>
      <c r="C39" s="246" t="s">
        <v>129</v>
      </c>
      <c r="D39" s="251" t="s">
        <v>114</v>
      </c>
      <c r="E39" s="251" t="s">
        <v>54</v>
      </c>
      <c r="F39" s="252"/>
      <c r="G39" s="251"/>
      <c r="H39" s="268"/>
      <c r="I39" s="254" t="s">
        <v>175</v>
      </c>
      <c r="J39" s="268">
        <v>37</v>
      </c>
      <c r="K39" s="300">
        <v>52</v>
      </c>
      <c r="L39" s="252">
        <v>9.17</v>
      </c>
      <c r="M39" s="252"/>
      <c r="N39" s="252"/>
      <c r="O39" s="262">
        <v>25000000</v>
      </c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50">
        <f t="shared" si="7"/>
        <v>25000000</v>
      </c>
      <c r="AF39" s="250">
        <f t="shared" si="7"/>
        <v>0</v>
      </c>
      <c r="AG39" s="264"/>
      <c r="AH39" s="259"/>
      <c r="AI39" s="259"/>
      <c r="AJ39" s="260" t="s">
        <v>120</v>
      </c>
    </row>
    <row r="40" spans="2:36" s="287" customFormat="1" ht="77.25" customHeight="1" thickBot="1">
      <c r="B40" s="516"/>
      <c r="C40" s="263" t="s">
        <v>129</v>
      </c>
      <c r="D40" s="264" t="s">
        <v>115</v>
      </c>
      <c r="E40" s="264" t="s">
        <v>54</v>
      </c>
      <c r="F40" s="267"/>
      <c r="G40" s="264"/>
      <c r="H40" s="269"/>
      <c r="I40" s="263" t="s">
        <v>176</v>
      </c>
      <c r="J40" s="269">
        <v>78</v>
      </c>
      <c r="K40" s="281">
        <v>80</v>
      </c>
      <c r="L40" s="267">
        <v>0.7</v>
      </c>
      <c r="M40" s="267"/>
      <c r="N40" s="267"/>
      <c r="O40" s="265">
        <v>325000000</v>
      </c>
      <c r="P40" s="266"/>
      <c r="Q40" s="266"/>
      <c r="R40" s="266"/>
      <c r="S40" s="266"/>
      <c r="T40" s="266"/>
      <c r="U40" s="266"/>
      <c r="V40" s="266"/>
      <c r="W40" s="266"/>
      <c r="X40" s="266"/>
      <c r="Y40" s="266">
        <v>1300000000</v>
      </c>
      <c r="Z40" s="266"/>
      <c r="AA40" s="266">
        <v>100000000</v>
      </c>
      <c r="AB40" s="266"/>
      <c r="AC40" s="266">
        <v>750000000</v>
      </c>
      <c r="AD40" s="266"/>
      <c r="AE40" s="266">
        <f t="shared" si="7"/>
        <v>2475000000</v>
      </c>
      <c r="AF40" s="266">
        <f t="shared" si="7"/>
        <v>0</v>
      </c>
      <c r="AG40" s="264"/>
      <c r="AH40" s="267"/>
      <c r="AI40" s="267"/>
      <c r="AJ40" s="260" t="s">
        <v>120</v>
      </c>
    </row>
    <row r="41" spans="2:36" s="303" customFormat="1" ht="15">
      <c r="B41" s="22"/>
      <c r="C41" s="22"/>
      <c r="D41" s="301"/>
      <c r="E41" s="301"/>
      <c r="F41" s="301"/>
      <c r="G41" s="301"/>
      <c r="H41" s="23"/>
      <c r="I41" s="23"/>
      <c r="J41" s="23"/>
      <c r="K41" s="24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2"/>
      <c r="AH41" s="301"/>
      <c r="AI41" s="301"/>
      <c r="AJ41" s="301"/>
    </row>
    <row r="42" spans="4:10" s="278" customFormat="1" ht="12.75">
      <c r="D42" s="229"/>
      <c r="E42" s="229"/>
      <c r="H42" s="304"/>
      <c r="I42" s="304"/>
      <c r="J42" s="304"/>
    </row>
    <row r="43" spans="4:10" s="278" customFormat="1" ht="12.75">
      <c r="D43" s="229"/>
      <c r="E43" s="229"/>
      <c r="H43" s="304"/>
      <c r="I43" s="304"/>
      <c r="J43" s="304"/>
    </row>
    <row r="44" spans="8:10" s="278" customFormat="1" ht="12.75">
      <c r="H44" s="304"/>
      <c r="I44" s="305"/>
      <c r="J44" s="305"/>
    </row>
    <row r="45" spans="8:10" s="278" customFormat="1" ht="12.75">
      <c r="H45" s="304"/>
      <c r="I45" s="305"/>
      <c r="J45" s="305"/>
    </row>
    <row r="46" spans="8:10" s="278" customFormat="1" ht="12.75">
      <c r="H46" s="304"/>
      <c r="I46" s="304"/>
      <c r="J46" s="304"/>
    </row>
    <row r="47" spans="8:10" s="278" customFormat="1" ht="12.75">
      <c r="H47" s="304"/>
      <c r="I47" s="304"/>
      <c r="J47" s="304"/>
    </row>
    <row r="48" spans="8:10" s="278" customFormat="1" ht="12.75">
      <c r="H48" s="304"/>
      <c r="I48" s="304"/>
      <c r="J48" s="304"/>
    </row>
    <row r="49" spans="8:10" s="278" customFormat="1" ht="12.75">
      <c r="H49" s="304"/>
      <c r="I49" s="304"/>
      <c r="J49" s="304"/>
    </row>
    <row r="50" spans="8:10" s="278" customFormat="1" ht="12.75">
      <c r="H50" s="304"/>
      <c r="I50" s="304"/>
      <c r="J50" s="304"/>
    </row>
    <row r="51" spans="9:10" ht="15">
      <c r="I51" s="307"/>
      <c r="J51" s="307"/>
    </row>
  </sheetData>
  <sheetProtection/>
  <mergeCells count="36">
    <mergeCell ref="B2:AJ2"/>
    <mergeCell ref="B6:B7"/>
    <mergeCell ref="I6:I7"/>
    <mergeCell ref="J6:J7"/>
    <mergeCell ref="K6:K7"/>
    <mergeCell ref="L6:L7"/>
    <mergeCell ref="O6:P6"/>
    <mergeCell ref="B3:AJ3"/>
    <mergeCell ref="B4:H4"/>
    <mergeCell ref="I4:T4"/>
    <mergeCell ref="U4:AJ4"/>
    <mergeCell ref="B5:D5"/>
    <mergeCell ref="O5:AF5"/>
    <mergeCell ref="B39:B40"/>
    <mergeCell ref="B14:B16"/>
    <mergeCell ref="B28:B29"/>
    <mergeCell ref="B35:B36"/>
    <mergeCell ref="S6:T6"/>
    <mergeCell ref="B9:AJ9"/>
    <mergeCell ref="AH6:AH7"/>
    <mergeCell ref="AI6:AI7"/>
    <mergeCell ref="AJ6:AJ7"/>
    <mergeCell ref="U6:V6"/>
    <mergeCell ref="AC6:AD6"/>
    <mergeCell ref="AG6:AG7"/>
    <mergeCell ref="W6:X6"/>
    <mergeCell ref="C6:H7"/>
    <mergeCell ref="Y6:Z6"/>
    <mergeCell ref="Q6:R6"/>
    <mergeCell ref="C8:H8"/>
    <mergeCell ref="M6:M7"/>
    <mergeCell ref="N6:N7"/>
    <mergeCell ref="F5:N5"/>
    <mergeCell ref="AG5:AJ5"/>
    <mergeCell ref="AE6:AF6"/>
    <mergeCell ref="AA6:AB6"/>
  </mergeCells>
  <printOptions/>
  <pageMargins left="1.1811023622047245" right="0" top="0.1968503937007874" bottom="0.1968503937007874" header="0.31496062992125984" footer="0.31496062992125984"/>
  <pageSetup horizontalDpi="600" verticalDpi="600" orientation="landscape" paperSize="5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0"/>
  <sheetViews>
    <sheetView zoomScale="47" zoomScaleNormal="47" zoomScalePageLayoutView="0" workbookViewId="0" topLeftCell="A1">
      <selection activeCell="O14" sqref="O14"/>
    </sheetView>
  </sheetViews>
  <sheetFormatPr defaultColWidth="11.421875" defaultRowHeight="15"/>
  <cols>
    <col min="1" max="1" width="4.57421875" style="308" customWidth="1"/>
    <col min="2" max="2" width="38.140625" style="342" customWidth="1"/>
    <col min="3" max="3" width="22.57421875" style="309" customWidth="1"/>
    <col min="4" max="4" width="27.7109375" style="308" customWidth="1"/>
    <col min="5" max="5" width="13.57421875" style="308" customWidth="1"/>
    <col min="6" max="6" width="13.57421875" style="310" customWidth="1"/>
    <col min="7" max="7" width="13.57421875" style="308" customWidth="1"/>
    <col min="8" max="8" width="13.57421875" style="341" customWidth="1"/>
    <col min="9" max="9" width="26.00390625" style="341" customWidth="1"/>
    <col min="10" max="10" width="17.57421875" style="341" customWidth="1"/>
    <col min="11" max="11" width="23.7109375" style="308" customWidth="1"/>
    <col min="12" max="12" width="22.00390625" style="339" customWidth="1"/>
    <col min="13" max="13" width="14.421875" style="339" customWidth="1"/>
    <col min="14" max="14" width="14.421875" style="308" customWidth="1"/>
    <col min="15" max="32" width="26.140625" style="308" customWidth="1"/>
    <col min="33" max="33" width="28.57421875" style="342" customWidth="1"/>
    <col min="34" max="34" width="21.421875" style="308" customWidth="1"/>
    <col min="35" max="36" width="27.7109375" style="308" customWidth="1"/>
    <col min="37" max="16384" width="11.421875" style="308" customWidth="1"/>
  </cols>
  <sheetData>
    <row r="1" spans="2:36" ht="15" thickBot="1">
      <c r="B1" s="309"/>
      <c r="D1" s="309"/>
      <c r="E1" s="309"/>
      <c r="G1" s="309"/>
      <c r="H1" s="311"/>
      <c r="I1" s="311"/>
      <c r="J1" s="311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</row>
    <row r="2" spans="2:36" ht="15">
      <c r="B2" s="572" t="s">
        <v>170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4"/>
    </row>
    <row r="3" spans="2:36" ht="15.75" thickBot="1">
      <c r="B3" s="575" t="s">
        <v>181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2:36" ht="48" customHeight="1">
      <c r="B4" s="578" t="s">
        <v>182</v>
      </c>
      <c r="C4" s="466"/>
      <c r="D4" s="466"/>
      <c r="E4" s="466"/>
      <c r="F4" s="466"/>
      <c r="G4" s="466"/>
      <c r="H4" s="467"/>
      <c r="I4" s="579" t="s">
        <v>183</v>
      </c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1"/>
      <c r="U4" s="579" t="s">
        <v>168</v>
      </c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3"/>
    </row>
    <row r="5" spans="2:36" ht="45" customHeight="1" thickBot="1">
      <c r="B5" s="561" t="s">
        <v>184</v>
      </c>
      <c r="C5" s="562"/>
      <c r="D5" s="563"/>
      <c r="E5" s="312"/>
      <c r="F5" s="564" t="s">
        <v>185</v>
      </c>
      <c r="G5" s="564"/>
      <c r="H5" s="564"/>
      <c r="I5" s="564"/>
      <c r="J5" s="564"/>
      <c r="K5" s="564"/>
      <c r="L5" s="564"/>
      <c r="M5" s="564"/>
      <c r="N5" s="565"/>
      <c r="O5" s="566" t="s">
        <v>177</v>
      </c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8"/>
      <c r="AG5" s="569" t="s">
        <v>1</v>
      </c>
      <c r="AH5" s="570"/>
      <c r="AI5" s="570"/>
      <c r="AJ5" s="571"/>
    </row>
    <row r="6" spans="2:36" ht="55.5" customHeight="1">
      <c r="B6" s="592" t="s">
        <v>14</v>
      </c>
      <c r="C6" s="594" t="s">
        <v>140</v>
      </c>
      <c r="D6" s="595"/>
      <c r="E6" s="595"/>
      <c r="F6" s="595"/>
      <c r="G6" s="595"/>
      <c r="H6" s="595"/>
      <c r="I6" s="598" t="s">
        <v>2</v>
      </c>
      <c r="J6" s="600" t="s">
        <v>15</v>
      </c>
      <c r="K6" s="600" t="s">
        <v>3</v>
      </c>
      <c r="L6" s="617" t="s">
        <v>51</v>
      </c>
      <c r="M6" s="587" t="s">
        <v>16</v>
      </c>
      <c r="N6" s="589" t="s">
        <v>17</v>
      </c>
      <c r="O6" s="591" t="s">
        <v>28</v>
      </c>
      <c r="P6" s="586"/>
      <c r="Q6" s="585" t="s">
        <v>29</v>
      </c>
      <c r="R6" s="586"/>
      <c r="S6" s="585" t="s">
        <v>30</v>
      </c>
      <c r="T6" s="586"/>
      <c r="U6" s="585" t="s">
        <v>6</v>
      </c>
      <c r="V6" s="586"/>
      <c r="W6" s="585" t="s">
        <v>5</v>
      </c>
      <c r="X6" s="586"/>
      <c r="Y6" s="585" t="s">
        <v>31</v>
      </c>
      <c r="Z6" s="586"/>
      <c r="AA6" s="585" t="s">
        <v>4</v>
      </c>
      <c r="AB6" s="586"/>
      <c r="AC6" s="585" t="s">
        <v>7</v>
      </c>
      <c r="AD6" s="586"/>
      <c r="AE6" s="585" t="s">
        <v>8</v>
      </c>
      <c r="AF6" s="614"/>
      <c r="AG6" s="615" t="s">
        <v>9</v>
      </c>
      <c r="AH6" s="602" t="s">
        <v>10</v>
      </c>
      <c r="AI6" s="604" t="s">
        <v>11</v>
      </c>
      <c r="AJ6" s="606" t="s">
        <v>18</v>
      </c>
    </row>
    <row r="7" spans="2:36" ht="16.5" customHeight="1" thickBot="1">
      <c r="B7" s="593"/>
      <c r="C7" s="596"/>
      <c r="D7" s="597"/>
      <c r="E7" s="597"/>
      <c r="F7" s="597"/>
      <c r="G7" s="597"/>
      <c r="H7" s="597"/>
      <c r="I7" s="599"/>
      <c r="J7" s="601" t="s">
        <v>15</v>
      </c>
      <c r="K7" s="601"/>
      <c r="L7" s="618"/>
      <c r="M7" s="588"/>
      <c r="N7" s="590"/>
      <c r="O7" s="313" t="s">
        <v>19</v>
      </c>
      <c r="P7" s="314" t="s">
        <v>20</v>
      </c>
      <c r="Q7" s="315" t="s">
        <v>19</v>
      </c>
      <c r="R7" s="314" t="s">
        <v>20</v>
      </c>
      <c r="S7" s="315" t="s">
        <v>19</v>
      </c>
      <c r="T7" s="314" t="s">
        <v>20</v>
      </c>
      <c r="U7" s="315" t="s">
        <v>19</v>
      </c>
      <c r="V7" s="314" t="s">
        <v>20</v>
      </c>
      <c r="W7" s="315" t="s">
        <v>19</v>
      </c>
      <c r="X7" s="314" t="s">
        <v>20</v>
      </c>
      <c r="Y7" s="315" t="s">
        <v>19</v>
      </c>
      <c r="Z7" s="314" t="s">
        <v>20</v>
      </c>
      <c r="AA7" s="315" t="s">
        <v>19</v>
      </c>
      <c r="AB7" s="314" t="s">
        <v>21</v>
      </c>
      <c r="AC7" s="315" t="s">
        <v>19</v>
      </c>
      <c r="AD7" s="314" t="s">
        <v>21</v>
      </c>
      <c r="AE7" s="315" t="s">
        <v>19</v>
      </c>
      <c r="AF7" s="316" t="s">
        <v>21</v>
      </c>
      <c r="AG7" s="616"/>
      <c r="AH7" s="603"/>
      <c r="AI7" s="605"/>
      <c r="AJ7" s="607"/>
    </row>
    <row r="8" spans="2:36" ht="51" customHeight="1" thickBot="1">
      <c r="B8" s="317" t="s">
        <v>186</v>
      </c>
      <c r="C8" s="608"/>
      <c r="D8" s="609"/>
      <c r="E8" s="609"/>
      <c r="F8" s="609"/>
      <c r="G8" s="609"/>
      <c r="H8" s="609"/>
      <c r="I8" s="318"/>
      <c r="J8" s="319"/>
      <c r="K8" s="320"/>
      <c r="L8" s="320"/>
      <c r="M8" s="321"/>
      <c r="N8" s="322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4"/>
      <c r="AH8" s="325"/>
      <c r="AI8" s="325"/>
      <c r="AJ8" s="326"/>
    </row>
    <row r="9" spans="1:36" ht="9" customHeight="1" thickBot="1">
      <c r="A9" s="327"/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1"/>
      <c r="AH9" s="611"/>
      <c r="AI9" s="611"/>
      <c r="AJ9" s="613"/>
    </row>
    <row r="10" spans="2:36" s="405" customFormat="1" ht="54" customHeight="1">
      <c r="B10" s="329" t="s">
        <v>138</v>
      </c>
      <c r="C10" s="330" t="s">
        <v>26</v>
      </c>
      <c r="D10" s="330" t="s">
        <v>12</v>
      </c>
      <c r="E10" s="330" t="s">
        <v>23</v>
      </c>
      <c r="F10" s="330" t="s">
        <v>24</v>
      </c>
      <c r="G10" s="330" t="s">
        <v>172</v>
      </c>
      <c r="H10" s="331" t="s">
        <v>13</v>
      </c>
      <c r="I10" s="330" t="s">
        <v>27</v>
      </c>
      <c r="J10" s="332" t="s">
        <v>33</v>
      </c>
      <c r="K10" s="332" t="s">
        <v>187</v>
      </c>
      <c r="L10" s="332" t="s">
        <v>212</v>
      </c>
      <c r="M10" s="332" t="s">
        <v>16</v>
      </c>
      <c r="N10" s="333" t="s">
        <v>17</v>
      </c>
      <c r="O10" s="315" t="s">
        <v>19</v>
      </c>
      <c r="P10" s="314" t="s">
        <v>20</v>
      </c>
      <c r="Q10" s="315" t="s">
        <v>19</v>
      </c>
      <c r="R10" s="314" t="s">
        <v>20</v>
      </c>
      <c r="S10" s="315" t="s">
        <v>19</v>
      </c>
      <c r="T10" s="314" t="s">
        <v>20</v>
      </c>
      <c r="U10" s="315" t="s">
        <v>19</v>
      </c>
      <c r="V10" s="314" t="s">
        <v>20</v>
      </c>
      <c r="W10" s="315" t="s">
        <v>19</v>
      </c>
      <c r="X10" s="314" t="s">
        <v>20</v>
      </c>
      <c r="Y10" s="315" t="s">
        <v>19</v>
      </c>
      <c r="Z10" s="314" t="s">
        <v>20</v>
      </c>
      <c r="AA10" s="315" t="s">
        <v>19</v>
      </c>
      <c r="AB10" s="314" t="s">
        <v>21</v>
      </c>
      <c r="AC10" s="315" t="s">
        <v>19</v>
      </c>
      <c r="AD10" s="314" t="s">
        <v>21</v>
      </c>
      <c r="AE10" s="315" t="s">
        <v>19</v>
      </c>
      <c r="AF10" s="314" t="s">
        <v>21</v>
      </c>
      <c r="AG10" s="334" t="s">
        <v>9</v>
      </c>
      <c r="AH10" s="406" t="s">
        <v>215</v>
      </c>
      <c r="AI10" s="406" t="s">
        <v>216</v>
      </c>
      <c r="AJ10" s="407" t="s">
        <v>18</v>
      </c>
    </row>
    <row r="11" spans="2:36" s="395" customFormat="1" ht="104.25" customHeight="1">
      <c r="B11" s="584" t="s">
        <v>188</v>
      </c>
      <c r="C11" s="396" t="s">
        <v>189</v>
      </c>
      <c r="D11" s="397" t="s">
        <v>190</v>
      </c>
      <c r="E11" s="396" t="s">
        <v>191</v>
      </c>
      <c r="F11" s="398"/>
      <c r="G11" s="396"/>
      <c r="H11" s="396">
        <v>0</v>
      </c>
      <c r="I11" s="396" t="s">
        <v>192</v>
      </c>
      <c r="J11" s="399">
        <v>0</v>
      </c>
      <c r="K11" s="400">
        <v>1</v>
      </c>
      <c r="L11" s="394">
        <v>1</v>
      </c>
      <c r="M11" s="398"/>
      <c r="N11" s="398"/>
      <c r="O11" s="408">
        <v>0</v>
      </c>
      <c r="P11" s="401"/>
      <c r="Q11" s="401">
        <v>0</v>
      </c>
      <c r="R11" s="401"/>
      <c r="S11" s="401">
        <v>0</v>
      </c>
      <c r="T11" s="401"/>
      <c r="U11" s="401">
        <v>0</v>
      </c>
      <c r="V11" s="401"/>
      <c r="W11" s="401">
        <v>0</v>
      </c>
      <c r="X11" s="401"/>
      <c r="Y11" s="408">
        <v>0</v>
      </c>
      <c r="Z11" s="401"/>
      <c r="AA11" s="401">
        <v>0</v>
      </c>
      <c r="AB11" s="401"/>
      <c r="AC11" s="408">
        <v>800000000</v>
      </c>
      <c r="AD11" s="401"/>
      <c r="AE11" s="401">
        <f>AC11+Y11+U11+S11+Q11+O11</f>
        <v>800000000</v>
      </c>
      <c r="AF11" s="401"/>
      <c r="AG11" s="398" t="s">
        <v>193</v>
      </c>
      <c r="AH11" s="398"/>
      <c r="AI11" s="398" t="s">
        <v>195</v>
      </c>
      <c r="AJ11" s="396" t="s">
        <v>196</v>
      </c>
    </row>
    <row r="12" spans="2:36" s="395" customFormat="1" ht="90">
      <c r="B12" s="584"/>
      <c r="C12" s="396" t="s">
        <v>197</v>
      </c>
      <c r="D12" s="397" t="s">
        <v>198</v>
      </c>
      <c r="E12" s="396" t="s">
        <v>191</v>
      </c>
      <c r="F12" s="398"/>
      <c r="G12" s="396"/>
      <c r="H12" s="396">
        <v>0</v>
      </c>
      <c r="I12" s="396" t="s">
        <v>199</v>
      </c>
      <c r="J12" s="399">
        <v>0</v>
      </c>
      <c r="K12" s="400">
        <v>6</v>
      </c>
      <c r="L12" s="394">
        <v>0</v>
      </c>
      <c r="M12" s="402"/>
      <c r="N12" s="402"/>
      <c r="O12" s="408">
        <v>0</v>
      </c>
      <c r="P12" s="403"/>
      <c r="Q12" s="403">
        <v>0</v>
      </c>
      <c r="R12" s="403"/>
      <c r="S12" s="403">
        <v>0</v>
      </c>
      <c r="T12" s="403"/>
      <c r="U12" s="403">
        <v>0</v>
      </c>
      <c r="V12" s="403"/>
      <c r="W12" s="403">
        <v>0</v>
      </c>
      <c r="X12" s="403"/>
      <c r="Y12" s="408">
        <v>0</v>
      </c>
      <c r="Z12" s="403"/>
      <c r="AA12" s="403">
        <v>0</v>
      </c>
      <c r="AB12" s="403"/>
      <c r="AC12" s="408">
        <v>0</v>
      </c>
      <c r="AD12" s="403"/>
      <c r="AE12" s="401">
        <f>AC12+Y12+U12+S12+Q12+O12</f>
        <v>0</v>
      </c>
      <c r="AF12" s="403"/>
      <c r="AG12" s="398" t="s">
        <v>193</v>
      </c>
      <c r="AH12" s="398"/>
      <c r="AI12" s="398" t="s">
        <v>195</v>
      </c>
      <c r="AJ12" s="396" t="s">
        <v>196</v>
      </c>
    </row>
    <row r="13" spans="2:36" s="395" customFormat="1" ht="105">
      <c r="B13" s="584"/>
      <c r="C13" s="396" t="s">
        <v>200</v>
      </c>
      <c r="D13" s="397" t="s">
        <v>201</v>
      </c>
      <c r="E13" s="396" t="s">
        <v>191</v>
      </c>
      <c r="F13" s="398"/>
      <c r="G13" s="396"/>
      <c r="H13" s="396">
        <v>0</v>
      </c>
      <c r="I13" s="396" t="s">
        <v>202</v>
      </c>
      <c r="J13" s="399">
        <v>100</v>
      </c>
      <c r="K13" s="400">
        <v>200</v>
      </c>
      <c r="L13" s="394">
        <v>9</v>
      </c>
      <c r="M13" s="402"/>
      <c r="N13" s="402"/>
      <c r="O13" s="408">
        <v>30000000</v>
      </c>
      <c r="P13" s="403"/>
      <c r="Q13" s="403">
        <v>0</v>
      </c>
      <c r="R13" s="403"/>
      <c r="S13" s="403">
        <v>0</v>
      </c>
      <c r="T13" s="403"/>
      <c r="U13" s="403">
        <v>0</v>
      </c>
      <c r="V13" s="403"/>
      <c r="W13" s="403">
        <v>0</v>
      </c>
      <c r="X13" s="403"/>
      <c r="Y13" s="408">
        <v>0</v>
      </c>
      <c r="Z13" s="403"/>
      <c r="AA13" s="403">
        <v>0</v>
      </c>
      <c r="AB13" s="403"/>
      <c r="AC13" s="408">
        <v>0</v>
      </c>
      <c r="AD13" s="403"/>
      <c r="AE13" s="401">
        <f>AC13+Y13+U13+S13+Q13+O13</f>
        <v>30000000</v>
      </c>
      <c r="AF13" s="403"/>
      <c r="AG13" s="398" t="s">
        <v>193</v>
      </c>
      <c r="AH13" s="398"/>
      <c r="AI13" s="398" t="s">
        <v>195</v>
      </c>
      <c r="AJ13" s="396" t="s">
        <v>196</v>
      </c>
    </row>
    <row r="14" spans="2:36" s="395" customFormat="1" ht="75">
      <c r="B14" s="584"/>
      <c r="C14" s="396" t="s">
        <v>203</v>
      </c>
      <c r="D14" s="397" t="s">
        <v>204</v>
      </c>
      <c r="E14" s="396" t="s">
        <v>54</v>
      </c>
      <c r="F14" s="398"/>
      <c r="G14" s="396"/>
      <c r="H14" s="396">
        <v>0</v>
      </c>
      <c r="I14" s="396" t="s">
        <v>205</v>
      </c>
      <c r="J14" s="399">
        <v>40</v>
      </c>
      <c r="K14" s="400">
        <v>30</v>
      </c>
      <c r="L14" s="394">
        <v>10</v>
      </c>
      <c r="M14" s="402"/>
      <c r="N14" s="402"/>
      <c r="O14" s="408">
        <v>40000000</v>
      </c>
      <c r="P14" s="403"/>
      <c r="Q14" s="403">
        <v>0</v>
      </c>
      <c r="R14" s="403"/>
      <c r="S14" s="403">
        <v>0</v>
      </c>
      <c r="T14" s="403"/>
      <c r="U14" s="403">
        <v>0</v>
      </c>
      <c r="V14" s="403"/>
      <c r="W14" s="403">
        <v>0</v>
      </c>
      <c r="X14" s="403"/>
      <c r="Y14" s="408">
        <v>100000000</v>
      </c>
      <c r="Z14" s="403"/>
      <c r="AA14" s="403">
        <v>0</v>
      </c>
      <c r="AB14" s="403"/>
      <c r="AC14" s="408">
        <v>0</v>
      </c>
      <c r="AD14" s="403"/>
      <c r="AE14" s="401">
        <f>AC14+Y14+U14+S14+Q14+O14</f>
        <v>140000000</v>
      </c>
      <c r="AF14" s="403"/>
      <c r="AG14" s="398" t="s">
        <v>193</v>
      </c>
      <c r="AH14" s="398"/>
      <c r="AI14" s="398" t="s">
        <v>195</v>
      </c>
      <c r="AJ14" s="396" t="s">
        <v>196</v>
      </c>
    </row>
    <row r="15" spans="2:36" s="395" customFormat="1" ht="60">
      <c r="B15" s="584"/>
      <c r="C15" s="396" t="s">
        <v>206</v>
      </c>
      <c r="D15" s="397" t="s">
        <v>207</v>
      </c>
      <c r="E15" s="396" t="s">
        <v>191</v>
      </c>
      <c r="F15" s="398"/>
      <c r="G15" s="396"/>
      <c r="H15" s="396">
        <v>0</v>
      </c>
      <c r="I15" s="396" t="s">
        <v>208</v>
      </c>
      <c r="J15" s="399">
        <v>0</v>
      </c>
      <c r="K15" s="400">
        <v>50</v>
      </c>
      <c r="L15" s="394">
        <v>25</v>
      </c>
      <c r="M15" s="402"/>
      <c r="N15" s="402"/>
      <c r="O15" s="408">
        <v>20000000</v>
      </c>
      <c r="P15" s="403"/>
      <c r="Q15" s="403">
        <v>0</v>
      </c>
      <c r="R15" s="403"/>
      <c r="S15" s="403">
        <v>0</v>
      </c>
      <c r="T15" s="403"/>
      <c r="U15" s="403">
        <v>0</v>
      </c>
      <c r="V15" s="403"/>
      <c r="W15" s="403">
        <v>0</v>
      </c>
      <c r="X15" s="403"/>
      <c r="Y15" s="408">
        <v>50000000</v>
      </c>
      <c r="Z15" s="403"/>
      <c r="AA15" s="403">
        <v>0</v>
      </c>
      <c r="AB15" s="403"/>
      <c r="AC15" s="408">
        <v>0</v>
      </c>
      <c r="AD15" s="403"/>
      <c r="AE15" s="401">
        <f>AC15+Y15+U15+S15+Q15+O15</f>
        <v>70000000</v>
      </c>
      <c r="AF15" s="403"/>
      <c r="AG15" s="398" t="s">
        <v>193</v>
      </c>
      <c r="AH15" s="398"/>
      <c r="AI15" s="398" t="s">
        <v>195</v>
      </c>
      <c r="AJ15" s="396" t="s">
        <v>196</v>
      </c>
    </row>
    <row r="16" spans="2:36" s="395" customFormat="1" ht="75">
      <c r="B16" s="584"/>
      <c r="C16" s="396" t="s">
        <v>209</v>
      </c>
      <c r="D16" s="397" t="s">
        <v>210</v>
      </c>
      <c r="E16" s="396" t="s">
        <v>54</v>
      </c>
      <c r="F16" s="398"/>
      <c r="G16" s="396"/>
      <c r="H16" s="396">
        <v>0</v>
      </c>
      <c r="I16" s="396" t="s">
        <v>211</v>
      </c>
      <c r="J16" s="399">
        <v>0</v>
      </c>
      <c r="K16" s="404">
        <v>0.8</v>
      </c>
      <c r="L16" s="409">
        <v>1</v>
      </c>
      <c r="M16" s="402"/>
      <c r="N16" s="402"/>
      <c r="O16" s="408">
        <v>0</v>
      </c>
      <c r="P16" s="403"/>
      <c r="Q16" s="403">
        <v>0</v>
      </c>
      <c r="R16" s="403"/>
      <c r="S16" s="403">
        <v>0</v>
      </c>
      <c r="T16" s="403"/>
      <c r="U16" s="403">
        <v>0</v>
      </c>
      <c r="V16" s="403"/>
      <c r="W16" s="403">
        <v>0</v>
      </c>
      <c r="X16" s="403"/>
      <c r="Y16" s="408">
        <v>0</v>
      </c>
      <c r="Z16" s="403"/>
      <c r="AA16" s="403">
        <v>0</v>
      </c>
      <c r="AB16" s="403"/>
      <c r="AC16" s="408">
        <v>0</v>
      </c>
      <c r="AD16" s="403"/>
      <c r="AE16" s="401">
        <f>AC16+Y16+U16+S16+Q16+O16</f>
        <v>0</v>
      </c>
      <c r="AF16" s="403"/>
      <c r="AG16" s="398" t="s">
        <v>193</v>
      </c>
      <c r="AH16" s="398"/>
      <c r="AI16" s="398" t="s">
        <v>195</v>
      </c>
      <c r="AJ16" s="396" t="s">
        <v>196</v>
      </c>
    </row>
    <row r="17" spans="2:33" s="339" customFormat="1" ht="14.25">
      <c r="B17" s="338"/>
      <c r="C17" s="328"/>
      <c r="F17" s="340"/>
      <c r="H17" s="341"/>
      <c r="I17" s="341"/>
      <c r="J17" s="341"/>
      <c r="AG17" s="338"/>
    </row>
    <row r="18" spans="2:33" s="339" customFormat="1" ht="14.25">
      <c r="B18" s="338"/>
      <c r="C18" s="328"/>
      <c r="F18" s="340"/>
      <c r="H18" s="341"/>
      <c r="I18" s="341"/>
      <c r="J18" s="341"/>
      <c r="AG18" s="338"/>
    </row>
    <row r="19" spans="2:33" s="339" customFormat="1" ht="14.25">
      <c r="B19" s="338"/>
      <c r="C19" s="328"/>
      <c r="F19" s="340"/>
      <c r="H19" s="341"/>
      <c r="I19" s="341"/>
      <c r="J19" s="341"/>
      <c r="AG19" s="338"/>
    </row>
    <row r="20" spans="9:10" ht="14.25">
      <c r="I20" s="343"/>
      <c r="J20" s="343"/>
    </row>
  </sheetData>
  <sheetProtection/>
  <mergeCells count="33">
    <mergeCell ref="AH6:AH7"/>
    <mergeCell ref="AI6:AI7"/>
    <mergeCell ref="AJ6:AJ7"/>
    <mergeCell ref="C8:H8"/>
    <mergeCell ref="B9:AJ9"/>
    <mergeCell ref="AE6:AF6"/>
    <mergeCell ref="AG6:AG7"/>
    <mergeCell ref="L6:L7"/>
    <mergeCell ref="B11:B16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5:D5"/>
    <mergeCell ref="F5:N5"/>
    <mergeCell ref="O5:AF5"/>
    <mergeCell ref="AG5:AJ5"/>
    <mergeCell ref="B2:AJ2"/>
    <mergeCell ref="B3:AJ3"/>
    <mergeCell ref="B4:H4"/>
    <mergeCell ref="I4:T4"/>
    <mergeCell ref="U4:AJ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"/>
  <sheetViews>
    <sheetView zoomScale="44" zoomScaleNormal="44" zoomScalePageLayoutView="0" workbookViewId="0" topLeftCell="A1">
      <selection activeCell="O11" sqref="O11"/>
    </sheetView>
  </sheetViews>
  <sheetFormatPr defaultColWidth="11.421875" defaultRowHeight="67.5" customHeight="1"/>
  <cols>
    <col min="1" max="1" width="4.57421875" style="308" customWidth="1"/>
    <col min="2" max="2" width="38.140625" style="342" customWidth="1"/>
    <col min="3" max="3" width="16.28125" style="309" customWidth="1"/>
    <col min="4" max="4" width="27.7109375" style="308" customWidth="1"/>
    <col min="5" max="5" width="13.57421875" style="308" customWidth="1"/>
    <col min="6" max="6" width="13.57421875" style="310" customWidth="1"/>
    <col min="7" max="7" width="13.57421875" style="308" customWidth="1"/>
    <col min="8" max="8" width="13.57421875" style="341" customWidth="1"/>
    <col min="9" max="9" width="26.00390625" style="341" customWidth="1"/>
    <col min="10" max="10" width="14.421875" style="341" customWidth="1"/>
    <col min="11" max="11" width="14.421875" style="308" customWidth="1"/>
    <col min="12" max="13" width="14.421875" style="339" customWidth="1"/>
    <col min="14" max="14" width="14.421875" style="308" customWidth="1"/>
    <col min="15" max="32" width="17.8515625" style="308" customWidth="1"/>
    <col min="33" max="33" width="15.8515625" style="342" customWidth="1"/>
    <col min="34" max="34" width="21.421875" style="308" customWidth="1"/>
    <col min="35" max="35" width="20.8515625" style="308" customWidth="1"/>
    <col min="36" max="36" width="25.00390625" style="308" customWidth="1"/>
    <col min="37" max="16384" width="11.421875" style="308" customWidth="1"/>
  </cols>
  <sheetData>
    <row r="1" spans="2:36" ht="67.5" customHeight="1" thickBot="1">
      <c r="B1" s="309"/>
      <c r="D1" s="309"/>
      <c r="E1" s="309"/>
      <c r="G1" s="309"/>
      <c r="H1" s="311"/>
      <c r="I1" s="311"/>
      <c r="J1" s="311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</row>
    <row r="2" spans="2:36" ht="67.5" customHeight="1">
      <c r="B2" s="572" t="s">
        <v>170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4"/>
    </row>
    <row r="3" spans="2:36" ht="67.5" customHeight="1" thickBot="1">
      <c r="B3" s="575" t="s">
        <v>181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7"/>
    </row>
    <row r="4" spans="2:36" ht="67.5" customHeight="1">
      <c r="B4" s="578" t="s">
        <v>182</v>
      </c>
      <c r="C4" s="466"/>
      <c r="D4" s="466"/>
      <c r="E4" s="466"/>
      <c r="F4" s="466"/>
      <c r="G4" s="466"/>
      <c r="H4" s="467"/>
      <c r="I4" s="579" t="s">
        <v>183</v>
      </c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1"/>
      <c r="U4" s="579" t="s">
        <v>168</v>
      </c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3"/>
    </row>
    <row r="5" spans="2:36" ht="67.5" customHeight="1" thickBot="1">
      <c r="B5" s="561" t="s">
        <v>213</v>
      </c>
      <c r="C5" s="562"/>
      <c r="D5" s="563"/>
      <c r="E5" s="312"/>
      <c r="F5" s="564" t="s">
        <v>214</v>
      </c>
      <c r="G5" s="564"/>
      <c r="H5" s="564"/>
      <c r="I5" s="564"/>
      <c r="J5" s="564"/>
      <c r="K5" s="564"/>
      <c r="L5" s="564"/>
      <c r="M5" s="564"/>
      <c r="N5" s="565"/>
      <c r="O5" s="566" t="s">
        <v>177</v>
      </c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8"/>
      <c r="AG5" s="569" t="s">
        <v>1</v>
      </c>
      <c r="AH5" s="570"/>
      <c r="AI5" s="570"/>
      <c r="AJ5" s="571"/>
    </row>
    <row r="6" spans="2:36" ht="67.5" customHeight="1">
      <c r="B6" s="592" t="s">
        <v>14</v>
      </c>
      <c r="C6" s="594" t="s">
        <v>140</v>
      </c>
      <c r="D6" s="595"/>
      <c r="E6" s="595"/>
      <c r="F6" s="595"/>
      <c r="G6" s="595"/>
      <c r="H6" s="595"/>
      <c r="I6" s="598" t="s">
        <v>2</v>
      </c>
      <c r="J6" s="600" t="s">
        <v>15</v>
      </c>
      <c r="K6" s="600" t="s">
        <v>3</v>
      </c>
      <c r="L6" s="617" t="s">
        <v>51</v>
      </c>
      <c r="M6" s="587" t="s">
        <v>16</v>
      </c>
      <c r="N6" s="589" t="s">
        <v>17</v>
      </c>
      <c r="O6" s="591" t="s">
        <v>28</v>
      </c>
      <c r="P6" s="586"/>
      <c r="Q6" s="585" t="s">
        <v>29</v>
      </c>
      <c r="R6" s="586"/>
      <c r="S6" s="585" t="s">
        <v>30</v>
      </c>
      <c r="T6" s="586"/>
      <c r="U6" s="585" t="s">
        <v>6</v>
      </c>
      <c r="V6" s="586"/>
      <c r="W6" s="585" t="s">
        <v>5</v>
      </c>
      <c r="X6" s="586"/>
      <c r="Y6" s="585" t="s">
        <v>31</v>
      </c>
      <c r="Z6" s="586"/>
      <c r="AA6" s="585" t="s">
        <v>4</v>
      </c>
      <c r="AB6" s="586"/>
      <c r="AC6" s="585" t="s">
        <v>7</v>
      </c>
      <c r="AD6" s="586"/>
      <c r="AE6" s="585" t="s">
        <v>8</v>
      </c>
      <c r="AF6" s="614"/>
      <c r="AG6" s="615" t="s">
        <v>9</v>
      </c>
      <c r="AH6" s="602" t="s">
        <v>10</v>
      </c>
      <c r="AI6" s="604" t="s">
        <v>11</v>
      </c>
      <c r="AJ6" s="606" t="s">
        <v>18</v>
      </c>
    </row>
    <row r="7" spans="2:36" ht="67.5" customHeight="1" thickBot="1">
      <c r="B7" s="593"/>
      <c r="C7" s="596"/>
      <c r="D7" s="597"/>
      <c r="E7" s="597"/>
      <c r="F7" s="597"/>
      <c r="G7" s="597"/>
      <c r="H7" s="597"/>
      <c r="I7" s="599"/>
      <c r="J7" s="601" t="s">
        <v>15</v>
      </c>
      <c r="K7" s="601"/>
      <c r="L7" s="618"/>
      <c r="M7" s="588"/>
      <c r="N7" s="590"/>
      <c r="O7" s="313" t="s">
        <v>19</v>
      </c>
      <c r="P7" s="314" t="s">
        <v>20</v>
      </c>
      <c r="Q7" s="315" t="s">
        <v>19</v>
      </c>
      <c r="R7" s="314" t="s">
        <v>20</v>
      </c>
      <c r="S7" s="315" t="s">
        <v>19</v>
      </c>
      <c r="T7" s="314" t="s">
        <v>20</v>
      </c>
      <c r="U7" s="315" t="s">
        <v>19</v>
      </c>
      <c r="V7" s="314" t="s">
        <v>20</v>
      </c>
      <c r="W7" s="315" t="s">
        <v>19</v>
      </c>
      <c r="X7" s="314" t="s">
        <v>20</v>
      </c>
      <c r="Y7" s="315" t="s">
        <v>19</v>
      </c>
      <c r="Z7" s="314" t="s">
        <v>20</v>
      </c>
      <c r="AA7" s="315" t="s">
        <v>19</v>
      </c>
      <c r="AB7" s="314" t="s">
        <v>21</v>
      </c>
      <c r="AC7" s="315" t="s">
        <v>19</v>
      </c>
      <c r="AD7" s="314" t="s">
        <v>21</v>
      </c>
      <c r="AE7" s="315" t="s">
        <v>19</v>
      </c>
      <c r="AF7" s="316" t="s">
        <v>21</v>
      </c>
      <c r="AG7" s="616"/>
      <c r="AH7" s="603"/>
      <c r="AI7" s="605"/>
      <c r="AJ7" s="607"/>
    </row>
    <row r="8" spans="2:36" ht="67.5" customHeight="1" thickBot="1">
      <c r="B8" s="317" t="s">
        <v>186</v>
      </c>
      <c r="C8" s="608"/>
      <c r="D8" s="609"/>
      <c r="E8" s="609"/>
      <c r="F8" s="609"/>
      <c r="G8" s="609"/>
      <c r="H8" s="609"/>
      <c r="I8" s="318"/>
      <c r="J8" s="319"/>
      <c r="K8" s="320"/>
      <c r="L8" s="320"/>
      <c r="M8" s="321"/>
      <c r="N8" s="322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4"/>
      <c r="AH8" s="325"/>
      <c r="AI8" s="325"/>
      <c r="AJ8" s="326"/>
    </row>
    <row r="9" spans="1:36" ht="17.25" customHeight="1" thickBot="1">
      <c r="A9" s="327"/>
      <c r="B9" s="62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23"/>
    </row>
    <row r="10" spans="1:37" s="355" customFormat="1" ht="67.5" customHeight="1" thickBot="1">
      <c r="A10" s="344"/>
      <c r="B10" s="345" t="s">
        <v>138</v>
      </c>
      <c r="C10" s="346" t="s">
        <v>26</v>
      </c>
      <c r="D10" s="346" t="s">
        <v>12</v>
      </c>
      <c r="E10" s="346" t="s">
        <v>23</v>
      </c>
      <c r="F10" s="346" t="s">
        <v>24</v>
      </c>
      <c r="G10" s="346" t="s">
        <v>172</v>
      </c>
      <c r="H10" s="347" t="s">
        <v>13</v>
      </c>
      <c r="I10" s="346" t="s">
        <v>27</v>
      </c>
      <c r="J10" s="348" t="s">
        <v>33</v>
      </c>
      <c r="K10" s="348" t="s">
        <v>187</v>
      </c>
      <c r="L10" s="348" t="s">
        <v>212</v>
      </c>
      <c r="M10" s="348" t="s">
        <v>16</v>
      </c>
      <c r="N10" s="348" t="s">
        <v>17</v>
      </c>
      <c r="O10" s="349" t="s">
        <v>19</v>
      </c>
      <c r="P10" s="350" t="s">
        <v>20</v>
      </c>
      <c r="Q10" s="349" t="s">
        <v>19</v>
      </c>
      <c r="R10" s="350" t="s">
        <v>20</v>
      </c>
      <c r="S10" s="349" t="s">
        <v>19</v>
      </c>
      <c r="T10" s="350" t="s">
        <v>20</v>
      </c>
      <c r="U10" s="349" t="s">
        <v>19</v>
      </c>
      <c r="V10" s="350" t="s">
        <v>20</v>
      </c>
      <c r="W10" s="349" t="s">
        <v>19</v>
      </c>
      <c r="X10" s="350" t="s">
        <v>20</v>
      </c>
      <c r="Y10" s="349" t="s">
        <v>19</v>
      </c>
      <c r="Z10" s="350" t="s">
        <v>20</v>
      </c>
      <c r="AA10" s="349" t="s">
        <v>19</v>
      </c>
      <c r="AB10" s="350" t="s">
        <v>21</v>
      </c>
      <c r="AC10" s="349" t="s">
        <v>19</v>
      </c>
      <c r="AD10" s="350" t="s">
        <v>21</v>
      </c>
      <c r="AE10" s="349" t="s">
        <v>19</v>
      </c>
      <c r="AF10" s="350" t="s">
        <v>21</v>
      </c>
      <c r="AG10" s="351" t="s">
        <v>9</v>
      </c>
      <c r="AH10" s="352" t="s">
        <v>215</v>
      </c>
      <c r="AI10" s="352" t="s">
        <v>216</v>
      </c>
      <c r="AJ10" s="353" t="s">
        <v>18</v>
      </c>
      <c r="AK10" s="354"/>
    </row>
    <row r="11" spans="2:36" s="337" customFormat="1" ht="67.5" customHeight="1">
      <c r="B11" s="619" t="s">
        <v>217</v>
      </c>
      <c r="C11" s="356" t="s">
        <v>218</v>
      </c>
      <c r="D11" s="357" t="s">
        <v>219</v>
      </c>
      <c r="E11" s="356" t="s">
        <v>191</v>
      </c>
      <c r="F11" s="358"/>
      <c r="G11" s="356"/>
      <c r="H11" s="356">
        <v>0</v>
      </c>
      <c r="I11" s="359" t="s">
        <v>220</v>
      </c>
      <c r="J11" s="360">
        <v>1</v>
      </c>
      <c r="K11" s="359">
        <v>1</v>
      </c>
      <c r="L11" s="361">
        <v>0</v>
      </c>
      <c r="M11" s="362"/>
      <c r="N11" s="362"/>
      <c r="O11" s="363">
        <f aca="true" t="shared" si="0" ref="O11:O18">P11+Q11+R11+S11+T11+U11+V11</f>
        <v>0</v>
      </c>
      <c r="P11" s="364"/>
      <c r="Q11" s="364">
        <v>0</v>
      </c>
      <c r="R11" s="364"/>
      <c r="S11" s="364">
        <v>0</v>
      </c>
      <c r="T11" s="364"/>
      <c r="U11" s="364">
        <v>0</v>
      </c>
      <c r="V11" s="364"/>
      <c r="W11" s="364">
        <v>0</v>
      </c>
      <c r="X11" s="364"/>
      <c r="Y11" s="364">
        <v>0</v>
      </c>
      <c r="Z11" s="364"/>
      <c r="AA11" s="364">
        <v>0</v>
      </c>
      <c r="AB11" s="364"/>
      <c r="AC11" s="364">
        <v>0</v>
      </c>
      <c r="AD11" s="364"/>
      <c r="AE11" s="364">
        <v>0</v>
      </c>
      <c r="AF11" s="364"/>
      <c r="AG11" s="365" t="s">
        <v>221</v>
      </c>
      <c r="AH11" s="358" t="s">
        <v>194</v>
      </c>
      <c r="AI11" s="358" t="s">
        <v>195</v>
      </c>
      <c r="AJ11" s="366" t="s">
        <v>196</v>
      </c>
    </row>
    <row r="12" spans="2:36" s="337" customFormat="1" ht="67.5" customHeight="1">
      <c r="B12" s="620"/>
      <c r="C12" s="335" t="s">
        <v>222</v>
      </c>
      <c r="D12" s="367" t="s">
        <v>223</v>
      </c>
      <c r="E12" s="335" t="s">
        <v>54</v>
      </c>
      <c r="F12" s="368"/>
      <c r="G12" s="368"/>
      <c r="H12" s="368">
        <v>1</v>
      </c>
      <c r="I12" s="369" t="s">
        <v>224</v>
      </c>
      <c r="J12" s="368">
        <v>1</v>
      </c>
      <c r="K12" s="370">
        <v>100</v>
      </c>
      <c r="L12" s="368">
        <v>1</v>
      </c>
      <c r="M12" s="371"/>
      <c r="N12" s="371"/>
      <c r="O12" s="372">
        <v>8000000</v>
      </c>
      <c r="P12" s="373"/>
      <c r="Q12" s="373">
        <v>0</v>
      </c>
      <c r="R12" s="373"/>
      <c r="S12" s="373">
        <v>0</v>
      </c>
      <c r="T12" s="373"/>
      <c r="U12" s="373">
        <v>0</v>
      </c>
      <c r="V12" s="373"/>
      <c r="W12" s="373">
        <v>0</v>
      </c>
      <c r="X12" s="373"/>
      <c r="Y12" s="373">
        <v>0</v>
      </c>
      <c r="Z12" s="373"/>
      <c r="AA12" s="373">
        <v>0</v>
      </c>
      <c r="AB12" s="373"/>
      <c r="AC12" s="373">
        <v>0</v>
      </c>
      <c r="AD12" s="373"/>
      <c r="AE12" s="373">
        <v>10000000</v>
      </c>
      <c r="AF12" s="373"/>
      <c r="AG12" s="374" t="s">
        <v>221</v>
      </c>
      <c r="AH12" s="336" t="s">
        <v>225</v>
      </c>
      <c r="AI12" s="336" t="s">
        <v>195</v>
      </c>
      <c r="AJ12" s="375" t="s">
        <v>196</v>
      </c>
    </row>
    <row r="13" spans="2:36" s="337" customFormat="1" ht="67.5" customHeight="1">
      <c r="B13" s="620"/>
      <c r="C13" s="335" t="s">
        <v>226</v>
      </c>
      <c r="D13" s="367" t="s">
        <v>227</v>
      </c>
      <c r="E13" s="335" t="s">
        <v>54</v>
      </c>
      <c r="F13" s="376"/>
      <c r="G13" s="368"/>
      <c r="H13" s="368">
        <v>0</v>
      </c>
      <c r="I13" s="369" t="s">
        <v>228</v>
      </c>
      <c r="J13" s="377">
        <v>60</v>
      </c>
      <c r="K13" s="370">
        <v>100</v>
      </c>
      <c r="L13" s="368">
        <v>1</v>
      </c>
      <c r="M13" s="378"/>
      <c r="N13" s="378"/>
      <c r="O13" s="372">
        <f t="shared" si="0"/>
        <v>0</v>
      </c>
      <c r="P13" s="373"/>
      <c r="Q13" s="373">
        <v>0</v>
      </c>
      <c r="R13" s="373"/>
      <c r="S13" s="373">
        <v>0</v>
      </c>
      <c r="T13" s="373"/>
      <c r="U13" s="373">
        <v>0</v>
      </c>
      <c r="V13" s="373"/>
      <c r="W13" s="373">
        <v>0</v>
      </c>
      <c r="X13" s="373"/>
      <c r="Y13" s="373">
        <v>0</v>
      </c>
      <c r="Z13" s="373"/>
      <c r="AA13" s="373">
        <v>0</v>
      </c>
      <c r="AB13" s="373"/>
      <c r="AC13" s="373">
        <v>0</v>
      </c>
      <c r="AD13" s="373"/>
      <c r="AE13" s="373">
        <v>0</v>
      </c>
      <c r="AF13" s="373"/>
      <c r="AG13" s="374" t="s">
        <v>221</v>
      </c>
      <c r="AH13" s="336" t="s">
        <v>194</v>
      </c>
      <c r="AI13" s="336" t="s">
        <v>195</v>
      </c>
      <c r="AJ13" s="375" t="s">
        <v>196</v>
      </c>
    </row>
    <row r="14" spans="2:36" s="337" customFormat="1" ht="67.5" customHeight="1">
      <c r="B14" s="620"/>
      <c r="C14" s="335" t="s">
        <v>229</v>
      </c>
      <c r="D14" s="367" t="s">
        <v>230</v>
      </c>
      <c r="E14" s="335" t="s">
        <v>191</v>
      </c>
      <c r="F14" s="336"/>
      <c r="G14" s="335"/>
      <c r="H14" s="335">
        <v>0</v>
      </c>
      <c r="I14" s="369" t="s">
        <v>231</v>
      </c>
      <c r="J14" s="377">
        <v>1</v>
      </c>
      <c r="K14" s="370">
        <v>1</v>
      </c>
      <c r="L14" s="379">
        <v>0</v>
      </c>
      <c r="M14" s="380"/>
      <c r="N14" s="380"/>
      <c r="O14" s="372">
        <f t="shared" si="0"/>
        <v>0</v>
      </c>
      <c r="P14" s="373"/>
      <c r="Q14" s="373">
        <v>0</v>
      </c>
      <c r="R14" s="373"/>
      <c r="S14" s="373">
        <v>0</v>
      </c>
      <c r="T14" s="373"/>
      <c r="U14" s="373">
        <v>0</v>
      </c>
      <c r="V14" s="373"/>
      <c r="W14" s="373">
        <v>0</v>
      </c>
      <c r="X14" s="373"/>
      <c r="Y14" s="373">
        <v>0</v>
      </c>
      <c r="Z14" s="373"/>
      <c r="AA14" s="373">
        <v>0</v>
      </c>
      <c r="AB14" s="373"/>
      <c r="AC14" s="373">
        <v>0</v>
      </c>
      <c r="AD14" s="373"/>
      <c r="AE14" s="373">
        <v>0</v>
      </c>
      <c r="AF14" s="373"/>
      <c r="AG14" s="374" t="s">
        <v>221</v>
      </c>
      <c r="AH14" s="336" t="s">
        <v>194</v>
      </c>
      <c r="AI14" s="336" t="s">
        <v>195</v>
      </c>
      <c r="AJ14" s="375" t="s">
        <v>196</v>
      </c>
    </row>
    <row r="15" spans="2:36" s="337" customFormat="1" ht="67.5" customHeight="1">
      <c r="B15" s="620"/>
      <c r="C15" s="335" t="s">
        <v>232</v>
      </c>
      <c r="D15" s="367" t="s">
        <v>233</v>
      </c>
      <c r="E15" s="335" t="s">
        <v>191</v>
      </c>
      <c r="F15" s="336"/>
      <c r="G15" s="335"/>
      <c r="H15" s="335">
        <v>0</v>
      </c>
      <c r="I15" s="369" t="s">
        <v>234</v>
      </c>
      <c r="J15" s="377">
        <v>1</v>
      </c>
      <c r="K15" s="370">
        <v>2</v>
      </c>
      <c r="L15" s="379">
        <v>1</v>
      </c>
      <c r="M15" s="380"/>
      <c r="N15" s="380"/>
      <c r="O15" s="372">
        <f t="shared" si="0"/>
        <v>0</v>
      </c>
      <c r="P15" s="373"/>
      <c r="Q15" s="373">
        <v>0</v>
      </c>
      <c r="R15" s="373"/>
      <c r="S15" s="373">
        <v>0</v>
      </c>
      <c r="T15" s="373"/>
      <c r="U15" s="373">
        <v>0</v>
      </c>
      <c r="V15" s="373"/>
      <c r="W15" s="373">
        <v>0</v>
      </c>
      <c r="X15" s="373"/>
      <c r="Y15" s="373">
        <v>0</v>
      </c>
      <c r="Z15" s="373"/>
      <c r="AA15" s="373">
        <v>0</v>
      </c>
      <c r="AB15" s="373"/>
      <c r="AC15" s="373">
        <v>0</v>
      </c>
      <c r="AD15" s="373"/>
      <c r="AE15" s="373">
        <v>0</v>
      </c>
      <c r="AF15" s="373"/>
      <c r="AG15" s="374" t="s">
        <v>221</v>
      </c>
      <c r="AH15" s="336" t="s">
        <v>194</v>
      </c>
      <c r="AI15" s="336" t="s">
        <v>195</v>
      </c>
      <c r="AJ15" s="375" t="s">
        <v>196</v>
      </c>
    </row>
    <row r="16" spans="2:36" s="337" customFormat="1" ht="67.5" customHeight="1">
      <c r="B16" s="620"/>
      <c r="C16" s="335" t="s">
        <v>235</v>
      </c>
      <c r="D16" s="367" t="s">
        <v>236</v>
      </c>
      <c r="E16" s="335" t="s">
        <v>191</v>
      </c>
      <c r="F16" s="336"/>
      <c r="G16" s="335"/>
      <c r="H16" s="335">
        <v>0</v>
      </c>
      <c r="I16" s="369" t="s">
        <v>237</v>
      </c>
      <c r="J16" s="377">
        <v>0</v>
      </c>
      <c r="K16" s="370">
        <v>100</v>
      </c>
      <c r="L16" s="379">
        <v>0</v>
      </c>
      <c r="M16" s="380"/>
      <c r="N16" s="380"/>
      <c r="O16" s="372">
        <f t="shared" si="0"/>
        <v>0</v>
      </c>
      <c r="P16" s="373"/>
      <c r="Q16" s="373">
        <v>0</v>
      </c>
      <c r="R16" s="373"/>
      <c r="S16" s="373">
        <v>0</v>
      </c>
      <c r="T16" s="373"/>
      <c r="U16" s="373">
        <v>0</v>
      </c>
      <c r="V16" s="373"/>
      <c r="W16" s="373">
        <v>0</v>
      </c>
      <c r="X16" s="373"/>
      <c r="Y16" s="373">
        <v>0</v>
      </c>
      <c r="Z16" s="373"/>
      <c r="AA16" s="373">
        <v>0</v>
      </c>
      <c r="AB16" s="373"/>
      <c r="AC16" s="373">
        <v>0</v>
      </c>
      <c r="AD16" s="373"/>
      <c r="AE16" s="373">
        <v>0</v>
      </c>
      <c r="AF16" s="373"/>
      <c r="AG16" s="374" t="s">
        <v>221</v>
      </c>
      <c r="AH16" s="336" t="s">
        <v>194</v>
      </c>
      <c r="AI16" s="336" t="s">
        <v>195</v>
      </c>
      <c r="AJ16" s="375" t="s">
        <v>196</v>
      </c>
    </row>
    <row r="17" spans="1:36" s="381" customFormat="1" ht="67.5" customHeight="1">
      <c r="A17" s="337"/>
      <c r="B17" s="620"/>
      <c r="C17" s="335" t="s">
        <v>238</v>
      </c>
      <c r="D17" s="367" t="s">
        <v>239</v>
      </c>
      <c r="E17" s="335" t="s">
        <v>191</v>
      </c>
      <c r="F17" s="336"/>
      <c r="G17" s="335"/>
      <c r="H17" s="335">
        <v>0</v>
      </c>
      <c r="I17" s="369" t="s">
        <v>240</v>
      </c>
      <c r="J17" s="377">
        <v>0</v>
      </c>
      <c r="K17" s="370">
        <v>1</v>
      </c>
      <c r="L17" s="379">
        <v>0</v>
      </c>
      <c r="M17" s="380"/>
      <c r="N17" s="380"/>
      <c r="O17" s="372">
        <f t="shared" si="0"/>
        <v>0</v>
      </c>
      <c r="P17" s="373"/>
      <c r="Q17" s="373">
        <v>0</v>
      </c>
      <c r="R17" s="373"/>
      <c r="S17" s="373">
        <v>0</v>
      </c>
      <c r="T17" s="373"/>
      <c r="U17" s="373">
        <v>0</v>
      </c>
      <c r="V17" s="373"/>
      <c r="W17" s="373">
        <v>0</v>
      </c>
      <c r="X17" s="373"/>
      <c r="Y17" s="373">
        <v>0</v>
      </c>
      <c r="Z17" s="373"/>
      <c r="AA17" s="373">
        <v>0</v>
      </c>
      <c r="AB17" s="373"/>
      <c r="AC17" s="373">
        <v>0</v>
      </c>
      <c r="AD17" s="373"/>
      <c r="AE17" s="373">
        <v>0</v>
      </c>
      <c r="AF17" s="373"/>
      <c r="AG17" s="374" t="s">
        <v>221</v>
      </c>
      <c r="AH17" s="336" t="s">
        <v>194</v>
      </c>
      <c r="AI17" s="336" t="s">
        <v>195</v>
      </c>
      <c r="AJ17" s="375" t="s">
        <v>196</v>
      </c>
    </row>
    <row r="18" spans="1:36" s="381" customFormat="1" ht="67.5" customHeight="1" thickBot="1">
      <c r="A18" s="337"/>
      <c r="B18" s="621"/>
      <c r="C18" s="382" t="s">
        <v>241</v>
      </c>
      <c r="D18" s="383" t="s">
        <v>242</v>
      </c>
      <c r="E18" s="382" t="s">
        <v>191</v>
      </c>
      <c r="F18" s="384"/>
      <c r="G18" s="382"/>
      <c r="H18" s="382">
        <v>0</v>
      </c>
      <c r="I18" s="385" t="s">
        <v>243</v>
      </c>
      <c r="J18" s="386">
        <v>0</v>
      </c>
      <c r="K18" s="387">
        <v>50</v>
      </c>
      <c r="L18" s="388">
        <v>0</v>
      </c>
      <c r="M18" s="389"/>
      <c r="N18" s="389"/>
      <c r="O18" s="390">
        <f t="shared" si="0"/>
        <v>0</v>
      </c>
      <c r="P18" s="391"/>
      <c r="Q18" s="391">
        <v>0</v>
      </c>
      <c r="R18" s="391"/>
      <c r="S18" s="391">
        <v>0</v>
      </c>
      <c r="T18" s="391"/>
      <c r="U18" s="391">
        <v>0</v>
      </c>
      <c r="V18" s="391"/>
      <c r="W18" s="391">
        <v>0</v>
      </c>
      <c r="X18" s="391"/>
      <c r="Y18" s="391">
        <v>0</v>
      </c>
      <c r="Z18" s="391"/>
      <c r="AA18" s="391">
        <v>0</v>
      </c>
      <c r="AB18" s="391"/>
      <c r="AC18" s="391">
        <v>0</v>
      </c>
      <c r="AD18" s="391"/>
      <c r="AE18" s="391">
        <v>0</v>
      </c>
      <c r="AF18" s="391"/>
      <c r="AG18" s="392" t="s">
        <v>221</v>
      </c>
      <c r="AH18" s="384" t="s">
        <v>194</v>
      </c>
      <c r="AI18" s="384" t="s">
        <v>195</v>
      </c>
      <c r="AJ18" s="393" t="s">
        <v>196</v>
      </c>
    </row>
    <row r="19" spans="2:33" s="339" customFormat="1" ht="67.5" customHeight="1">
      <c r="B19" s="338"/>
      <c r="C19" s="328"/>
      <c r="F19" s="340"/>
      <c r="H19" s="341"/>
      <c r="I19" s="341"/>
      <c r="J19" s="341"/>
      <c r="AG19" s="338"/>
    </row>
    <row r="20" spans="9:10" ht="67.5" customHeight="1">
      <c r="I20" s="343"/>
      <c r="J20" s="343"/>
    </row>
  </sheetData>
  <sheetProtection/>
  <mergeCells count="33">
    <mergeCell ref="AH6:AH7"/>
    <mergeCell ref="AI6:AI7"/>
    <mergeCell ref="AJ6:AJ7"/>
    <mergeCell ref="C8:H8"/>
    <mergeCell ref="B9:AJ9"/>
    <mergeCell ref="AE6:AF6"/>
    <mergeCell ref="AG6:AG7"/>
    <mergeCell ref="L6:L7"/>
    <mergeCell ref="B11:B18"/>
    <mergeCell ref="W6:X6"/>
    <mergeCell ref="Y6:Z6"/>
    <mergeCell ref="AA6:AB6"/>
    <mergeCell ref="AC6:AD6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B5:D5"/>
    <mergeCell ref="F5:N5"/>
    <mergeCell ref="O5:AF5"/>
    <mergeCell ref="AG5:AJ5"/>
    <mergeCell ref="B2:AJ2"/>
    <mergeCell ref="B3:AJ3"/>
    <mergeCell ref="B4:H4"/>
    <mergeCell ref="I4:T4"/>
    <mergeCell ref="U4:AJ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David Suarez Sanchez</cp:lastModifiedBy>
  <cp:lastPrinted>2013-01-28T20:05:10Z</cp:lastPrinted>
  <dcterms:created xsi:type="dcterms:W3CDTF">2012-06-04T03:15:36Z</dcterms:created>
  <dcterms:modified xsi:type="dcterms:W3CDTF">2013-07-15T19:35:17Z</dcterms:modified>
  <cp:category/>
  <cp:version/>
  <cp:contentType/>
  <cp:contentStatus/>
</cp:coreProperties>
</file>