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0815" windowHeight="8505" tabRatio="877" activeTab="6"/>
  </bookViews>
  <sheets>
    <sheet name="PLAN INDICATIVO" sheetId="1" r:id="rId1"/>
    <sheet name="P.A. OBRAS PUBLICAS" sheetId="2" r:id="rId2"/>
    <sheet name="P.A.CULTURA" sheetId="3" r:id="rId3"/>
    <sheet name="P.A. DESARROLLO SOCIAL" sheetId="4" r:id="rId4"/>
    <sheet name="P.A. INDER " sheetId="5" r:id="rId5"/>
    <sheet name="Hoja1" sheetId="6" r:id="rId6"/>
    <sheet name="P.A. D.SOCIAL 2012" sheetId="7" r:id="rId7"/>
  </sheets>
  <definedNames>
    <definedName name="_xlnm._FilterDatabase" localSheetId="0" hidden="1">'PLAN INDICATIVO'!$A$5:$CD$242</definedName>
  </definedNames>
  <calcPr fullCalcOnLoad="1"/>
</workbook>
</file>

<file path=xl/comments1.xml><?xml version="1.0" encoding="utf-8"?>
<comments xmlns="http://schemas.openxmlformats.org/spreadsheetml/2006/main">
  <authors>
    <author>Diana</author>
    <author>clcruz</author>
  </authors>
  <commentList>
    <comment ref="C5" authorId="0">
      <text>
        <r>
          <rPr>
            <b/>
            <sz val="9"/>
            <rFont val="Tahoma"/>
            <family val="2"/>
          </rPr>
          <t>COLOCARLE UN VALOR EN PORCENTAJE A LAS DIMENSIONES O EJES QUE SUMEN EL 100%.
EL VALOR DEL PONDERADOR PUEDE SER POR ASIGNACION PRESUPUESTAL O POR IMPORTANCIA DE LA META EN EL PLAN DE DESARROLLO</t>
        </r>
      </text>
    </comment>
    <comment ref="F5" authorId="0">
      <text>
        <r>
          <rPr>
            <b/>
            <sz val="9"/>
            <rFont val="Tahoma"/>
            <family val="2"/>
          </rPr>
          <t>COLOCARLE UN VALOR EN PORCENTAJE A LOS SECTORES QUE SUMEN EL 100%.
EL VALOR DEL PONDERADOR PUEDE SER POR ASIGNACION PRESUPUESTAL O POR IMPORTANCIA DE LA META EN EL PLAN DE DESARROLLO</t>
        </r>
      </text>
    </comment>
    <comment ref="K5" authorId="0">
      <text>
        <r>
          <rPr>
            <b/>
            <sz val="9"/>
            <rFont val="Tahoma"/>
            <family val="2"/>
          </rPr>
          <t xml:space="preserve">EL INDICADOR DE LA META ES LA UNIDAD DE MEDIDA </t>
        </r>
      </text>
    </comment>
    <comment ref="L5" authorId="0">
      <text>
        <r>
          <rPr>
            <b/>
            <sz val="9"/>
            <rFont val="Tahoma"/>
            <family val="2"/>
          </rPr>
          <t xml:space="preserve">ES OBLIGATORIA PARA METAS DE RESULTADO </t>
        </r>
      </text>
    </comment>
    <comment ref="M5" authorId="1">
      <text>
        <r>
          <rPr>
            <sz val="10"/>
            <rFont val="Tahoma"/>
            <family val="2"/>
          </rPr>
          <t>ES LA META DE RESULTADO QUE SE PROPUSO LOGRAR  EN LOS 4 AÑOS DE GOBIERNO.</t>
        </r>
        <r>
          <rPr>
            <sz val="8"/>
            <rFont val="Tahoma"/>
            <family val="2"/>
          </rPr>
          <t xml:space="preserve">
</t>
        </r>
      </text>
    </comment>
    <comment ref="N5" authorId="0">
      <text>
        <r>
          <rPr>
            <b/>
            <sz val="9"/>
            <rFont val="Tahoma"/>
            <family val="2"/>
          </rPr>
          <t>COLOCARLE UN VALOR EN PORCENTAJE A LAS METAS DE RESULTADO QUE  SUMEN EL 100%.
EL VALOR DEL PONDERADOR PUEDE SER POR ASIGNACION PRESUPUESTAL O POR IMPORTANCIA DE LA META EN EL PLAN DE DESARROLLO</t>
        </r>
      </text>
    </comment>
    <comment ref="O5" authorId="1">
      <text>
        <r>
          <rPr>
            <sz val="10"/>
            <rFont val="Tahoma"/>
            <family val="2"/>
          </rPr>
          <t>A LAS METAS DE RESULTADO  SE LES  REALIZARA  UN  MONITOREO  CADA 2 AÑOS PARA MEDIR SU AVANCE.</t>
        </r>
      </text>
    </comment>
    <comment ref="Q5" authorId="0">
      <text>
        <r>
          <rPr>
            <b/>
            <sz val="9"/>
            <rFont val="Tahoma"/>
            <family val="2"/>
          </rPr>
          <t xml:space="preserve">NUMERO DE LA META DE PRODUCTO, HACERLO DE FORMA CONSECUTIVA CUANDO SE CAMBIE DE SECTOR </t>
        </r>
      </text>
    </comment>
    <comment ref="R5" authorId="0">
      <text>
        <r>
          <rPr>
            <b/>
            <sz val="9"/>
            <rFont val="Tahoma"/>
            <family val="2"/>
          </rPr>
          <t>COLOCAR EL CODIGO O0 CUENTA FUT A CADA META DE PRODUCTO, ESTO FACILITARÁ EL GASTO DE INVERSIÓN DESDE EL INICIO DEL PROCESO</t>
        </r>
      </text>
    </comment>
    <comment ref="T5" authorId="0">
      <text>
        <r>
          <rPr>
            <b/>
            <sz val="9"/>
            <rFont val="Tahoma"/>
            <family val="2"/>
          </rPr>
          <t xml:space="preserve"> LA DESCRIPCION DE LA META DE PRODUCTO DEBE TENER COMO MÍNIMO UNA ACCIÓN Y UNA  CANTIDAD, EJEMPLO: DESARROLLO E IMPLEMENTACION DE 1 PROGRAMA DE PREVENCION DE VIOLENCIA CONTRA LA MUJER.  </t>
        </r>
      </text>
    </comment>
    <comment ref="U5" authorId="0">
      <text>
        <r>
          <rPr>
            <b/>
            <sz val="9"/>
            <rFont val="Tahoma"/>
            <family val="2"/>
          </rPr>
          <t>EL INDICADOR ES LA UNIDAD DE MEDIDA DE LA META DE PRODUCTO</t>
        </r>
      </text>
    </comment>
    <comment ref="V5" authorId="0">
      <text>
        <r>
          <rPr>
            <b/>
            <sz val="9"/>
            <rFont val="Tahoma"/>
            <family val="2"/>
          </rPr>
          <t>HAY TRES TIPOS DE META: META DE INCREMENTO - MI, META DE REDUCCIÓN - MR Y META DE MANTENIMIENTO - MM</t>
        </r>
      </text>
    </comment>
    <comment ref="W5" authorId="0">
      <text>
        <r>
          <rPr>
            <b/>
            <sz val="9"/>
            <rFont val="Tahoma"/>
            <family val="2"/>
          </rPr>
          <t>PRIMERA INFANCIA, INFANCIA, ADOLESCENCIA, JUVENTUD, MUJER, FAMILIA, VCA ( DESPLAZADOS) DISCAPACITADOS, ADULTOS MAYORES, AFRODESCENDIENTES, INDIGENAS, ROOM</t>
        </r>
      </text>
    </comment>
    <comment ref="X5" authorId="0">
      <text>
        <r>
          <rPr>
            <b/>
            <sz val="9"/>
            <rFont val="Tahoma"/>
            <family val="2"/>
          </rPr>
          <t>EN TODOS LOS CASOS NO ES INDISPENSABLE</t>
        </r>
      </text>
    </comment>
    <comment ref="Z5" authorId="1">
      <text>
        <r>
          <rPr>
            <sz val="10"/>
            <rFont val="Tahoma"/>
            <family val="2"/>
          </rPr>
          <t>ES LA META DE PRODUCTO QUE SE PROPUSO LOGRAR  EN LOS 4 AÑOS DE GOBIERNO.</t>
        </r>
      </text>
    </comment>
    <comment ref="AA5" authorId="0">
      <text>
        <r>
          <rPr>
            <b/>
            <sz val="9"/>
            <rFont val="Tahoma"/>
            <family val="2"/>
          </rPr>
          <t>COLOCARLE UN VALOR EN PORCENTAJE A LAS METAS DE PRODUCTO QUE  SUMEN EL 100%.
EL VALOR DEL PONDERADOR PUEDE SER POR ASIGNACION PRESUPUESTAL O POR IMPORTANCIA DE LA META EN EL PLAN DE DESARROLLO</t>
        </r>
      </text>
    </comment>
    <comment ref="AC5" authorId="1">
      <text>
        <r>
          <rPr>
            <sz val="8"/>
            <rFont val="Tahoma"/>
            <family val="2"/>
          </rPr>
          <t xml:space="preserve">NO OLVIDAR ACUMULAR  LO PROGRAMADO CON LA LINEA BASE   EN EL CASO  QUE HAYA </t>
        </r>
      </text>
    </comment>
    <comment ref="AF5" authorId="1">
      <text>
        <r>
          <rPr>
            <sz val="8"/>
            <rFont val="Tahoma"/>
            <family val="2"/>
          </rPr>
          <t>NO OLVIDAR ACUMULAR  LO PROGRAMADO CON EL AÑO ANTERIOR (PROGRAMADO 2012)</t>
        </r>
      </text>
    </comment>
    <comment ref="AI5" authorId="1">
      <text>
        <r>
          <rPr>
            <sz val="8"/>
            <rFont val="Tahoma"/>
            <family val="2"/>
          </rPr>
          <t>NO OLVIDAR ACUMULAR  LO PROGRAMADO CON EL AÑO ANTERIOR (PROGRAMADO 2013</t>
        </r>
      </text>
    </comment>
    <comment ref="AL5" authorId="1">
      <text>
        <r>
          <rPr>
            <sz val="8"/>
            <rFont val="Tahoma"/>
            <family val="2"/>
          </rPr>
          <t>NO OLVIDAR ACUMULAR  LO PROGRAMADO CON EL AÑO ANTERIOR (PROGRAMADO 2014)</t>
        </r>
      </text>
    </comment>
    <comment ref="CC5" authorId="0">
      <text>
        <r>
          <rPr>
            <b/>
            <sz val="9"/>
            <rFont val="Tahoma"/>
            <family val="2"/>
          </rPr>
          <t xml:space="preserve">EL SECRETARIO O JEFE DE DEPENDENCIA </t>
        </r>
        <r>
          <rPr>
            <sz val="9"/>
            <rFont val="Tahoma"/>
            <family val="2"/>
          </rPr>
          <t xml:space="preserve">
</t>
        </r>
      </text>
    </comment>
    <comment ref="Y5" authorId="0">
      <text>
        <r>
          <rPr>
            <b/>
            <sz val="9"/>
            <rFont val="Tahoma"/>
            <family val="2"/>
          </rPr>
          <t>COLOCARLE UN VALOR EN PORCENTAJE A LAS METAS DE RESULTADO QUE  SUMEN EL 100%.
EL VALOR DEL PONDERADOR PUEDE SER POR ASIGNACION PRESUPUESTAL O POR IMPORTANCIA DE LA META EN EL PLAN DE DESARROLLO</t>
        </r>
      </text>
    </comment>
  </commentList>
</comments>
</file>

<file path=xl/comments2.xml><?xml version="1.0" encoding="utf-8"?>
<comments xmlns="http://schemas.openxmlformats.org/spreadsheetml/2006/main">
  <authors>
    <author>dcherrera</author>
    <author>Diana</author>
  </authors>
  <commentList>
    <comment ref="B9" authorId="0">
      <text>
        <r>
          <rPr>
            <b/>
            <sz val="8"/>
            <rFont val="Tahoma"/>
            <family val="2"/>
          </rPr>
          <t xml:space="preserve">JEFE DE LA ENTIDAD </t>
        </r>
      </text>
    </comment>
    <comment ref="AG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 authorId="1">
      <text>
        <r>
          <rPr>
            <b/>
            <sz val="9"/>
            <rFont val="Tahoma"/>
            <family val="2"/>
          </rPr>
          <t>MEDIO DE EVIDENCIA. INFORME, RESGISTRO FOTOGRAFICO, PLANILLA, ETC</t>
        </r>
      </text>
    </comment>
    <comment ref="B28" authorId="0">
      <text>
        <r>
          <rPr>
            <b/>
            <sz val="8"/>
            <rFont val="Tahoma"/>
            <family val="2"/>
          </rPr>
          <t xml:space="preserve">JEFE DE LA ENTIDAD </t>
        </r>
      </text>
    </comment>
    <comment ref="AG2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28" authorId="1">
      <text>
        <r>
          <rPr>
            <b/>
            <sz val="9"/>
            <rFont val="Tahoma"/>
            <family val="2"/>
          </rPr>
          <t>MEDIO DE EVIDENCIA. INFORME, RESGISTRO FOTOGRAFICO, PLANILLA, ETC</t>
        </r>
      </text>
    </comment>
    <comment ref="B39" authorId="0">
      <text>
        <r>
          <rPr>
            <b/>
            <sz val="8"/>
            <rFont val="Tahoma"/>
            <family val="2"/>
          </rPr>
          <t xml:space="preserve">JEFE DE LA ENTIDAD </t>
        </r>
      </text>
    </comment>
    <comment ref="AG3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39" authorId="1">
      <text>
        <r>
          <rPr>
            <b/>
            <sz val="9"/>
            <rFont val="Tahoma"/>
            <family val="2"/>
          </rPr>
          <t>MEDIO DE EVIDENCIA. INFORME, RESGISTRO FOTOGRAFICO, PLANILLA, ETC</t>
        </r>
      </text>
    </comment>
    <comment ref="B50" authorId="0">
      <text>
        <r>
          <rPr>
            <b/>
            <sz val="8"/>
            <rFont val="Tahoma"/>
            <family val="2"/>
          </rPr>
          <t xml:space="preserve">JEFE DE LA ENTIDAD </t>
        </r>
      </text>
    </comment>
    <comment ref="AG50"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50" authorId="1">
      <text>
        <r>
          <rPr>
            <b/>
            <sz val="9"/>
            <rFont val="Tahoma"/>
            <family val="2"/>
          </rPr>
          <t>MEDIO DE EVIDENCIA. INFORME, RESGISTRO FOTOGRAFICO, PLANILLA, ETC</t>
        </r>
      </text>
    </comment>
    <comment ref="B63" authorId="0">
      <text>
        <r>
          <rPr>
            <b/>
            <sz val="8"/>
            <rFont val="Tahoma"/>
            <family val="2"/>
          </rPr>
          <t xml:space="preserve">JEFE DE LA ENTIDAD </t>
        </r>
      </text>
    </comment>
    <comment ref="AG63"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3" authorId="1">
      <text>
        <r>
          <rPr>
            <b/>
            <sz val="9"/>
            <rFont val="Tahoma"/>
            <family val="2"/>
          </rPr>
          <t>MEDIO DE EVIDENCIA. INFORME, RESGISTRO FOTOGRAFICO, PLANILLA, ETC</t>
        </r>
      </text>
    </comment>
    <comment ref="B73" authorId="0">
      <text>
        <r>
          <rPr>
            <b/>
            <sz val="8"/>
            <rFont val="Tahoma"/>
            <family val="2"/>
          </rPr>
          <t xml:space="preserve">JEFE DE LA ENTIDAD </t>
        </r>
      </text>
    </comment>
    <comment ref="AG73"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73" authorId="1">
      <text>
        <r>
          <rPr>
            <b/>
            <sz val="9"/>
            <rFont val="Tahoma"/>
            <family val="2"/>
          </rPr>
          <t>MEDIO DE EVIDENCIA. INFORME, RESGISTRO FOTOGRAFICO, PLANILLA, ETC</t>
        </r>
      </text>
    </comment>
    <comment ref="B94" authorId="0">
      <text>
        <r>
          <rPr>
            <b/>
            <sz val="8"/>
            <rFont val="Tahoma"/>
            <family val="2"/>
          </rPr>
          <t xml:space="preserve">JEFE DE LA ENTIDAD </t>
        </r>
      </text>
    </comment>
    <comment ref="AG94"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4" authorId="1">
      <text>
        <r>
          <rPr>
            <b/>
            <sz val="9"/>
            <rFont val="Tahoma"/>
            <family val="2"/>
          </rPr>
          <t>MEDIO DE EVIDENCIA. INFORME, RESGISTRO FOTOGRAFICO, PLANILLA, ETC</t>
        </r>
      </text>
    </comment>
    <comment ref="B108" authorId="0">
      <text>
        <r>
          <rPr>
            <b/>
            <sz val="8"/>
            <rFont val="Tahoma"/>
            <family val="2"/>
          </rPr>
          <t xml:space="preserve">JEFE DE LA ENTIDAD </t>
        </r>
      </text>
    </comment>
    <comment ref="AG10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08" authorId="1">
      <text>
        <r>
          <rPr>
            <b/>
            <sz val="9"/>
            <rFont val="Tahoma"/>
            <family val="2"/>
          </rPr>
          <t>MEDIO DE EVIDENCIA. INFORME, RESGISTRO FOTOGRAFICO, PLANILLA, ETC</t>
        </r>
      </text>
    </comment>
    <comment ref="B165" authorId="0">
      <text>
        <r>
          <rPr>
            <b/>
            <sz val="8"/>
            <rFont val="Tahoma"/>
            <family val="2"/>
          </rPr>
          <t xml:space="preserve">JEFE DE LA ENTIDAD </t>
        </r>
      </text>
    </comment>
    <comment ref="AG16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65" authorId="1">
      <text>
        <r>
          <rPr>
            <b/>
            <sz val="9"/>
            <rFont val="Tahoma"/>
            <family val="2"/>
          </rPr>
          <t>MEDIO DE EVIDENCIA. INFORME, RESGISTRO FOTOGRAFICO, PLANILLA, ETC</t>
        </r>
      </text>
    </comment>
    <comment ref="B177" authorId="0">
      <text>
        <r>
          <rPr>
            <b/>
            <sz val="8"/>
            <rFont val="Tahoma"/>
            <family val="2"/>
          </rPr>
          <t xml:space="preserve">JEFE DE LA ENTIDAD </t>
        </r>
      </text>
    </comment>
    <comment ref="AG17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77" authorId="1">
      <text>
        <r>
          <rPr>
            <b/>
            <sz val="9"/>
            <rFont val="Tahoma"/>
            <family val="2"/>
          </rPr>
          <t>MEDIO DE EVIDENCIA. INFORME, RESGISTRO FOTOGRAFICO, PLANILLA, ETC</t>
        </r>
      </text>
    </comment>
    <comment ref="B16" authorId="0">
      <text>
        <r>
          <rPr>
            <b/>
            <sz val="8"/>
            <rFont val="Tahoma"/>
            <family val="2"/>
          </rPr>
          <t xml:space="preserve">JEFE DE LA ENTIDAD </t>
        </r>
      </text>
    </comment>
    <comment ref="AG1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6" authorId="1">
      <text>
        <r>
          <rPr>
            <b/>
            <sz val="9"/>
            <rFont val="Tahoma"/>
            <family val="2"/>
          </rPr>
          <t>MEDIO DE EVIDENCIA. INFORME, RESGISTRO FOTOGRAFICO, PLANILLA, ETC</t>
        </r>
      </text>
    </comment>
    <comment ref="B191" authorId="0">
      <text>
        <r>
          <rPr>
            <b/>
            <sz val="8"/>
            <rFont val="Tahoma"/>
            <family val="2"/>
          </rPr>
          <t xml:space="preserve">JEFE DE LA ENTIDAD </t>
        </r>
      </text>
    </comment>
    <comment ref="AG191"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91" authorId="1">
      <text>
        <r>
          <rPr>
            <b/>
            <sz val="9"/>
            <rFont val="Tahoma"/>
            <family val="2"/>
          </rPr>
          <t>MEDIO DE EVIDENCIA. INFORME, RESGISTRO FOTOGRAFICO, PLANILLA, ETC</t>
        </r>
      </text>
    </comment>
  </commentList>
</comments>
</file>

<file path=xl/comments3.xml><?xml version="1.0" encoding="utf-8"?>
<comments xmlns="http://schemas.openxmlformats.org/spreadsheetml/2006/main">
  <authors>
    <author>dcherrera</author>
    <author>Diana</author>
  </authors>
  <commentList>
    <comment ref="A8" authorId="0">
      <text>
        <r>
          <rPr>
            <b/>
            <sz val="8"/>
            <rFont val="Tahoma"/>
            <family val="2"/>
          </rPr>
          <t xml:space="preserve">JEFE DE LA ENTIDAD </t>
        </r>
      </text>
    </comment>
    <comment ref="AF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8" authorId="1">
      <text>
        <r>
          <rPr>
            <b/>
            <sz val="9"/>
            <rFont val="Tahoma"/>
            <family val="2"/>
          </rPr>
          <t>MEDIO DE EVIDENCIA. INFORME, RESGISTRO FOTOGRAFICO, PLANILLA, ETC</t>
        </r>
      </text>
    </comment>
  </commentList>
</comments>
</file>

<file path=xl/comments4.xml><?xml version="1.0" encoding="utf-8"?>
<comments xmlns="http://schemas.openxmlformats.org/spreadsheetml/2006/main">
  <authors>
    <author>dcherrera</author>
    <author>Diana</author>
  </authors>
  <commentList>
    <comment ref="A36" authorId="0">
      <text>
        <r>
          <rPr>
            <b/>
            <sz val="8"/>
            <rFont val="Tahoma"/>
            <family val="2"/>
          </rPr>
          <t xml:space="preserve">JEFE DE LA ENTIDAD </t>
        </r>
      </text>
    </comment>
    <comment ref="AF3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36" authorId="1">
      <text>
        <r>
          <rPr>
            <b/>
            <sz val="9"/>
            <rFont val="Tahoma"/>
            <family val="2"/>
          </rPr>
          <t>MEDIO DE EVIDENCIA. INFORME, RESGISTRO FOTOGRAFICO, PLANILLA, ETC</t>
        </r>
      </text>
    </comment>
    <comment ref="A126" authorId="0">
      <text>
        <r>
          <rPr>
            <b/>
            <sz val="8"/>
            <rFont val="Tahoma"/>
            <family val="2"/>
          </rPr>
          <t xml:space="preserve">JEFE DE LA ENTIDAD </t>
        </r>
      </text>
    </comment>
    <comment ref="AF12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126" authorId="1">
      <text>
        <r>
          <rPr>
            <b/>
            <sz val="9"/>
            <rFont val="Tahoma"/>
            <family val="2"/>
          </rPr>
          <t>MEDIO DE EVIDENCIA. INFORME, RESGISTRO FOTOGRAFICO, PLANILLA, ETC</t>
        </r>
      </text>
    </comment>
    <comment ref="A146" authorId="0">
      <text>
        <r>
          <rPr>
            <b/>
            <sz val="8"/>
            <rFont val="Tahoma"/>
            <family val="2"/>
          </rPr>
          <t xml:space="preserve">JEFE DE LA ENTIDAD </t>
        </r>
      </text>
    </comment>
    <comment ref="AF14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146" authorId="1">
      <text>
        <r>
          <rPr>
            <b/>
            <sz val="9"/>
            <rFont val="Tahoma"/>
            <family val="2"/>
          </rPr>
          <t>MEDIO DE EVIDENCIA. INFORME, RESGISTRO FOTOGRAFICO, PLANILLA, ETC</t>
        </r>
      </text>
    </comment>
    <comment ref="A57" authorId="0">
      <text>
        <r>
          <rPr>
            <b/>
            <sz val="8"/>
            <rFont val="Tahoma"/>
            <family val="2"/>
          </rPr>
          <t xml:space="preserve">JEFE DE LA ENTIDAD </t>
        </r>
      </text>
    </comment>
    <comment ref="AF5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57" authorId="1">
      <text>
        <r>
          <rPr>
            <b/>
            <sz val="9"/>
            <rFont val="Tahoma"/>
            <family val="2"/>
          </rPr>
          <t>MEDIO DE EVIDENCIA. INFORME, RESGISTRO FOTOGRAFICO, PLANILLA, ETC</t>
        </r>
      </text>
    </comment>
    <comment ref="A195" authorId="0">
      <text>
        <r>
          <rPr>
            <b/>
            <sz val="8"/>
            <rFont val="Tahoma"/>
            <family val="2"/>
          </rPr>
          <t xml:space="preserve">JEFE DE LA ENTIDAD </t>
        </r>
      </text>
    </comment>
    <comment ref="AF19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195" authorId="1">
      <text>
        <r>
          <rPr>
            <b/>
            <sz val="9"/>
            <rFont val="Tahoma"/>
            <family val="2"/>
          </rPr>
          <t>MEDIO DE EVIDENCIA. INFORME, RESGISTRO FOTOGRAFICO, PLANILLA, ETC</t>
        </r>
      </text>
    </comment>
  </commentList>
</comments>
</file>

<file path=xl/comments5.xml><?xml version="1.0" encoding="utf-8"?>
<comments xmlns="http://schemas.openxmlformats.org/spreadsheetml/2006/main">
  <authors>
    <author>dcherrera</author>
    <author>Diana</author>
  </authors>
  <commentList>
    <comment ref="A8" authorId="0">
      <text>
        <r>
          <rPr>
            <b/>
            <sz val="8"/>
            <rFont val="Tahoma"/>
            <family val="2"/>
          </rPr>
          <t xml:space="preserve">JEFE DE LA ENTIDAD </t>
        </r>
      </text>
    </comment>
    <comment ref="AF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8" authorId="1">
      <text>
        <r>
          <rPr>
            <b/>
            <sz val="9"/>
            <rFont val="Tahoma"/>
            <family val="2"/>
          </rPr>
          <t>MEDIO DE EVIDENCIA. INFORME, RESGISTRO FOTOGRAFICO, PLANILLA, ETC</t>
        </r>
      </text>
    </comment>
  </commentList>
</comments>
</file>

<file path=xl/comments6.xml><?xml version="1.0" encoding="utf-8"?>
<comments xmlns="http://schemas.openxmlformats.org/spreadsheetml/2006/main">
  <authors>
    <author>dcherrera</author>
    <author>Diana</author>
  </authors>
  <commentList>
    <comment ref="B9" authorId="0">
      <text>
        <r>
          <rPr>
            <b/>
            <sz val="8"/>
            <rFont val="Tahoma"/>
            <family val="2"/>
          </rPr>
          <t xml:space="preserve">JEFE DE LA ENTIDAD </t>
        </r>
      </text>
    </comment>
    <comment ref="AG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 authorId="1">
      <text>
        <r>
          <rPr>
            <b/>
            <sz val="9"/>
            <rFont val="Tahoma"/>
            <family val="2"/>
          </rPr>
          <t>MEDIO DE EVIDENCIA. INFORME, RESGISTRO FOTOGRAFICO, PLANILLA, ETC</t>
        </r>
      </text>
    </comment>
    <comment ref="B22" authorId="0">
      <text>
        <r>
          <rPr>
            <b/>
            <sz val="8"/>
            <rFont val="Tahoma"/>
            <family val="2"/>
          </rPr>
          <t xml:space="preserve">JEFE DE LA ENTIDAD </t>
        </r>
      </text>
    </comment>
    <comment ref="AG2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22" authorId="1">
      <text>
        <r>
          <rPr>
            <b/>
            <sz val="9"/>
            <rFont val="Tahoma"/>
            <family val="2"/>
          </rPr>
          <t>MEDIO DE EVIDENCIA. INFORME, RESGISTRO FOTOGRAFICO, PLANILLA, ETC</t>
        </r>
      </text>
    </comment>
    <comment ref="B32" authorId="0">
      <text>
        <r>
          <rPr>
            <b/>
            <sz val="8"/>
            <rFont val="Tahoma"/>
            <family val="2"/>
          </rPr>
          <t xml:space="preserve">JEFE DE LA ENTIDAD </t>
        </r>
      </text>
    </comment>
    <comment ref="AG3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32" authorId="1">
      <text>
        <r>
          <rPr>
            <b/>
            <sz val="9"/>
            <rFont val="Tahoma"/>
            <family val="2"/>
          </rPr>
          <t>MEDIO DE EVIDENCIA. INFORME, RESGISTRO FOTOGRAFICO, PLANILLA, ETC</t>
        </r>
      </text>
    </comment>
    <comment ref="B53" authorId="0">
      <text>
        <r>
          <rPr>
            <b/>
            <sz val="8"/>
            <rFont val="Tahoma"/>
            <family val="2"/>
          </rPr>
          <t xml:space="preserve">JEFE DE LA ENTIDAD </t>
        </r>
      </text>
    </comment>
    <comment ref="AG53"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53" authorId="1">
      <text>
        <r>
          <rPr>
            <b/>
            <sz val="9"/>
            <rFont val="Tahoma"/>
            <family val="2"/>
          </rPr>
          <t>MEDIO DE EVIDENCIA. INFORME, RESGISTRO FOTOGRAFICO, PLANILLA, ETC</t>
        </r>
      </text>
    </comment>
    <comment ref="B67" authorId="0">
      <text>
        <r>
          <rPr>
            <b/>
            <sz val="8"/>
            <rFont val="Tahoma"/>
            <family val="2"/>
          </rPr>
          <t xml:space="preserve">JEFE DE LA ENTIDAD </t>
        </r>
      </text>
    </comment>
    <comment ref="AG6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7" authorId="1">
      <text>
        <r>
          <rPr>
            <b/>
            <sz val="9"/>
            <rFont val="Tahoma"/>
            <family val="2"/>
          </rPr>
          <t>MEDIO DE EVIDENCIA. INFORME, RESGISTRO FOTOGRAFICO, PLANILLA, ETC</t>
        </r>
      </text>
    </comment>
    <comment ref="B124" authorId="0">
      <text>
        <r>
          <rPr>
            <b/>
            <sz val="8"/>
            <rFont val="Tahoma"/>
            <family val="2"/>
          </rPr>
          <t xml:space="preserve">JEFE DE LA ENTIDAD </t>
        </r>
      </text>
    </comment>
    <comment ref="AG124"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24" authorId="1">
      <text>
        <r>
          <rPr>
            <b/>
            <sz val="9"/>
            <rFont val="Tahoma"/>
            <family val="2"/>
          </rPr>
          <t>MEDIO DE EVIDENCIA. INFORME, RESGISTRO FOTOGRAFICO, PLANILLA, ETC</t>
        </r>
      </text>
    </comment>
    <comment ref="B136" authorId="0">
      <text>
        <r>
          <rPr>
            <b/>
            <sz val="8"/>
            <rFont val="Tahoma"/>
            <family val="2"/>
          </rPr>
          <t xml:space="preserve">JEFE DE LA ENTIDAD </t>
        </r>
      </text>
    </comment>
    <comment ref="AG13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36" authorId="1">
      <text>
        <r>
          <rPr>
            <b/>
            <sz val="9"/>
            <rFont val="Tahoma"/>
            <family val="2"/>
          </rPr>
          <t>MEDIO DE EVIDENCIA. INFORME, RESGISTRO FOTOGRAFICO, PLANILLA, ETC</t>
        </r>
      </text>
    </comment>
    <comment ref="B150" authorId="0">
      <text>
        <r>
          <rPr>
            <b/>
            <sz val="8"/>
            <rFont val="Tahoma"/>
            <family val="2"/>
          </rPr>
          <t xml:space="preserve">JEFE DE LA ENTIDAD </t>
        </r>
      </text>
    </comment>
    <comment ref="AG150"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50" authorId="1">
      <text>
        <r>
          <rPr>
            <b/>
            <sz val="9"/>
            <rFont val="Tahoma"/>
            <family val="2"/>
          </rPr>
          <t>MEDIO DE EVIDENCIA. INFORME, RESGISTRO FOTOGRAFICO, PLANILLA, ETC</t>
        </r>
      </text>
    </comment>
  </commentList>
</comments>
</file>

<file path=xl/comments7.xml><?xml version="1.0" encoding="utf-8"?>
<comments xmlns="http://schemas.openxmlformats.org/spreadsheetml/2006/main">
  <authors>
    <author>dcherrera</author>
    <author>Diana</author>
  </authors>
  <commentList>
    <comment ref="A35" authorId="0">
      <text>
        <r>
          <rPr>
            <b/>
            <sz val="8"/>
            <rFont val="Tahoma"/>
            <family val="2"/>
          </rPr>
          <t xml:space="preserve">JEFE DE LA ENTIDAD </t>
        </r>
      </text>
    </comment>
    <comment ref="AF3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35" authorId="1">
      <text>
        <r>
          <rPr>
            <b/>
            <sz val="9"/>
            <rFont val="Tahoma"/>
            <family val="2"/>
          </rPr>
          <t>MEDIO DE EVIDENCIA. INFORME, RESGISTRO FOTOGRAFICO, PLANILLA, ETC</t>
        </r>
      </text>
    </comment>
    <comment ref="A56" authorId="0">
      <text>
        <r>
          <rPr>
            <b/>
            <sz val="8"/>
            <rFont val="Tahoma"/>
            <family val="2"/>
          </rPr>
          <t xml:space="preserve">JEFE DE LA ENTIDAD </t>
        </r>
      </text>
    </comment>
    <comment ref="AF5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56" authorId="1">
      <text>
        <r>
          <rPr>
            <b/>
            <sz val="9"/>
            <rFont val="Tahoma"/>
            <family val="2"/>
          </rPr>
          <t>MEDIO DE EVIDENCIA. INFORME, RESGISTRO FOTOGRAFICO, PLANILLA, ETC</t>
        </r>
      </text>
    </comment>
    <comment ref="A125" authorId="0">
      <text>
        <r>
          <rPr>
            <b/>
            <sz val="8"/>
            <rFont val="Tahoma"/>
            <family val="2"/>
          </rPr>
          <t xml:space="preserve">JEFE DE LA ENTIDAD </t>
        </r>
      </text>
    </comment>
    <comment ref="AF12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125" authorId="1">
      <text>
        <r>
          <rPr>
            <b/>
            <sz val="9"/>
            <rFont val="Tahoma"/>
            <family val="2"/>
          </rPr>
          <t>MEDIO DE EVIDENCIA. INFORME, RESGISTRO FOTOGRAFICO, PLANILLA, ETC</t>
        </r>
      </text>
    </comment>
    <comment ref="A145" authorId="0">
      <text>
        <r>
          <rPr>
            <b/>
            <sz val="8"/>
            <rFont val="Tahoma"/>
            <family val="2"/>
          </rPr>
          <t xml:space="preserve">JEFE DE LA ENTIDAD </t>
        </r>
      </text>
    </comment>
    <comment ref="AF14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145" authorId="1">
      <text>
        <r>
          <rPr>
            <b/>
            <sz val="9"/>
            <rFont val="Tahoma"/>
            <family val="2"/>
          </rPr>
          <t>MEDIO DE EVIDENCIA. INFORME, RESGISTRO FOTOGRAFICO, PLANILLA, ETC</t>
        </r>
      </text>
    </comment>
    <comment ref="A194" authorId="0">
      <text>
        <r>
          <rPr>
            <b/>
            <sz val="8"/>
            <rFont val="Tahoma"/>
            <family val="2"/>
          </rPr>
          <t xml:space="preserve">JEFE DE LA ENTIDAD </t>
        </r>
      </text>
    </comment>
    <comment ref="AF194"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194" authorId="1">
      <text>
        <r>
          <rPr>
            <b/>
            <sz val="9"/>
            <rFont val="Tahoma"/>
            <family val="2"/>
          </rPr>
          <t>MEDIO DE EVIDENCIA. INFORME, RESGISTRO FOTOGRAFICO, PLANILLA, ETC</t>
        </r>
      </text>
    </comment>
  </commentList>
</comments>
</file>

<file path=xl/sharedStrings.xml><?xml version="1.0" encoding="utf-8"?>
<sst xmlns="http://schemas.openxmlformats.org/spreadsheetml/2006/main" count="5428" uniqueCount="1535">
  <si>
    <t xml:space="preserve">DIMENSION/ EJE </t>
  </si>
  <si>
    <t>PONDERADOR DIMENSION/EJE (%)</t>
  </si>
  <si>
    <t xml:space="preserve">OBJETIVO DEL EJE </t>
  </si>
  <si>
    <t>SECTOR</t>
  </si>
  <si>
    <t>PONDERADOR SECTOR (%)</t>
  </si>
  <si>
    <t xml:space="preserve">OBJETIVO DEL SECTOR </t>
  </si>
  <si>
    <t>PROGRAMA</t>
  </si>
  <si>
    <t>No M.R</t>
  </si>
  <si>
    <t>DESCRIPCION META DE RESULTADO</t>
  </si>
  <si>
    <t>NOMBRE DEL INDICADOR META DE RESULTADO</t>
  </si>
  <si>
    <t>LINEA BASE DIC. 2011</t>
  </si>
  <si>
    <t>VALOR ESPERADO RESULTADO CUATRIENIO</t>
  </si>
  <si>
    <t>PONDERADOR META DE RESULTADO CUATRIENIO (%)</t>
  </si>
  <si>
    <t>VALOR DEL INDICADOR DE RESULTADO VIGENCIA 2013</t>
  </si>
  <si>
    <t>VALOR DEL INDICADOR DE RESULTADO VIGENCIA 2015</t>
  </si>
  <si>
    <t>No M.P</t>
  </si>
  <si>
    <t>CODIGO FUT</t>
  </si>
  <si>
    <t>PROYECTO</t>
  </si>
  <si>
    <t>DESCRIPCION META DE PRODUCTO</t>
  </si>
  <si>
    <t>NOMBRE DEL INDICADOR META DE PRODUCTO</t>
  </si>
  <si>
    <t>TIPO DE META</t>
  </si>
  <si>
    <t>POBLACION OBJETIVO</t>
  </si>
  <si>
    <t>LINEA BASE INDICADOR PRODUCTO DIC. 2011</t>
  </si>
  <si>
    <t>VALOR ESPERADO DEL INDICADOR PRODUCTO CUATRIENIO</t>
  </si>
  <si>
    <t>PONDERADOR META DE PRODUCTO CUATRIENIO (%)</t>
  </si>
  <si>
    <t>PONDERADOR META DE PRODUCTO 2012 (%)</t>
  </si>
  <si>
    <t>VALOR PROGRAMADO INDICADOR PRODUCTO  2012</t>
  </si>
  <si>
    <t>VALOR EJECUTADO INDICADOR PRODUCTO  2012</t>
  </si>
  <si>
    <t>PONDERADOR META DE PRODUCTO 2013 (%)</t>
  </si>
  <si>
    <t>VALOR PROGRAMADO INDICADOR PRODUCTO  2013</t>
  </si>
  <si>
    <t>VALOR EJECUTADO INDICADOR PRODUCTO  2013</t>
  </si>
  <si>
    <t>PONDERADOR META DE PRODUCTO 2014 (%)</t>
  </si>
  <si>
    <t>VALOR PROGRAMADO INDICADOR PRODUCTO  2014</t>
  </si>
  <si>
    <t>VALOR EJECUTADO INDICADOR PRODUCTO  2014</t>
  </si>
  <si>
    <t>PONDERADOR META DE PRODUCTO 2015 (%)</t>
  </si>
  <si>
    <t>VALOR PROGRAMADO INDICADOR PRODUCTO  2015</t>
  </si>
  <si>
    <t>VALOR EJECUTADO INDICADOR PRODUCTO  2015</t>
  </si>
  <si>
    <t>RECURSOS PROGRAMADOS CUATRIENIO (MILES DE PESOS)</t>
  </si>
  <si>
    <t>RECURSOS PROGRAMADOS  2012 (MILES DE PESOS)</t>
  </si>
  <si>
    <t>INGRESOS CORRIENTES DE LIBRE DESTINACION (RECURSO PROPIO)</t>
  </si>
  <si>
    <t>SGP  ESPECIFICO</t>
  </si>
  <si>
    <t>SGP OTROS SECTORES</t>
  </si>
  <si>
    <t xml:space="preserve">CREDITO </t>
  </si>
  <si>
    <t xml:space="preserve">REGALIAS </t>
  </si>
  <si>
    <t xml:space="preserve">APORTES TRANSFERENCIAS COFINANCIACION NACION </t>
  </si>
  <si>
    <t xml:space="preserve">APORTES TRANSFERENCIAS COFINANCIACION DEPARTAMENTO  </t>
  </si>
  <si>
    <t xml:space="preserve">OTROS INGRESOS </t>
  </si>
  <si>
    <t xml:space="preserve">RECURSOS EJECUTADOS 2012 (MILES DE PESOS) </t>
  </si>
  <si>
    <t>RECURSOS PROGRAMADOS  2013 (MILES DE PESOS)</t>
  </si>
  <si>
    <t xml:space="preserve">RECURSOS EJECUTADOS 2013 (MILES DE PESOS) </t>
  </si>
  <si>
    <t>RECURSOS PROGRAMADOS  2014 (MILES DE PESOS)</t>
  </si>
  <si>
    <t xml:space="preserve">RECURSOS EJECUTADOS 2014 (MILES DE PESOS) </t>
  </si>
  <si>
    <t>RECURSOS PROGRAMADOS  2015 (MILES DE PESOS)</t>
  </si>
  <si>
    <t xml:space="preserve">RECURSOS EJECUTADOS 2015 (MILES DE PESOS) </t>
  </si>
  <si>
    <t xml:space="preserve">FUNCIONARIO ENCARGADO DE LA META </t>
  </si>
  <si>
    <t xml:space="preserve">OBSERVACIONES </t>
  </si>
  <si>
    <t xml:space="preserve">CHOCONTA SOCIAL E INCLUYENTE </t>
  </si>
  <si>
    <t>Mejorar la calidad de vida de los habitantes del Municipio y de manera prioritaria de la población en situación de vulnerabilidad, garantizando el acceso a la oferta de servicios en condiciones de calidad y oportunidad, que  permita reducir los niveles de pobreza, exclusión e inequidad social, promoviendo en el Municipio una cultura de bienestar que vincule al total de la población en la construcción de una vida digna y un futuro mejor para las generaciones presentes y futuras</t>
  </si>
  <si>
    <t xml:space="preserve">EDUCACIÓN </t>
  </si>
  <si>
    <t xml:space="preserve">Garantizar el acceso  y permanencia en el sistema educativo, de toda la población en edad escolar, de manera prioritaria a la  población vulnerable y con necesidades educativas especiales, fortaleciendo el desarrollo de competencias a través de la implementación de programas que garanticen la calidad en la educación.  </t>
  </si>
  <si>
    <t>EDUCACION  PARA TODOS</t>
  </si>
  <si>
    <t>Aumentar al 95,90%  la Tasa de cobertura bruta en transición durante el cuatrenio</t>
  </si>
  <si>
    <t>Tasa de cobertura bruta en transición.</t>
  </si>
  <si>
    <t>A.1.2.4</t>
  </si>
  <si>
    <t xml:space="preserve">Dotacion Institucional de Infraestructura Educativa </t>
  </si>
  <si>
    <t>Dotar 35 establecimientos educativos- centros educativos con los implementos necesarios para la enseñanza</t>
  </si>
  <si>
    <t>Numero de instituciones-centros educativos  dotadas</t>
  </si>
  <si>
    <t>MM</t>
  </si>
  <si>
    <t>Primera Infancia, Infancia y adolescencia</t>
  </si>
  <si>
    <t xml:space="preserve">DIRECCION DE NUCLEO -SECRETARIA DESARROLLO SOCIAL </t>
  </si>
  <si>
    <t>Aumentar  a 117% de acuerdo a la demanda la cobertura bruta en primaria durante el cuatrenio</t>
  </si>
  <si>
    <t>Tasa de cobertura bruta en primaria</t>
  </si>
  <si>
    <t>116.30</t>
  </si>
  <si>
    <t>A.1.2.3</t>
  </si>
  <si>
    <t xml:space="preserve">Mantenimiento de infraestructura Educativa </t>
  </si>
  <si>
    <t xml:space="preserve">Mantener  y mejorar 35   establecimientos educativos - centros educativos municipales con su infraestructura para primaria y secundaria </t>
  </si>
  <si>
    <t>Numero de instituciones educativas - centros educativos  intervenidos con obras de mantenimiento.</t>
  </si>
  <si>
    <t>MI</t>
  </si>
  <si>
    <t xml:space="preserve">OBRAS PUBLICAS - SECRETARIA DESARROLLO SOCIAL </t>
  </si>
  <si>
    <t>Aumentar al 98.3 % la cobertura bruta en secundaria durante el cuatrenio</t>
  </si>
  <si>
    <t>Tasa de cobertura bruta en secundaria</t>
  </si>
  <si>
    <t>93.3%</t>
  </si>
  <si>
    <t>98.3%</t>
  </si>
  <si>
    <t>A.1.2.2</t>
  </si>
  <si>
    <t xml:space="preserve">Construcción, ampliación y adecuación de infraestructura educativa </t>
  </si>
  <si>
    <t xml:space="preserve">Ampliar y/o  adecuar  35 establecimientos educativos - centros  educativos  municipales con su infraestructura para primaria y/o secundaria </t>
  </si>
  <si>
    <t xml:space="preserve">Número de instituciones - centros educativos   ampliados y adecuados. </t>
  </si>
  <si>
    <t>Aumentar en 98,30% la  cobertura bruta en media  durante el cuatrenio</t>
  </si>
  <si>
    <t>Tasa de cobertura bruta en media</t>
  </si>
  <si>
    <t>A.1.3.8</t>
  </si>
  <si>
    <t xml:space="preserve">Transferencias para calidad gratuidad </t>
  </si>
  <si>
    <t xml:space="preserve">Gestionar con beneficio de gratuidad al  100 % de estudiantes en las  Instituciones educativas oficiales </t>
  </si>
  <si>
    <t xml:space="preserve">% de estudiantes de Instituciones  educativas oficiales beneficiados </t>
  </si>
  <si>
    <t xml:space="preserve">                                             </t>
  </si>
  <si>
    <t xml:space="preserve"> DIRECCION DE NUCLEO -SECRETARIA DESARROLLO SOCIAL </t>
  </si>
  <si>
    <t xml:space="preserve">TODOS A LAS AULAS </t>
  </si>
  <si>
    <t>Reducir  al 4,2% la Tasa de analfabetismo durante el cuatrenio</t>
  </si>
  <si>
    <t>Tasa de analfabetismo</t>
  </si>
  <si>
    <t>4.2.%</t>
  </si>
  <si>
    <t>A.1.1.5</t>
  </si>
  <si>
    <t>Contratacion para educacion para jovenes y adultos</t>
  </si>
  <si>
    <t>Realizar 60 talleres anuales de alfabetizacion para adultos</t>
  </si>
  <si>
    <t>Número de talleres anuales realizados</t>
  </si>
  <si>
    <t>ADULTO MAYOR</t>
  </si>
  <si>
    <t>Reducir al 1,26 % la Tasa de deserción escolar intra-anual durante el cuatrenio</t>
  </si>
  <si>
    <t>Tasa de deserción escolar intra-anual</t>
  </si>
  <si>
    <t>A.1.2.5</t>
  </si>
  <si>
    <t xml:space="preserve">Dotacion Institucional de material y medios pedagogicos para el aprendizaje </t>
  </si>
  <si>
    <t>Beneficiar a  las 34 instituciones educativas - centros educativos con dotación de material didáctico</t>
  </si>
  <si>
    <t>Número de instituciones educativas - centros educativos beneficiadas con la dotación</t>
  </si>
  <si>
    <t>A.1.2.7</t>
  </si>
  <si>
    <t xml:space="preserve">Transporte escolar </t>
  </si>
  <si>
    <t>Beneficiar  a 1200 niños y jóvenes estudiantes  con transporte escolar</t>
  </si>
  <si>
    <t xml:space="preserve">Numero de niños y jóvenes estudiantes beneficiados </t>
  </si>
  <si>
    <t>A.1.2.10.2</t>
  </si>
  <si>
    <t>Contratacion con terceros para la provision integral  del servicio de alimentacion escolar</t>
  </si>
  <si>
    <t>Beneficiar a  3000 niños y jóvenes estudiantes  con alimentación escolar</t>
  </si>
  <si>
    <t>Numero de niños y jóvenes estudiantes beneficiados</t>
  </si>
  <si>
    <t>A.14.3.4.2.</t>
  </si>
  <si>
    <t>Adquisición de insumos, suministros y dotación</t>
  </si>
  <si>
    <t>Dotar y fortalecer  al  100%  las aulas de los niños con dificultades de aprendizaje que estan en procesos de reforzamiento del aprendizaje</t>
  </si>
  <si>
    <t>% de aulas dotadas y fortalecidas de educación especial existentes</t>
  </si>
  <si>
    <t>A.1.5.1</t>
  </si>
  <si>
    <t xml:space="preserve">Servicio personal de apoyo </t>
  </si>
  <si>
    <t>Capacitar  35 instituciones educativas - centros educativos  en la realización de acciones para reforzar los aprendizajes de los niños con dificultades de aprendizaje</t>
  </si>
  <si>
    <t xml:space="preserve">Número de instituciones educativas - centros educativos capacitadas </t>
  </si>
  <si>
    <t xml:space="preserve">Apoyar a 35 establecimientos educativos - centros educativos  en el pago de servicios  públicos  y funcionamiento de las instituciones educativas-centros educativos </t>
  </si>
  <si>
    <t xml:space="preserve">Número de establecimientos educativos  con servicios públicos en funcionamiento pagados </t>
  </si>
  <si>
    <t>EDUCACION CON CALIDAD PARA EL FUTURO</t>
  </si>
  <si>
    <t>Aumentar a 300 puntos  el resultado de las pruebas SABER 5 en la poblacion estudiantil del Municipio</t>
  </si>
  <si>
    <t>Porcentaje de pruebas SABER 5</t>
  </si>
  <si>
    <t>A.1.2.11</t>
  </si>
  <si>
    <t xml:space="preserve">Diseño e implementacion de planes de mejoramiento </t>
  </si>
  <si>
    <t>Capacitar 2500 jóvenes de grados 5, 9 y 11 en técnicas y refuerzos tendientes a mejorar la calidad educativa en las pruebas  SABER</t>
  </si>
  <si>
    <t xml:space="preserve">Número de jóvenes de grados 5, 9 y 11 capacitados en técnicas y refuerzos </t>
  </si>
  <si>
    <t>Aumentar el 300  puntos de resultado de las pruebas SABER 9 en la poblacion estudiantil del Municipio</t>
  </si>
  <si>
    <t>Porcentaje de pruebas SABER 9</t>
  </si>
  <si>
    <t>Aumentar al  54 % el resultado de las pruebas SABER 11 en la poblacion estudiantil del Municipio</t>
  </si>
  <si>
    <t>Porcentaje de pruebas SABER 11</t>
  </si>
  <si>
    <t>44,2</t>
  </si>
  <si>
    <t>A.1.7.2</t>
  </si>
  <si>
    <t xml:space="preserve">Aplicación de proyectos educativos trasversales </t>
  </si>
  <si>
    <t>Desarrollar anualmente  2 jornadas de integracion Educativa entre la zona urbana y la rural</t>
  </si>
  <si>
    <t xml:space="preserve">Numero de jornadas de integracion educativa </t>
  </si>
  <si>
    <t xml:space="preserve">Aumentar al 38% de Estudiantes en nivel alto como resultado de las pruebas SABER </t>
  </si>
  <si>
    <t xml:space="preserve">Porcentaje de Estudiantes en nivel alto </t>
  </si>
  <si>
    <t xml:space="preserve">Dotación institucional de infraestructura educativa </t>
  </si>
  <si>
    <t>Implementar a 2 colegios oficiales con plataforma tecnológica implementada</t>
  </si>
  <si>
    <t xml:space="preserve">Número de colegios oficiales con plataforma tecnológica </t>
  </si>
  <si>
    <t>Alcanzar al 40%  los estudiantes de grado 11 con dominio de inglés a nivel B1 (preintermedio)</t>
  </si>
  <si>
    <t>Porcentaje de estudiantes de grado 11 con dominio de inglés a nivel B1 (preintermedio)</t>
  </si>
  <si>
    <t xml:space="preserve">Por establecer </t>
  </si>
  <si>
    <t>Lograr 2  instituciones educativas - centrros educativos con programas de desarrollo de competencias en lengua extranjera</t>
  </si>
  <si>
    <t>Numero de instituciones educativa .centros educativos  con programas de desarrollo de competencias en lengua extranjera</t>
  </si>
  <si>
    <t>Aumentar a 2 los Programas de Educacion Superior ofertados en el Municipio</t>
  </si>
  <si>
    <t>Numero de Programas de Educacion Superior ofertados en el Municipio</t>
  </si>
  <si>
    <t>A.1.7.1</t>
  </si>
  <si>
    <t xml:space="preserve">Competencias laborales y formación  para el trabajo y el desarrollo humano </t>
  </si>
  <si>
    <t>Capacitar   200 Estudiantes de Educacion Superior y/o programas tecnicos y/o tecnologicos con formacion para el trabajo en el Municipio</t>
  </si>
  <si>
    <t xml:space="preserve">Numero de Estudiantes de Educacion Superior  y/o programas tecnicos y/o tecnologicos </t>
  </si>
  <si>
    <t xml:space="preserve">TOTAL SECTOR EDUCACION </t>
  </si>
  <si>
    <t xml:space="preserve">SALUD </t>
  </si>
  <si>
    <t xml:space="preserve">Garantizar el derecho a la salud de la población del Municipio, incrementando la cobertura, acceso en condiciones de calidad y eficiencia, brindando atención integral, a través de la promoción y prevención de enfermedades y control de factores de riesgo, especialmente para la población en situación de vulnerabilidad, generando optimas condiciones de bienestar físico, psicosocial y emocional en los Chocontanos. </t>
  </si>
  <si>
    <t>ASEGURAMIENTO EN SALUD CON CALIDAD</t>
  </si>
  <si>
    <t>Mantener al 100% la Cobertura de población asegurada al SGSSS</t>
  </si>
  <si>
    <t>Porcentaje de población asegurada al SGSSS</t>
  </si>
  <si>
    <t>A.2.1.1</t>
  </si>
  <si>
    <t xml:space="preserve">Afiliación  al regimen subsidiado </t>
  </si>
  <si>
    <t>Ampliar y dar continuidad  a 12010  personas aseguradas la cobertura de regimen subsidiado en el cuatrienio</t>
  </si>
  <si>
    <t xml:space="preserve"># Personas Aseguradas </t>
  </si>
  <si>
    <t xml:space="preserve">DESARROLLO SOCIAL - SISBEN </t>
  </si>
  <si>
    <t>A.2.1.</t>
  </si>
  <si>
    <t xml:space="preserve">Regimen Subsidiado </t>
  </si>
  <si>
    <t xml:space="preserve">Aumentar a 12010 la Cobertura </t>
  </si>
  <si>
    <t>A.2.1.4</t>
  </si>
  <si>
    <t>vigilancia  y control superintendencia de salud</t>
  </si>
  <si>
    <t>Realizar 1  Auditoria anual  a los contratos  de  aseguramiento</t>
  </si>
  <si>
    <t># Auditorias realizadas a los contratos</t>
  </si>
  <si>
    <t xml:space="preserve">                                                         MM</t>
  </si>
  <si>
    <t xml:space="preserve">Realizar 8  requerimientos a la ARS  sobre la calidad del servicio que presta a los usuarios  la  Red  Prestadora de servicios  de Salud, contratada por la ARS </t>
  </si>
  <si>
    <t xml:space="preserve">Numero de requerimientos realizados   a la ARS y Red Prestadora de Servicios de Salud </t>
  </si>
  <si>
    <t xml:space="preserve">COORDINACION SISBEN- DESARROLLO SOCIAL- ALCALDE </t>
  </si>
  <si>
    <t>TODOS SALUDABLES</t>
  </si>
  <si>
    <t xml:space="preserve">Formular 1 Plan Decenal de Salud Pública con enfoque diferencial de acuerdo a directrices expedidas por MinSalud por medio de la formulación del  Plan Terrritorial de Salud  </t>
  </si>
  <si>
    <t xml:space="preserve">Plan Decenal de Salud Pública con enfoque diferencial de acuerdo a directrices expedidas por MinSalud </t>
  </si>
  <si>
    <t xml:space="preserve">1 Plan Decenal de Salud Publica </t>
  </si>
  <si>
    <t xml:space="preserve">A.2.2. </t>
  </si>
  <si>
    <t xml:space="preserve">SALUD PUBLICA </t>
  </si>
  <si>
    <t xml:space="preserve">Implementar 1 Plan Decenal de Salud Pública con enfoque diferencial de acuerdo a directrices expedidas por MinSalud  por medio de la formulación del  Plan Terrritorial de Salud </t>
  </si>
  <si>
    <t xml:space="preserve">Plan Decenal de Salud Publica  implementado por medio de la formulación del Plan territorial de salud </t>
  </si>
  <si>
    <t>DESARROLLO SOCIAL</t>
  </si>
  <si>
    <t xml:space="preserve">Aumentar a 100% anualmente la Cobertura de vacunación con DPT y Triple Viral en menores de 1 año </t>
  </si>
  <si>
    <t>Cobertura de vacunación con DPT y Triple Viral en menores de 1 año</t>
  </si>
  <si>
    <t>A.2.2.1.1</t>
  </si>
  <si>
    <t>Programa ampliado de inmunizaciones  PAI</t>
  </si>
  <si>
    <t xml:space="preserve">Gestionar 1 convenio para atencion integral mediante unidad movil </t>
  </si>
  <si>
    <t>Numero de Convenio firmado</t>
  </si>
  <si>
    <t xml:space="preserve">SECRETARIA DESARROLLO SOCIAL </t>
  </si>
  <si>
    <t>Disminuir a 17,15% anualmente la Tasa de mortalidad en menores de 1 año (por 1000 nacidos vivos).</t>
  </si>
  <si>
    <t>Tasa de mortalidad en menores de 1 año (por 1000 nacidos vivos).</t>
  </si>
  <si>
    <t>17,15</t>
  </si>
  <si>
    <t>A.2.2.1.2</t>
  </si>
  <si>
    <t>ATENCION INTEGRAL DE ENFERMEDADES PREVALENTES EN LA INFANCIA AIEPI</t>
  </si>
  <si>
    <t xml:space="preserve">Formular 1   Plan de Intervenciones Colectivas  PIC anualmente </t>
  </si>
  <si>
    <t xml:space="preserve">Número de planes de Intervenciones colectivas formulados  </t>
  </si>
  <si>
    <t xml:space="preserve">DESARROLLO SOCIAL - </t>
  </si>
  <si>
    <t xml:space="preserve">Reducir al 8% anualmente el Indicador calculado de desnutrición cronica en niñas, niños y adolescentes entre 0 y 17 años </t>
  </si>
  <si>
    <t xml:space="preserve">Indicador calculado de desnutrición cronica en niñas, niños y adolescentes entre 0 y 17 años </t>
  </si>
  <si>
    <t>A.2.2.1.3</t>
  </si>
  <si>
    <t>OTROS PROGRAMAS Y ESTRATEGIAS PARA LA PROMOCION DE LA SALUD INFANTIL</t>
  </si>
  <si>
    <t>Reducir a 800 el  Número de niñ@s entre 0 y 5 años con diagnóstico de Enfermedad Diarreica Aguda</t>
  </si>
  <si>
    <t>(Número de niños, niñas entre 0 y 5 años con diagnóstico de Enfermedad Diarreica Aguda / Total de población entre 0 y 5 años)X 1.000</t>
  </si>
  <si>
    <t xml:space="preserve">Reducir  a   1 anualmente el Número de defunciones de mujeres gestantes por complicaciones del embarazo, parto o puerperio </t>
  </si>
  <si>
    <t xml:space="preserve">Número de defunciones de mujeres gestantes por complicaciones del embarazo, parto o puerperio </t>
  </si>
  <si>
    <t>A.2.2</t>
  </si>
  <si>
    <t xml:space="preserve">Ejecutar al 100% anualmente las actividades contempladas en el Plan de Intervenciones Colectivas </t>
  </si>
  <si>
    <t>Porcentaje de avance en el cumplimiento del PIC</t>
  </si>
  <si>
    <t xml:space="preserve">DESARROLLO SOCIAL </t>
  </si>
  <si>
    <t xml:space="preserve">Mantener en 0 la tasa de mortalidad asociada a VIH/SIDA.  
</t>
  </si>
  <si>
    <t xml:space="preserve">tasa de mortalidad asociada a VIH/SIDA.  
</t>
  </si>
  <si>
    <t>Aumentar anualmente al 96% la  Cobertura útil con esquema completo de vacunación para la edad</t>
  </si>
  <si>
    <t>Cobertura útil con esquema completo de vacunación para la edad</t>
  </si>
  <si>
    <t xml:space="preserve">A.2.2 </t>
  </si>
  <si>
    <t>Realizar 40 jornadas de atencion integral en salud publica en el cuatrienio</t>
  </si>
  <si>
    <t>Numero de Jornadas de atencion integral en salud publica en el cuatrienio</t>
  </si>
  <si>
    <t xml:space="preserve">Reducir a 26  anualmente el Número de niñ@s nacidos vivos con bajo peso al nacer </t>
  </si>
  <si>
    <t>(Número de nacidos vivos con peso por debajo de 2.500 gramos / Total de niños, niñas nacidos vivos)X 100</t>
  </si>
  <si>
    <t xml:space="preserve">36
</t>
  </si>
  <si>
    <t>A.2.2.2.1.</t>
  </si>
  <si>
    <t xml:space="preserve">SALUD MATERNA </t>
  </si>
  <si>
    <t>Realizar 10 jornadas para generar  conciencia en las madres de alimentar a los recien nacidos unicamente con leche materna en los primeros seis meses  en el cuatrienio</t>
  </si>
  <si>
    <t xml:space="preserve">Numero de Jornadas realizadas con las madres </t>
  </si>
  <si>
    <t>Aumentar a 3500 el Número de niñ@s, y adolescentes entre 6 y 17 años, que recibieron orientación en educación sexual y reproductiva</t>
  </si>
  <si>
    <t>Número de niños, niñas y adolescentes entre 6 y 17 años, que recibieron orientación en educación sexual y reproductiva</t>
  </si>
  <si>
    <t>A.2.2.2.3</t>
  </si>
  <si>
    <t xml:space="preserve">SALUD  SEXUAL Y REPRODUCTIVA EN ADOLESCENTES </t>
  </si>
  <si>
    <t>Realizar 10 jornadas de información y sensiblización sobre la prevención  del embarazo  en las mujeres adolescentes (15 a 19 años)</t>
  </si>
  <si>
    <t xml:space="preserve">Numero de jornadas de informacion y sensibilizacion </t>
  </si>
  <si>
    <t xml:space="preserve">Mujeres adolescentes </t>
  </si>
  <si>
    <t xml:space="preserve">Reducir anualmente al 16.3% el numero de embarazo en adolescentes </t>
  </si>
  <si>
    <t xml:space="preserve">Porcentaje de embarazo en adolescentes </t>
  </si>
  <si>
    <t>19,9%</t>
  </si>
  <si>
    <t>16,3%</t>
  </si>
  <si>
    <t>Realizar   8 reuniones  de la mesa intersectorial de Derechos Sexuales y Reproductivos, SSR y prevención del embarazo en la adolescencia en el cuatrienio</t>
  </si>
  <si>
    <t xml:space="preserve">No de reuniones realizadas de la Mesa intersectorial </t>
  </si>
  <si>
    <t xml:space="preserve">TOTAL  SECTOR SALUD </t>
  </si>
  <si>
    <t>CULTURA</t>
  </si>
  <si>
    <t>Promover el desarrollo cultural y artístico de la población,  a través del desarrollo de programas que contribuyan con el desarrollo integral de los niños y niñas, adolescentes  y en general a toda la población, especialmente aquella en situación de vulnerabilidad, fomentando procesos de formación artística, creación cultural y apropiación del  Patrimonio Cultural</t>
  </si>
  <si>
    <t>PROMOCION  ARTISTICA Y CULTURAL PARA EL DESARROLLO</t>
  </si>
  <si>
    <t xml:space="preserve">Aumentar a 8000 el numero de Personas que acceden a servicios de la Biblioteca Municipal </t>
  </si>
  <si>
    <t>Numero de personas que utilizan la biblioteca Municipal</t>
  </si>
  <si>
    <t>A.5.6</t>
  </si>
  <si>
    <t xml:space="preserve">Mantenimiento y dotación de bibliotecas </t>
  </si>
  <si>
    <t xml:space="preserve">Dotar  500  elementos y/o textos para la Biblioteca en el cuatrienio </t>
  </si>
  <si>
    <t xml:space="preserve">Número de elementos y/o textos adquiridos </t>
  </si>
  <si>
    <t xml:space="preserve">CULTURA </t>
  </si>
  <si>
    <t xml:space="preserve">Aumentar a 5.27%   de niños, niñas y adolescentes entre 0 a 17 años  inscritos o matriculados en programas artísticos, lúdicos , culturales y en las actividades de la biblioteca </t>
  </si>
  <si>
    <t>Porcentaje  de niños, niñas y adolescentes entre 0 a 17 años  inscritos o matriculados en programas artísticos, lúdicos o culturales</t>
  </si>
  <si>
    <t>3,37%</t>
  </si>
  <si>
    <t>5,27%</t>
  </si>
  <si>
    <t>A.5.2</t>
  </si>
  <si>
    <t xml:space="preserve">Formación , capacitación e investigacion artística y cultural </t>
  </si>
  <si>
    <t>Formar  y/o  capacitar  1 Bibliotecario  de acuerdo a demanda</t>
  </si>
  <si>
    <t>Número de bibliotecarios formados</t>
  </si>
  <si>
    <t>A.5.9</t>
  </si>
  <si>
    <t xml:space="preserve">Pago de instructores y bibliotecologos contratados par la ejecucion de programas y proyectos artísticos  y culturales </t>
  </si>
  <si>
    <t>Realizar 30 talleres  que promuevan el desarrollo integral de niños de 0 a 6 años promoviendo el ejercicio de los derechos culturales, a través de los lenguajes expresivos y estéticos</t>
  </si>
  <si>
    <t xml:space="preserve">Numero de Talleres realizados </t>
  </si>
  <si>
    <t xml:space="preserve">A.5.9  </t>
  </si>
  <si>
    <t>Difundir  con 2 programas el empoderamiento  y  acceso de la población a los materiales de la biblioteca</t>
  </si>
  <si>
    <t>Número de programas para facilitar acceso a la biblioteca</t>
  </si>
  <si>
    <t>Vincular  y/o  aumentar a 5.37%  niños a programas de formación cultural (escuelas de danza, pintura, teatro y demás actividades artísticas)</t>
  </si>
  <si>
    <t>Porcentaje  de niños vinculados a programas de formación cultural  en las escuelas de danza, pintura, teatro y demás actividades artisticas.</t>
  </si>
  <si>
    <t>3.37%</t>
  </si>
  <si>
    <t xml:space="preserve">Pago de instructores contratados  para las bandas musicales </t>
  </si>
  <si>
    <t xml:space="preserve">Vincular a 5.37%  niños a programas de formación cultural  para las bandas musicales </t>
  </si>
  <si>
    <t xml:space="preserve">Porcentaje  de niños vinculados a programas de formación cultural para bandas musicales </t>
  </si>
  <si>
    <t>A.5.1.</t>
  </si>
  <si>
    <t>Fomento ,apoyo y  difusión de eventos y expresiones artisticas y culturales</t>
  </si>
  <si>
    <t xml:space="preserve">Realizar 36 actividades  en el sector rural de las escuelas de formacion cultural en el cuatrienio </t>
  </si>
  <si>
    <t>Numero de Actividades  en el sector rural de las escuelas de formacion cultural</t>
  </si>
  <si>
    <t xml:space="preserve">Realizar 15 eventos de las diferentes  manifestaciones  culturales realizados en el Municipio en el cuatrienio </t>
  </si>
  <si>
    <t xml:space="preserve">Número de eventos de difusión de  manifestaciones  culturales </t>
  </si>
  <si>
    <t>INFRAESTRUCTURA CULTURAL</t>
  </si>
  <si>
    <t>A.5.5.</t>
  </si>
  <si>
    <t>Construccion , mantenimiento y adecuacion d la infrestructura  artística y cultural</t>
  </si>
  <si>
    <t xml:space="preserve">Mantener, reparar y/o conservar  5 Infraestructuras de interes cultural en el cuatrienio </t>
  </si>
  <si>
    <t xml:space="preserve">No de Inmuebles de interes cultural conservados y en mantenimiento </t>
  </si>
  <si>
    <t xml:space="preserve">CULTURA - OBRAS </t>
  </si>
  <si>
    <t>APROPIACION DEL PATRIMONIO</t>
  </si>
  <si>
    <t>Lograr que  10000  personas  accedan a las actividades culturales realizadas, y a los lugares identificados como patrimonio material del municipio</t>
  </si>
  <si>
    <t>Número de personas que acceden a las actividades culturales</t>
  </si>
  <si>
    <t>A.5.3</t>
  </si>
  <si>
    <t xml:space="preserve">Proteccion del patrimonio cultural </t>
  </si>
  <si>
    <t xml:space="preserve">Realizar  1  programa que estimule la apropiación de identidad colectiva y la memoria local </t>
  </si>
  <si>
    <t xml:space="preserve">Numero de programas realizados </t>
  </si>
  <si>
    <t>Conformar  1 Consejo Municipal de Cultura y la reglamentación para su funcionamiento</t>
  </si>
  <si>
    <t xml:space="preserve">Numero de Consejo Municipal de Cultura conformado con su reglamentacion </t>
  </si>
  <si>
    <t xml:space="preserve">TOTAL  SECTOR CULTURA </t>
  </si>
  <si>
    <t>DEPORTE</t>
  </si>
  <si>
    <t>Formar en los ciudadanos del Municipio valores, respeto por la vida y la sana convivencia, hábitos saludables para el aprovechamiento del tiempo libre, a través de la actividad deportiva y recreativa, motivándolos a participar en los programas y actividades desarrolladas por liderazgo el  INDER</t>
  </si>
  <si>
    <t>DEPORTE Y RECREACION PARA TODOS</t>
  </si>
  <si>
    <t xml:space="preserve">Aumentar a 25%  niñ@s,  y adolescentes  que  practican alguna actividad deportiva, recreativa o aficionada  poblacion entre 5 y 17 años </t>
  </si>
  <si>
    <t>Porcentaje de niños, niñas y adolescentes  que  practican alguna actividad deportiva</t>
  </si>
  <si>
    <t>A.4.5</t>
  </si>
  <si>
    <t xml:space="preserve">Pago de instructores contratados para la practica del deporte y la recreacion </t>
  </si>
  <si>
    <t xml:space="preserve">Realizar   6  programas de actividad física  anualmente </t>
  </si>
  <si>
    <t>Número de programas de actividad física realizados.</t>
  </si>
  <si>
    <t xml:space="preserve">INDER </t>
  </si>
  <si>
    <t>A.4.1</t>
  </si>
  <si>
    <t>Fomento , desarrollo y práctica del deporte, la recreación  y el aprovechamiento del tiempo libre</t>
  </si>
  <si>
    <t xml:space="preserve">Integrar con  5 actividades y encuentros deportivos entre los pobladores de la Zona Rural y Urbana cada año </t>
  </si>
  <si>
    <t>Número de encuentros deportivos realizados</t>
  </si>
  <si>
    <t>Realizar   2  programas de actividad física dirigidos a Poblacion en situacion de vulnerabilidad (adulto mayor,  poblacion con discapacidad, desplazados) anualmente</t>
  </si>
  <si>
    <t xml:space="preserve">Número de programas de actividad física  realizados </t>
  </si>
  <si>
    <t xml:space="preserve">INFRAESTRUCTURA DEPORTIVA </t>
  </si>
  <si>
    <t>A.4.2.</t>
  </si>
  <si>
    <t xml:space="preserve">Construccion,mantenimiento y/o adecuación de los escenarios deportivos  y recreativos </t>
  </si>
  <si>
    <t xml:space="preserve">Mantener y/o adecuar y/o construir 4  escenarios deportivos </t>
  </si>
  <si>
    <t>Número de escenarios deportivos Intervenidos mantenidos</t>
  </si>
  <si>
    <t xml:space="preserve">INDER - OBRAS </t>
  </si>
  <si>
    <t>PARTICIPACION Y EXCELENCIA DEPORTIVA</t>
  </si>
  <si>
    <t xml:space="preserve">Implementar 5 proyectos para incrementar la participación deportiva en las 35  instituciones educativas-centros educativos </t>
  </si>
  <si>
    <t xml:space="preserve">Número de proyectos implementados </t>
  </si>
  <si>
    <t xml:space="preserve">Se aclara y mejora  la meta de resultadoporque se estaba repitiendo en el mismoconceptocon la meta de producto </t>
  </si>
  <si>
    <t>Apoyar 10 adolescentes y jóvenes deportistas con alto nivel de rendimiento que asistan a juegos y competencias deportivas departamentales, nacionales e internacionales.</t>
  </si>
  <si>
    <t>Número de adolescentes y jóvenes deportistas con alto nivel de rendimiento</t>
  </si>
  <si>
    <t xml:space="preserve">TOTAL  SECTOR DEPORTES </t>
  </si>
  <si>
    <t xml:space="preserve">POBLACIÓN VULNERABLE </t>
  </si>
  <si>
    <t xml:space="preserve">Garantizar el acceso a los bienes y servicios públicos esenciales de manera prioritaria a la familia, niños, niñas y adolescentes, mujeres, población en situación de pobreza extrema y en situación de desplazamiento, población con discapacidad y adulto mayor, consolidando un proyecto de Municipio incluyente, garantizando la protección, el respeto, el reconocimiento y el goce efectivo de derechos de la población, promoviendo la igualdad de oportunidades y el desarrollo social y económico. </t>
  </si>
  <si>
    <t xml:space="preserve">TODOS UNIDOS PARA PROTEGER NUESTRA INFANCIA , ADOLESCENCIA  Y JUVENTUD </t>
  </si>
  <si>
    <t>Formular 1 Politica Publica diferencial y prioritaria de infancia y adolescencia en el Municipio</t>
  </si>
  <si>
    <t>Politica Publica diferencial y prioritaria de infancia y adolescencia</t>
  </si>
  <si>
    <t xml:space="preserve">1 Politica Formulada </t>
  </si>
  <si>
    <t>A.14.1.5</t>
  </si>
  <si>
    <t>Programa de Atencion Integral a La Primera Infancia PAIPI</t>
  </si>
  <si>
    <t xml:space="preserve">Implementar 1  Estrategia de Cero a Siempre en el Municipio </t>
  </si>
  <si>
    <t xml:space="preserve">Porcentaje de cumplimiento de la estrategia </t>
  </si>
  <si>
    <t>A.14.1.2</t>
  </si>
  <si>
    <t xml:space="preserve">Adecuación de infraestructura </t>
  </si>
  <si>
    <t xml:space="preserve">Implementar 1  Estrategia de Cero a Siempre en el Municipio, adecuando  5 salones para la primera infancia </t>
  </si>
  <si>
    <t xml:space="preserve">Número de salones adecuados  </t>
  </si>
  <si>
    <t xml:space="preserve"> DESARROLLO SOCIAL </t>
  </si>
  <si>
    <t>A.14.1.7.</t>
  </si>
  <si>
    <t>Dotación de material pedagógico</t>
  </si>
  <si>
    <t xml:space="preserve">Implementar 1  Estrategia de Cero a Siempre en el Municipio, dotando  de 5 salones de implementos y material pedagogico para la atencion de la primera infancia </t>
  </si>
  <si>
    <t xml:space="preserve">numero de salones dotados </t>
  </si>
  <si>
    <t xml:space="preserve">Implementar una estrategía  de hechos y derechos  en el municipio </t>
  </si>
  <si>
    <t xml:space="preserve">Aumentar a 11548 visitas de niños y niñas a la ludoteca Municipal </t>
  </si>
  <si>
    <t>Numero de visitas de niños y niñas  a la ludoteca</t>
  </si>
  <si>
    <t xml:space="preserve">DESARROLLO SOCIAL Y COMISARIA </t>
  </si>
  <si>
    <t xml:space="preserve">NINGUNO MALTRATADO, ABUSADO O VICTIMA DEL CONFLICTO INTERNO </t>
  </si>
  <si>
    <t>Reducir a 10 los casos denunciados de maltrato en niños, niñas y adolescentes entre 0 y 17 años</t>
  </si>
  <si>
    <t xml:space="preserve">Número de casos denunciados de maltrato </t>
  </si>
  <si>
    <t>A.14.3</t>
  </si>
  <si>
    <t>Proteccion Integral a la adolescencia</t>
  </si>
  <si>
    <t xml:space="preserve"> Realizar 5 campañas de sensibilización, sobre la importancia de denunciar situaciones de violencia sexual, intrafamiliar, y relaciones sexuales (consensuadas o no) con menores de 14 años. </t>
  </si>
  <si>
    <t>Numero de campañas realizadas</t>
  </si>
  <si>
    <t xml:space="preserve">Reducir a 0 la explotación sexual en niños, niñas y adolescentes entre 0 y 17 años </t>
  </si>
  <si>
    <t xml:space="preserve">Porcentaje de niños, niñas y adolescentes entre 0 y 17 años explotados sexualmente </t>
  </si>
  <si>
    <t>0,1%</t>
  </si>
  <si>
    <t>A.14,3</t>
  </si>
  <si>
    <t>Proteccion Integral a la adolecencia</t>
  </si>
  <si>
    <t xml:space="preserve">Realizar  5  campañas para prevenir la explotacion sexual y el trabajo </t>
  </si>
  <si>
    <t>Infancia y adolescencia</t>
  </si>
  <si>
    <t>LA MR SE CAMBIA  LA POSICION PARA CUMPLIRLA CON LA  MP #68</t>
  </si>
  <si>
    <t>NINGUNO EN ACTIVIDAD PERJUDICIAL</t>
  </si>
  <si>
    <t>Reducir a 1.2% la participación  en una actividad remunerada o no,  en niños, niñas y adolescentes entre 5 y  17 años.</t>
  </si>
  <si>
    <t>Porcentaje de niños, niñas y adolescentes que participan en una actividad remunerada o no</t>
  </si>
  <si>
    <t>1,8%</t>
  </si>
  <si>
    <t>1,2%</t>
  </si>
  <si>
    <t xml:space="preserve">ADOLESCENTES ACUSADOS DE VIOLAR LA LEY PENAL CON SU DEBIDO PROCESO </t>
  </si>
  <si>
    <t>Promover de acuerdo a la necesidad la atencion pertinente y estrategica al 100%,  de adolescentes en conflicto con la ley  (14 años hasta antes de cumplir los 18 años) de acuerdo conel Sistema Responsabilidad Penal Adolescentes</t>
  </si>
  <si>
    <t>Porcentaje  de adolescentes en conflicto con la ley  (14 años hasta antes de cumplir los 18 años) que han sido atendidos de  manera pertinente, estratégica y de acuerdo conel Sistema Responsabilidad Penal Adolescentes</t>
  </si>
  <si>
    <t xml:space="preserve">Realizar 3 campañas entre la poblacion adolescente para generar conciencia de  evitar  el riesgo de incurrir en una conducta delictiva anualmente. </t>
  </si>
  <si>
    <t xml:space="preserve">TODOS PARTICIPANDO EN ESPACIOS SOCIALES </t>
  </si>
  <si>
    <t xml:space="preserve">Promover a 25 niños y niñas y adolescentes  la parrticipacion en espacios de dialogo entre los niños, niñas y adolescentes </t>
  </si>
  <si>
    <t>Numero de niños, niñas y adolescentes vinculados activamente  en espacios de participacion</t>
  </si>
  <si>
    <t>A.14.18</t>
  </si>
  <si>
    <t>Proteccion Integral a la juventud</t>
  </si>
  <si>
    <t>Conformar  y fortalecer con 3 actividades anuales  el Consejo Municipal de Juventud</t>
  </si>
  <si>
    <t>Numero de actividades  realizadas por la Administracion que lidere el Consejo Municipal de Juventud anualmente</t>
  </si>
  <si>
    <t>A.14</t>
  </si>
  <si>
    <t>Atencion a Grupos Vulnerables-Promocion Social</t>
  </si>
  <si>
    <t>Fortalecer anualmente con 5  actividades el Consejo de Politica Social</t>
  </si>
  <si>
    <t>Número de  niños, niñas y adolescentes entre 6 y 17 años que participan en los CPS</t>
  </si>
  <si>
    <t xml:space="preserve">         MUJERES CON EQUIDAD</t>
  </si>
  <si>
    <t>Generar una  inciativa que permitan reducir la violencia contra las mujeres</t>
  </si>
  <si>
    <t>Número de iniciativas para prevenir la violencia contra las mujeres</t>
  </si>
  <si>
    <t>A.14.5</t>
  </si>
  <si>
    <t>Atencion y Apoyo a Madres/Padres Cabeza de Hogar</t>
  </si>
  <si>
    <t xml:space="preserve">Realizar 6 capacitaciones para difundir las normas para la protección y derechos de las mujeres  en el cuatrienio </t>
  </si>
  <si>
    <t xml:space="preserve">Número de capacitaciones realizadas a la comunidad social e institucional  </t>
  </si>
  <si>
    <t xml:space="preserve">GOBIERNO - DESARROLLO SOCIAL - COMISARIA DE FAMILIA  </t>
  </si>
  <si>
    <t xml:space="preserve">Implementar 6 estrategías que fomenten la sensibilización, denuncia y exigibilidad de derechos de las mujeres a vivir una vida libre de violencias. </t>
  </si>
  <si>
    <t xml:space="preserve">Numero de estrategias para fomentar la sanción social y la denuncia de la violencia contra la mujer. </t>
  </si>
  <si>
    <t xml:space="preserve">GOBIERNO -  COMISARÍA  DE FAMILIA </t>
  </si>
  <si>
    <t>Incluir  al 100%  en la agenda de los Consejos para la  Política Social el tema de violencia contra la mujer.</t>
  </si>
  <si>
    <t>Porcentaje de reuniones donde en la agenda programada se incluya el tema de Violencia contra la mujer</t>
  </si>
  <si>
    <t>Incluir  en un 50% en la agenda de los Consejos de Seguridad  el tema de violencia contra la mujer.</t>
  </si>
  <si>
    <t>Numero de reuniones donde en la agenda programada se incluya el tema de Violencia contra la mujer</t>
  </si>
  <si>
    <t xml:space="preserve">GOBIERNO </t>
  </si>
  <si>
    <t xml:space="preserve">Implementar  1 plan de prevención y detección de situaciones de acoso y agresión sexual.  </t>
  </si>
  <si>
    <t xml:space="preserve">Número de Planes de prevención y detección de situaciones de acoso y agresión sexual.  </t>
  </si>
  <si>
    <t>Realizar 1 diagnóstico de la problemática y situación de las mujeres en el Municipio</t>
  </si>
  <si>
    <t>número de Diagnosticos  y caracterizaciones sobre la situacion de las mujeres en el Municipio</t>
  </si>
  <si>
    <t>Realizar 1 taller anual  para  formar a la mujer en temas como: denuncia en la vulneracion de sus derechos,  Autoestima, superacion,</t>
  </si>
  <si>
    <t>Número de talleres y jornadas realizadas  sobre denuncia en la vulneracion de sus derechos,  Autoestima, superacion,</t>
  </si>
  <si>
    <t>Reducir la Brecha en la tasa de participación entre generos</t>
  </si>
  <si>
    <t>Brecha en la tasa de participación femenina</t>
  </si>
  <si>
    <t>SIN DATO</t>
  </si>
  <si>
    <t xml:space="preserve">Promover al 100% la equidad de genero en los espacios de participación y desarrollo </t>
  </si>
  <si>
    <t xml:space="preserve">Porcentaje de espacios de participación y desarrollo donde se promueva la equidad de género </t>
  </si>
  <si>
    <t xml:space="preserve">Realizar 2 eventos anuales para formar a la mujer sobre liderazgo  y participacion </t>
  </si>
  <si>
    <t>Número de eventos realizados</t>
  </si>
  <si>
    <t>Reducir la Brecha de ingresos laborales entre generos</t>
  </si>
  <si>
    <t>Brecha de ingresos laborales</t>
  </si>
  <si>
    <t>Realizar 3 eventos anuales que articulen la Oferta Institucional con  Programa Mujeres Ahorradoras  en Acción  de acuerdo con las competencias del municipio</t>
  </si>
  <si>
    <t xml:space="preserve">Número de eventos realizados por el Programa Mujeres ahorradoras en Accion  </t>
  </si>
  <si>
    <t>ATENCION Y ASISTENCIA INTEGRAL BASICA DE LA -PVCA-    PD-  CON GARANTIA DE DERECHOS Y PROTECCÓN Y CON ENFOQUE DIFERENCIAL</t>
  </si>
  <si>
    <t xml:space="preserve">Atender en un 100% la Población Víctima del Conflicto Armado  y Población   Desplazada </t>
  </si>
  <si>
    <t>Tasa de cobertura neta de educación en población desplazada por nivel educativo</t>
  </si>
  <si>
    <t>88.5 %</t>
  </si>
  <si>
    <t>A.14.6.1</t>
  </si>
  <si>
    <t>Acciones  Humanitarias</t>
  </si>
  <si>
    <t xml:space="preserve">Vincular  al  100% de los niñ@s   VCA-PD  en  edad escolar  en las matriculas de las instituciones educativas  </t>
  </si>
  <si>
    <t>%  niñ@s y adolescentes  VCA-PD matriculados</t>
  </si>
  <si>
    <t xml:space="preserve">DESARROLLO SOCIAL - PLANEACION  </t>
  </si>
  <si>
    <t>Porcentaje de PVCA Y PD  incluidos en el RUPD que cuentan con todos los miembros afiliados al Sistema General de Seguridad Social en Salud</t>
  </si>
  <si>
    <t>Promover al 100%  la afiliación  al SGSSS de la   población PVCA -PD registrados en el RUV-RNI  de acuerdo con la necesidad y el procedimiento establecido</t>
  </si>
  <si>
    <t>% de personas (PVCA) que demanden el servicio con actividades de promoción y prevención</t>
  </si>
  <si>
    <t>Numero de personas  incluidas en el RUPD  Y RNI recepcionados en el Municipio</t>
  </si>
  <si>
    <t>Apoyar al 100% proyectos para garantizar la asistencia, atención, reparación y restablecimiento a las VCA-PD con enfoque diferencial y que garanticen mejorar su calidad de vida,que los soliciten a través del CTJTM (acciones socioeconomicas  en educacion, salud, recreación, cultura, deporte y atencion psicosocial  y oportunidad de dessarrollo economico y productivo)</t>
  </si>
  <si>
    <t>% de PVCA-PD  con atencion integral basica</t>
  </si>
  <si>
    <t xml:space="preserve">ATENCION HUMANITARIA  -PVCA-    PD-  CON GARANTIA DE DERECHOS Y PROTECCÓN Y CON ENFOQUE DIFERENCIAL </t>
  </si>
  <si>
    <t xml:space="preserve">Atender en un 100% la (PVCA) que demande el servicio con actividades  de promocion y prevencion </t>
  </si>
  <si>
    <t xml:space="preserve">% de personas(PVCA) que demanden el servicio con actividdes de propmocion y prevencion </t>
  </si>
  <si>
    <t>Brindar al 100% en el cuatrienio proyectos de gestion social  y de atención humanitaria  a la VCA-PD que los soliciten a través del CJTM</t>
  </si>
  <si>
    <t>% de Población VCA con atencion humanitaria y vinculados a la oferta institucional</t>
  </si>
  <si>
    <t>Proteger  y apoyar  al 100%  la   Población VCA-PD mediante acciones de ayuda humanitaria  a traves del CTJTM y el recnocimiento de la oferta institucional.</t>
  </si>
  <si>
    <t>Elaborar en 1 documento la caracterización  e identificación de la  poblacion desplazada a fin de hacer seguimiento a su inclusion y beneficio de los programas sociales -oferta institucional</t>
  </si>
  <si>
    <t xml:space="preserve">Documento elaborado  de Caracterizacion e identificacion de la PVCA y PD y su inclusion en programas de beneficio social </t>
  </si>
  <si>
    <t xml:space="preserve">VERDAD, JUSTICIA Y REPARACION INTEGRAL </t>
  </si>
  <si>
    <t>%de víctimas y desplazados que han accedido a la  atención humanitaria</t>
  </si>
  <si>
    <t>A14.6.3</t>
  </si>
  <si>
    <t>Gestion Social</t>
  </si>
  <si>
    <t>Programar 8 reuniones orientadas al  fortalecimiento y coordinacion  del CTJTM y de las mesas de participación  de las VCA  en el cuatrienio</t>
  </si>
  <si>
    <t>#  de reuniones programadas de participacion  a las VCA - PD  y representantes del CTJTM</t>
  </si>
  <si>
    <t>Victimas del conflicto armado y poblacion desplazada</t>
  </si>
  <si>
    <t xml:space="preserve">Elaborar  1 mapa de riesgos  de la PVCA con  el CTJTM de las amenazas, vulnerabilidad y capacidades en un documento de caractización </t>
  </si>
  <si>
    <t xml:space="preserve"># de mapa de riesgos elaborados  en un documento de caracterización </t>
  </si>
  <si>
    <t xml:space="preserve">SUPERANDO LA POBREZA EXTREMA </t>
  </si>
  <si>
    <t>Avanzar durante el cuatrenio en  81% el porcentaje de cumplimiento de Logros de las Familias identificadas en Situacion de Pobreza Extrema  de acuerdo con las competencias de la entidad territorial</t>
  </si>
  <si>
    <t xml:space="preserve">Porcentaje de cumplimiento de Logros de las Familias identificadas en Situacion de Pobreza Extrema  </t>
  </si>
  <si>
    <t>A.14.13.1</t>
  </si>
  <si>
    <t>TALENTO HUMANO QUE DESARROLLA FUNCIONES DE CARÁCTER OPERATIVO</t>
  </si>
  <si>
    <t>Apoyar al 100%  la gestion y avance de la Estrategia Unidos en el Municipio</t>
  </si>
  <si>
    <t xml:space="preserve">Porcentaje de recursos asignados y ejecutados en el presupuesto Municipal </t>
  </si>
  <si>
    <t>A.14.13.2</t>
  </si>
  <si>
    <t>ADQUISICION DE INSUMOS SUMINISTROS Y DOTACION</t>
  </si>
  <si>
    <t xml:space="preserve">Mejorar  al 100% las condiciones de calidad de vida de la población  en condiciones de pobreza extrema </t>
  </si>
  <si>
    <t xml:space="preserve">Porcentaje de mejoramiento  de la calidad de vida de la población </t>
  </si>
  <si>
    <t>ATENCION INTEGRAL POBLACION DISCAPACITADA</t>
  </si>
  <si>
    <t>Aumentar  la atención en el cento de integracion social a traves del centro sensorial a 375 el numero de personas discapacitdas y/o con problemas de aprendizaje.</t>
  </si>
  <si>
    <t xml:space="preserve">Numero de personas en situacion de discapacidad y/o problemas de aprendizaje atendidos </t>
  </si>
  <si>
    <t>300 mes</t>
  </si>
  <si>
    <t>375 mes</t>
  </si>
  <si>
    <t>A.14.7.3</t>
  </si>
  <si>
    <t>Contratacion del Servicio</t>
  </si>
  <si>
    <t>Promover  4 reconocimientos en la comunidad de los derechos de la Poblacion Discapacitada y sus familias</t>
  </si>
  <si>
    <t xml:space="preserve">Número de reconocimientos  de los derechos. </t>
  </si>
  <si>
    <t>POBLACION DISCAPACITADA</t>
  </si>
  <si>
    <t>A.14.7.4.2</t>
  </si>
  <si>
    <t>ADQUICISION DE INSUMOS SUMINISTROS Y DOTACION</t>
  </si>
  <si>
    <t>Dotacion de 20  equipos y/o material para el Centro de Vida Sensorial</t>
  </si>
  <si>
    <t>Numero de equipos y /o material  adquirido</t>
  </si>
  <si>
    <t>Desarrollar  2 propuestas de participacion de la poblacion discapacitada en procesos productivos</t>
  </si>
  <si>
    <t>Numero de propuestas en ejecucion</t>
  </si>
  <si>
    <t>Brindar  al 100% actividades de promocion y prevencion en salud para la poblacion discapacitada de acuerdo con el PIC</t>
  </si>
  <si>
    <t xml:space="preserve">Porcentaje de Actividades de promocion  y prevencion en salud </t>
  </si>
  <si>
    <t>ATENCION INTEGRAL ADULTO MAYOR</t>
  </si>
  <si>
    <t xml:space="preserve">Aumentar a 800  el numero de beneficiados en la cobertura de atencion en el programa de adulto mayor. </t>
  </si>
  <si>
    <t xml:space="preserve">Aumentar el numero de beneficiados en la cobertura de atencion en los programas de adulto mayor. </t>
  </si>
  <si>
    <t>A.14.4.4.2</t>
  </si>
  <si>
    <t>ADQUISICIÓN DE INSUMOS, SUMINISTROS Y DOTACION.</t>
  </si>
  <si>
    <t xml:space="preserve">Proteger a 4  adultos mayores  que se encuentran en situacion de abandono y se encuentran  beneficiados con programas del municipio  </t>
  </si>
  <si>
    <t xml:space="preserve">Numero de adultos mayores en situacion de abandono beneficiados </t>
  </si>
  <si>
    <t>A.14.4.4.1</t>
  </si>
  <si>
    <t>Realizar  4 jornadas  para promover el buen trato y la protección legal a los Adultos Mayores</t>
  </si>
  <si>
    <t xml:space="preserve">Numero de jornadas realizadas para promover el buen trato y la proteccion </t>
  </si>
  <si>
    <t xml:space="preserve">Beneficiar a 105  adultos Mayores de programas de seguridad alimentaria </t>
  </si>
  <si>
    <t xml:space="preserve">Numero de adultos mayores beneficiados </t>
  </si>
  <si>
    <t>Integrar a 280  Adultos Mayores  en  actividades ludicas (manualidades, teatro, danza, reinados, alfabetizacion)</t>
  </si>
  <si>
    <t xml:space="preserve">Numero de adultos mayores que participan en actividades </t>
  </si>
  <si>
    <t xml:space="preserve">MI </t>
  </si>
  <si>
    <t>TOTAL  SECTOR POBLACION VULNERABLE</t>
  </si>
  <si>
    <t xml:space="preserve">VIVIENDA </t>
  </si>
  <si>
    <t>Reducir el déficit cuantitativo y cualitativo de Vivienda, como estrategia para fortalecer el desarrollo humano,  que permita  avanzar en el cumplimiento de los Objetivos de Desarrollo del Milenio  y en la estrategia Unidos en el componente de habitabilidad, mejorando las condiciones de vida de la población en situación de vulnerabilidad</t>
  </si>
  <si>
    <t xml:space="preserve">VIVIENDA DIGNA </t>
  </si>
  <si>
    <t xml:space="preserve">Reducir  a 5% el Numero de hogares con deficit cuantitativo de vivienda </t>
  </si>
  <si>
    <t xml:space="preserve">Numero de hogares con deficit cuantitativo de vivienda </t>
  </si>
  <si>
    <t>410 (10,1%)</t>
  </si>
  <si>
    <t>A.7.5</t>
  </si>
  <si>
    <t xml:space="preserve">PLANES Y PROYECTOS PARA LA AQUISICION Y/O CONSTRUCCION DE VIVIENDA </t>
  </si>
  <si>
    <t xml:space="preserve">construir vivienda a  8 familias en sitio propio  mediante un proyecto formulado  </t>
  </si>
  <si>
    <t xml:space="preserve">Número de Viviendas construidas en sitio propio </t>
  </si>
  <si>
    <t xml:space="preserve">OBRAS PUBLICAS - PLANEACION </t>
  </si>
  <si>
    <t>A.7.7</t>
  </si>
  <si>
    <t>PROYECTO DE TITULACION Y LEGALIZACION DE PREDIOS</t>
  </si>
  <si>
    <t xml:space="preserve">Beneficiar a  20 familias de un  Proyecto de Saneamiento en titulación de predios </t>
  </si>
  <si>
    <t xml:space="preserve">Numero de familias beneficiadas  </t>
  </si>
  <si>
    <t xml:space="preserve">PLANEACION </t>
  </si>
  <si>
    <t xml:space="preserve">Reducir  25.20% el Numero de hogares con deficit cualitativo de vivienda </t>
  </si>
  <si>
    <t xml:space="preserve">Numero de hogares con deficit cualitativo de vivienda </t>
  </si>
  <si>
    <t>1429 (35,2%)</t>
  </si>
  <si>
    <t>A.7.3</t>
  </si>
  <si>
    <t>PLANES Y PROYECTOS DE MEJORAMIENTO DE VIVIENDA Y SANEAMIENTO BASICO</t>
  </si>
  <si>
    <t xml:space="preserve">Beneficiar a 20 familias  de un proyecto de  Mejoramiento de Vivienda Rural (Dirigido especialmente a familias en situacion de pobreza extrema ) </t>
  </si>
  <si>
    <t>Numero de familias beneficiadas con el Proyecto de Mejoramiento rural</t>
  </si>
  <si>
    <t>Desarrollar en 4 barrios  intervencion en mejoramiento integral</t>
  </si>
  <si>
    <t>Numero de barrios   intervenidos con proyectos de mejoramiento integra</t>
  </si>
  <si>
    <t>Beneficiar  a 8 familias  con un  proyecto de Mejoramiento de Vivienda Urbana</t>
  </si>
  <si>
    <t xml:space="preserve">Numero de familias beneficiadas con el Proyecto de Mejoramiento de Vivienda Urbana </t>
  </si>
  <si>
    <t>Beneficiar  a  80  hogares  con el mejoramiento y/o contrucción  de Unidad Sanitaria- saneamiento Básico</t>
  </si>
  <si>
    <t>Numero de Unidades Sanitarias mejoradas y/o contruidas</t>
  </si>
  <si>
    <t>TOTAL  SECTOR VIVIENDA</t>
  </si>
  <si>
    <t xml:space="preserve">TOTAL    EJE     SOCIAL   E  INCLUYENTE </t>
  </si>
  <si>
    <t>CHOCONTA DINAMICA, EMPRENDORA, PRODUCTIVA Y COMPETITIVA</t>
  </si>
  <si>
    <t xml:space="preserve">Impulsar el desarrollo económico del municipio en el marco de la sostenibilidad, a traves de la implementación de un modelo de ocupación territorial que garantice su equilíbrio funcional que propenda por el  aprovechamiento responsable en armonia con los recursos naturales, minizando el riesgo de desastres, afrontando el reto de desarrollo, físico, económico y social.  </t>
  </si>
  <si>
    <t xml:space="preserve">         DESARROLLO  AGROPECUARIO, EMPLEO, DESARROLLO ECONOMICO.</t>
  </si>
  <si>
    <t>Generar riqueza, aumentar la oferta laboral, con el crecimiento económico y el fortalecimiento del sector agropecuario, y turístico, promoviendo procesos productivos eficientes a través de la innovación y el uso de nuevas  tecnologías, potencializando las riquezas y recursos disponibles, impulsando la integración y cooperación regional, lo anterior con el fin de mejorar las condiciones de calidad de vida de los habitantes del Municipio.</t>
  </si>
  <si>
    <t>AGRICULTURA COMPETITIVA PARA EL DESARROLLO</t>
  </si>
  <si>
    <t>Mantener  2789,3 en  terminos de calidad y sostenibilidad la Superficie agrícola sembrada (ha)</t>
  </si>
  <si>
    <t>Superficie agrícola sembrada (ha)</t>
  </si>
  <si>
    <t>2789,30</t>
  </si>
  <si>
    <t>A.8.5</t>
  </si>
  <si>
    <t>PROGRAMAS Y PROYECTOS DE ASISTENCIA TECNI CA RURAL</t>
  </si>
  <si>
    <t>Sembrar  100 Ha con semilla certificada</t>
  </si>
  <si>
    <t>Número de hectáreas sembradas con semilla certificada</t>
  </si>
  <si>
    <t xml:space="preserve">UMATA </t>
  </si>
  <si>
    <t>Mantener 2707,1  en terminos de calidad y sostenibilidad la Superficie agrícola sembrada  de cultivos transitorios(ha)</t>
  </si>
  <si>
    <t>Superficie agrícola sembrada  de cultivos transitorios(ha)</t>
  </si>
  <si>
    <t>Diseñar e Implementar  1 sistema estadistico agropecuario de informaciòn</t>
  </si>
  <si>
    <t>Numero de  Sistema diseñado e implementado</t>
  </si>
  <si>
    <t>Mantener en 88.08% en terminos de calidad y sostenibilidad la Superficie agrícola sembrada de cultivos permanentes (Ha)</t>
  </si>
  <si>
    <t>Superficie agrícola sembrada de cultivos permanentes (Ha)</t>
  </si>
  <si>
    <t>81,08</t>
  </si>
  <si>
    <t>ASISTENCIA TECNICA</t>
  </si>
  <si>
    <t>Aumentar a 450  visitas anuales en asistencia tecnica agropecuaria realizada por la umata a productores en el Municipio</t>
  </si>
  <si>
    <t>Numero de visitas anuales en asistencia tecnica agropecuaria a productores</t>
  </si>
  <si>
    <t>Crear  e Implementar 1 centro de gestion rural</t>
  </si>
  <si>
    <t>Numero de centros de gestion rural en funcionamiento</t>
  </si>
  <si>
    <t>A.8.6</t>
  </si>
  <si>
    <t>PAGO DE PERSONAL TECNICO VINCULADO A LA PRESTACION DE SERVICIO DE ASISTENCIA TECNICA RURAL</t>
  </si>
  <si>
    <t xml:space="preserve">Asesorar a 30  productores agropecuarios del Municipio en educación financiera </t>
  </si>
  <si>
    <t>Número de productores agropecuarios con educación financiera</t>
  </si>
  <si>
    <t>Realizar 8 Jornadas de sanidad animal</t>
  </si>
  <si>
    <t>Numero de Jornadas realizadas</t>
  </si>
  <si>
    <t xml:space="preserve">Realizar 20 jornadas de salud animal en domesticos </t>
  </si>
  <si>
    <t xml:space="preserve">MEJORAMIENTO GENETICO Y DE PRADERAS </t>
  </si>
  <si>
    <t xml:space="preserve">Realizar 2000 Asesorias y capacitaciones en mejoramiento generico </t>
  </si>
  <si>
    <t>Numero de Asesorias y capacitaciones realizadas</t>
  </si>
  <si>
    <t>Desarrollar 3 Proyectos de Mejoramiento Genetico</t>
  </si>
  <si>
    <t>Proyectos de Mejoramiento Genetico</t>
  </si>
  <si>
    <t xml:space="preserve">Aumentar a 400  el número de inseminaciones realizadas por medio de la UMATA  o por Convenio </t>
  </si>
  <si>
    <t xml:space="preserve">Numero de hembras Inseminadas </t>
  </si>
  <si>
    <t>Implementar 1 sistema de compra  programada en animales bovinos</t>
  </si>
  <si>
    <t xml:space="preserve">Número de Sistemas de comercialización </t>
  </si>
  <si>
    <t>MENOS PROBREZA</t>
  </si>
  <si>
    <t>Reducir  a 33%  de la  población pobre según Índice Pobreza Multidimensional -IPM</t>
  </si>
  <si>
    <t>Porcentaje de población pobre según Índice Pobreza Multidimensional -IPM</t>
  </si>
  <si>
    <t>45,50%</t>
  </si>
  <si>
    <t>A.13.2</t>
  </si>
  <si>
    <t>PROMOCION DE CAPACITACION PARA EL EMPLEO</t>
  </si>
  <si>
    <t xml:space="preserve">Mejorar a 300 familias rurales de la Red Unidos  la capacidad de Generar Ingresos </t>
  </si>
  <si>
    <t>Número de familias rurales de la RED UNIDOS cumpliendo los logros  en la Dimension GENERACION DE INGRESOS</t>
  </si>
  <si>
    <t>MAS EMPLEO</t>
  </si>
  <si>
    <t xml:space="preserve">Desarrollar 3 programas en seguridad alimentaria dirigidos a mujeres cabeza de familia </t>
  </si>
  <si>
    <t>Numero de programas dirigidos a mujeres cabeza de familia en seguridad alimentaria</t>
  </si>
  <si>
    <t>Apoyar  y fortalecer 1 proyecto  dirigido a la mujer cabeza de familia  fuente  dinamizadora de la economía</t>
  </si>
  <si>
    <t>Apoyo y fortalecimiento al proyecto Mujer cabeza de familia fuente dinamizadora de la económia.</t>
  </si>
  <si>
    <t>EMPRENDIMIENTO, ASOCIATIVIDAD, TECNOLOGIA E INNOVACION PARA EL DESARROLLO ECONOMICO</t>
  </si>
  <si>
    <t>Reducir  a 8.10 % la Tasa de desempleo</t>
  </si>
  <si>
    <t>Tasa de desempleo</t>
  </si>
  <si>
    <t>8,10%</t>
  </si>
  <si>
    <t xml:space="preserve">Capacitar  a 250 jóvenes para hacerlos competitivos laboralmente  </t>
  </si>
  <si>
    <t>Número de jóvenes capacitados en competencias laborales</t>
  </si>
  <si>
    <t xml:space="preserve">Promoción de asociaciones y Alianzas  para el desarrollo empresarial e industrial </t>
  </si>
  <si>
    <t>Fomentar y apoyar la realizacion de 2  Asesorias en emprendimiento, gestión de: proyectos, de resultados, estrategia y gestión  tecnológica, dirigidas al sector productivo del Municipio</t>
  </si>
  <si>
    <t>Numero de Asesorias en emprendimiento, gestión de: proyectos, de resultados, estrategia y gestión tecnológica, dirigidas al sector productivo del Municipio</t>
  </si>
  <si>
    <t>A.15.5</t>
  </si>
  <si>
    <t>MEJORAMIENTO Y MANTENIMIENTO DE PLAZAS DE MERCADO, MATADEROS CEMENTERIOS Y MOVILIARIO DEL ESPACIO PUBLICO</t>
  </si>
  <si>
    <t>Mejorar  al 100%  la capacidad competitiva y productiva en el Municipio a traves de la utilizacion de herramientas tecnologicas y de cumplimiento del plangradual de la planta de beneficio y faenado</t>
  </si>
  <si>
    <t>Porcentaje de Avance en la Terminacion de la Infraestructura Fisica de la Planta de Beneficio y Faenado</t>
  </si>
  <si>
    <t>% de Avance  del cumplimiento  del  Plan Gradual de la Planta de Beneficio y Faenado</t>
  </si>
  <si>
    <t>Dotar de 4 equipos tecnologicos  y de innovación en el cuatrienio  para la planta de beneficio y faenado</t>
  </si>
  <si>
    <t>Número de equipos  dotados para la planta de beneficio y faenado</t>
  </si>
  <si>
    <t xml:space="preserve">Conformar  y fortalecer  2 Unidades de emprendimiento </t>
  </si>
  <si>
    <t>Unidades de emprendimiento conformadas o fortalecida</t>
  </si>
  <si>
    <t xml:space="preserve">Realizar anualmente 14  eventos  que den reconocimiento al Municipio (Ferias, Exposiciones, ) </t>
  </si>
  <si>
    <t>Numero de eventos anualmente realizados</t>
  </si>
  <si>
    <t>Fomentar y Apoyar el mantenimiento a 4 asociaciones que se encuentran creadas y en funcionamiento</t>
  </si>
  <si>
    <t>Numero de asociaciones  creadas y en funcionamiento</t>
  </si>
  <si>
    <t>TURISMO  REGIONAL</t>
  </si>
  <si>
    <t xml:space="preserve">Fomentar y apoyar 2 proyectos durante el cuatrenio en el Municipio, la asociatividad  y la generacion de proyectos productivos </t>
  </si>
  <si>
    <t>Numero de Asociaciones y Proyectos productivos conformados</t>
  </si>
  <si>
    <t>A.13.6</t>
  </si>
  <si>
    <t>CONSTRUCION MEJORAMIENTO Y MANTENIMIENTO DE LA INFRAESTRUCTURA FISICA</t>
  </si>
  <si>
    <t>Construir, ampliar y mejorar   el 10%  de los escenarios de comercializacion agricola y pecuaria municipal</t>
  </si>
  <si>
    <t xml:space="preserve">Construir, ampliar y/o mantener en un 10% los escenarios de comercializacion agricola y pecuaria </t>
  </si>
  <si>
    <t xml:space="preserve">UMATA - OBRAS </t>
  </si>
  <si>
    <t>INTEGRACION REGIONAL MOTOR DE DESARROLLO</t>
  </si>
  <si>
    <t>Formular 1  plan Turistico Municipal</t>
  </si>
  <si>
    <t xml:space="preserve">Plan turistico Municipal Formulado </t>
  </si>
  <si>
    <t>1  Plan</t>
  </si>
  <si>
    <t>A.13.5</t>
  </si>
  <si>
    <t>PROMOCION DEL DESARROLLO TURISTICO</t>
  </si>
  <si>
    <t>Ejecutar el 50%  de iniciativas planteadas en el Plan Turistico Municipal</t>
  </si>
  <si>
    <t>Porcentaje de cumplimiento  de iniciativas promovidas del Plan Turistico Municipal</t>
  </si>
  <si>
    <t>Definir una agenda estrategica regional</t>
  </si>
  <si>
    <t xml:space="preserve">Agenda estrategica regional definida </t>
  </si>
  <si>
    <t>1 Agenda</t>
  </si>
  <si>
    <t>A13.1</t>
  </si>
  <si>
    <t>Promocion de Asociacines y Alinazas Para El Desarrollo Empresarial e Industrial</t>
  </si>
  <si>
    <t>Establecer  al 100% lineamientos a trabajar en beneficio de la Region</t>
  </si>
  <si>
    <t>Porcentaje de Cumplimiento de lo establecido en al Agenda Estrategica Regional</t>
  </si>
  <si>
    <t xml:space="preserve">Fomentar 2 proyectos que generen   iniciativas de desarrollo regional en el cuatrienio </t>
  </si>
  <si>
    <t xml:space="preserve">Numero de Proyectos Formulados que involucren al Municipio con una o mas entidades territoriales </t>
  </si>
  <si>
    <t xml:space="preserve">Fomentar 5 encuentros que generen   iniciativa de desarrollo regional entre Alcaldes </t>
  </si>
  <si>
    <t>Numero de encuentros realizados entre Alcaldes Regionales</t>
  </si>
  <si>
    <t>TOTAL  SECTOR   DESARROLLO  AGROPECUARIO, EMPLEO, DESARROLLO ECONOMICO</t>
  </si>
  <si>
    <t xml:space="preserve">TRANSPORTE, INFRAESTRUCTURA VIAL Y MOVILIDAD </t>
  </si>
  <si>
    <t>Contribuir con el desarrollo socio económico del Municipio, a través del Mejoramiento de las condiciones de acceso, uso y aprovechamiento de una infraestructural vial óptima, donde las vías secundarias y terciarias, permanezcan en el estado de mantenimiento requerido, y en la zona urbana se fomente el desarrollo a través del mejoramiento de su infraestructura vial con la finalidad de hacer de Chocontá un Municipio mas prospero, que brinde a sus habitantes y visitantes un entorno mas atractivo en términos de movilidad y comodidad, generando procesos de renovación y desarrollo urbano organizad</t>
  </si>
  <si>
    <t>INFRAESTRUCTURA PARA EL PROGRESO Y LA PROSPERIDAD</t>
  </si>
  <si>
    <t>Aumentar en el cuatrenio  915 metros lineales de vias rehabilitadas en la Zona Urbana Municipio</t>
  </si>
  <si>
    <t>Numero de metros lineales de vias rehabilitadas en la Zona Urbana Municipio</t>
  </si>
  <si>
    <t>A.9.1</t>
  </si>
  <si>
    <t>CONSTRUCCION DE VIAS</t>
  </si>
  <si>
    <t xml:space="preserve">Rehabilitar y/o Construir y/o Conservar y/o  mejorar 10000 metros cuadrados  de infraestructura de transporte a cargo del Municipio en la vía urbana </t>
  </si>
  <si>
    <t>Metros cuadrados Rehabilitados y  mantenenidos en la via urbana</t>
  </si>
  <si>
    <t>10000 m2</t>
  </si>
  <si>
    <t xml:space="preserve">OBRAS PUBLICAS </t>
  </si>
  <si>
    <t>Construir, conservar y/o mejorar 3000 metros cuadrados   de vías que conducen  del casco urbano hacia las veredas</t>
  </si>
  <si>
    <t>Metros cuadrados de vías  construidas y mantenidas que conducen del casco urbano hacia las veredas</t>
  </si>
  <si>
    <t>3000 m2</t>
  </si>
  <si>
    <t>Reducir los Costos de Transporte de Productos Agropecuarios en la movilizacion de la Zona Rural al casco Urbano Municipio</t>
  </si>
  <si>
    <t>Costos de Transporte de Productos Agropecuarios en la movilizacion de la Zona Rural al casco Urbano Municipio</t>
  </si>
  <si>
    <t xml:space="preserve">Construcción de 50  metro cuadrados de obras de arte  anuales en vias rurales </t>
  </si>
  <si>
    <t>Construccion de obras de arte anuales en vias rurales</t>
  </si>
  <si>
    <t>50 m2</t>
  </si>
  <si>
    <t>A.9.11</t>
  </si>
  <si>
    <t>COMPRA DE MAQUINARÍA Y EQUIPO</t>
  </si>
  <si>
    <t>Adquisicion  de 1  vehículo que permita apoyar la conservacion de la infraestructra  víal municipal  rural y urbana</t>
  </si>
  <si>
    <t>Adquisicion, mantenimiento y mejoramiento de la maquinaria y vehiculos municipales</t>
  </si>
  <si>
    <t>A.9.4</t>
  </si>
  <si>
    <t>MANTENIMIENTO RUTINARIO DE VIAS</t>
  </si>
  <si>
    <t xml:space="preserve">Adquisicion, mantenimiento y/o mejoramiento de 2 vehículos de la maquinaria  municipal para apoyar la conservacion de la infraestructra víal municipal rural y urbana </t>
  </si>
  <si>
    <t xml:space="preserve">OBRAS PUBLICAS - PLANEACION  </t>
  </si>
  <si>
    <t xml:space="preserve">Mantener 700 km de red vial  rural  con  mantenimiento rutinario en el cuatrienio </t>
  </si>
  <si>
    <t>Kilómetros de la red vial rural  con mantenimiento rutinario</t>
  </si>
  <si>
    <t>700 Km</t>
  </si>
  <si>
    <t>INFRAESTRUCTURA PUBLICA, ENTORNOS MAS AMABLES</t>
  </si>
  <si>
    <t xml:space="preserve">Realizar actualizacion del Plan Vial de Movilidad y Espacio Publico </t>
  </si>
  <si>
    <t xml:space="preserve">Actualizacion del Plan Vial de Movilidad y Espacio Publico </t>
  </si>
  <si>
    <t>Actualizacion del Documento</t>
  </si>
  <si>
    <t>A.9.16</t>
  </si>
  <si>
    <t xml:space="preserve">PLANES DE TRANSITO, EDUCACION, DOTACION DE EQUIPOS Y SEGURIDAD VIAL </t>
  </si>
  <si>
    <t>Formular y radicar  ante la estidades municipal,  departamental  y/o nacional un proyecto del Plan Vial,  de movilidad y espacio publico del municipio para gestionar la financiacion de las  obras descritas en el plan vial,  de movilidad y de espacio público.</t>
  </si>
  <si>
    <t>Proyecto  formulado  y radicado para la financiacion de la Ejecucion de Obras descritas en el Plan Vial, de movilidad y espacio publico</t>
  </si>
  <si>
    <t xml:space="preserve">OBRAS PUBLICAS - GOBIERNO </t>
  </si>
  <si>
    <t>A.9.8</t>
  </si>
  <si>
    <t>CONSTRUCCION DE TERMINAL DE TRANSPORTE Y AEROPUERTOS</t>
  </si>
  <si>
    <t xml:space="preserve">Formular y radicar  ante la estidades municipal,  departamental  y/onacional   un proyecto para la construcción de un terminal de transporte  municipal </t>
  </si>
  <si>
    <t>Proyecto formulado y radicado  para la Construcción del Terminal de Transporte  Municipal</t>
  </si>
  <si>
    <t>1 Programa Ejecutado</t>
  </si>
  <si>
    <t xml:space="preserve">Realizar  un docummento que identifique y cuantifique  las  áreas de espacio púbblico municipal interviniendo 2000 m2                                                            que sean objeto de intervención por   deterioro, ruina o inadecuado mantenimiento  y que afecten la movilidad municipal. </t>
  </si>
  <si>
    <t xml:space="preserve">Número de documentos realizados  que Identifique y cuantifique  las áreas de espacio  público municipal por embellecer </t>
  </si>
  <si>
    <t xml:space="preserve">Desarrollar un Programa de Embellecimiento Municipal  interviniendo  2000 m2 de rehabilitacion de espacios públicos </t>
  </si>
  <si>
    <t>Programas de Embellecimiento Municipal.</t>
  </si>
  <si>
    <t xml:space="preserve">OBRAS PUBLICAS  - GOBIERNO </t>
  </si>
  <si>
    <t xml:space="preserve">TOTAL  SECTOR   TRANSPORTE, INFRAESTRUCTURA VIAL Y MOVILIDAD </t>
  </si>
  <si>
    <t xml:space="preserve">TOTAL  EJE  CHOCONTA DINÁMICA, EMPRENDEDORA, PRODUCTIVA Y COMPETITIVA </t>
  </si>
  <si>
    <t xml:space="preserve"> INSTRUMENTOS DE PLANIFICACION</t>
  </si>
  <si>
    <t xml:space="preserve">Adoptar un modelo de ocupación orientado al Desarrollo territorial del Municipio  en el marco de la sostenibilidad a traves del aprovechamiento racional de los recursos naturales, atendiendo los retos del desarrollo social y económico buscando el equilibrio funcional del territorio. </t>
  </si>
  <si>
    <t>INSTRUMENTOS DE PLANIFICACION</t>
  </si>
  <si>
    <t xml:space="preserve">Desarrollar el Proceso de Revision y ajustes al Plan Basico de Ordenamiento Territorial concertado con la Corporacion , de acuerdo con la normatividad vigente  </t>
  </si>
  <si>
    <t xml:space="preserve">Proyecto de Revision y ajustes al Plan Basico de Ordenamiento Territorial concertado con la Corporacion  </t>
  </si>
  <si>
    <t xml:space="preserve">1 proceso de ajuste concertado de acuerdo con la norma </t>
  </si>
  <si>
    <t>A.17.10</t>
  </si>
  <si>
    <t>Elaboracion y actualizacion del PBOT</t>
  </si>
  <si>
    <t xml:space="preserve">Formular y radicar  un proyecto de actualización  del PBOT como instrumento de Planificacion  Municipal </t>
  </si>
  <si>
    <t xml:space="preserve">Número de proyectos formulados y radicados  </t>
  </si>
  <si>
    <t xml:space="preserve">incluir en el sicep </t>
  </si>
  <si>
    <t>Formular y radicar  un proyecto ante la CAR de Unidad de Planificacion Rural, encaminada a la concertación del desarrollo de la zona industrial el retiro</t>
  </si>
  <si>
    <t xml:space="preserve">Proyecto de UPR radicado en la CAR </t>
  </si>
  <si>
    <t xml:space="preserve">TOTAL  SECTOR   INSTRUMENTOS DE PLANIFICACION </t>
  </si>
  <si>
    <t>AGUA POTABLE Y SANEAMIENTO BASICO</t>
  </si>
  <si>
    <t xml:space="preserve">Garantizar a los habitantes del Municipio la prestación de un servicio de agua potable en términos de calidad, eficiencia y oportunidad, preservando los recursos naturales a través del aprovechamiento racional de los mismos y de una Gestión Integral de Residuos que permita minimizar los riesgos para el medio ambiente y la salud </t>
  </si>
  <si>
    <t>AGUA, SANEAMIENTO Y ASEO PARA EL BIENESTAR</t>
  </si>
  <si>
    <t>Reducir la población  a 44 personas sin Servicio de Acueducto Zona Urbana</t>
  </si>
  <si>
    <t>Población sin Servicio de Acueducto Zona Urbana</t>
  </si>
  <si>
    <t>88 PERSONAS</t>
  </si>
  <si>
    <t>44 PERSONAS</t>
  </si>
  <si>
    <t>A.3.10.12</t>
  </si>
  <si>
    <t>ACUEDUCTO FORMULACION, IMPLEMENTACION Y ACCIONES DE FORTALECIMIENTO PARA LA ADMINISTACION Y OPERACIÓN DE LOS SERVICIOS</t>
  </si>
  <si>
    <t>Ejecutar el 25%  del Plan Maestro de Acueducto.</t>
  </si>
  <si>
    <t>% de Ejecucion del Plan Maestro de Acueducto y Alcantarillado</t>
  </si>
  <si>
    <t>A.3.10.2</t>
  </si>
  <si>
    <t xml:space="preserve">Acueducto aduccion </t>
  </si>
  <si>
    <t>Realizar  4 mantenimientos a la Planta de tratamiento  en el cuatrienio</t>
  </si>
  <si>
    <t xml:space="preserve">Numero de mantenimientos realizados a la planta de tratamiento </t>
  </si>
  <si>
    <t>A.3.10.4</t>
  </si>
  <si>
    <t>ACUEDUCTO TRATAMIENTO</t>
  </si>
  <si>
    <t>Realizar la reposicion de 400 ml de redes de aduccion del acueducto   de acuerdo al plan maestro de acueducto y alcantarillado</t>
  </si>
  <si>
    <t xml:space="preserve">Metros lineales repuestos en  la linea de aduccion </t>
  </si>
  <si>
    <t>Reducir  a 2800 la Población sin Servicio de Acueducto Zona Rural</t>
  </si>
  <si>
    <t>Población sin Servicio de Acueducto Zona Rural</t>
  </si>
  <si>
    <t>A.3.10</t>
  </si>
  <si>
    <t xml:space="preserve">SERVICIO DE ACUEDUCTO </t>
  </si>
  <si>
    <t xml:space="preserve">Ampliar y mantener 8 Acueductos veredales con obra fisica. </t>
  </si>
  <si>
    <t>Número de acueductos veredales intervenidos en obra fisica</t>
  </si>
  <si>
    <t xml:space="preserve">OBRAS PUBLICAS - </t>
  </si>
  <si>
    <t xml:space="preserve">Apoyar y fortalecer el proceso de legalización de 4 Juntas de Acueducto  Veredal  como  Apoyo y Fortalecimiento en la Gestion Administrativa de las Juntas de Acueducto Veredal </t>
  </si>
  <si>
    <t>Numero de Procesos legalizados en los terminos señalados por la normatividad vigente</t>
  </si>
  <si>
    <t xml:space="preserve">OBRAS PUBLICAS - COORDINADORA SERVICIOS PUBLICOS </t>
  </si>
  <si>
    <t>Reducir  la Población a 109 personas sin Servicio de Alcantarillado Zona Urbana</t>
  </si>
  <si>
    <t>Población sin Servicio de Alcantarillado Zona Urbana</t>
  </si>
  <si>
    <t>A.3.11.1</t>
  </si>
  <si>
    <t>ALCANTARILLADO RECOLECCION</t>
  </si>
  <si>
    <t>Aumentar a 100 conexiones domiciliarias instaladas</t>
  </si>
  <si>
    <t>Numero de conexiones domiciliarias instaladas</t>
  </si>
  <si>
    <t>Reducir  a 11200 la Población sin Servicio de Alcantarillado Zona Rural</t>
  </si>
  <si>
    <t>Población sin Servicio de Alcantarillado Zona Rural</t>
  </si>
  <si>
    <t>A.3.</t>
  </si>
  <si>
    <t>Agua Potable y Saneamiento Basico</t>
  </si>
  <si>
    <t xml:space="preserve">Aumentar a 80 las baterías sanitarias construidas en área rural </t>
  </si>
  <si>
    <t>Número de baterías sanitarias construidas en área rural  (VER SECTOR VIVIENDA)</t>
  </si>
  <si>
    <t>Reducir a 2.50% la Poblacion sin Servicio de Aseo Zona Urbana</t>
  </si>
  <si>
    <t>Porcentaje de Poblacion sin Servicio de Aseo Zona Urbana</t>
  </si>
  <si>
    <t>A.12.6</t>
  </si>
  <si>
    <t xml:space="preserve">Mantener  5 rutas de barrido en las vias urbanas para el aseo municipal </t>
  </si>
  <si>
    <t>Numero de rutas mantenidas en condiciones de aseo</t>
  </si>
  <si>
    <t>Reducri a 3.8%  el Índice de Riesgo de la Calidad del Agua para Consumo Humano, IRCA., de acuerdo con la norma vigente</t>
  </si>
  <si>
    <t>Índice de Riesgo de la Calidad del Agua para Consumo Humano, IRCA.</t>
  </si>
  <si>
    <t xml:space="preserve">Realizar  8 campañas de ahorro y uso eficiente del agua en el municipio
</t>
  </si>
  <si>
    <t xml:space="preserve">Numero de campañas de ahorro y uso eficiente del agua en el municipio
</t>
  </si>
  <si>
    <t>Dar cumplimiento al 100%a parametros de pruebas organolépticas, físicas y químicas del agua 2008 (potable,segura, no apta) de acuerdo con el decreto 1575/07.</t>
  </si>
  <si>
    <t>Porcentaje cumplimiento parametros pruebas organolépticas, físicas y químicas del agua 2008</t>
  </si>
  <si>
    <t>Aumentar  a 11761  la Población atendida con un prestador de servicios públicos de acueducto, alcantarillado y aseo registrado en el RUPS (Registro único de prestadores de servicios públicos de la SSPD)</t>
  </si>
  <si>
    <t>Población atendida con un prestador de servicios públicos de acueducto, alcantarillado y aseo registrado en el RUPS (Registro único de prestadores de servicios públicos de la SSPD)</t>
  </si>
  <si>
    <t>Aumentar  11761 usuarios en la prestacion de servicios publicos</t>
  </si>
  <si>
    <t>Numero de usuarios registrados</t>
  </si>
  <si>
    <t>Mantener  en promedio de  24 horas de prestación de servicio diario de agua potable en área urbana</t>
  </si>
  <si>
    <t>Promedio de horas de prestación de servicio diario de agua potable en área urbana</t>
  </si>
  <si>
    <t>Implementar al  80% un programa para el uso racional  y ahorro del agua y mejoramiento en la Potabilización de agua</t>
  </si>
  <si>
    <t>Porcentaje de Implementacion del Programa</t>
  </si>
  <si>
    <t>PGIR</t>
  </si>
  <si>
    <t>Aumentar el Promedio de horas de prestación de servicio diario de agua potable en área rural</t>
  </si>
  <si>
    <t>Promedio de horas de prestación de servicio diario de agua potable en área rural</t>
  </si>
  <si>
    <t>Por establecer</t>
  </si>
  <si>
    <t>Acueducto Tratamiento</t>
  </si>
  <si>
    <t>Construccion de 1 Planta de Tratamiento en acueductos veredales</t>
  </si>
  <si>
    <t>Numero de plantas construidas</t>
  </si>
  <si>
    <t xml:space="preserve">SANEAMIENTO Y VERTIMIENTOS </t>
  </si>
  <si>
    <t>Aumentar  a 55  el porcentaje   de avance en la implementación del Plan de Gestión Integral de Residuos Sólidos</t>
  </si>
  <si>
    <t>Porcentaje de avance en la implementación del Plan de Gestión Integral de Residuos Sólidos</t>
  </si>
  <si>
    <t xml:space="preserve">Recolectar en un 97% de residuos sólidos en el casco urbano anualmente con la adquisisción de un compactador adicional. </t>
  </si>
  <si>
    <t>Tasa de cobertura de recolección de residuos sólidos en el casco urbano</t>
  </si>
  <si>
    <t>Aumentar la Tasa de tratamiento de aguas residuales</t>
  </si>
  <si>
    <t>Tasa de tratamiento de aguas residuales</t>
  </si>
  <si>
    <t>A.10.5</t>
  </si>
  <si>
    <t>CONSERVACION DE MICROCUENCAS QUE ABASTECEN LOS ACUEDUCTOS,PROTECCION DE FUENTES Y REFORESTACION DE DICHAS CUENCAS</t>
  </si>
  <si>
    <t>Aumentar en un 50% el avance en la ejecución del Plan de Saneamiento y manejo de vertimientos implementado</t>
  </si>
  <si>
    <t>Porcentaje de avance en la ejecución del Plan de Saneamiento y manejo de vertimientos implementado</t>
  </si>
  <si>
    <t>TOTAL  SECTOR   AGUA POTABLE Y SANEAMIENTO BASICO</t>
  </si>
  <si>
    <t xml:space="preserve">Garantizar una gestión integral de riesgos en el Municipio, articulado a los componentes de la gestión ambiental que contribuyan con la seguridad, el bienestar, la calidad de vida y el desarrollo sostenible a través del control y la reducción del riesgo de desastres. </t>
  </si>
  <si>
    <t>Aumentar a 45 Hectáreas de ecosistemas para la regulación de la oferta hídrica conservadas</t>
  </si>
  <si>
    <t>Numero de Hectáreas de ecosistemas para la regulación de la oferta hídrica conservadas</t>
  </si>
  <si>
    <t>Reforestar el 100 Ha de  especies nativas  para proteger los nacimientos de agua que surten a la entidad territorial</t>
  </si>
  <si>
    <t xml:space="preserve">Porcentaje de hectáreas reforestadas </t>
  </si>
  <si>
    <t>3.5%</t>
  </si>
  <si>
    <t>10.5%</t>
  </si>
  <si>
    <t xml:space="preserve">Aumentar a 300 hectáreas de bosques  y cuencas hidricas reforestadas </t>
  </si>
  <si>
    <t xml:space="preserve">Número de hectáreas de bosques  y cuencas hidricas reforestadas </t>
  </si>
  <si>
    <t>A.10.11</t>
  </si>
  <si>
    <t>REFORESTACION Y CONTRO DE EROCION</t>
  </si>
  <si>
    <t>Reforestar  el 25% de hectáreas  en sitios críticos de erosión</t>
  </si>
  <si>
    <t>Porcentaje de hectáreas reforestadas en sitios críticos de erosión</t>
  </si>
  <si>
    <t>A.10.8</t>
  </si>
  <si>
    <t>ADQUISICION DE PREDIOS DE RESERVA HIDRICA Y ZONAS DE RESERVA NATURALES</t>
  </si>
  <si>
    <t>Adquirir 25 ha de interes ambiental, localizados en cabeceras de cuerpos de agua, zonas de ronda y de reserva forestal de ecuerdo con el PBOT</t>
  </si>
  <si>
    <t>No de hectareas adquiridas en zonas  de interes ambiental, localizados en cabeceras de cuerpos de agua, zonas de ronda y de reserva forestal de ecuerdo con el PBOT</t>
  </si>
  <si>
    <t>Mantener 1  informacion para la Administracion y la Comunidad en general sobre el cumplimiento de los estándares de calidad del aire</t>
  </si>
  <si>
    <t>Número de estaciones de medición que reportan cumplimiento de los estándares de calidad del aire</t>
  </si>
  <si>
    <t>A.10.6</t>
  </si>
  <si>
    <t>EDUCACION AMBIENTAL NO FORMAL</t>
  </si>
  <si>
    <t xml:space="preserve">Adelantar 10 campañas de Educacion Ambiental e implementacion del POMCA </t>
  </si>
  <si>
    <t>Número de campañas realizadas</t>
  </si>
  <si>
    <t>A.10.4</t>
  </si>
  <si>
    <t>MANEJO Y APROVECHAMIENTO DE LAS CUENCAS Y MICROCUENCAS HIDROGRAFICAS</t>
  </si>
  <si>
    <t>Coordinar y articular del P.O.T. Con el Plan de ordenamiento y manejo territorial de la cuenca alta del rio Bogotà (POMCA)</t>
  </si>
  <si>
    <t>Porcentaje de articulacion del P,O,T con el POMCA</t>
  </si>
  <si>
    <t xml:space="preserve">UMATA - PLANEACION </t>
  </si>
  <si>
    <t>A.10</t>
  </si>
  <si>
    <t>Ambiental</t>
  </si>
  <si>
    <t xml:space="preserve">Implementar el Sistema de Gestión Ambiental Municipal SIGAM </t>
  </si>
  <si>
    <t>Porcentaje de implementación del SIGAM</t>
  </si>
  <si>
    <t>SUB SECTOR GESTION Y PREVENCION DEL RIESGO</t>
  </si>
  <si>
    <t>GESTION Y PREVENCION DEL RIESGO</t>
  </si>
  <si>
    <t>Implementar un proyectos para dar difusión de la Política  Nacional de Producción y Consumo Sostenible</t>
  </si>
  <si>
    <t xml:space="preserve">Numero de proyectos implementados </t>
  </si>
  <si>
    <t>Desarrollar por medio de 5 actividades la implementación del Programa de Uso Racional y Eficiente de Energía</t>
  </si>
  <si>
    <t>Actividades implementadas de difusión del tema de eficiencia energética y normatividad asociada</t>
  </si>
  <si>
    <t>Porcentaje de Implementacion de los Proyectos y/o programas  contenidos en el CMGRD</t>
  </si>
  <si>
    <t>A.12.20</t>
  </si>
  <si>
    <t>CAPACIDAD COMUNITARIA PARA LA GESTION DEL RIESGO DE DESASTRES</t>
  </si>
  <si>
    <t>Identificar 25 escenarios de riesgo de desastres sobre los que se diseñarán las estrategias de control y reducción riesgo y de manejo de desastres.</t>
  </si>
  <si>
    <t xml:space="preserve">Numero de personas de la comunidad que participan en actividades de informacion  y monitoreo de amenazas y alerta ante amenazas en operación </t>
  </si>
  <si>
    <t>A.12.18</t>
  </si>
  <si>
    <t>PLAN PARA GESTION DE RIESGO DE DESASTRES</t>
  </si>
  <si>
    <t>Diseñar e implementar  5 estrategias  de información pública  en gestion del riesgo del concimiento,reducción y manejo de desastres</t>
  </si>
  <si>
    <t>Estrategias de  información pública diseñadas e implementadas</t>
  </si>
  <si>
    <t>preguntar si se puede cambiar el valor esperado</t>
  </si>
  <si>
    <t>A.12.7</t>
  </si>
  <si>
    <t>FORTALECIMIENTO DE LOS COMITES DE PREVENCION Y ATENCION DE DESASTRES</t>
  </si>
  <si>
    <t xml:space="preserve">Organizar 16  reuniones  del  CMGRD  en el cuatrienio </t>
  </si>
  <si>
    <t>Numero de reuniones adelantadas en el cuatrienio</t>
  </si>
  <si>
    <t xml:space="preserve">Programar y organizar  5 actividades  con el  CMGRD en lo referente al conocimiento,reducción y manejo de desastres y de estrategia a las emergencias </t>
  </si>
  <si>
    <t>Numero de Actividades programada  con el CMGRD</t>
  </si>
  <si>
    <t>Reducir  a 100 famililas afectadas por desastres por año</t>
  </si>
  <si>
    <t>Número de famililas afectadas por desastres por año</t>
  </si>
  <si>
    <t>A.12.5.2</t>
  </si>
  <si>
    <t>INVERSION DESTINADA AL DESARROLLO DE ESTUDIOS DE EVALUACION Y ZONIFICACION DE AMENAZAS PARA FINES DE PLANIFICACION</t>
  </si>
  <si>
    <t xml:space="preserve">Incluir en el POT  actualizado   1   Plan de Gestion del Riesgo que identifique  el conocimiento,reducción manejo y estrategias  que mitiguen  las condiciones de riesgo de desastres </t>
  </si>
  <si>
    <t>Plan de Ordenamiento Territorial actualizado con el Plan de Gestion del Riesgo de Desastres.</t>
  </si>
  <si>
    <t xml:space="preserve">Reducir a 0  la afectacion en infraestructura básica de  vivienda   ocasioanada por emergencias invernales por detrucción total </t>
  </si>
  <si>
    <t xml:space="preserve">Pérdidas en infraestructura básica de  vivienda </t>
  </si>
  <si>
    <t>4 Destruccion total</t>
  </si>
  <si>
    <t>0 Destruccion Total</t>
  </si>
  <si>
    <t>A.12.10</t>
  </si>
  <si>
    <t>INVERSION EN INFRAESTRUCTURA FISICA PARA PREVENCION Y REFORZAMIENTO ESTRUCTURAL</t>
  </si>
  <si>
    <t xml:space="preserve">Ejecutar  3 obras  que reduzcan y mitiguen el  riesgo de desastres </t>
  </si>
  <si>
    <t>Obras de reducción del riesgo de desastres (mitigación) ejecutadas</t>
  </si>
  <si>
    <t xml:space="preserve">OBRAS - PLANEACION </t>
  </si>
  <si>
    <t xml:space="preserve">Reducir a 21  la afectacion en infraestructura básica de  vivienda   ocasioanada por emergencias invernales parcialmente </t>
  </si>
  <si>
    <t>42 parcial</t>
  </si>
  <si>
    <t>21 parcial</t>
  </si>
  <si>
    <t>ATENCION DE DESASTRES</t>
  </si>
  <si>
    <t xml:space="preserve">Formular un Plan de Gestion del Riesgo de desastres que oriente los procesos  de conocimiento, reducción y manejo de desastres </t>
  </si>
  <si>
    <t>Plan formulado que oriente los Procesos de  de conocimiento, reducción y manejo de desastres</t>
  </si>
  <si>
    <t>PLANEACION - CONSEJO GESTION RIESGO</t>
  </si>
  <si>
    <t>Realizar 1 estudio- documento de evaluación de vulnerabilidad y riesgo para fines de formulación de acciones frente al cambio climático</t>
  </si>
  <si>
    <t>Número de estudio - documento de evaluación de vulnerabilidad y riesgo para fines de formulación de acciones frente al cambio climático</t>
  </si>
  <si>
    <t xml:space="preserve">Identificar en 1  documento  las acciones y componentes  de  vulnerabilidades, amenazas   y riesgos que reducirán el impacto del cambio climático en la población    y que se inculirán en la actualización del PBOT           </t>
  </si>
  <si>
    <t xml:space="preserve">Numero de accion es y componentes  identificadas  y que se incluirán Plan de ordenamiento territorial </t>
  </si>
  <si>
    <t>TOTAL  SECTOR  AMBIENTE Y PREVENCION  RIESGO</t>
  </si>
  <si>
    <t>SERVICIOS PUBLICOS DIFERENTES A ACUEDUCTO, ALCANTARILLADO Y ASEO</t>
  </si>
  <si>
    <t xml:space="preserve">  Promover el acceso a los servicios públicos domiciliarios como medio para acceder a una vida digna y saludable, de manera prioritaria para los hogares identificados en situación de pobreza extrema y de vulnerabilidad.</t>
  </si>
  <si>
    <t>SERVICIOS PUBLICOS PARA EL BIENESTAR</t>
  </si>
  <si>
    <t xml:space="preserve">Realizar 1 control anual a  la Mineria ilegal de manera permanente, en el marco de las  competencias del Alcalde Municipal  </t>
  </si>
  <si>
    <t>Títulos mineros fiscalizados (%)</t>
  </si>
  <si>
    <t>A10.8</t>
  </si>
  <si>
    <t>Conservacion, Proteccion, Restauracion y Aprovechamiento de Recursos Naturalesy del Medio Ambiente</t>
  </si>
  <si>
    <t>Realizar 6  operativos  de control a la explotacion minera ilegal  en cumplimiento  con la noramatividad vigente jun to con las autoridades  minersa, ambientales, fiscales, judiciales y de policía</t>
  </si>
  <si>
    <t xml:space="preserve">Número de operativos de control de minería ilegal realizados </t>
  </si>
  <si>
    <t xml:space="preserve">GOBIERNO - PLANEACION </t>
  </si>
  <si>
    <t xml:space="preserve">Formular y gestionar 1 proyecto  que permitan al municipio acceder a recursos de cofinanciacion en entidades del orden nacional y deptal </t>
  </si>
  <si>
    <t xml:space="preserve">Viabilidad del Proyecto Expedida por las Entidades financiadoras </t>
  </si>
  <si>
    <t>1 Viabilidad otorgada al Mpio</t>
  </si>
  <si>
    <t>A.6.4</t>
  </si>
  <si>
    <t>Preinversion de Infraestructura</t>
  </si>
  <si>
    <t>Formular y radicar el Proyecto de Gas Natural para acceder a recursos de cofinanciacion en las entidades corresondientes</t>
  </si>
  <si>
    <t xml:space="preserve">Proyecto de Gas Natural  formulado  y radicado </t>
  </si>
  <si>
    <t>PLANEACION - OBRAS PÚBLICAS</t>
  </si>
  <si>
    <t xml:space="preserve">Gestionar anualmente al 100%  el aumento de cobertura y el mantenimiento en servicios de alumbrado publico en la zona urbana ante el operador </t>
  </si>
  <si>
    <t>Proyecto formulado y radicado</t>
  </si>
  <si>
    <t>A.6.3</t>
  </si>
  <si>
    <t>PAGOS DE CONVENIOS A CONTRATOS DE SUMINISTRO DE ENERGIA ELECTRICA PARA EL SERVICIO DE ALUMBRADO PUBLICO O PARA EL MANTENIMIENTO Y EXPANSION DEL SERVICIO DE ALUMBRADO PUBLICO</t>
  </si>
  <si>
    <t xml:space="preserve">Formular, radicar  y ejecutar 1  Proyecto para ampliar la Cobertura en Alumbrado Publico Rural y/o Urbano con la entidad correspondiente. </t>
  </si>
  <si>
    <t>Numero de proyectos para el ampliar la Cobertura de Alumbrado Publico Rural" radicada ante la entidad correspondiente</t>
  </si>
  <si>
    <t>OBRAS PUBLICAS</t>
  </si>
  <si>
    <t xml:space="preserve">Gestionar anualmente al 15%  el aumento de cobertura y el mantenimiento en servicios de alumbrado publico en la zona urbana ante el operador </t>
  </si>
  <si>
    <t>TOTAL  SECTOR  SERVICIOS PUBLICOS DIFERENTES A ACUEDUCTO, ALCANTARILLADO Y ASEO</t>
  </si>
  <si>
    <t>TOTAL EJE  CHOCONTA TERRITORIO GESTOR DE DESARROLLO</t>
  </si>
  <si>
    <t xml:space="preserve">     GOBIERNO JUSTO, EFICIENTE Y TRANSPARENTE</t>
  </si>
  <si>
    <t>Generar la concepción y la aplicación del proyecto de nueva gestión pública, en la cual la administración municipal será manejada como una empresa prestadora de servicios sociales, garantizando la viabilidad de la misma mediante la medición de la gestión por logros y resultados, a través de una administración eficaz y eficiente, generando estrategias de fortalecimiento Institucional y de estímulos para motivar la excelencia en sus funcionarios y así alcanzar el cumplimiento en los procesos propios de una administración pública. En el marco de la Justicia, el servicio al ciudadano y la transparencia, vinculando a la población en los proceso de la administración, realizando rendición de cuentas; todo lo anterior buscando el mejoramiento continuo, y  consolidar un Gobierno efectivo</t>
  </si>
  <si>
    <t>FORTALECIMIENTO INSTITUCIONAL.</t>
  </si>
  <si>
    <t xml:space="preserve">Garantizar una nueva gestión pública, orientada a resultados, a través del fortalecimiento institucional y el desarrollo de procesos eficientes y eficaces, para satisfacción de la comunidad con el mejoramiento continuo en la prestación de servicios de la Administración Municipal; generando nuevas fuentes de financiación con la adopción de instrumentos normativos, que consoliden  una estructura financiera sostenible. </t>
  </si>
  <si>
    <t>ADMINISTRACION MODERNA, EFICIENTE Y TRANSPARENTE AL SERVICIO  DE UNA COMUNIDAD PARTICIPATIVA</t>
  </si>
  <si>
    <t xml:space="preserve">Realizar 2 informes anuales de  Seguimiento y evaluación del plan de desarrollo Municipal  </t>
  </si>
  <si>
    <t>Informe anual de Seguimiento y evaluación del plan de desarrollo</t>
  </si>
  <si>
    <t>A.17</t>
  </si>
  <si>
    <t>Fortalecimiento institucional</t>
  </si>
  <si>
    <t>Mejorar en un 80.97%  el desempeño fiscal con un incrememento de los ingresos tributarios recaudados por medio de la actualización catastral y la cultura de pago  en el cuatrienio</t>
  </si>
  <si>
    <t>Indicador de Desempeño Fiscal</t>
  </si>
  <si>
    <t>80.97%</t>
  </si>
  <si>
    <t>Mejorar  en un 90% el índice de desempeño integral municipal</t>
  </si>
  <si>
    <t>Indicador de Desempeño Integral</t>
  </si>
  <si>
    <t>PLANEACION</t>
  </si>
  <si>
    <t>Cumplir al 40%  las normas estrategicas  anticorrupcion de acuerdo con lo establecido por la PGN  y los lineamientos del Observatorio Anticorrupción</t>
  </si>
  <si>
    <t xml:space="preserve">% de cumplimiento  de las estrategias anticorrupcion </t>
  </si>
  <si>
    <t xml:space="preserve">PLANEACION - CONTROL INTERNO </t>
  </si>
  <si>
    <t>Implementar  7 proyectos que garanticen la modernizacion administrativa en el Municipio</t>
  </si>
  <si>
    <t xml:space="preserve">Numero de proyectos que garanticen la modernizacion administrativa </t>
  </si>
  <si>
    <t>Diseñar e implementar  1  Sistema de Servicio al Ciudadano</t>
  </si>
  <si>
    <t>sistema diseñado e implementado del Sistema de Servicio al  Ciudadano</t>
  </si>
  <si>
    <t xml:space="preserve">Fortalecer el proceso de gestión documental </t>
  </si>
  <si>
    <t xml:space="preserve">%  Implementacion Ley de Archivos </t>
  </si>
  <si>
    <t>Fortalecer   al 50% mecanismos de transparencia y rendición de cuentas</t>
  </si>
  <si>
    <t>Porcentaje de publicacion en la pagina web de informacion relevante de procesos administrativos</t>
  </si>
  <si>
    <t xml:space="preserve">Desarrollar 3 programas de fortalecimiento institucional para la gestión de la entidad territorial, por medio de contratación de personal profesional y asesoría técnica para el cumplimiento de las competencias de ley.  </t>
  </si>
  <si>
    <t xml:space="preserve">Número de  programas desarrollados para el  fortalecimiento institucional. </t>
  </si>
  <si>
    <t>Avanzar en la implementación del Modelo de Control Interno</t>
  </si>
  <si>
    <t>Porcentaje de avance de implementación/mantenimiento  del MECI</t>
  </si>
  <si>
    <t xml:space="preserve">CONTROL INTERNO </t>
  </si>
  <si>
    <t>Cumplir al 100% con la inscripción  de  los tramites y requisitos exigidos por el  Municipio en el SUIT (Sistema Unico de Informacion de  Tramites) de acuerdo con la normatividad</t>
  </si>
  <si>
    <t>Porcentaje de Avance de la inscripcion de tramites municipales ante el SUIT</t>
  </si>
  <si>
    <t>A.15</t>
  </si>
  <si>
    <t>Equipamiento</t>
  </si>
  <si>
    <t xml:space="preserve">Realizar 4 mantenimientos a la Infraestructura Fisica Municipal </t>
  </si>
  <si>
    <t>Numero de Inmuebles Mantenidos</t>
  </si>
  <si>
    <t>CULTURA DE PAGO PARA EL DESARROLLO</t>
  </si>
  <si>
    <t>Aumentar  el 20% de los ingresos  tributarios recaudados por el Municipio</t>
  </si>
  <si>
    <t>Porcentaje de incremento en el recaudo de  ingresos tributarios del Municipio</t>
  </si>
  <si>
    <t>Actualizar en el 100% la Estratificacion en el marco de la norma</t>
  </si>
  <si>
    <t xml:space="preserve">Porcentaje de Avance en el proceso de Actualizacion de Estratificacion Urbana </t>
  </si>
  <si>
    <t>Identificar e iniciar  4 procesos de fuentes de financiacion para el Municipio</t>
  </si>
  <si>
    <t>Numero de procesos identificados e iniciados  de financiacion para el Municipio</t>
  </si>
  <si>
    <t xml:space="preserve">Aumentar al 10% el recaudo de impuestos por medio  acciones para incentivar la Cultura de pago, estimulo para el recaudo y la actualizacion catastral </t>
  </si>
  <si>
    <t xml:space="preserve">% de recaudo por Impuesto </t>
  </si>
  <si>
    <t xml:space="preserve">HACIENDA </t>
  </si>
  <si>
    <t xml:space="preserve">Proyectar al 100% la implementacion del cobro de valorizacion por medio dela elaboracion de un  un proyecto radicado en el concejo municipal </t>
  </si>
  <si>
    <t xml:space="preserve">Proyecto de Acuerdo elaborado y radicado ante el Concejo Municipal </t>
  </si>
  <si>
    <t xml:space="preserve">HACIENDA - PLANEACION </t>
  </si>
  <si>
    <t xml:space="preserve">Proyectar al 100% la implementación del pago plusvalia  por medio de la elaboración de un proyecto radicado  en el concejo municipal </t>
  </si>
  <si>
    <t xml:space="preserve">HACIENDA- PLANEACION </t>
  </si>
  <si>
    <t>GOBIERNO EN LINEA</t>
  </si>
  <si>
    <t xml:space="preserve">Avanzar  al 100% en la Fase de Formulacion de la Estrategia Gobierno en Linea </t>
  </si>
  <si>
    <t>Porcentaje de avance en la  Fase de Formulacion  (Cumplimiento 100 )</t>
  </si>
  <si>
    <t>51,04</t>
  </si>
  <si>
    <t>Mejorar  al 100% la calidad de la información y de los servicios prestados a traves de la pagina web del Municipio bajo los lineamientos establecidos por  la estrategia  GEL</t>
  </si>
  <si>
    <t xml:space="preserve">% de cumplimiento  de la calidad de información  de acuerdo a la estrategia de  Gobierno en Línea GEL </t>
  </si>
  <si>
    <t xml:space="preserve">Avanzar al 100% en el cumplimieno de la Fase de Interaccion  </t>
  </si>
  <si>
    <t>Porcentaje de avance de la Fase de Interaccion</t>
  </si>
  <si>
    <t>67,03</t>
  </si>
  <si>
    <t>Promover 1 escenario de participación en línea para la toma de decisiones de política pública (Ej. Discusión de normas, Presupuesto,etc)</t>
  </si>
  <si>
    <t xml:space="preserve">Espacios de participación en línea habilitados para que los habitantes del Municipio tengan voz y voto en decisiones de política y en los ejercicios de rendición de cuentas y de planeación  </t>
  </si>
  <si>
    <t xml:space="preserve">Avanzar  al 50% en el cumplimiento de la Fase de Transaccion </t>
  </si>
  <si>
    <t xml:space="preserve">Porcentaje de Avance Fase de Transaccion </t>
  </si>
  <si>
    <t>ND</t>
  </si>
  <si>
    <t>TICS PARA EL DESARROLLO</t>
  </si>
  <si>
    <t xml:space="preserve">Avanzar  al 50% en el cumplimiento de la fase de Transformacion </t>
  </si>
  <si>
    <t xml:space="preserve">Avance Fase de Transformacion </t>
  </si>
  <si>
    <t>Capacitar  a 20 funcionarios  para Cumplir con los compromisos de acompañamiento en  el desarrollo de la Estrategia de Gobierno en línea</t>
  </si>
  <si>
    <t>Número de funcionarios formados en  temas relacionados con Gobierno en línea</t>
  </si>
  <si>
    <t>Formar a 25  servidores públicos en el uso de las TIC</t>
  </si>
  <si>
    <t>Servidores públicos formados  en el uso de TIC</t>
  </si>
  <si>
    <t xml:space="preserve">Aumentar  a 50 el numero de Equipos con acceso a internet en la Administracion Municipal </t>
  </si>
  <si>
    <t xml:space="preserve">Número de equipos con acceso a internet </t>
  </si>
  <si>
    <t>Aumentar a 35  el numero de Instituciones educativas-centros educativos con acceso a internet en la zona urbana y rural</t>
  </si>
  <si>
    <t>Numero de Instituciones educativas con acceso a internet</t>
  </si>
  <si>
    <t>DOTACION INSTITUCION DE MATERIAL Y MEDIOS PEDAGOGICOS PARA EL APRENDIZAJE</t>
  </si>
  <si>
    <t xml:space="preserve">Dotación de 30  equipos de cómputo a establecimientos educativos-centros educativos </t>
  </si>
  <si>
    <t xml:space="preserve">Numero de Computadores entregados a  establecimientos educativos- centro esducativos </t>
  </si>
  <si>
    <t xml:space="preserve"> DESARROLLO SOCIAL - PLANEACION </t>
  </si>
  <si>
    <t xml:space="preserve">Disponer  apropiadamente 20  Equipos de cómputo obsoletos en la administración </t>
  </si>
  <si>
    <t>Equipos de cómputo obsoletos dispuestos apropiadamente</t>
  </si>
  <si>
    <t xml:space="preserve">Realizar 1 campaña de recolección de equipos obsoletos generando en la comunidad un conocimiento del  uso adecuado de estos equipos de cómputo </t>
  </si>
  <si>
    <t xml:space="preserve">Numeros de Campañas de recoleccion de equipos de cómputo obsoletos, </t>
  </si>
  <si>
    <t>TOTAL  SECTOR   FORTALECIMIENTO INSTITUCIONAL</t>
  </si>
  <si>
    <t>PARTICIPACION CIUDADANA</t>
  </si>
  <si>
    <t xml:space="preserve">Crear espacios de participación ciudadana, que motiven a la comunidad a hacerse parte en el gobierno territorial, como garantía de transparencia a través de una Administración Publica abierta, implementando mecanismos de rendición de cuentas y socialización de la información.  </t>
  </si>
  <si>
    <t>PARTICIPACION CIUDADANA PROMOTOR DE TRANSPARENCIA</t>
  </si>
  <si>
    <t xml:space="preserve">Implementar una política de reducción de consumo de papel  en la  Administracion Municipal participacion a otras entidades de la Política para la reducción del consumo de papel </t>
  </si>
  <si>
    <t>Política para la reducción del consumo de papel implementada</t>
  </si>
  <si>
    <t xml:space="preserve">Implementar  al 25% sistemas electrónicos de gestión documental, siguiendo los lineamientos de la Política Anti-trámites y cero papel de Gobierno en línea </t>
  </si>
  <si>
    <t>Porcentaje de reducción del uso del Papel en la entidad</t>
  </si>
  <si>
    <t xml:space="preserve">GOBIERNO - ALCALDE - CONSEJO DE GOBIERNO </t>
  </si>
  <si>
    <t>Aumentar a 21 el  Numero de organizaciones ciudadanas que participan en la formulación y seguimiento del plan de desarrollo y presupuesto</t>
  </si>
  <si>
    <t>Numero de organizaciones ciudadanas que participan en la formulación y seguimiento del plan de desarrollo y presupuesto</t>
  </si>
  <si>
    <t>A.16.1</t>
  </si>
  <si>
    <t xml:space="preserve">PROGRAMAS DE CAPACITACION, ASESORIA Y ASISTENCIA TECNICA PARA CONSOLIDAR PROCESOS DE PARTICIPACION CIUDADANA Y CONTROL SOCIO </t>
  </si>
  <si>
    <t>Facilitar 14  espacios de participación ciudadana  en la formulación de los planes  de desarrollo</t>
  </si>
  <si>
    <t>Número de mesas de trabajo  realizadas con la comunidad para formular el plan de desarrollo</t>
  </si>
  <si>
    <t xml:space="preserve">PLANEACION - CONSEJO GBIERNO </t>
  </si>
  <si>
    <t xml:space="preserve">Realizar 4  mecanismos que promuevan la participación ciudadana previstos en la Ley 134 de 1994 </t>
  </si>
  <si>
    <t xml:space="preserve">Número de campañas realizadas  </t>
  </si>
  <si>
    <t>Aumentar a 3 el número de veedurías creadas.</t>
  </si>
  <si>
    <t>Número de veedurías creadas</t>
  </si>
  <si>
    <t>A.16.3</t>
  </si>
  <si>
    <t>CAPACITACION A LA COMUNIDAD SOBRE PARTICIPACION EN LA GESTION PUBLICA</t>
  </si>
  <si>
    <t xml:space="preserve">Presentar 8 informes al concejo municipal  sobre la ejecucion al plan de desarrollo </t>
  </si>
  <si>
    <t xml:space="preserve">Número de informes de ejecución presentados </t>
  </si>
  <si>
    <t xml:space="preserve">Publicar  8 informes de gestion en la pagina WEB de la entidad territorial </t>
  </si>
  <si>
    <t xml:space="preserve">Número de informes de gestión publicados en la página Web </t>
  </si>
  <si>
    <t>Realizar 8 audiencias publicas generando espacios de diálogo para la rendición de cuentas  y generar espacios de participación en el chat dispopnible en la pagina web</t>
  </si>
  <si>
    <t>Número de audiencias públicas realizadas para rendir cuentas</t>
  </si>
  <si>
    <t xml:space="preserve">Número de participaciones de la autoridad pública en el Chat disponible en la página Web </t>
  </si>
  <si>
    <t>Definir al 100% compromisos de la  administración territorial con la ciudadanía  como resultado del proceso de rendición de cuentas</t>
  </si>
  <si>
    <t>Porcentaje de cumplimiento de compromisos adquiridos por la administración territorial con la ciudadanía en eventos públicos de rendición de cuentas</t>
  </si>
  <si>
    <t xml:space="preserve">Realizar 8 eventos y/reuniones  para socializar los procesos de la administracion Municipal vinculando  de manera permanente a las Juntas de Accion Comunal </t>
  </si>
  <si>
    <t>Numero de reuniones y eventos adelantados por iniciativa de la Administracion Municipal</t>
  </si>
  <si>
    <t xml:space="preserve">TOTAL  SECTOR PARTICIPACION CIUDADANA </t>
  </si>
  <si>
    <t>DERECHOS HUMANOS, JUSTICIA, SEGURIDAD Y CONVIVENCIA CIUDADANA</t>
  </si>
  <si>
    <t xml:space="preserve">Garantizar la promoción, protección y el respeto a los Derechos Humanos y el Derecho Internacional Humanitario, en los habitantes Chocontá, mejorando las condiciones de seguridad, tranquilidad y confianza, a traves del fortalecimento de las instituciones y la promoción de una cultura ciudadana de sana convivencia, brindando acceso oportuno a la Justicia y a las Instituciones. </t>
  </si>
  <si>
    <t>EDUCACIÓN Y CULTURA EN DERECHOS HUMANOS Y DERECHO INTERNACIONAL HUMANITARIO</t>
  </si>
  <si>
    <t>Realizar 4 jornadas anuales dirigidas a la comunidad de manera prioritaria en situacion de vulnerabilidad, en derechos humanos y mecanismos de protección y exigibilidad de derechos</t>
  </si>
  <si>
    <t>Número de jornadas realizadas dirigidas a la comunidad de manera prioritaria en situacion de vulnerabildad , en derechos humanos y mecanismos de protección y exigibilidad de derechos</t>
  </si>
  <si>
    <t>A.18.8</t>
  </si>
  <si>
    <t>PLAN DE ACCION DE DERECHOS HUMANOS Y DIH</t>
  </si>
  <si>
    <t xml:space="preserve">Formular 1 plan  que promueva  en la comunidad el respeto por los Derechos Humanos en el cuatrienio </t>
  </si>
  <si>
    <t>Formular el Plan de Prevencion en derechos humanos</t>
  </si>
  <si>
    <t>GOBIERNO</t>
  </si>
  <si>
    <t xml:space="preserve">Realizar  8 jornadas  de sensibilización sobre el respeto por los Derechos Humanos e incentivar la denuncia </t>
  </si>
  <si>
    <t xml:space="preserve">Número de jornadas de sensibilización sobre los Derechos Humanos </t>
  </si>
  <si>
    <t xml:space="preserve">Crear un consejo  Municipal de Derechos Humanos  </t>
  </si>
  <si>
    <t>Consejo Municipal creado de Derechos Humano</t>
  </si>
  <si>
    <t xml:space="preserve">Realizar una jornada anual donde se informe sobre el respeto por los Derechos Humanos </t>
  </si>
  <si>
    <t>Número de  jornadas anuales donde se informe sobre los Derechos Humano</t>
  </si>
  <si>
    <t>Realizar 8 capacitaciones  en las instituciones educativas  y en los medios de comunicación  sobre los factores que aumentan  la vulnerabilidad de la trata de personas.</t>
  </si>
  <si>
    <t xml:space="preserve">Numero de campañas en instituciones educativas y medios de comunicación sobre los factores que aumentan la vulnerabilidad en la trata de personas </t>
  </si>
  <si>
    <t xml:space="preserve">Reducir a 2 homicidios anuales </t>
  </si>
  <si>
    <t>Número de homicidios</t>
  </si>
  <si>
    <t>2 ANUAL</t>
  </si>
  <si>
    <t>A.18.4.7</t>
  </si>
  <si>
    <t>DESARROLLO DEL PLAN INTEGRAL DE SEGURIDAD Y CONVIVENCIA CIUDADANA</t>
  </si>
  <si>
    <t xml:space="preserve">Organizar 4 reuniones  de consejo de seguridad con  las instituciones que le integran </t>
  </si>
  <si>
    <t xml:space="preserve">Numero de reuniones de Consejo de Seguridad adelantadas en el año </t>
  </si>
  <si>
    <t xml:space="preserve">Desarrollar 6 actividades propuestas en el Consejo de Seguridad </t>
  </si>
  <si>
    <t>Numero de Actividades realizadas por iniciativa del Consejo de Seguridad</t>
  </si>
  <si>
    <t>Realizar 8 brigadas de seguridad para integrar a la comunidad con los organismos de seguridad (Policia y Ejercito)</t>
  </si>
  <si>
    <t>Numero de Actividades realizadas</t>
  </si>
  <si>
    <t>Reducir a 12  el Número de casos de hurto común (incluye personas, residencias y comercio) anualmente</t>
  </si>
  <si>
    <t>Número de casos de hurto común (incluye personas, residencias y comercio)</t>
  </si>
  <si>
    <t>12 ANUAL</t>
  </si>
  <si>
    <t>Implementar 3 comites de vigilancia  comunitaria  en coordinación con la Policía Nacional  por Cuadrantes</t>
  </si>
  <si>
    <t>Numero de Comites de Vigilancia Comunitaria creados en el Municipio</t>
  </si>
  <si>
    <t>Numero de frentes de seguridad fortalecidos</t>
  </si>
  <si>
    <t>Reducir a 157  el Número de casos de lesiones personales anualmente</t>
  </si>
  <si>
    <t>Número de casos de lesiones personales</t>
  </si>
  <si>
    <t>A.18.2</t>
  </si>
  <si>
    <t>CONTRATACION DE SERVICIOS ESPECIALES DE POLICIA EN CONVENIO CON LA POLICIA NACIONAL</t>
  </si>
  <si>
    <t>Mantener 15 Policías Efectivos (Coordinación con la Entidad)</t>
  </si>
  <si>
    <t xml:space="preserve">Número de Policías por cada 1.000 habitantes </t>
  </si>
  <si>
    <t>A.18.4</t>
  </si>
  <si>
    <t>FONDO DE SEGURIDAD DE LAS ENTIDADES TERRITORIALES - FONSET (LEY 1421 DE 2010 )</t>
  </si>
  <si>
    <t>Numero de equipos de comunicación adquiridos y en funcionamiento</t>
  </si>
  <si>
    <t>SEGURIDAD  Y CONVIVENCIA</t>
  </si>
  <si>
    <t>Realizar anualmente 4  talleres y jornadas de Promocion de convivencia ciudadana, fortalecimiento de valores, solidaridad, cultura ciudadana, conservacion y protección del patrimonio , dirigido especialmente a poblacion en situacion de vulnerabilidad</t>
  </si>
  <si>
    <t xml:space="preserve">Numero de talleres y jornadas de Promocion de convivencia ciudadana realizados </t>
  </si>
  <si>
    <t>Proyectos Formulados  y radicados para acceder a recursos de cofinanciacion  para dotacion de infraestructura fisica</t>
  </si>
  <si>
    <t>Plan Integral de Seguridad y Convivencia Ciudadana formulado</t>
  </si>
  <si>
    <t xml:space="preserve">Porcentaje de avance en el cumplimiento del Plan de Seguridad  y Convivencia </t>
  </si>
  <si>
    <t>SIN VIOLENCIA EN NUESTRAS FAMILIAS</t>
  </si>
  <si>
    <t>Reducir anualmete a 100 el Numero de Casos de violencia intrafamiliar</t>
  </si>
  <si>
    <t>Numero de Casos violencia intrafamiliar</t>
  </si>
  <si>
    <t>A.18.3</t>
  </si>
  <si>
    <t>PAGO DE COMISARIOS DE FAMILIA, MEDICO, PSICOLOGOS Y TRABAJADORES SOCIALES DE LA COMISARIA DE FAMILIA</t>
  </si>
  <si>
    <t>Fortalecer con 2 profesionales la Comisaria de Familia</t>
  </si>
  <si>
    <t>Numero de profesionales en areas afines contratados</t>
  </si>
  <si>
    <t xml:space="preserve">Realizar 8 capacitaciones a padres de familia en situación de vulnerabilidad en competencias básicas sobre resolución de diferencias y conflictos intrafamiliares </t>
  </si>
  <si>
    <t>Numero de Programas de Capacitacion sobre resolucion de diferencias y conflictos, realizados</t>
  </si>
  <si>
    <t xml:space="preserve">GOBIERNO - COMISARIA DE FAMILIA </t>
  </si>
  <si>
    <t>Realizar acciones y campañas masivas destinadas a la prevención de la violencia intrafamiliar (contra niños y niñas, contra la mujer, entre la pareja y adultos mayores)</t>
  </si>
  <si>
    <t>Número de acciones y campañas realizadas para la prevención de la violencia intrafamiliar (contra niños y niñas, entre la pareja y adultos mayores)</t>
  </si>
  <si>
    <t>TOTAL  SECTOR DERECHOS HUMANOS, JUSTICIA, SEGURIDAD Y CONVIVENCIA CIUDADANA</t>
  </si>
  <si>
    <t>CHOCONTA      "GOBIERNO JUSTO, EFICIENTE Y TRANSPARENTE"</t>
  </si>
  <si>
    <t>CHOCONTA TERRITORIO SOSTENIBLE GESTOR DE DESARROLLO</t>
  </si>
  <si>
    <t>AMBIENTE, PREVENCION DEL RIESGO</t>
  </si>
  <si>
    <t>Fortalecer con 10   Frentes de seguridad en la Zona Rural  en coordinacion con  Policia Nacional  y el ejército</t>
  </si>
  <si>
    <t>Elaborar el  Plan Integral de Seguridad y Convivencia Ciudadana, y ejecutarlo al 100% en coordinación con las entidades pertinentes</t>
  </si>
  <si>
    <t xml:space="preserve">Mantener y/o comprar 25 equipos de comunicación con la estacion  de Policia </t>
  </si>
  <si>
    <t xml:space="preserve">Formular y radicar  3 proyectos para   Mejoramiento y dotacion de infraestructura fisica  de seguridad con recursos de cofinanciación </t>
  </si>
  <si>
    <t xml:space="preserve">AGUA POTABLE Y SANEAMIENTO BASICO </t>
  </si>
  <si>
    <t xml:space="preserve">ASEO FORTALECIMIENTO INSTITUCIONAL </t>
  </si>
  <si>
    <t>Implementar 10   Proyectos y/o progrmas contenidos en el CMGRD</t>
  </si>
  <si>
    <t xml:space="preserve">UMATA -  CONSEJO DE GOBIERNO </t>
  </si>
  <si>
    <t xml:space="preserve">PLANEACION - CONSEJO DE GOBIERNO </t>
  </si>
  <si>
    <t xml:space="preserve">PLANEACION- CONSEJO DE GOBIERNO </t>
  </si>
  <si>
    <t>ALCALDE - CONSEJO GOBIERNO</t>
  </si>
  <si>
    <t>UMATA</t>
  </si>
  <si>
    <t xml:space="preserve">UMATA - CULTURA -DESARROLLO SOCIAL </t>
  </si>
  <si>
    <t xml:space="preserve">UMATA - </t>
  </si>
  <si>
    <t>Mejorar  al 100%  la capacidad competitiva y productiva en el Municipioa traves de la utilizacion de herramientas tecnologicas y de cumplimiento del plangradual de la planta de beneficio y faenado incluido el  mejoramiento de procesos y procedimientos  a fin de garantizar el cumplimiento de la autoridad sanitaria INVIMA</t>
  </si>
  <si>
    <t>Se aclaro la meta para poder dar cumplimiento a todas las acciones desarrolladas en la Planta.</t>
  </si>
  <si>
    <t xml:space="preserve">SE ACALARAQUE SE UNIFICARON LOS DOS METAS  DE  RESULTADODE CULTURA EN RAZON A QUE  EN LA META QUE QUEDO SE INVOLUCRABA LAMISMA POBLACIÓN  DE LA QUE FUE UNIFICADA. </t>
  </si>
  <si>
    <t>PONDERADOR META DE PRODUCTO (%)</t>
  </si>
  <si>
    <t xml:space="preserve">PLAN DE DESARROLLO "CHOCONTA PRODUCTIVA, COMPETITIVA Y SIN POBREZA - EL CAMBIO ES PROGRESO" </t>
  </si>
  <si>
    <t xml:space="preserve">PLAN INDICATIVO  2012 - 2015 </t>
  </si>
  <si>
    <t xml:space="preserve">EJE: </t>
  </si>
  <si>
    <t>RECURSOS FINANCIEROS (MILES DE PESOS )</t>
  </si>
  <si>
    <t>GERENCIA</t>
  </si>
  <si>
    <t xml:space="preserve">META DE RESULTADO </t>
  </si>
  <si>
    <t xml:space="preserve">INDICADOR </t>
  </si>
  <si>
    <t xml:space="preserve">LINEA BASE </t>
  </si>
  <si>
    <t>META  CUATRIENIO</t>
  </si>
  <si>
    <t>META  ALCANZADA 1ª SEMESTRE</t>
  </si>
  <si>
    <t>META  ALCANZADA 2ª SEMESTRE</t>
  </si>
  <si>
    <t>RECURSO PROPIO</t>
  </si>
  <si>
    <t>SGP ESPECIFICO</t>
  </si>
  <si>
    <t>SGP LIBRE DESTINACION</t>
  </si>
  <si>
    <t>CREDITO</t>
  </si>
  <si>
    <t>REGALIAS</t>
  </si>
  <si>
    <t>NACION</t>
  </si>
  <si>
    <t>DPTO</t>
  </si>
  <si>
    <t xml:space="preserve">OTROS </t>
  </si>
  <si>
    <t>TOTAL</t>
  </si>
  <si>
    <t>POBLACION BENEFICIADA</t>
  </si>
  <si>
    <t xml:space="preserve">VERIFICACIÒN </t>
  </si>
  <si>
    <t xml:space="preserve">COOPERANTE </t>
  </si>
  <si>
    <t>RESPONSABLE DIRECTO</t>
  </si>
  <si>
    <t>programado</t>
  </si>
  <si>
    <t xml:space="preserve">ejecutado </t>
  </si>
  <si>
    <t>ejecutado</t>
  </si>
  <si>
    <t>CODIGO REGISTRO PROYECTO</t>
  </si>
  <si>
    <t xml:space="preserve">ACTIVIDADES </t>
  </si>
  <si>
    <t xml:space="preserve">UNIDAD DE MEDIDA </t>
  </si>
  <si>
    <t xml:space="preserve">Ejecutado 1º Semestre </t>
  </si>
  <si>
    <t>Ejecutado 2º  Semestre</t>
  </si>
  <si>
    <t>INDICADOR</t>
  </si>
  <si>
    <t>UNIDAD DE MEDIDA</t>
  </si>
  <si>
    <t xml:space="preserve">OBJETIVO EJE </t>
  </si>
  <si>
    <t xml:space="preserve">PROGRAMA </t>
  </si>
  <si>
    <t xml:space="preserve">SECTOR </t>
  </si>
  <si>
    <t>META  VIGENCIA(2013)</t>
  </si>
  <si>
    <t xml:space="preserve">FUNCIONARIO RESPONSABLE </t>
  </si>
  <si>
    <t>PLAN DE DESARROLLO: CHOCONTA PRODUCTIVA, COMPETITIVA Y SIN  POBREZA - EL CAMBIO ES PROGRESO  2012-2015</t>
  </si>
  <si>
    <t>COMPONENTE DE EFICACIA - PLAN DE ACCIÒN - VIGENCIA  2013</t>
  </si>
  <si>
    <t xml:space="preserve">NUMERO META DE PRODUCTO EN EL  PLAN INDICATIVO </t>
  </si>
  <si>
    <t xml:space="preserve"> META DE PRODUCTO  </t>
  </si>
  <si>
    <t>REALIZAR PROCESO DE CONTRATACION - SA</t>
  </si>
  <si>
    <t>ADECUACION PATIO POSTERIOR CASA DE LA CULTURA</t>
  </si>
  <si>
    <t>ADECUACION PATIO ZONA EXTERIOR POLIDEPORTIVO MUNICIPAL</t>
  </si>
  <si>
    <t>130 MILLONES</t>
  </si>
  <si>
    <t>PROYECTO MEJORAMIENTO DE VIVIENDA A 5 FAMILIAS</t>
  </si>
  <si>
    <t>MEJORAMIENTO DE 3 US A FAMILIAS SIN PROGRAMAS</t>
  </si>
  <si>
    <t>MANTENIMIENTO PLAZA DE MERCADO Y CONSTRUCCION CASETAS DE FERIAS</t>
  </si>
  <si>
    <t>PAVIMENTACION CALLE 11 , CALLE 9, CALLLE 5 ENTRE CRA 5 A 6</t>
  </si>
  <si>
    <t>COMPRA RECEBO 45, MANT MAQ 50, ALCANTARILLAS 50, ALQILER 50</t>
  </si>
  <si>
    <t>PUENTE Q RATON, MURO VIA CHINATA MANACA</t>
  </si>
  <si>
    <t>ALQULER DE MOTONIVELADORA</t>
  </si>
  <si>
    <t>ESTUDIOS Y DISEÑOS ANT MATADERO</t>
  </si>
  <si>
    <t>DEMOLICIONES FACHADAS Y MUROS DETERIORADOS</t>
  </si>
  <si>
    <t>CONSTRUCCION ANDENES CALLE 5 CRA 5 A 6</t>
  </si>
  <si>
    <t xml:space="preserve">CAMBIO REDES ALC CALLE 10 CRA 4 A 5, CRA 4 CLLE 10 A 11, </t>
  </si>
  <si>
    <t>MINIMA PARA MANTENIMIENTOS DESARENADORES Y ARREGLO LINEAS CONDUCCION</t>
  </si>
  <si>
    <t>PLANTA DE BOMBEO LA VENTICA</t>
  </si>
  <si>
    <t xml:space="preserve">JAC ACUED PANTANO </t>
  </si>
  <si>
    <t>MANO DE OBRA PARA EL CAMBIO DE MEDIDORES Y MONTAJE MACRO</t>
  </si>
  <si>
    <t>CONSTRUCCION 5 US RURALES</t>
  </si>
  <si>
    <t>MANT MAQUINARIA Y TAPICERIA BUS</t>
  </si>
  <si>
    <t>JAVIER DEAZA MORA</t>
  </si>
  <si>
    <t>EDUCACION PARA TODOS</t>
  </si>
  <si>
    <t>SECRETARÍA  DE  OBRAS PÚBLICAS</t>
  </si>
  <si>
    <t>CHOCONTA SOCIAL E INCLUYENTE</t>
  </si>
  <si>
    <t>REALIZAR PROCESO DE CONTRATACION PARA EL MANTENIMIENTO Y REPARACIONES LOCATIVAS DE 14 CEU Y CER</t>
  </si>
  <si>
    <t>UND</t>
  </si>
  <si>
    <t>REALIZAR PROCESO DE CONTRATACION PARA EL MANTENIMIENTO Y REPARACIONES LOCATIVAS DE  CEU Y CER</t>
  </si>
  <si>
    <t>INFORME DE ACTIVIDADES CONTRATADAS</t>
  </si>
  <si>
    <t>ESTUDIANTIL</t>
  </si>
  <si>
    <t>FORMULAR UN PROYECTO  CON EL FIN DE REALIZAR LA CONSTRUCCION DE UNA TORRE DE SALONES PARA AMPLIAR NUMERO DE CUPOS</t>
  </si>
  <si>
    <t xml:space="preserve">Aumentar a 5.27%   de niños, niñas y adolescentes entre 0 a 17 años  inscritos o matriculados en programas artísticos, </t>
  </si>
  <si>
    <t>FORMULAR UN PROYECTO PARA LA VIABILIZACION DE RECURSOS QUE MEJOREN LA INFRAESTRUCTURA DE INTERES CULTURAL DEL MUNICIPIO</t>
  </si>
  <si>
    <t>INFRAESTRUCTURA DEPORTIVA</t>
  </si>
  <si>
    <t xml:space="preserve">Aumentar a 25%  niñ@s,  y adolescentes  que  practican alguna actividad deportiva, recreativa o aficionada  poblacion </t>
  </si>
  <si>
    <t>REALIZAR PROCESO DE CONTRATACION PARA EL MANTENIMIENTO Y REPARACIONES LOCATIVAS DE LA INFRAESTRUCTURA Y ESCENARIOS DEPORTIVOS</t>
  </si>
  <si>
    <t>FORMULAR UN PROYECTO PARA LA VIABILIZACION DE RECURSOS QUE MEJOREN Y AMPLIEN LA INFRAESTRUCTURA DEPORTIVA DEL MUNICIPIO</t>
  </si>
  <si>
    <t>INTERESADOS EN PROGRAMAS DEPORTIVOS</t>
  </si>
  <si>
    <t>VIVIENDA</t>
  </si>
  <si>
    <t>VIVIENDA DIGNA</t>
  </si>
  <si>
    <t xml:space="preserve">PLANEACION - OBRAS </t>
  </si>
  <si>
    <t>FAMILIAS CON DEFICIT DE VIVIENDA Y UNIDAD SANITARIA</t>
  </si>
  <si>
    <t>NUMERO DE PROYECTOS RADICADOS</t>
  </si>
  <si>
    <t xml:space="preserve">  DESARROLLO  AGROPECUARIO, EMPLEO, DESARROLLO ECONOMICO.</t>
  </si>
  <si>
    <t xml:space="preserve">Impulsar el desarrollo económico del municipio en el marco de la sostenibilidad, a traves de la implementación de un </t>
  </si>
  <si>
    <t>SECTOR AGROPECUARIO Y RURAL</t>
  </si>
  <si>
    <t xml:space="preserve"> TRANSPORTE, INFRAESTRUCTURA VIAL Y MOVILIDAD </t>
  </si>
  <si>
    <t>OBRA EJECUTADA</t>
  </si>
  <si>
    <t>FORMULAR UN PROYECTO PARA LA VIABILIZACION DE RECURSOS PARA LA PAVIMENTACION Y MEJORAMIENTO DE VIAS URBANAS</t>
  </si>
  <si>
    <t>TODA</t>
  </si>
  <si>
    <t>OBRAS - UMATA</t>
  </si>
  <si>
    <t>COMPRA DE RECEBO PARA EL MANTENIMIENTO DE VIAS RURALES</t>
  </si>
  <si>
    <t>COMPRA DE COMBUSTIBLE PARA EL MANTENIMIENTO DE VIAS RURALES</t>
  </si>
  <si>
    <t>COMPRA DE LLANTAS Y MANTENIMIENTO PARA LA MAQUINARIA DESTINADA PARA EL MANTENIMIENTO DE VIAS RURALES</t>
  </si>
  <si>
    <t>FORMULAR UN PROYECTO PARA LA ADQUISICION DE UNA MOTONIVELADORA NUEVA PARA EL MANTENIMIENTO VIAL</t>
  </si>
  <si>
    <t xml:space="preserve"> GOBIERNO JUSTO, EFICIENTE Y TRANSPARENTE</t>
  </si>
  <si>
    <t>CONTRATACION PARA LA PAVIMENTACION Y MEJORAMIENTO DE 2000 M2 DE VIAS URBANAS DEL MUNICIPIO</t>
  </si>
  <si>
    <t>M3</t>
  </si>
  <si>
    <t>GALON</t>
  </si>
  <si>
    <t>CONTRATAR PERSONAL DE APOYO PARA LA OPERACIÓN DE MAQUINARIA PESADA</t>
  </si>
  <si>
    <t>CONTRATAR EL MANTENIMIENTO RUTINARIO PREVENTINO Y CORRECTIVO DEL PARQUE AUTOMOTOR, CON DESTINO AL MANTENIMIENTO VIAL</t>
  </si>
  <si>
    <t>ALQUILAR MAQUINARIA PESADA PARA REALIZAR EL MEJORAMIENTO DE LA RED VIAL RURAL</t>
  </si>
  <si>
    <t>COMPRA DE COMBUSTIBLE PARA EL PARQUE AUTOMOTOR CON DESTINO AL MEJORAMIENTO DE VIAS</t>
  </si>
  <si>
    <t>PROCESO DE CONTRATACION</t>
  </si>
  <si>
    <t>ESTUDIO DE PLAN VIAL Y DE MOVILIDAD</t>
  </si>
  <si>
    <t>CONTRATAR LA ELABORACION DE ESTUDIOS Y DISEÑOS PARA EL TERMINAL DE TRANSPORTES</t>
  </si>
  <si>
    <t>FORMULAR Y RADICAR EL PROYECTO PARA LA FINANCIACION DE RECUSROS DESTINADOS A LA CONSTRUCCION DEL TERMINAL DE TRANSPORTES</t>
  </si>
  <si>
    <t>CONTRATAR LA ELABORACION DE ESTUDIOS Y DISEÑOS PARA EL MANEJO Y CONSERVACION DEL ESPACIO PUBLICO</t>
  </si>
  <si>
    <t>PROCESO DE CONTRATACION PARA LA REHABILITACION DE ESPACIOS PUBLICOS Y EMBELLECIMIENTO URBANO</t>
  </si>
  <si>
    <t>OBRAS PUBLICAS - GOBIERNO</t>
  </si>
  <si>
    <t>MEJORAMIENTO Y MANTENIMIENTO DE PLAZAS DE MERCADO, MATADEROS CEMENTERIOS Y MOBILIARIO DEL ESPACIO PUBLICO</t>
  </si>
  <si>
    <t>PROCESO DE CONTRATACION PARA EL PARCHEO CON ASFALTO EN VIAS URBANAS</t>
  </si>
  <si>
    <t>REALIZAR PROCESO MINIMA CUANTIA PARA LA REPARACION Y MANTENIMIENTO DEPENDENCIA PAIPI</t>
  </si>
  <si>
    <t>REALIZAR PROCESO DE CONTRATACION PARA EL MEJORAMIENTO Y MANTENIMIENTO DEL PALACIO MUNICIPAL</t>
  </si>
  <si>
    <t>GESTIONAR ANTE EPC LA ENTREGA DEL DOCUMENTO PLAN MAESTRO DE ACUEDUCTO Y ALCANTARILLADO</t>
  </si>
  <si>
    <t>REALIZAR LA CONTRATACION PARA LA REPOSICION DE REDES SANITARIAS EN ESTADO DE DETERIORO</t>
  </si>
  <si>
    <t>REALIZAR LA CONSTRUCCION DE REDES PLUVIALES EN ZONAS PRIORITARIAS, CON EL FIN DE SEPARAR AGUAS LLUVIAS</t>
  </si>
  <si>
    <t>FORMULAR UN PROYECTO PARA LA GESTION DE RECURSOS CON EL FIN DE DAR CUMPLIMIENTPO A LA CONSTRUCCION DE LA PRIMERA FASE DEL PLAN MAESTRO DE ACUEDUCTO Y ALCANTARILLADO</t>
  </si>
  <si>
    <t>CONSTRUCCION TANQUE DE ALMACENAMIENTO DE AGUA POTABLE EN EL SECTOR URBANO PARTE BAJA</t>
  </si>
  <si>
    <t>PROCESO DE CONTRATACION PARA LA ADECUACION FISICA DE LA PTAP</t>
  </si>
  <si>
    <t>PROCESO DE CONTRATACION PARA EL CAMBIO DE LECHOS FILTRANTES DE LA PTAP</t>
  </si>
  <si>
    <t>CONTRATO PARA EL MANTENIMIENTO Y ADECUACION DE REDES DE ADUCCION EN EL SITIO DE CAPTACION DENOMINADO EL CHOQUE</t>
  </si>
  <si>
    <t>CONTRATO DE MANTENIMIENTO PARA EL DESARENADOR DE LA FUENTE CARNICERIAS</t>
  </si>
  <si>
    <t>AMPLIACION DEL ACUEDUCTO VEREDA CAPELLANIA</t>
  </si>
  <si>
    <t>AMPLIACION DEL ACUEDUCTO VEREDA GUANGÜITA ALTO</t>
  </si>
  <si>
    <t>ADECUACION DEL ACUEDUCTO SECTOR PANTANO</t>
  </si>
  <si>
    <t>ADECUACION DEL ACUEDUCTO SECTOR HATO FIERO</t>
  </si>
  <si>
    <t>PROCESO DE CONTRATACION PARA LA DOTACION Y REACTIVOS DE ELEMENTOS DE LA PTAP</t>
  </si>
  <si>
    <t>CAMBIO DE PLACAS EN EL SISTEMA DE FLOCULACION</t>
  </si>
  <si>
    <t>APOYO PARA LA LEGALIZACION DEL SISTEMA DE ACUEDUCTO DE LA VEREDA PANTANO Y DEMAS IDENTIFICADOS EN PROCESO DE LEGALIZACION</t>
  </si>
  <si>
    <t>MANTENIMIENTO DE LAS REDES DE ALCANTARILLADO POR INADECUADAS CONEXIONES</t>
  </si>
  <si>
    <t>ATENDER LAS SOLICITUDES DE INSTALACION DE CONEXIÓN A NUEVOS USUARIOS EN PROYECTOS DE VIVIENDA NUEVA</t>
  </si>
  <si>
    <t>PROCESO DE CONSTRUCCION DE 29 UNIDADES SANITARIAS EN EL SECTOR RURAL</t>
  </si>
  <si>
    <t>FORMULAR UN PROYECTO PARA LA GESTION DE RECURSOS CON EL FIN DE CONSTRUIR 20 UNIDADES SANITARIAS EN EL SECTOR RURAL</t>
  </si>
  <si>
    <t>PROCESO DE CONSTRUCCION DE  UNIDADES SANITARIAS EN EL SECTOR RURAL</t>
  </si>
  <si>
    <t>CONTRATACION DE PERSONAL DE APOYO PARA EL BARRIDO DE LAS VIAS URBANAS</t>
  </si>
  <si>
    <t>REALIZAR LA SUPERVISION AL PROCESO DE BARRIDO Y ASEO DE CALLES</t>
  </si>
  <si>
    <t>DISEÑO, ELABORACION  Y DISTRIBUCION DE VOLANTES EDUCATIVOS PROMOVIENDO EL AHORRO DEL AGUA</t>
  </si>
  <si>
    <t>ADELANTAR EL PROCESO PARA LA REPOSICION DE MICROMEDIDORES DETERIORADOS</t>
  </si>
  <si>
    <t>Dar cumplimiento al 100%a parametros de pruebas organolépticas, físicas y químicas del agua  (potable,segura, no apta) de acuerdo con el decreto 1575/07.</t>
  </si>
  <si>
    <t>PROCESO DE MANTENIMIENTO DE LA PLANTA DE TRATAMIENTO PARA LA OPTIMIZACION DEL PROCESO DE FLOCULACION</t>
  </si>
  <si>
    <t>MANTENER LA CALIDAD Y CONTINUIDAD DEL SERVICIO DE ACUEDUCTO Y ALCANTARILLADO A LOS USUARIOS DEL SISTMEA DE ACUEDUCTO</t>
  </si>
  <si>
    <t>PROCESO DE MANTENIMIENTO,  OPTIMIZACION Y MODERNIZACION DE LA PLANTA DE TRATAMIENTO DE AGUA POTABLE</t>
  </si>
  <si>
    <t>FORMULAR UN PROYECTO PARA LA GESTION DE RECURSOS PARA LA INSTALACION DE UNA PLANTA DE TRATAMIENTO E UN ACUEDUCTO RURAL</t>
  </si>
  <si>
    <t>PGIRS</t>
  </si>
  <si>
    <t>FORMULAR UN PROYECTO PARA LA ADQUISISCION DE UN CAMION COMPACTADOR DE BASURAS</t>
  </si>
  <si>
    <t>FORMULACION DEL PROYECTO PARA LA INSTALACION DE GAS DOMICILIARO URBANO</t>
  </si>
  <si>
    <t>AMPLIACION DEL CONVENIO DE ALUMBRADO PUBLICO CON CODENSA</t>
  </si>
  <si>
    <t>REALIZAR UN PROCESO DE CONTRATACION PARA LA AMPLIACION  DE LOS CEU Y CER</t>
  </si>
  <si>
    <t>93.3</t>
  </si>
  <si>
    <t xml:space="preserve">EDUCACION  </t>
  </si>
  <si>
    <t>JAVIER DEAZA MORA - SANDRA MONTENEGRO</t>
  </si>
  <si>
    <t xml:space="preserve">FUNCIONARIO RESPONSABLE  OBRAS PUBLICAS - PLANEACION </t>
  </si>
  <si>
    <t xml:space="preserve">Construir vivienda a  8 familias en sitio propio  mediante un proyecto formulado </t>
  </si>
  <si>
    <t>Numero de viviendas construidas en sitio propio</t>
  </si>
  <si>
    <t>4,10 (10,1%)</t>
  </si>
  <si>
    <t>FORMULAR  Y RADICAR UN PROYECTO PARA LA VIABILIZACION DE RECURSOS PARA  VIVIENDA  NUEVA EN SITIO PROPIO</t>
  </si>
  <si>
    <t>FORMULAR  Y RADICAR UN PROYECTO PARA LA VIABILIZACION DE RECURSOS PARA EL MEJORAMIENTO DE VIVIENDA</t>
  </si>
  <si>
    <t xml:space="preserve">CONSTRUYENDO VIVIENDA SOCIAL </t>
  </si>
  <si>
    <t xml:space="preserve">Beneficiar a 20 familias  de un proyecto de  Mejoramiento de Vivienda Rural (Dirigido especialmente a familias en situacion de pobreza extrema) </t>
  </si>
  <si>
    <t>FORMULAR Y RADICAR UN PROYECTO PARA LA VIABILIZACION DE RECURSOS PARA LA CONSTRUCCION DE UNIDADES SANITARIAS</t>
  </si>
  <si>
    <t xml:space="preserve">JAVIER DEAZA MORA -  </t>
  </si>
  <si>
    <t>TODAS LA POBLACION INTERESADA EN PROGRAMAS CULTURALES</t>
  </si>
  <si>
    <t>REALIZAR  PROCESO DE CONTRATACION PARA EL MANTENIMIENTO Y REPARACIONES LOCATIVAS DE LA INFRAESTRUCTURA ARTISTICA Y CULTURAL - CASA DE LA CULTURA</t>
  </si>
  <si>
    <t>UN PROCESO DE CONTRATACION PARA LA ADECUACION Y MANTENIMIENTO DE LA PLAZA DE FERIAS Y PLAZA DE MERCADO</t>
  </si>
  <si>
    <t xml:space="preserve">CONTRATAR PARA LA ONSTRUCCION DE 50 M2 DE OBRAS DE ARTE ANUALES EN VIAS RURALES </t>
  </si>
  <si>
    <t>SECRETARÍA  DE  DESARROLLO SOCIAL</t>
  </si>
  <si>
    <t>TODOS UNIDOS PARA PROTEGER NUESTRA INFANCIA ADOLECENCIA Y JUVENTUD</t>
  </si>
  <si>
    <t>Aumentar a 11548 visitas de niñ@s  la ludoteca municipal.</t>
  </si>
  <si>
    <t>SECRETARIA DESARROLLO SOCIAL</t>
  </si>
  <si>
    <t>El numero de las visitas a la ludoteca es de 3000 niñ@s del municipio</t>
  </si>
  <si>
    <t>se prestara el 100% de servicio a niñ@s-adolescentes y adultos.</t>
  </si>
  <si>
    <t>Todos unidos para proteger nuestra infancia adolecencia y juventud</t>
  </si>
  <si>
    <t>pi-i-ad-juv-adul m.</t>
  </si>
  <si>
    <t xml:space="preserve">Registro fotografico y el documento  </t>
  </si>
  <si>
    <t>desarrollo social</t>
  </si>
  <si>
    <t>establecer compromisos con los entes responsables de infancia para la realizacion de actividades definidas para el mes del niño. (ABRIL)</t>
  </si>
  <si>
    <t>EDUCACION</t>
  </si>
  <si>
    <t>Aumentar la cobertura de transición, primaria , secundaria, disminución del la deserción escolar  y erradicación del analfabetismo en el municipio</t>
  </si>
  <si>
    <t>Aumento en las tasas de cobertura en transición, primaria, secundaria, y disminución de tasas de deserción escolar y analfabetismo.</t>
  </si>
  <si>
    <t>SECRETARIA DESARROLLO SOCIAL- JEFE DE NUCLEO- OBRAS PUBLICAS</t>
  </si>
  <si>
    <t>SALUD PUBLICA</t>
  </si>
  <si>
    <t>SECRETARIO DESARROLLO SOCIAL</t>
  </si>
  <si>
    <t>CHOCONTA SALUDABLE PARA EL PROGRESO</t>
  </si>
  <si>
    <t>Formular estudios previos para contratación de profesional especializado encargado de la elaboración del PTS, Perfil epidemiologico y ASIS.</t>
  </si>
  <si>
    <t>Desarrollo Social PIC</t>
  </si>
  <si>
    <t>Contratar Profesional especializado en epidemiologia para elaboración del Plan, perfil epidemiologico y ASIS.</t>
  </si>
  <si>
    <t>Entrega de documento final del PTS, perfil epidemiologico y asis, por parte del profesional contratado.</t>
  </si>
  <si>
    <t>Aprobación mediante acuerdo Municipal por parte del Concejo Municipal</t>
  </si>
  <si>
    <t>Elaboración de Planes Operativos Anulaes (POAS), conforme a lineamientos de la SSDC.</t>
  </si>
  <si>
    <t>Desarrollo Social  PIC</t>
  </si>
  <si>
    <t>Aprobación del Concejo de Gobierno de los POAS</t>
  </si>
  <si>
    <t>Contratación de la ejecución de los POAS por parte de la ESE Hospital San Martin de Porres conforme a lineamientos</t>
  </si>
  <si>
    <t>Ejecusión de los POAS-2013</t>
  </si>
  <si>
    <t>POBLACION VULNERABLE</t>
  </si>
  <si>
    <t>DISCAPACIDAD</t>
  </si>
  <si>
    <t>ATENCION INTEGRAL A POBLACION CON DISCAPACIDAD</t>
  </si>
  <si>
    <t>Realizar la semana de discapacidad y celebracion del dia blanco</t>
  </si>
  <si>
    <t>promover cuatro reconocimientos en la comunidad de los derechos de la poblacion discapacitada y sus familias</t>
  </si>
  <si>
    <t>Desarrollo Social</t>
  </si>
  <si>
    <t>brigada de salud del equipo interdisciplinario a zona rural</t>
  </si>
  <si>
    <t>Involucrar del grupo de discapacidad en todas las actividades que beneficien a dicha poblacion (olimpiadas especiales)</t>
  </si>
  <si>
    <t xml:space="preserve">involucrar a otras entidades que  capaciten al grupo de discapacidad  </t>
  </si>
  <si>
    <t>Vincular personal capacitado para ejecución de actividades</t>
  </si>
  <si>
    <t xml:space="preserve">participar en activiades que ofrezca cada area para el reconocimiento de habilidades de los mismos. </t>
  </si>
  <si>
    <t>propuesta de ampliación de CVS</t>
  </si>
  <si>
    <t>ATENCION INTEGRAL AL ADULTO MAYOR</t>
  </si>
  <si>
    <t>SECRETARIO DE DESARROLLO SOCIAL</t>
  </si>
  <si>
    <t>"DEJANDO HUELLAS DE AMOR_ ADULTO MAYOR"</t>
  </si>
  <si>
    <t>Talleres productivos de manualidades</t>
  </si>
  <si>
    <t>11,000,000</t>
  </si>
  <si>
    <t>DESARROLLO SOPCIAL</t>
  </si>
  <si>
    <t>Taller Ludico- recreativo e instrucción de danzas</t>
  </si>
  <si>
    <t>Taller pedagogico de alfabetizacion</t>
  </si>
  <si>
    <t>Jornadas de atencion en salud  fisica y mental</t>
  </si>
  <si>
    <t>"DEJANDO HUELLAS DE AMOR- ADULTO MAYOR"</t>
  </si>
  <si>
    <t>Construccion de un Centro vida</t>
  </si>
  <si>
    <t xml:space="preserve">*Proteger a 4  adultos mayores  que se encuentran en situacion de abandono y se encuentran  beneficiados con programas del municipio                                                                                                                                                                                                                         *Beneficiar a 105  adultos Mayores de programas de seguridad alimentaria                                                     *Integrar a 280  Adultos Mayores  en  actividades ludicas (manualidades, teatro, danza, reinados, alfabetizacion) </t>
  </si>
  <si>
    <t xml:space="preserve">* Numero de adultos mayores en situacion de abandono beneficiados              * Numero de adultos mayores beneficiados *Numero de adultos mayores que participan en actividades </t>
  </si>
  <si>
    <t>Ampliacion de la infraestructura del Centro de Desarrollo Social</t>
  </si>
  <si>
    <t>Carnetizacion adultos mayores</t>
  </si>
  <si>
    <t>Celebracion dia de la mujer</t>
  </si>
  <si>
    <t>Celebracion dia de la madre</t>
  </si>
  <si>
    <t>Celebracion dia del padre</t>
  </si>
  <si>
    <t>Celebracion dia del campesino</t>
  </si>
  <si>
    <t>Celebracion dia del abuelo</t>
  </si>
  <si>
    <t>Realizacion del Reinado de la Tercera Edad</t>
  </si>
  <si>
    <t>Entrega de refrigerio reforzado despues de el desarrollo de las actividades</t>
  </si>
  <si>
    <t>Dotar de elementos y materiales para el desarrollo de los diferente talleres</t>
  </si>
  <si>
    <t>SUPERANDO LA POBREZA EXTREMA</t>
  </si>
  <si>
    <t xml:space="preserve">ALEXANDER CHAPARRO </t>
  </si>
  <si>
    <t>Avanzar durante el cuatrenio en  81% el porcentaje de cumplimiento de Logros de las Familias identificadas en Situacion de Pobreza Extrema  de acuerdo con las competencias de la entidad territorial.</t>
  </si>
  <si>
    <t>MAS FAMILIAS EN ACCIÓN</t>
  </si>
  <si>
    <t>Apoyar el proceso de difusión dentro de la población objetivo, así como a los agentes municipales de educación y salud, fortaleciendo los encuentros de cuidado.</t>
  </si>
  <si>
    <t xml:space="preserve">Porcentaje de cumplimiento de Logros de las Familias identificadas en Situacion de Pobreza Extrema </t>
  </si>
  <si>
    <t>25.000.000 MILLONES</t>
  </si>
  <si>
    <t>FAMILIAS CON HIJOS MENORES DE 18 AÑOS</t>
  </si>
  <si>
    <t xml:space="preserve">Actuar como facilitador en las labores de suministro, recolección y envío de formularios propios del proceso. </t>
  </si>
  <si>
    <t>Apoyar la realización de las reuniones de las Asambleas de Madres Titulares y las acciones del componente de Promoción de la Educación y la Salud Familiar.</t>
  </si>
  <si>
    <t xml:space="preserve">Promover la participación de Veedurías Ciudadanas dentro del Municipio para el seguimiento a la operación y a los procesos de Familias en Acción. </t>
  </si>
  <si>
    <t xml:space="preserve"> MAS FAMILIAS EN ACCION</t>
  </si>
  <si>
    <t>Aumentar la atención de salud de los niños menores de siete años</t>
  </si>
  <si>
    <t>Porcentaje de reuniones donde en la agenda programada se incluya el tema de Violencia contra la mujer.</t>
  </si>
  <si>
    <t>Realizar el proceso de verificación de cumplimiento de compromisos, de acuerdo con los lineamientos establecidos.</t>
  </si>
  <si>
    <t>Promover las reuniones del Comité Municipal de Certificación, informando sobre el funcionamiento del proceso subsidios condicionados Familias en Acción a esta instancia y a la Administración Municipal</t>
  </si>
  <si>
    <t xml:space="preserve">Consolidar la información requerida por ACCIÓN SOCIAL - FIP a través del proceso subsidios condicionados Familias en Acción y presentar informes de gestión a la Unidad Coordinadora Regional –UCR, cuando así lo requiera. </t>
  </si>
  <si>
    <t>SALUD</t>
  </si>
  <si>
    <t>CLAUDIA RODRIGUEZ</t>
  </si>
  <si>
    <t xml:space="preserve">ASEGURAMIENTO CON CALIDAD </t>
  </si>
  <si>
    <t>Incorporación presupuestal de los recursos de financiación del régimen subsidiado</t>
  </si>
  <si>
    <r>
      <t>Ampliar y dar continuidad  a</t>
    </r>
    <r>
      <rPr>
        <sz val="10"/>
        <color indexed="10"/>
        <rFont val="Arial"/>
        <family val="2"/>
      </rPr>
      <t xml:space="preserve"> 12010</t>
    </r>
    <r>
      <rPr>
        <sz val="10"/>
        <rFont val="Arial"/>
        <family val="2"/>
      </rPr>
      <t xml:space="preserve">  personas aseguradas la cobertura de regimen subsidiado en el cuatrienio</t>
    </r>
  </si>
  <si>
    <t>Resultado cargue afiliaciones en BDUA FOSYGA</t>
  </si>
  <si>
    <t>Suscripción de acto administrativo de compromiso de recursos para la financiación del regimen subsidiado de la vigencia</t>
  </si>
  <si>
    <t>Suscripción con EPSS de acuerdos de giro directo de recursos a IPS</t>
  </si>
  <si>
    <t>Verificación de la liquidación mensual de afiliados y trámite de glosas y novedades</t>
  </si>
  <si>
    <t>Garantía de la continuidad en el régimen subsidiado a los afiliados que se trasladan al régimen contributivo</t>
  </si>
  <si>
    <t>Búsqueda activa por parte de las EPSS de la PPNA</t>
  </si>
  <si>
    <t>Convocatoria veedurías para ejercicio de control social en listado de PPNA</t>
  </si>
  <si>
    <t>Depuración de bases de datos</t>
  </si>
  <si>
    <t>Verificación de derechos en salud a los usuarios demandantes</t>
  </si>
  <si>
    <t>Canalización de usuarios para la afiliación al SGSS</t>
  </si>
  <si>
    <t>Promoción de la Afiliación al SGSSS a través de medios de comunicación (Publicación listados, convocatorias, talleres sensiblización deberes y derechos con veedurías, juntas de accion comunal, alianzas usuarios, y demás actores sistema(centros salud-EPS )</t>
  </si>
  <si>
    <t>Disponer de los recursos humanos y tecnológicos para la administración del aseguramiento (software)</t>
  </si>
  <si>
    <t>Elaboración de estudios previos para proceso de contratación auditoría externa o mixta</t>
  </si>
  <si>
    <t>Contratación suscrita de auditoria y requerimientos efectuados</t>
  </si>
  <si>
    <t>Contratación de auditoría</t>
  </si>
  <si>
    <t>Presentación de informes a Supersalud según Circular 06 de 2011</t>
  </si>
  <si>
    <t>Elaboración de diagnóstico y planeación actividades de auditoría (listas de chequeo y cronograma de actividades)</t>
  </si>
  <si>
    <t>Seguimiento a los procesos de gestión del régimen subsidiado (verificación soportes documentales, visitas de inspección, concertación reuniones plan de acción)</t>
  </si>
  <si>
    <t>Formulación plan de mejoramiento EPSS y Municipio</t>
  </si>
  <si>
    <t>Pago a Supersalud tasa de inspección, vigilancia y control</t>
  </si>
  <si>
    <t>SECRETARÍA  DE  PLANEACIÓN</t>
  </si>
  <si>
    <t>FABIO BUITRAGO</t>
  </si>
  <si>
    <t>Aumentar a 5.27%   de niños, niñas y adolescentes entre 0 a 17 años  inscritos o matriculados en programas artísticos, lúdicos , culturales y en las actividades de la biblioteca</t>
  </si>
  <si>
    <t>Mantenimiento y dotación de biblioteca</t>
  </si>
  <si>
    <t>Comprar 125 textos promocionando así la lectura en la biblioteca, 70 en el primer semestre y 55 en el segundo como  mínimo</t>
  </si>
  <si>
    <t>UNIDAD</t>
  </si>
  <si>
    <t>Dotar  500  elementos y/o textos para la Biblioteca, en el cuatrenio</t>
  </si>
  <si>
    <t>Ingresos por Almacen</t>
  </si>
  <si>
    <t>Ministerio de Cukltura</t>
  </si>
  <si>
    <t>Cultura - Biblioteca</t>
  </si>
  <si>
    <t>Enviar al Bibliotecologo a recibir capacitacion en una entidad reconocida en esta area</t>
  </si>
  <si>
    <t>Planillas y Fotos</t>
  </si>
  <si>
    <t>IDECUT</t>
  </si>
  <si>
    <t>Se realizaran en los colegio diferentes actividades tendientes a promover el lenguaje expresivo en los estudiantes.</t>
  </si>
  <si>
    <t>Por medio de actividades ludicas y en los colegios daremos mayor conocimiento de los programas que tiene la biblioteca</t>
  </si>
  <si>
    <t>Fortalecer las Escuelas de formacion cultural existentes en la casa de la Cultura.
Crear 2 programas nuevos con el fin de incentivar la matricula de los niños a las diferentes actividades artisticas y culturales</t>
  </si>
  <si>
    <t>Planillas de Asistencia</t>
  </si>
  <si>
    <t>Secret. De Cultura y Turismo</t>
  </si>
  <si>
    <t>Vincular a los niños de los colegios a los programas musicales del Municipio.
Realizar convocatoria, realizar presentaciones musicales para dar a conocer los instrumentos</t>
  </si>
  <si>
    <t>Realizar 9 actividades en el sector rural</t>
  </si>
  <si>
    <t>como mínimo realizar 2 eventos en este periodo de manifestaciones culturales</t>
  </si>
  <si>
    <t>Realizar actividades culturales tales como el Festival de Raigambres, la Feria cultural y el Carnaval de Rio con el fin de que los habitantes del municipio accedan a los programas culturales</t>
  </si>
  <si>
    <t>Realizar el mantenimiento preventivo y correctivo a las instalaciones culturales</t>
  </si>
  <si>
    <t>Fotos</t>
  </si>
  <si>
    <t>Realizar un programa de cultura ciudadana y aprecio por la apropiacion cultural</t>
  </si>
  <si>
    <t>Presentar al Concejo Municipal la modificacion del Consejo Municipal de Cultura</t>
  </si>
  <si>
    <t>Actas</t>
  </si>
  <si>
    <t>Plantear el Plan turistico Municipal y ejecutarlo en un 30 %</t>
  </si>
  <si>
    <t>Fondo de Promocion Turistica</t>
  </si>
  <si>
    <t>FORTALECIMIENTO INSTITUCIONAL</t>
  </si>
  <si>
    <t>Organizar el Fondo Acumulado Documental</t>
  </si>
  <si>
    <t>Planillas</t>
  </si>
  <si>
    <t>LINEA BASE EN (%)</t>
  </si>
  <si>
    <t>META  CUATRIENIO en %</t>
  </si>
  <si>
    <t>META  VIGENCIA(2013) en %</t>
  </si>
  <si>
    <t>META  ALCANZADA 1ª SEMESTRE en %</t>
  </si>
  <si>
    <t>META  ALCANZADA 2ª SEMESTRE en %</t>
  </si>
  <si>
    <t>JAVIER GARZON FARFAN</t>
  </si>
  <si>
    <t>Aumentar a 25% nin@s y adolescentes que practican alguna actividad deportiva, recreativa o aficionada entre los 5 y 17 años</t>
  </si>
  <si>
    <t>Porcentaje de niñas, niños y adolescentes que practican alguna actividad deportiva</t>
  </si>
  <si>
    <t>DEPORTE FORMATIVO: ESCUELAS DE FORMACIÓN DEPORTIVA</t>
  </si>
  <si>
    <t>Brindar un espacio formativo a niñ@s y jovenes a traves de la instrucción en diferentes modalidades deportivas.</t>
  </si>
  <si>
    <t>Realizar   6  programas de actividad física  durante el año</t>
  </si>
  <si>
    <t>105 millones</t>
  </si>
  <si>
    <t>INDER</t>
  </si>
  <si>
    <t>Realizar festivales de mini-deportes y encuentros deportivos en cada uno de los deportes practicados.</t>
  </si>
  <si>
    <t>Realizar  programas de actividad física dirigidos a Poblacion en situacion de vulnerabilidad (adulto mayor,  poblacion con discapacidad, desplazados)</t>
  </si>
  <si>
    <t>FOMENTO, DESARROLLO Y PRACTICA DEL DEPORTE , LA RECREACION Y EL APROVECHAMIENTO DEL TIEMPO LIBRE.</t>
  </si>
  <si>
    <t xml:space="preserve">Integrar con  5 actividades y encuentros deportivos entre los pobladores del municipio </t>
  </si>
  <si>
    <t>Beneficiar a 500 personas en proggramas de recreación y aprovechamiento del tiempo libre.</t>
  </si>
  <si>
    <t>Numero de personas beneficiadas con el programa.</t>
  </si>
  <si>
    <t>17 millones</t>
  </si>
  <si>
    <t>Realizar eventos deportivos en varias modalidades deportivas promoviendo la convivencia y la paz.</t>
  </si>
  <si>
    <t>DEPORTE SOCIAL COMUNITARIO JUEGOS CAMPESINOS, VINCULACIÓN DE ADULTOS Y FAMILIA</t>
  </si>
  <si>
    <t>Realizar los juegos campesinos por veredas en las diferentes modalidades deportivas, buscando la integracion de las familias.</t>
  </si>
  <si>
    <t>Beneficiar 400 personas de las 23 veredas del municipio.</t>
  </si>
  <si>
    <t>Numero de deportistas vinculados a los juegos campesinos.</t>
  </si>
  <si>
    <t>4 millones</t>
  </si>
  <si>
    <t>ad-juv-adul m.</t>
  </si>
  <si>
    <t>Llegar al mayor numero de veredas participantes en los juegos campesinos con deportes de conjunto y deportes autoctonos.</t>
  </si>
  <si>
    <t>ADULTO MAYOR: ACONDICIONAMIENTO FÍSICO ADULTOS MAYORES</t>
  </si>
  <si>
    <t>Adelantar los festivales recreativos de adulto mayor con la poblacion mayor de 60 años.</t>
  </si>
  <si>
    <t>Beneficiar  a  150 adultos mayores.</t>
  </si>
  <si>
    <t>Numero de Adultos Mayores beneficiados con el programa.</t>
  </si>
  <si>
    <t>5 millones</t>
  </si>
  <si>
    <t>ad-m</t>
  </si>
  <si>
    <t>Brindar actividades de acondicionamiento fisico a los adultos mayores del municipio, integrando los sectores rural y urbano.</t>
  </si>
  <si>
    <t>DISCAPACIDAD: PREPARACIÓN DEPORTIVA DISCAPACITADOS.</t>
  </si>
  <si>
    <t>Adelantar actividades recreo-deportivas con la poblacion discapacitada del municipio a traves de una escuela de formación.</t>
  </si>
  <si>
    <t>Beneficiar a 50 personas discapacitadas.</t>
  </si>
  <si>
    <t>Numero de personas beneficiadas en las actividades.</t>
  </si>
  <si>
    <t>3 millones</t>
  </si>
  <si>
    <t>Realizar las olimpiadas especiales en el municipio con la poblacion diversamente habil.</t>
  </si>
  <si>
    <t>Participar en competencias deportivas con la poblacion discapacitada del municipio.</t>
  </si>
  <si>
    <t>POBLACIÓN CARCELARIA ACONDICIONAMIENTO FÍSICO POBLACIÓN CARCELARIA</t>
  </si>
  <si>
    <t>Adelantar actividades de acondicionamiento físico a la población carcelaria existente en el municipio, como estrategia de reinserción.</t>
  </si>
  <si>
    <t>Beneficiar  a  120 internos de la carcel de Chocontá.</t>
  </si>
  <si>
    <t>Numero de Internos beneficiados.</t>
  </si>
  <si>
    <t>adu-dam</t>
  </si>
  <si>
    <t>Realizar festivales deportivos dentro del centro penitenciario.</t>
  </si>
  <si>
    <t>CENTRO DE ACONDICIONAMIENTO FÍSICO (GIMNASIO MUNICIPAL)</t>
  </si>
  <si>
    <t>Acondicionar el gimnasio municipal con una sala de pesas y una de cardio, con los elementos necesarios para el acondicionamiento físico de los usuarios bajo la dirección de un instructor capacitado quien manejar una rutina personalizada para cada usuario</t>
  </si>
  <si>
    <t>Beneficiar a 300 personas entre jóvenes, adultos y adultos mayores.</t>
  </si>
  <si>
    <t>11 millones</t>
  </si>
  <si>
    <t>juv-ad-adu-adm-disc</t>
  </si>
  <si>
    <t>Realizar caminatas, aerobicos, spinning, dirigidos a toda la población Chocontana.</t>
  </si>
  <si>
    <t>PROMOCIÓN DEPORTIVA URBANA Y RURAL</t>
  </si>
  <si>
    <t>Asistir con un promotor deportivo en todas las sedes educativas rurales brindando un apoyo extracurricular desde una parte técnica, incentivando las diferentes disciplinas deportivas en los niños y jóvenes del municipio</t>
  </si>
  <si>
    <t>Beneficiar a 1200 niñas y niños del sector rural</t>
  </si>
  <si>
    <t>Numero de niñ@s beneficiados con el programa.</t>
  </si>
  <si>
    <t>pi-i-ad</t>
  </si>
  <si>
    <t>Participar en todos los eventos deportivos municipales promocionando y divulgando el deporte a nivel local y regional.</t>
  </si>
  <si>
    <t>APOYO ACTIVIDADES SECTOR EDUCATIVO</t>
  </si>
  <si>
    <t>Realizacion de los juegos intercolegiados fases intramural, municipal, zonal y departamental, la municipal y zonal se desarrollara en las dos categorías.</t>
  </si>
  <si>
    <t>Beneficiar  a  1000 niñas, niños y jóvenes de las diferentes instituciones educativas.</t>
  </si>
  <si>
    <t>Numero de niñ@s y jovenes beneficiados con el programa.</t>
  </si>
  <si>
    <t>10 millones</t>
  </si>
  <si>
    <t>pi-i-ad-juv.</t>
  </si>
  <si>
    <t>Promover  festivales deportivos, Financiación actividades de juegos escolares e intercolegiados fase municipal, y cofinanciación, de los eventos zonales, departamentales, nacionales e internacionales.</t>
  </si>
  <si>
    <t>APOYO  DEPORTE ASOCIADO</t>
  </si>
  <si>
    <t>Organizar a través de los clubes los diferentes eventos deportivos municipales que contaran con el respaldo y supervisión del instituto, forjando en ellos la responsabilidad que tienen como clubes e incentivando el desarrollo y crecimiento de los mismos.</t>
  </si>
  <si>
    <t xml:space="preserve">Beneficiar una población aproximada de 500 deportistas a través de los organismos deportivos, Clubes y comités deportivos.
</t>
  </si>
  <si>
    <t>6 millones</t>
  </si>
  <si>
    <t>pi-i-ad-juv- adul.</t>
  </si>
  <si>
    <t>Campeonatos y participaciones de los clubes en las diferentes modalidades deportivas.</t>
  </si>
  <si>
    <t xml:space="preserve">CAPACITACIÓN Y FORTALECIMIENTO DEPORTIVO.
</t>
  </si>
  <si>
    <t>Capacitar a los mejores bachilleres técnicos deportivos y docentes de instituciones educativas.</t>
  </si>
  <si>
    <t>Beneficiar  a  50 personas con la capacitacion en administracion deportiva.</t>
  </si>
  <si>
    <t>Numero de personas capacitadas.</t>
  </si>
  <si>
    <t>Capaciatar a los integrantes de los clubes en administración deportiva.</t>
  </si>
  <si>
    <t>REALIZACIÓN DE EVENTOS DEPORTIVOS</t>
  </si>
  <si>
    <t>Organizar eventos deportivos veredales y urbanos promoviendo la convivencia y la paz.</t>
  </si>
  <si>
    <t>Beneficiar  a  600 deportistas.</t>
  </si>
  <si>
    <t>Apoyar a las juntas de accion Comunal en la realizacion de eventos deportivos.</t>
  </si>
  <si>
    <t>DESARROLLO INSTITUCIONAL</t>
  </si>
  <si>
    <t>Mejorar la situación administrativa del instituto, actualizando la normatividad con un modelo de control interno claro e idóneo, para ello se actualizarán bases de datos, se creara la página WEB del instituto.</t>
  </si>
  <si>
    <t>Fortalecer la administración del Instituto del Deporte y la Recreación.</t>
  </si>
  <si>
    <t>Normas copiladas y actualizadas en el Institutto de acuerdo a la ley.</t>
  </si>
  <si>
    <t>12 millones</t>
  </si>
  <si>
    <t>Realizar una compilacon de normas y darles un orden adecuado.</t>
  </si>
  <si>
    <t>DOTACIÓN E IMPLEMENTACIÓN DEPORTIVA</t>
  </si>
  <si>
    <t>Entregar una dotación mínima en implementos deportivos a todas las instituciones educativas rurales.</t>
  </si>
  <si>
    <t>Beneficiar  a los estudiantes de los 32 centros educativos rurales.</t>
  </si>
  <si>
    <t>Numero de sedes dotadas con implementacion deportiva</t>
  </si>
  <si>
    <t>Dotar de los implementos deportivos necesarios a todas las escuelas de formaci{on.</t>
  </si>
  <si>
    <t>Formular y radicar  ante la entidad municipal,  departamental  y/o nacional un proyecto del Plan Vial,  de movilidad y espacio publico del municipio para gestionar la financiacion de las  obras descritas en el plan vial,  de movilidad y de espacio público.</t>
  </si>
  <si>
    <t>MANTENIMIENTO Y REPARAIONES DEL EQUIPAMIENTO INSTITUCIONAL</t>
  </si>
  <si>
    <t>Formular 1 Plan de Intervenciones Colectivas Anualmentre</t>
  </si>
  <si>
    <t xml:space="preserve"> Plan Decenal de Salud Pública con enfoque diferencial de acuerdo a directrices expedidas por MinSalud.  </t>
  </si>
  <si>
    <t>Formular una politica publica y diferencial de infancia y adolecencia en el Municipio</t>
  </si>
  <si>
    <t>Politica Publica y diferencial de infancia y adolecencia en el Municipio</t>
  </si>
  <si>
    <t>Numero de personas en condicion de discapacidad y/o problemas de aprendizaje atendidos</t>
  </si>
  <si>
    <t>Adquisición de equipos para las diferentes areas</t>
  </si>
  <si>
    <t>ATENCION Y ASISTENCIA INTEGRAL BASICA DE LA PVCA-PD CON GARANTIA DE DERECHOS Y PROTECCION CON ENFOQUE DIFERENCIAL</t>
  </si>
  <si>
    <t>Atender en un 100% la Población Victima del Conflicto Armado y población desplazada</t>
  </si>
  <si>
    <t>Porcentaje de PVCA y PD incluidos en el RUPD que cuentan con todos los miembros afiliados al Sistema de Seguridad Social en Salud</t>
  </si>
  <si>
    <t>Acciones Umanitarias</t>
  </si>
  <si>
    <t>COMPONENTE DE EFICACIA - PLAN DE ACCIÒN - VIGENCIA  2012</t>
  </si>
  <si>
    <t>Dotar 35 establecimientos educativos con los implementos necesarios para la enseñanza</t>
  </si>
  <si>
    <t>Formular estudio de necesidad para la dotación de los implementos a las instituciones educativas</t>
  </si>
  <si>
    <t>Adelantar la adquisición de las dotaciones contempladas conforme a disponibilidad presupuestal</t>
  </si>
  <si>
    <t>Entregar la Dotación a las instituciones Educativas conforme a necesidades y estudio realizado</t>
  </si>
  <si>
    <t>Numero de Intituciones o establecimientos educativos dotados</t>
  </si>
  <si>
    <t>Gestionar con beneficio de gratuidad  al 100% de estudiantes en las instituciones educativas oficiales</t>
  </si>
  <si>
    <t>% de estudiantes de instituciones educativas oficiales beneficiados</t>
  </si>
  <si>
    <t>Gestionar recursos y garantizar la gratuidad de la educación de la totalidad de los estudiantes de las instituciones educativas oficiales.</t>
  </si>
  <si>
    <t>Focalizar a los adultos en grado de analfabetismo</t>
  </si>
  <si>
    <t>Programar plan pedagogico y ejecutar los talleres.</t>
  </si>
  <si>
    <t>Beneficiar las 34 Instituciones educativas centros educativos con dotación de material didactico</t>
  </si>
  <si>
    <t xml:space="preserve">Realizar estudio de necesidad, adquirir dotación conforme a disponibilidad presupuestal </t>
  </si>
  <si>
    <t>Beneficiar a 3000 niños y jovenes con alimentación escolar</t>
  </si>
  <si>
    <t>Dotar y fortalecer al 100% las aulas de los niños con dificultades de aprendizaje  que estan en procesos de reforzamiento de aprendizaje</t>
  </si>
  <si>
    <t>Realizar estudio de necesidad, adquirir dotación conforme a disponibilidad presupuestal para las aulas de niños con dificultades de aprendizaje</t>
  </si>
  <si>
    <t>Cofinanciar  el programa de alimentación escolar y gestionar la ampliacion de cobertura</t>
  </si>
  <si>
    <t>Capacitar 35 Instituciones educativas- centros educativos en la realizacion de acciones para reforzar los aprendizajes de los niños con dificultades de aprendizaje</t>
  </si>
  <si>
    <t>Contratar personal especializado para capacitar a los docentes de las 35 Instituciones educativas en procesos de reforzamiento de aprendizaje de niños con dificulytades de aprendizaje</t>
  </si>
  <si>
    <t>Apoyar  a 35 establecimientos educativos-centros educativos en el pago de servicios publicosy funcionamiento de las Instituciones educativas- centros educativas</t>
  </si>
  <si>
    <t>Contribuir al financiamiento de las instituciones educativas con el pago de los servicios publicos conforme a necesidades</t>
  </si>
  <si>
    <t xml:space="preserve">Capacitar 2500 jovenes de grados 5, 9, 11 en tecnicas y refuerzos tendientes a mejorar la calidad educativa en las pruebas saber  </t>
  </si>
  <si>
    <t xml:space="preserve">Cofinanciar proyecto de capacitación a los jovenes en tecnicas de refuerzo para mejorar los resultados en las pruebas saber </t>
  </si>
  <si>
    <t>Coordinar con las sedes educativas para el  desarrollo de  2 jornadas anuales de integracion Educativa entre la zona urbana y la rural</t>
  </si>
  <si>
    <t xml:space="preserve">Realizar estudios y implementación de plataforma tecnologica a 2 colegios oficiales. </t>
  </si>
  <si>
    <t>Implementar programas de desarrollo de competencias en lengua extranjera en los dos colegios oficiales, realizar estudios de necesidades y realizar la adecuación de programas y aulas.</t>
  </si>
  <si>
    <t>Realizar convenios y gestionar con el SENA programas tecnicos o tecnologicos para la capacitación para el trabajo y el desarrollo Humano para 200 Jovenes focalizados</t>
  </si>
  <si>
    <t>Numero de talleres anuales realizados</t>
  </si>
  <si>
    <t>Numero de Instituciones educativas centros educativos dotados</t>
  </si>
  <si>
    <t>Numeros de niños y jovenes beneficiados</t>
  </si>
  <si>
    <t>Implementar estrategia de cero a siempre mediante la formulacion de politica publica</t>
  </si>
  <si>
    <t>Dotar cinco salones de implementos y material pedagogico</t>
  </si>
  <si>
    <t>implementar estrategia hechos y derechos</t>
  </si>
  <si>
    <t>68,000,000</t>
  </si>
  <si>
    <t>Crear y apoyar loa talleres productivos con personal capacitado para dicha población.</t>
  </si>
  <si>
    <t>META  VIGENCIA(2012)</t>
  </si>
  <si>
    <t>Acciones Humanitarias</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</si>
</sst>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quot;-&quot;??_);_(@_)"/>
    <numFmt numFmtId="165" formatCode="_ * #,##0_ ;_ * \-#,##0_ ;_ * &quot;-&quot;_ ;_ @_ "/>
  </numFmts>
  <fonts count="79">
    <font>
      <sz val="11"/>
      <color theme="1"/>
      <name val="Calibri"/>
      <family val="2"/>
    </font>
    <font>
      <sz val="11"/>
      <color indexed="8"/>
      <name val="Calibri"/>
      <family val="2"/>
    </font>
    <font>
      <sz val="7"/>
      <color indexed="8"/>
      <name val="Arial"/>
      <family val="2"/>
    </font>
    <font>
      <b/>
      <sz val="7"/>
      <color indexed="8"/>
      <name val="Arial"/>
      <family val="2"/>
    </font>
    <font>
      <b/>
      <sz val="9"/>
      <color indexed="8"/>
      <name val="Arial"/>
      <family val="2"/>
    </font>
    <font>
      <b/>
      <sz val="11"/>
      <color indexed="8"/>
      <name val="Arial"/>
      <family val="2"/>
    </font>
    <font>
      <b/>
      <sz val="16"/>
      <color indexed="8"/>
      <name val="Arial"/>
      <family val="2"/>
    </font>
    <font>
      <b/>
      <sz val="10"/>
      <color indexed="8"/>
      <name val="Arial"/>
      <family val="2"/>
    </font>
    <font>
      <b/>
      <sz val="12"/>
      <color indexed="8"/>
      <name val="Arial"/>
      <family val="2"/>
    </font>
    <font>
      <b/>
      <sz val="8"/>
      <color indexed="8"/>
      <name val="Arial"/>
      <family val="2"/>
    </font>
    <font>
      <b/>
      <sz val="14"/>
      <color indexed="8"/>
      <name val="Arial"/>
      <family val="2"/>
    </font>
    <font>
      <sz val="7"/>
      <name val="Arial"/>
      <family val="2"/>
    </font>
    <font>
      <sz val="9"/>
      <color indexed="8"/>
      <name val="Arial"/>
      <family val="2"/>
    </font>
    <font>
      <sz val="10"/>
      <color indexed="8"/>
      <name val="Arial"/>
      <family val="2"/>
    </font>
    <font>
      <sz val="8"/>
      <color indexed="8"/>
      <name val="Arial"/>
      <family val="2"/>
    </font>
    <font>
      <b/>
      <sz val="14"/>
      <color indexed="8"/>
      <name val="Calibri"/>
      <family val="2"/>
    </font>
    <font>
      <b/>
      <sz val="9"/>
      <name val="Tahoma"/>
      <family val="2"/>
    </font>
    <font>
      <sz val="10"/>
      <name val="Tahoma"/>
      <family val="2"/>
    </font>
    <font>
      <sz val="8"/>
      <name val="Tahoma"/>
      <family val="2"/>
    </font>
    <font>
      <sz val="9"/>
      <name val="Tahoma"/>
      <family val="2"/>
    </font>
    <font>
      <sz val="10"/>
      <color indexed="8"/>
      <name val="Calibri"/>
      <family val="2"/>
    </font>
    <font>
      <sz val="6"/>
      <color indexed="8"/>
      <name val="Arial"/>
      <family val="2"/>
    </font>
    <font>
      <b/>
      <sz val="6"/>
      <color indexed="8"/>
      <name val="Arial"/>
      <family val="2"/>
    </font>
    <font>
      <sz val="7"/>
      <color indexed="60"/>
      <name val="Arial"/>
      <family val="2"/>
    </font>
    <font>
      <sz val="6"/>
      <color indexed="8"/>
      <name val="Calibri"/>
      <family val="2"/>
    </font>
    <font>
      <sz val="16"/>
      <color indexed="8"/>
      <name val="Arial Black"/>
      <family val="2"/>
    </font>
    <font>
      <b/>
      <sz val="16"/>
      <name val="Arial Black"/>
      <family val="2"/>
    </font>
    <font>
      <sz val="8"/>
      <name val="Arial"/>
      <family val="2"/>
    </font>
    <font>
      <sz val="10"/>
      <name val="Arial"/>
      <family val="2"/>
    </font>
    <font>
      <b/>
      <sz val="8"/>
      <name val="Arial"/>
      <family val="2"/>
    </font>
    <font>
      <b/>
      <sz val="6"/>
      <name val="Arial"/>
      <family val="2"/>
    </font>
    <font>
      <b/>
      <sz val="7"/>
      <name val="Arial"/>
      <family val="2"/>
    </font>
    <font>
      <b/>
      <sz val="8"/>
      <name val="Tahoma"/>
      <family val="2"/>
    </font>
    <font>
      <b/>
      <sz val="10"/>
      <name val="Arial"/>
      <family val="2"/>
    </font>
    <font>
      <sz val="7"/>
      <color indexed="1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theme="1"/>
      <name val="Arial"/>
      <family val="2"/>
    </font>
    <font>
      <sz val="7"/>
      <color theme="9" tint="-0.4999699890613556"/>
      <name val="Arial"/>
      <family val="2"/>
    </font>
    <font>
      <b/>
      <sz val="14"/>
      <color theme="1"/>
      <name val="Calibri"/>
      <family val="2"/>
    </font>
    <font>
      <sz val="6"/>
      <color theme="1"/>
      <name val="Calibri"/>
      <family val="2"/>
    </font>
    <font>
      <sz val="8"/>
      <color theme="1"/>
      <name val="Arial"/>
      <family val="2"/>
    </font>
    <font>
      <sz val="7"/>
      <color rgb="FFFF0000"/>
      <name val="Arial"/>
      <family val="2"/>
    </font>
    <font>
      <sz val="16"/>
      <color theme="1"/>
      <name val="Arial Black"/>
      <family val="2"/>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31"/>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6"/>
        <bgColor indexed="64"/>
      </patternFill>
    </fill>
    <fill>
      <patternFill patternType="solid">
        <fgColor indexed="46"/>
        <bgColor indexed="64"/>
      </patternFill>
    </fill>
    <fill>
      <patternFill patternType="solid">
        <fgColor rgb="FFFFCCFF"/>
        <bgColor indexed="64"/>
      </patternFill>
    </fill>
    <fill>
      <patternFill patternType="solid">
        <fgColor rgb="FFCCECFF"/>
        <bgColor indexed="64"/>
      </patternFill>
    </fill>
    <fill>
      <patternFill patternType="solid">
        <fgColor rgb="FFCCFF99"/>
        <bgColor indexed="64"/>
      </patternFill>
    </fill>
    <fill>
      <patternFill patternType="solid">
        <fgColor indexed="49"/>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65"/>
        <bgColor indexed="64"/>
      </patternFill>
    </fill>
    <fill>
      <patternFill patternType="gray125">
        <fgColor indexed="9"/>
      </patternFill>
    </fill>
    <fill>
      <patternFill patternType="solid">
        <fgColor rgb="FFFFFF00"/>
        <bgColor indexed="64"/>
      </patternFill>
    </fill>
    <fill>
      <patternFill patternType="solid">
        <fgColor rgb="FFCC00CC"/>
        <bgColor indexed="64"/>
      </patternFill>
    </fill>
    <fill>
      <patternFill patternType="solid">
        <fgColor rgb="FFFF00FF"/>
        <bgColor indexed="64"/>
      </patternFill>
    </fill>
    <fill>
      <patternFill patternType="gray125">
        <fgColor indexed="9"/>
        <bgColor indexed="9"/>
      </patternFill>
    </fill>
    <fill>
      <patternFill patternType="solid">
        <fgColor rgb="FFFF66CC"/>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top/>
      <bottom style="thin"/>
    </border>
    <border>
      <left style="thin"/>
      <right/>
      <top style="thin"/>
      <bottom style="thin"/>
    </border>
    <border>
      <left/>
      <right style="thin"/>
      <top style="medium"/>
      <bottom/>
    </border>
    <border>
      <left style="thin"/>
      <right style="thin"/>
      <top style="medium"/>
      <bottom/>
    </border>
    <border>
      <left style="thin"/>
      <right/>
      <top/>
      <bottom/>
    </border>
    <border>
      <left style="thin"/>
      <right/>
      <top/>
      <bottom style="thin"/>
    </border>
    <border>
      <left/>
      <right style="thin"/>
      <top style="thin"/>
      <bottom style="thin"/>
    </border>
    <border>
      <left/>
      <right style="thin"/>
      <top/>
      <bottom style="thin"/>
    </border>
    <border>
      <left style="medium"/>
      <right/>
      <top style="medium"/>
      <bottom style="medium"/>
    </border>
    <border>
      <left/>
      <right/>
      <top style="thin"/>
      <bottom/>
    </border>
    <border>
      <left/>
      <right/>
      <top style="medium"/>
      <bottom style="medium"/>
    </border>
    <border>
      <left style="thin"/>
      <right/>
      <top style="medium"/>
      <bottom/>
    </border>
    <border>
      <left style="thin"/>
      <right/>
      <top style="thin"/>
      <bottom/>
    </border>
    <border>
      <left/>
      <right/>
      <top style="thin"/>
      <bottom style="thin"/>
    </border>
    <border>
      <left/>
      <right style="thin"/>
      <top style="medium"/>
      <bottom style="medium"/>
    </border>
    <border>
      <left/>
      <right style="thin"/>
      <top style="thin"/>
      <bottom style="medium"/>
    </border>
    <border>
      <left style="medium"/>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medium"/>
      <top style="medium"/>
      <bottom/>
    </border>
    <border>
      <left style="thin"/>
      <right style="thin"/>
      <top style="medium"/>
      <bottom style="thin"/>
    </border>
    <border>
      <left/>
      <right style="thin"/>
      <top style="thin"/>
      <bottom/>
    </border>
    <border>
      <left style="thin"/>
      <right style="thin"/>
      <top/>
      <bottom style="medium"/>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right style="thin"/>
      <top/>
      <bottom style="medium"/>
    </border>
    <border>
      <left/>
      <right/>
      <top/>
      <bottom style="medium"/>
    </border>
    <border>
      <left/>
      <right/>
      <top style="medium"/>
      <bottom/>
    </border>
    <border>
      <left style="medium"/>
      <right style="thin"/>
      <top/>
      <bottom style="thin"/>
    </border>
    <border>
      <left style="medium"/>
      <right style="thin"/>
      <top/>
      <bottom style="medium"/>
    </border>
    <border>
      <left style="medium"/>
      <right style="thin"/>
      <top/>
      <bottom/>
    </border>
    <border>
      <left style="thin"/>
      <right style="medium"/>
      <top/>
      <bottom/>
    </border>
    <border>
      <left style="thin"/>
      <right/>
      <top style="thin"/>
      <bottom style="medium"/>
    </border>
    <border>
      <left style="thin"/>
      <right style="medium"/>
      <top/>
      <bottom style="thin"/>
    </border>
    <border>
      <left style="medium"/>
      <right/>
      <top/>
      <bottom style="medium"/>
    </border>
    <border>
      <left/>
      <right style="medium"/>
      <top/>
      <bottom style="medium"/>
    </border>
    <border>
      <left style="medium"/>
      <right/>
      <top style="medium"/>
      <bottom/>
    </border>
    <border>
      <left/>
      <right style="medium"/>
      <top style="medium"/>
      <bottom/>
    </border>
    <border>
      <left style="thin"/>
      <right/>
      <top/>
      <bottom style="medium"/>
    </border>
    <border>
      <left style="thin"/>
      <right/>
      <top style="medium"/>
      <bottom style="thin"/>
    </border>
    <border>
      <left/>
      <right style="thin"/>
      <top style="medium"/>
      <bottom style="thin"/>
    </border>
    <border>
      <left style="medium"/>
      <right/>
      <top style="medium"/>
      <bottom style="thin"/>
    </border>
    <border>
      <left style="thin"/>
      <right/>
      <top style="medium"/>
      <bottom style="medium"/>
    </border>
    <border>
      <left/>
      <right style="medium"/>
      <top style="medium"/>
      <bottom style="medium"/>
    </border>
    <border>
      <left/>
      <right style="medium"/>
      <top style="medium"/>
      <bottom style="thin"/>
    </border>
    <border>
      <left style="medium"/>
      <right style="medium"/>
      <top style="medium"/>
      <bottom/>
    </border>
    <border>
      <left style="medium"/>
      <right style="medium"/>
      <top/>
      <bottom/>
    </border>
    <border>
      <left style="medium"/>
      <right style="medium"/>
      <top/>
      <bottom style="medium"/>
    </border>
    <border>
      <left style="thin"/>
      <right style="medium"/>
      <top style="thin"/>
      <bottom style="thin"/>
    </border>
    <border>
      <left style="thin"/>
      <right style="medium"/>
      <top style="thin"/>
      <bottom style="medium"/>
    </border>
    <border>
      <left style="thin"/>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1359">
    <xf numFmtId="0" fontId="0" fillId="0" borderId="0" xfId="0" applyFont="1" applyAlignment="1">
      <alignment/>
    </xf>
    <xf numFmtId="0" fontId="0" fillId="0" borderId="0" xfId="0" applyFill="1" applyAlignment="1">
      <alignment/>
    </xf>
    <xf numFmtId="0" fontId="0" fillId="0" borderId="0" xfId="0" applyAlignment="1">
      <alignment horizontal="center"/>
    </xf>
    <xf numFmtId="0" fontId="2" fillId="0" borderId="10" xfId="0" applyFont="1" applyFill="1" applyBorder="1" applyAlignment="1">
      <alignment/>
    </xf>
    <xf numFmtId="0" fontId="2" fillId="0" borderId="0" xfId="0" applyFont="1" applyFill="1" applyAlignment="1">
      <alignment/>
    </xf>
    <xf numFmtId="3" fontId="2" fillId="0" borderId="11" xfId="0" applyNumberFormat="1" applyFont="1" applyFill="1" applyBorder="1" applyAlignment="1">
      <alignment horizontal="center"/>
    </xf>
    <xf numFmtId="3" fontId="2" fillId="0" borderId="12" xfId="0" applyNumberFormat="1"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vertical="center" wrapText="1"/>
    </xf>
    <xf numFmtId="0" fontId="2" fillId="0" borderId="11" xfId="0" applyFont="1" applyFill="1" applyBorder="1" applyAlignment="1">
      <alignment/>
    </xf>
    <xf numFmtId="9" fontId="2" fillId="0" borderId="11" xfId="0" applyNumberFormat="1" applyFont="1" applyFill="1" applyBorder="1" applyAlignment="1">
      <alignment horizontal="center"/>
    </xf>
    <xf numFmtId="9" fontId="2" fillId="0" borderId="11" xfId="0" applyNumberFormat="1" applyFont="1" applyFill="1" applyBorder="1" applyAlignment="1">
      <alignment/>
    </xf>
    <xf numFmtId="0" fontId="2" fillId="0" borderId="11" xfId="0" applyFont="1" applyFill="1" applyBorder="1" applyAlignment="1">
      <alignment horizontal="center" vertical="center"/>
    </xf>
    <xf numFmtId="0" fontId="2" fillId="0" borderId="11" xfId="0" applyFont="1" applyFill="1" applyBorder="1" applyAlignment="1">
      <alignment horizontal="justify" vertical="center"/>
    </xf>
    <xf numFmtId="0" fontId="2" fillId="0" borderId="11" xfId="0" applyFont="1" applyFill="1" applyBorder="1" applyAlignment="1">
      <alignment vertical="center" wrapText="1"/>
    </xf>
    <xf numFmtId="0" fontId="2" fillId="0" borderId="13" xfId="0" applyFont="1" applyFill="1" applyBorder="1" applyAlignment="1">
      <alignment vertical="center" wrapText="1"/>
    </xf>
    <xf numFmtId="9" fontId="2" fillId="0" borderId="11" xfId="0" applyNumberFormat="1" applyFont="1" applyFill="1" applyBorder="1" applyAlignment="1">
      <alignment horizontal="left" vertical="center" wrapText="1"/>
    </xf>
    <xf numFmtId="10" fontId="2" fillId="0" borderId="11" xfId="0" applyNumberFormat="1" applyFont="1" applyFill="1" applyBorder="1" applyAlignment="1">
      <alignment horizontal="left" vertical="center" wrapText="1"/>
    </xf>
    <xf numFmtId="9" fontId="2" fillId="0" borderId="12" xfId="0" applyNumberFormat="1" applyFont="1" applyFill="1" applyBorder="1" applyAlignment="1">
      <alignment horizontal="center" vertical="center" wrapText="1"/>
    </xf>
    <xf numFmtId="0" fontId="3" fillId="0" borderId="14" xfId="0" applyFont="1" applyFill="1" applyBorder="1" applyAlignment="1">
      <alignment horizontal="justify" vertical="center" wrapText="1"/>
    </xf>
    <xf numFmtId="0" fontId="2" fillId="0" borderId="12" xfId="0" applyFont="1" applyFill="1" applyBorder="1" applyAlignment="1">
      <alignment horizontal="justify" vertical="center" wrapText="1"/>
    </xf>
    <xf numFmtId="9" fontId="2" fillId="0" borderId="12" xfId="0" applyNumberFormat="1" applyFont="1" applyFill="1" applyBorder="1" applyAlignment="1">
      <alignment horizontal="left" vertical="center" wrapText="1"/>
    </xf>
    <xf numFmtId="0" fontId="2" fillId="0" borderId="11" xfId="0" applyFont="1" applyFill="1" applyBorder="1" applyAlignment="1">
      <alignment/>
    </xf>
    <xf numFmtId="9" fontId="2" fillId="0" borderId="12" xfId="0" applyNumberFormat="1" applyFont="1" applyFill="1" applyBorder="1" applyAlignment="1">
      <alignment horizontal="center"/>
    </xf>
    <xf numFmtId="9" fontId="2" fillId="0" borderId="12" xfId="0" applyNumberFormat="1" applyFont="1" applyFill="1" applyBorder="1" applyAlignment="1">
      <alignment vertical="center"/>
    </xf>
    <xf numFmtId="0" fontId="2" fillId="0" borderId="11" xfId="0" applyFont="1" applyFill="1" applyBorder="1" applyAlignment="1">
      <alignment vertical="center"/>
    </xf>
    <xf numFmtId="1" fontId="2" fillId="0" borderId="11" xfId="0" applyNumberFormat="1" applyFont="1" applyFill="1" applyBorder="1" applyAlignment="1">
      <alignment horizontal="center"/>
    </xf>
    <xf numFmtId="0" fontId="2" fillId="0" borderId="13" xfId="0" applyFont="1" applyFill="1" applyBorder="1" applyAlignment="1">
      <alignment vertical="center"/>
    </xf>
    <xf numFmtId="0" fontId="3" fillId="0" borderId="11" xfId="0" applyFont="1" applyFill="1" applyBorder="1" applyAlignment="1" quotePrefix="1">
      <alignment horizontal="center" vertical="center" wrapText="1"/>
    </xf>
    <xf numFmtId="0" fontId="2" fillId="0" borderId="11" xfId="0" applyFont="1" applyFill="1" applyBorder="1" applyAlignment="1" quotePrefix="1">
      <alignment horizontal="left" vertical="center" wrapText="1"/>
    </xf>
    <xf numFmtId="0" fontId="2" fillId="0" borderId="11" xfId="0" applyFont="1" applyFill="1" applyBorder="1" applyAlignment="1" quotePrefix="1">
      <alignment horizontal="center" vertical="center" wrapText="1"/>
    </xf>
    <xf numFmtId="0" fontId="7" fillId="0" borderId="15" xfId="0" applyFont="1" applyFill="1" applyBorder="1" applyAlignment="1">
      <alignment horizontal="center" vertical="center" textRotation="90" wrapText="1"/>
    </xf>
    <xf numFmtId="9" fontId="2" fillId="0" borderId="11" xfId="0" applyNumberFormat="1" applyFont="1" applyFill="1" applyBorder="1" applyAlignment="1">
      <alignment horizontal="center" vertical="center"/>
    </xf>
    <xf numFmtId="0" fontId="5" fillId="0" borderId="0" xfId="0" applyFont="1" applyFill="1" applyBorder="1" applyAlignment="1">
      <alignment horizontal="center"/>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1"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6" xfId="0" applyFont="1" applyFill="1" applyBorder="1" applyAlignment="1">
      <alignment horizont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3" xfId="0" applyFont="1" applyFill="1" applyBorder="1" applyAlignment="1">
      <alignment horizontal="left" vertic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5" xfId="0" applyFont="1" applyFill="1" applyBorder="1" applyAlignment="1">
      <alignment horizontal="center"/>
    </xf>
    <xf numFmtId="9" fontId="2" fillId="0" borderId="11" xfId="0" applyNumberFormat="1" applyFont="1" applyFill="1" applyBorder="1" applyAlignment="1">
      <alignment horizontal="center" vertical="center" wrapText="1"/>
    </xf>
    <xf numFmtId="0" fontId="3" fillId="0" borderId="12" xfId="0" applyFont="1" applyFill="1" applyBorder="1" applyAlignment="1">
      <alignment horizontal="justify" vertical="center" wrapText="1"/>
    </xf>
    <xf numFmtId="0" fontId="2" fillId="0" borderId="13" xfId="0" applyFont="1" applyFill="1" applyBorder="1" applyAlignment="1">
      <alignment horizontal="center" wrapText="1"/>
    </xf>
    <xf numFmtId="0" fontId="8" fillId="0" borderId="15" xfId="0" applyFont="1" applyFill="1" applyBorder="1" applyAlignment="1">
      <alignment horizontal="center" vertical="top" textRotation="255" wrapText="1"/>
    </xf>
    <xf numFmtId="0" fontId="7" fillId="0" borderId="14" xfId="0" applyFont="1" applyFill="1" applyBorder="1" applyAlignment="1">
      <alignment horizontal="center" vertical="center" textRotation="90" wrapText="1"/>
    </xf>
    <xf numFmtId="0" fontId="70" fillId="0" borderId="0" xfId="0" applyFont="1" applyAlignment="1">
      <alignment/>
    </xf>
    <xf numFmtId="0" fontId="7" fillId="0" borderId="14" xfId="0" applyFont="1" applyFill="1" applyBorder="1" applyAlignment="1">
      <alignment horizontal="center" vertical="center" textRotation="255" wrapText="1"/>
    </xf>
    <xf numFmtId="0" fontId="2" fillId="0" borderId="12" xfId="0" applyFont="1" applyFill="1" applyBorder="1" applyAlignment="1">
      <alignment horizontal="center"/>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1" xfId="0" applyFont="1" applyFill="1" applyBorder="1" applyAlignment="1">
      <alignment horizontal="left" vertical="center"/>
    </xf>
    <xf numFmtId="0" fontId="0" fillId="0" borderId="0" xfId="0" applyFill="1" applyAlignment="1">
      <alignment horizontal="center"/>
    </xf>
    <xf numFmtId="3" fontId="7" fillId="0" borderId="12" xfId="0" applyNumberFormat="1" applyFont="1" applyFill="1" applyBorder="1" applyAlignment="1">
      <alignment horizontal="center"/>
    </xf>
    <xf numFmtId="0" fontId="2" fillId="0" borderId="14" xfId="0" applyFont="1" applyFill="1" applyBorder="1" applyAlignment="1">
      <alignment vertical="center" wrapText="1"/>
    </xf>
    <xf numFmtId="0" fontId="5" fillId="0" borderId="0" xfId="0" applyFont="1" applyFill="1" applyBorder="1" applyAlignment="1">
      <alignment/>
    </xf>
    <xf numFmtId="0" fontId="5" fillId="0" borderId="0" xfId="0" applyFont="1" applyFill="1" applyBorder="1" applyAlignment="1">
      <alignment wrapText="1"/>
    </xf>
    <xf numFmtId="2" fontId="5" fillId="0" borderId="0" xfId="0" applyNumberFormat="1" applyFont="1" applyFill="1" applyBorder="1" applyAlignment="1">
      <alignment/>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71" fillId="0" borderId="0" xfId="0" applyFont="1" applyAlignment="1">
      <alignment horizontal="center"/>
    </xf>
    <xf numFmtId="0" fontId="7" fillId="0" borderId="0" xfId="0" applyFont="1" applyFill="1" applyBorder="1" applyAlignment="1">
      <alignment horizontal="center"/>
    </xf>
    <xf numFmtId="0" fontId="21" fillId="0" borderId="10" xfId="0" applyFont="1" applyFill="1" applyBorder="1" applyAlignment="1">
      <alignment vertical="center"/>
    </xf>
    <xf numFmtId="0" fontId="22" fillId="33" borderId="17" xfId="0" applyFont="1" applyFill="1" applyBorder="1" applyAlignment="1">
      <alignment vertical="center" wrapText="1"/>
    </xf>
    <xf numFmtId="0" fontId="22" fillId="33" borderId="18" xfId="0" applyFont="1" applyFill="1" applyBorder="1" applyAlignment="1">
      <alignment vertical="center" wrapText="1"/>
    </xf>
    <xf numFmtId="0" fontId="22" fillId="34" borderId="18" xfId="0" applyFont="1" applyFill="1" applyBorder="1" applyAlignment="1">
      <alignment vertical="center" wrapText="1"/>
    </xf>
    <xf numFmtId="0" fontId="22" fillId="35" borderId="18" xfId="0" applyFont="1" applyFill="1" applyBorder="1" applyAlignment="1">
      <alignment vertical="center" wrapText="1"/>
    </xf>
    <xf numFmtId="0" fontId="22" fillId="36" borderId="18" xfId="0" applyFont="1" applyFill="1" applyBorder="1" applyAlignment="1">
      <alignment vertical="center" wrapText="1"/>
    </xf>
    <xf numFmtId="2" fontId="22" fillId="36" borderId="18" xfId="0" applyNumberFormat="1" applyFont="1" applyFill="1" applyBorder="1" applyAlignment="1">
      <alignment vertical="center" wrapText="1"/>
    </xf>
    <xf numFmtId="0" fontId="22" fillId="37" borderId="18" xfId="0" applyFont="1" applyFill="1" applyBorder="1" applyAlignment="1">
      <alignment horizontal="center" vertical="center" wrapText="1"/>
    </xf>
    <xf numFmtId="0" fontId="22" fillId="37" borderId="18" xfId="0" applyFont="1" applyFill="1" applyBorder="1" applyAlignment="1">
      <alignment vertical="center" wrapText="1"/>
    </xf>
    <xf numFmtId="0" fontId="22" fillId="38" borderId="18" xfId="0" applyFont="1" applyFill="1" applyBorder="1" applyAlignment="1">
      <alignment vertical="center" wrapText="1"/>
    </xf>
    <xf numFmtId="0" fontId="22" fillId="0" borderId="18" xfId="0" applyFont="1" applyFill="1" applyBorder="1" applyAlignment="1">
      <alignment horizontal="center" wrapText="1"/>
    </xf>
    <xf numFmtId="0" fontId="22" fillId="39" borderId="18" xfId="0" applyFont="1" applyFill="1" applyBorder="1" applyAlignment="1">
      <alignment vertical="center" wrapText="1"/>
    </xf>
    <xf numFmtId="0" fontId="22" fillId="40" borderId="18" xfId="0" applyFont="1" applyFill="1" applyBorder="1" applyAlignment="1">
      <alignment vertical="center" wrapText="1"/>
    </xf>
    <xf numFmtId="0" fontId="22" fillId="41" borderId="18" xfId="0" applyFont="1" applyFill="1" applyBorder="1" applyAlignment="1">
      <alignment vertical="center" wrapText="1"/>
    </xf>
    <xf numFmtId="0" fontId="22" fillId="42" borderId="18" xfId="0" applyFont="1" applyFill="1" applyBorder="1" applyAlignment="1">
      <alignment vertical="center" wrapText="1"/>
    </xf>
    <xf numFmtId="0" fontId="22" fillId="43" borderId="18" xfId="0" applyFont="1" applyFill="1" applyBorder="1" applyAlignment="1">
      <alignment vertical="center" wrapText="1"/>
    </xf>
    <xf numFmtId="4" fontId="22" fillId="44" borderId="18" xfId="0" applyNumberFormat="1" applyFont="1" applyFill="1" applyBorder="1" applyAlignment="1">
      <alignment horizontal="center" wrapText="1"/>
    </xf>
    <xf numFmtId="0" fontId="21" fillId="0" borderId="0" xfId="0" applyFont="1" applyAlignment="1">
      <alignment vertical="center"/>
    </xf>
    <xf numFmtId="0" fontId="72" fillId="0" borderId="11" xfId="0" applyFont="1" applyFill="1" applyBorder="1" applyAlignment="1">
      <alignment horizontal="justify" vertical="center" wrapText="1"/>
    </xf>
    <xf numFmtId="2" fontId="2" fillId="0" borderId="11" xfId="0" applyNumberFormat="1" applyFont="1" applyFill="1" applyBorder="1" applyAlignment="1">
      <alignment horizontal="center"/>
    </xf>
    <xf numFmtId="3" fontId="2" fillId="0" borderId="11" xfId="0" applyNumberFormat="1" applyFont="1" applyFill="1" applyBorder="1" applyAlignment="1">
      <alignment/>
    </xf>
    <xf numFmtId="164" fontId="2" fillId="0" borderId="11" xfId="47" applyNumberFormat="1" applyFont="1" applyFill="1" applyBorder="1" applyAlignment="1">
      <alignment horizontal="center"/>
    </xf>
    <xf numFmtId="2" fontId="2" fillId="0" borderId="11" xfId="0" applyNumberFormat="1" applyFont="1" applyFill="1" applyBorder="1" applyAlignment="1">
      <alignment horizontal="center" vertical="center"/>
    </xf>
    <xf numFmtId="10" fontId="2" fillId="0" borderId="11" xfId="0" applyNumberFormat="1" applyFont="1" applyFill="1" applyBorder="1" applyAlignment="1">
      <alignment horizontal="center" vertical="center" wrapText="1"/>
    </xf>
    <xf numFmtId="2" fontId="2" fillId="0" borderId="13" xfId="0" applyNumberFormat="1" applyFont="1" applyFill="1" applyBorder="1" applyAlignment="1">
      <alignment vertical="center" wrapText="1"/>
    </xf>
    <xf numFmtId="2" fontId="2" fillId="0" borderId="11" xfId="0" applyNumberFormat="1" applyFont="1" applyFill="1" applyBorder="1" applyAlignment="1">
      <alignment/>
    </xf>
    <xf numFmtId="2" fontId="2" fillId="0" borderId="11" xfId="0" applyNumberFormat="1" applyFont="1" applyFill="1" applyBorder="1" applyAlignment="1">
      <alignment horizontal="right"/>
    </xf>
    <xf numFmtId="0" fontId="2" fillId="0" borderId="16" xfId="0" applyFont="1" applyFill="1" applyBorder="1" applyAlignment="1">
      <alignment horizontal="justify" vertical="center" wrapText="1"/>
    </xf>
    <xf numFmtId="0" fontId="2" fillId="0" borderId="11" xfId="0" applyFont="1" applyFill="1" applyBorder="1" applyAlignment="1">
      <alignment wrapText="1"/>
    </xf>
    <xf numFmtId="0" fontId="3" fillId="0" borderId="11" xfId="0" applyFont="1" applyFill="1" applyBorder="1" applyAlignment="1">
      <alignment horizontal="center" vertical="top" wrapText="1"/>
    </xf>
    <xf numFmtId="1" fontId="2" fillId="0" borderId="11" xfId="0" applyNumberFormat="1"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3" fontId="2" fillId="0" borderId="13" xfId="0" applyNumberFormat="1" applyFont="1" applyFill="1" applyBorder="1" applyAlignment="1">
      <alignment horizontal="center"/>
    </xf>
    <xf numFmtId="0" fontId="2" fillId="0" borderId="11" xfId="0"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5" xfId="0" applyFont="1" applyFill="1" applyBorder="1" applyAlignment="1">
      <alignment horizontal="justify" vertical="center" wrapText="1"/>
    </xf>
    <xf numFmtId="0" fontId="2" fillId="0" borderId="0" xfId="0" applyFont="1" applyFill="1" applyAlignment="1">
      <alignment horizontal="left" vertical="center"/>
    </xf>
    <xf numFmtId="0" fontId="2" fillId="0" borderId="13" xfId="0" applyFont="1" applyFill="1" applyBorder="1" applyAlignment="1">
      <alignment horizontal="justify" vertical="center"/>
    </xf>
    <xf numFmtId="10" fontId="2" fillId="0" borderId="11" xfId="0" applyNumberFormat="1" applyFont="1" applyFill="1" applyBorder="1" applyAlignment="1">
      <alignment horizontal="center"/>
    </xf>
    <xf numFmtId="10" fontId="2" fillId="0" borderId="11" xfId="0" applyNumberFormat="1" applyFont="1" applyFill="1" applyBorder="1" applyAlignment="1">
      <alignment/>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6" xfId="0" applyFont="1" applyFill="1" applyBorder="1" applyAlignment="1">
      <alignment horizontal="justify" vertical="center" textRotation="90" wrapText="1"/>
    </xf>
    <xf numFmtId="0" fontId="2" fillId="0" borderId="13" xfId="0" applyFont="1" applyFill="1" applyBorder="1" applyAlignment="1">
      <alignment horizontal="left" vertical="center" wrapText="1"/>
    </xf>
    <xf numFmtId="164" fontId="2" fillId="0" borderId="11" xfId="47" applyNumberFormat="1" applyFont="1" applyFill="1" applyBorder="1" applyAlignment="1">
      <alignment horizontal="center" wrapText="1"/>
    </xf>
    <xf numFmtId="0" fontId="2" fillId="0" borderId="14"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21" xfId="0" applyFont="1" applyFill="1" applyBorder="1" applyAlignment="1">
      <alignment horizontal="justify" vertical="center" wrapText="1"/>
    </xf>
    <xf numFmtId="9" fontId="2" fillId="0" borderId="11" xfId="0" applyNumberFormat="1" applyFont="1" applyFill="1" applyBorder="1" applyAlignment="1">
      <alignment horizontal="left" vertical="center"/>
    </xf>
    <xf numFmtId="9" fontId="2" fillId="0" borderId="11" xfId="0" applyNumberFormat="1" applyFont="1" applyFill="1" applyBorder="1" applyAlignment="1">
      <alignment horizontal="center" wrapText="1"/>
    </xf>
    <xf numFmtId="0" fontId="2" fillId="0" borderId="22" xfId="0" applyFont="1" applyFill="1" applyBorder="1" applyAlignment="1">
      <alignment horizontal="justify" vertical="center" wrapText="1"/>
    </xf>
    <xf numFmtId="9" fontId="2" fillId="0" borderId="13" xfId="0" applyNumberFormat="1" applyFont="1" applyFill="1" applyBorder="1" applyAlignment="1">
      <alignment horizontal="left" vertical="center"/>
    </xf>
    <xf numFmtId="9" fontId="2" fillId="0" borderId="13" xfId="0" applyNumberFormat="1"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12" xfId="0" applyFont="1" applyFill="1" applyBorder="1" applyAlignment="1">
      <alignment/>
    </xf>
    <xf numFmtId="1" fontId="2" fillId="0" borderId="11" xfId="53" applyNumberFormat="1" applyFont="1" applyFill="1" applyBorder="1" applyAlignment="1">
      <alignment horizontal="center" vertical="center" wrapText="1"/>
    </xf>
    <xf numFmtId="0" fontId="2" fillId="0" borderId="13" xfId="0" applyFont="1" applyFill="1" applyBorder="1" applyAlignment="1">
      <alignment wrapText="1"/>
    </xf>
    <xf numFmtId="0" fontId="2" fillId="0" borderId="12" xfId="0" applyFont="1" applyFill="1" applyBorder="1" applyAlignment="1">
      <alignment horizontal="justify" vertical="center"/>
    </xf>
    <xf numFmtId="0" fontId="2" fillId="0" borderId="14" xfId="0" applyFont="1" applyFill="1" applyBorder="1" applyAlignment="1">
      <alignment horizontal="justify" vertical="center"/>
    </xf>
    <xf numFmtId="0" fontId="2" fillId="0" borderId="0" xfId="0" applyFont="1" applyFill="1" applyAlignment="1">
      <alignment horizontal="center" vertical="center"/>
    </xf>
    <xf numFmtId="164" fontId="2" fillId="0" borderId="12" xfId="47" applyNumberFormat="1" applyFont="1" applyFill="1" applyBorder="1" applyAlignment="1">
      <alignment horizontal="center"/>
    </xf>
    <xf numFmtId="0" fontId="2" fillId="0" borderId="13" xfId="0" applyFont="1" applyFill="1" applyBorder="1" applyAlignment="1">
      <alignment horizontal="left" wrapText="1"/>
    </xf>
    <xf numFmtId="0" fontId="2" fillId="0" borderId="13" xfId="0" applyFont="1" applyFill="1" applyBorder="1" applyAlignment="1">
      <alignment/>
    </xf>
    <xf numFmtId="9" fontId="2" fillId="0" borderId="11" xfId="53" applyFont="1" applyFill="1" applyBorder="1" applyAlignment="1">
      <alignment horizontal="left" vertical="center" wrapText="1"/>
    </xf>
    <xf numFmtId="0" fontId="3" fillId="0" borderId="12" xfId="0" applyFont="1" applyFill="1" applyBorder="1" applyAlignment="1">
      <alignment vertical="center" wrapText="1"/>
    </xf>
    <xf numFmtId="0" fontId="72" fillId="0" borderId="12" xfId="0" applyFont="1" applyFill="1" applyBorder="1" applyAlignment="1">
      <alignment vertical="center" wrapText="1"/>
    </xf>
    <xf numFmtId="0" fontId="2" fillId="0" borderId="12" xfId="0" applyFont="1" applyFill="1" applyBorder="1" applyAlignment="1">
      <alignment horizontal="left" vertical="center" wrapText="1"/>
    </xf>
    <xf numFmtId="0" fontId="3" fillId="0" borderId="14" xfId="0" applyFont="1" applyFill="1" applyBorder="1" applyAlignment="1">
      <alignment vertical="center" wrapText="1"/>
    </xf>
    <xf numFmtId="0" fontId="2" fillId="0" borderId="12" xfId="0" applyFont="1" applyFill="1" applyBorder="1" applyAlignment="1">
      <alignment vertical="center"/>
    </xf>
    <xf numFmtId="0" fontId="3" fillId="0" borderId="13" xfId="0" applyFont="1" applyFill="1" applyBorder="1" applyAlignment="1">
      <alignment vertical="center" wrapText="1"/>
    </xf>
    <xf numFmtId="164" fontId="2" fillId="0" borderId="13" xfId="47" applyNumberFormat="1" applyFont="1" applyFill="1" applyBorder="1" applyAlignment="1">
      <alignment horizontal="center"/>
    </xf>
    <xf numFmtId="164" fontId="7" fillId="0" borderId="23" xfId="47" applyNumberFormat="1" applyFont="1" applyFill="1" applyBorder="1" applyAlignment="1">
      <alignment horizontal="center"/>
    </xf>
    <xf numFmtId="0" fontId="73" fillId="0" borderId="0" xfId="0" applyFont="1" applyFill="1" applyAlignment="1">
      <alignment/>
    </xf>
    <xf numFmtId="9" fontId="0" fillId="0" borderId="0" xfId="0" applyNumberFormat="1" applyFill="1" applyAlignment="1">
      <alignment/>
    </xf>
    <xf numFmtId="164" fontId="0" fillId="0" borderId="0" xfId="47" applyNumberFormat="1" applyFont="1" applyFill="1" applyAlignment="1">
      <alignment horizontal="center"/>
    </xf>
    <xf numFmtId="0" fontId="71" fillId="0" borderId="0" xfId="0" applyFont="1" applyFill="1" applyAlignment="1">
      <alignment horizontal="center"/>
    </xf>
    <xf numFmtId="0" fontId="5" fillId="0" borderId="24" xfId="0" applyFont="1" applyFill="1" applyBorder="1" applyAlignment="1">
      <alignment horizontal="center" vertical="center" wrapText="1"/>
    </xf>
    <xf numFmtId="4" fontId="22" fillId="0" borderId="18" xfId="0" applyNumberFormat="1" applyFont="1" applyFill="1" applyBorder="1" applyAlignment="1">
      <alignment horizontal="center" wrapText="1"/>
    </xf>
    <xf numFmtId="0" fontId="22" fillId="45" borderId="18" xfId="0" applyFont="1" applyFill="1" applyBorder="1" applyAlignment="1">
      <alignment vertical="center" wrapText="1"/>
    </xf>
    <xf numFmtId="0" fontId="22" fillId="45" borderId="18" xfId="0" applyFont="1" applyFill="1" applyBorder="1" applyAlignment="1">
      <alignment horizontal="center" wrapText="1"/>
    </xf>
    <xf numFmtId="0" fontId="13" fillId="0" borderId="10" xfId="0" applyFont="1" applyFill="1" applyBorder="1" applyAlignment="1">
      <alignment/>
    </xf>
    <xf numFmtId="0" fontId="7" fillId="0" borderId="15" xfId="0" applyFont="1" applyFill="1" applyBorder="1" applyAlignment="1">
      <alignment horizontal="center" vertical="top" textRotation="255" wrapText="1"/>
    </xf>
    <xf numFmtId="0" fontId="7" fillId="0" borderId="14" xfId="0" applyFont="1" applyFill="1" applyBorder="1" applyAlignment="1">
      <alignment horizontal="center" vertical="top" textRotation="255" wrapText="1"/>
    </xf>
    <xf numFmtId="164" fontId="13" fillId="0" borderId="11" xfId="47" applyNumberFormat="1" applyFont="1" applyFill="1" applyBorder="1" applyAlignment="1">
      <alignment horizontal="center"/>
    </xf>
    <xf numFmtId="3" fontId="13" fillId="0" borderId="11" xfId="0" applyNumberFormat="1" applyFont="1" applyFill="1" applyBorder="1" applyAlignment="1">
      <alignment horizontal="center"/>
    </xf>
    <xf numFmtId="0" fontId="13" fillId="0" borderId="0" xfId="0" applyFont="1" applyFill="1" applyAlignment="1">
      <alignment/>
    </xf>
    <xf numFmtId="0" fontId="13" fillId="0" borderId="15" xfId="0" applyFont="1" applyFill="1" applyBorder="1" applyAlignment="1">
      <alignment horizontal="center" vertical="top" textRotation="255"/>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164" fontId="7" fillId="0" borderId="21" xfId="47" applyNumberFormat="1" applyFont="1" applyFill="1" applyBorder="1" applyAlignment="1">
      <alignment vertical="top" wrapText="1"/>
    </xf>
    <xf numFmtId="0" fontId="7" fillId="0" borderId="12" xfId="0" applyFont="1" applyFill="1" applyBorder="1" applyAlignment="1">
      <alignment horizontal="center" vertical="center" wrapText="1"/>
    </xf>
    <xf numFmtId="164" fontId="7" fillId="0" borderId="11" xfId="47" applyNumberFormat="1" applyFont="1" applyFill="1" applyBorder="1" applyAlignment="1">
      <alignment vertical="top" wrapText="1"/>
    </xf>
    <xf numFmtId="0" fontId="13" fillId="0" borderId="15" xfId="0" applyFont="1" applyFill="1" applyBorder="1" applyAlignment="1">
      <alignment horizontal="center" vertical="top" textRotation="255" wrapText="1"/>
    </xf>
    <xf numFmtId="0" fontId="13" fillId="0" borderId="15" xfId="0" applyFont="1" applyFill="1" applyBorder="1" applyAlignment="1">
      <alignment horizontal="center" vertical="center" wrapText="1"/>
    </xf>
    <xf numFmtId="0" fontId="7" fillId="45" borderId="15" xfId="0" applyFont="1" applyFill="1" applyBorder="1" applyAlignment="1">
      <alignment horizontal="center" vertical="top" textRotation="255" wrapText="1"/>
    </xf>
    <xf numFmtId="0" fontId="7" fillId="46" borderId="19" xfId="0" applyFont="1" applyFill="1" applyBorder="1" applyAlignment="1">
      <alignment horizontal="center" vertical="top" textRotation="255" wrapText="1" indent="3"/>
    </xf>
    <xf numFmtId="0" fontId="7" fillId="32" borderId="20" xfId="0" applyFont="1" applyFill="1" applyBorder="1" applyAlignment="1">
      <alignment horizontal="center" vertical="top" textRotation="255" wrapText="1"/>
    </xf>
    <xf numFmtId="164" fontId="7" fillId="32" borderId="12" xfId="47" applyNumberFormat="1" applyFont="1" applyFill="1" applyBorder="1" applyAlignment="1">
      <alignment horizontal="center"/>
    </xf>
    <xf numFmtId="0" fontId="7" fillId="47" borderId="20" xfId="0" applyFont="1" applyFill="1" applyBorder="1" applyAlignment="1">
      <alignment horizontal="center" vertical="top" textRotation="255" wrapText="1"/>
    </xf>
    <xf numFmtId="0" fontId="22" fillId="32" borderId="18" xfId="0" applyFont="1" applyFill="1" applyBorder="1" applyAlignment="1">
      <alignment vertical="center" wrapText="1"/>
    </xf>
    <xf numFmtId="0" fontId="22" fillId="32" borderId="18" xfId="0" applyFont="1" applyFill="1" applyBorder="1" applyAlignment="1">
      <alignment horizontal="center" wrapText="1"/>
    </xf>
    <xf numFmtId="0" fontId="22" fillId="46" borderId="18" xfId="0" applyFont="1" applyFill="1" applyBorder="1" applyAlignment="1">
      <alignment horizontal="center" wrapText="1"/>
    </xf>
    <xf numFmtId="164" fontId="22" fillId="46" borderId="18" xfId="47" applyNumberFormat="1" applyFont="1" applyFill="1" applyBorder="1" applyAlignment="1">
      <alignment horizontal="center" wrapText="1"/>
    </xf>
    <xf numFmtId="0" fontId="22" fillId="47" borderId="18" xfId="0" applyFont="1" applyFill="1" applyBorder="1" applyAlignment="1">
      <alignment vertical="center" wrapText="1"/>
    </xf>
    <xf numFmtId="0" fontId="22" fillId="47" borderId="18" xfId="0" applyFont="1" applyFill="1" applyBorder="1" applyAlignment="1">
      <alignment horizontal="center" wrapText="1"/>
    </xf>
    <xf numFmtId="0" fontId="22" fillId="29" borderId="18" xfId="0" applyFont="1" applyFill="1" applyBorder="1" applyAlignment="1">
      <alignment vertical="center" wrapText="1"/>
    </xf>
    <xf numFmtId="0" fontId="74" fillId="0" borderId="0" xfId="0" applyFont="1" applyAlignment="1">
      <alignment/>
    </xf>
    <xf numFmtId="0" fontId="21" fillId="0" borderId="11" xfId="0" applyFont="1" applyFill="1" applyBorder="1" applyAlignment="1">
      <alignment horizontal="center" wrapText="1"/>
    </xf>
    <xf numFmtId="0" fontId="21" fillId="0" borderId="12" xfId="0" applyFont="1" applyFill="1" applyBorder="1" applyAlignment="1">
      <alignment horizontal="center" vertical="center" wrapText="1"/>
    </xf>
    <xf numFmtId="0" fontId="21" fillId="0" borderId="12" xfId="0" applyFont="1" applyFill="1" applyBorder="1" applyAlignment="1">
      <alignment horizontal="center" wrapText="1"/>
    </xf>
    <xf numFmtId="0" fontId="21" fillId="0" borderId="11" xfId="0" applyFont="1" applyFill="1" applyBorder="1" applyAlignment="1">
      <alignment horizontal="center" vertical="center" wrapText="1"/>
    </xf>
    <xf numFmtId="0" fontId="21" fillId="0" borderId="0" xfId="0" applyFont="1" applyFill="1" applyBorder="1" applyAlignment="1">
      <alignment horizontal="center" wrapText="1"/>
    </xf>
    <xf numFmtId="0" fontId="21" fillId="0" borderId="11" xfId="0" applyFont="1" applyFill="1" applyBorder="1" applyAlignment="1">
      <alignment horizontal="left" vertical="center" wrapText="1"/>
    </xf>
    <xf numFmtId="0" fontId="21" fillId="0" borderId="13" xfId="0" applyFont="1" applyFill="1" applyBorder="1" applyAlignment="1">
      <alignment horizontal="center" wrapText="1"/>
    </xf>
    <xf numFmtId="0" fontId="21" fillId="0" borderId="12" xfId="0" applyFont="1" applyFill="1" applyBorder="1" applyAlignment="1">
      <alignment vertical="center" wrapText="1"/>
    </xf>
    <xf numFmtId="0" fontId="21" fillId="0" borderId="11" xfId="0" applyFont="1" applyFill="1" applyBorder="1" applyAlignment="1">
      <alignment vertical="center" wrapText="1"/>
    </xf>
    <xf numFmtId="0" fontId="22" fillId="0" borderId="0" xfId="0" applyFont="1" applyFill="1" applyBorder="1" applyAlignment="1">
      <alignment horizontal="center" wrapText="1"/>
    </xf>
    <xf numFmtId="0" fontId="74" fillId="0" borderId="0" xfId="0" applyFont="1" applyFill="1" applyAlignment="1">
      <alignment/>
    </xf>
    <xf numFmtId="0" fontId="11" fillId="0" borderId="11" xfId="0" applyFont="1" applyFill="1" applyBorder="1" applyAlignment="1">
      <alignment horizontal="justify" vertical="center" wrapText="1"/>
    </xf>
    <xf numFmtId="164" fontId="7" fillId="0" borderId="25" xfId="47" applyNumberFormat="1" applyFont="1" applyFill="1" applyBorder="1" applyAlignment="1">
      <alignment horizontal="center"/>
    </xf>
    <xf numFmtId="164" fontId="7" fillId="0" borderId="11" xfId="47" applyNumberFormat="1" applyFont="1" applyFill="1" applyBorder="1" applyAlignment="1">
      <alignment horizontal="center"/>
    </xf>
    <xf numFmtId="0" fontId="22" fillId="43" borderId="26" xfId="0" applyFont="1" applyFill="1" applyBorder="1" applyAlignment="1">
      <alignment horizontal="center" wrapText="1"/>
    </xf>
    <xf numFmtId="3" fontId="2" fillId="0" borderId="16" xfId="0" applyNumberFormat="1" applyFont="1" applyFill="1" applyBorder="1" applyAlignment="1">
      <alignment horizontal="center"/>
    </xf>
    <xf numFmtId="3" fontId="13" fillId="0" borderId="16" xfId="0" applyNumberFormat="1" applyFont="1" applyFill="1" applyBorder="1" applyAlignment="1">
      <alignment horizontal="center"/>
    </xf>
    <xf numFmtId="3" fontId="2" fillId="0" borderId="27" xfId="0" applyNumberFormat="1" applyFont="1" applyFill="1" applyBorder="1" applyAlignment="1">
      <alignment horizontal="center"/>
    </xf>
    <xf numFmtId="0" fontId="2" fillId="0" borderId="16" xfId="0" applyFont="1" applyFill="1" applyBorder="1" applyAlignment="1">
      <alignment horizontal="center"/>
    </xf>
    <xf numFmtId="0" fontId="2" fillId="0" borderId="20" xfId="0" applyFont="1" applyFill="1" applyBorder="1" applyAlignment="1">
      <alignment horizontal="center"/>
    </xf>
    <xf numFmtId="164" fontId="7" fillId="32" borderId="27" xfId="47" applyNumberFormat="1" applyFont="1" applyFill="1" applyBorder="1" applyAlignment="1">
      <alignment horizontal="center"/>
    </xf>
    <xf numFmtId="164" fontId="7" fillId="0" borderId="28" xfId="47" applyNumberFormat="1" applyFont="1" applyFill="1" applyBorder="1" applyAlignment="1">
      <alignment vertical="top" wrapText="1"/>
    </xf>
    <xf numFmtId="164" fontId="7" fillId="0" borderId="16" xfId="47" applyNumberFormat="1" applyFont="1" applyFill="1" applyBorder="1" applyAlignment="1">
      <alignment vertical="top" wrapText="1"/>
    </xf>
    <xf numFmtId="164" fontId="7" fillId="0" borderId="25" xfId="0" applyNumberFormat="1" applyFont="1" applyFill="1" applyBorder="1" applyAlignment="1">
      <alignment horizontal="center"/>
    </xf>
    <xf numFmtId="0" fontId="22" fillId="0" borderId="29" xfId="0" applyFont="1" applyBorder="1" applyAlignment="1">
      <alignment horizontal="center"/>
    </xf>
    <xf numFmtId="0" fontId="13" fillId="0" borderId="22" xfId="0" applyFont="1" applyFill="1" applyBorder="1" applyAlignment="1">
      <alignment horizontal="center"/>
    </xf>
    <xf numFmtId="0" fontId="13" fillId="0" borderId="21" xfId="0" applyFont="1" applyFill="1" applyBorder="1" applyAlignment="1">
      <alignment horizontal="center"/>
    </xf>
    <xf numFmtId="0" fontId="13" fillId="0" borderId="21" xfId="0" applyFont="1" applyFill="1" applyBorder="1" applyAlignment="1">
      <alignment horizontal="center" wrapText="1"/>
    </xf>
    <xf numFmtId="0" fontId="7" fillId="0" borderId="21" xfId="0" applyFont="1" applyFill="1" applyBorder="1" applyAlignment="1">
      <alignment horizontal="center"/>
    </xf>
    <xf numFmtId="0" fontId="13" fillId="0" borderId="30" xfId="0" applyFont="1" applyFill="1" applyBorder="1" applyAlignment="1">
      <alignment horizontal="center"/>
    </xf>
    <xf numFmtId="0" fontId="22" fillId="47" borderId="12" xfId="0" applyFont="1" applyFill="1" applyBorder="1" applyAlignment="1">
      <alignment horizontal="center" wrapText="1"/>
    </xf>
    <xf numFmtId="3" fontId="2" fillId="0" borderId="11" xfId="0" applyNumberFormat="1" applyFont="1" applyFill="1" applyBorder="1" applyAlignment="1">
      <alignment horizontal="center" wrapText="1"/>
    </xf>
    <xf numFmtId="3" fontId="13" fillId="0" borderId="11" xfId="0" applyNumberFormat="1" applyFont="1" applyFill="1" applyBorder="1" applyAlignment="1">
      <alignment horizontal="center" wrapText="1"/>
    </xf>
    <xf numFmtId="3" fontId="2" fillId="0" borderId="12" xfId="0" applyNumberFormat="1" applyFont="1" applyFill="1" applyBorder="1" applyAlignment="1">
      <alignment horizontal="center" wrapText="1"/>
    </xf>
    <xf numFmtId="0" fontId="13" fillId="0" borderId="11" xfId="0" applyFont="1" applyFill="1" applyBorder="1" applyAlignment="1">
      <alignment horizontal="center" wrapText="1"/>
    </xf>
    <xf numFmtId="3" fontId="5" fillId="0" borderId="13" xfId="0" applyNumberFormat="1" applyFont="1" applyFill="1" applyBorder="1" applyAlignment="1">
      <alignment horizontal="center" wrapText="1"/>
    </xf>
    <xf numFmtId="0" fontId="7" fillId="0" borderId="10" xfId="0" applyFont="1" applyFill="1" applyBorder="1" applyAlignment="1">
      <alignment/>
    </xf>
    <xf numFmtId="164" fontId="7" fillId="45" borderId="12" xfId="47" applyNumberFormat="1" applyFont="1" applyFill="1" applyBorder="1" applyAlignment="1">
      <alignment horizontal="center"/>
    </xf>
    <xf numFmtId="3" fontId="7" fillId="45" borderId="12" xfId="0" applyNumberFormat="1" applyFont="1" applyFill="1" applyBorder="1" applyAlignment="1">
      <alignment horizontal="center"/>
    </xf>
    <xf numFmtId="3" fontId="7" fillId="0" borderId="27" xfId="0" applyNumberFormat="1" applyFont="1" applyFill="1" applyBorder="1" applyAlignment="1">
      <alignment horizontal="center"/>
    </xf>
    <xf numFmtId="3" fontId="7" fillId="0" borderId="12" xfId="0" applyNumberFormat="1" applyFont="1" applyFill="1" applyBorder="1" applyAlignment="1">
      <alignment horizontal="center" wrapText="1"/>
    </xf>
    <xf numFmtId="0" fontId="7" fillId="0" borderId="0" xfId="0" applyFont="1" applyFill="1" applyAlignment="1">
      <alignment/>
    </xf>
    <xf numFmtId="0" fontId="13" fillId="46" borderId="12" xfId="0" applyFont="1" applyFill="1" applyBorder="1" applyAlignment="1">
      <alignment horizontal="center" vertical="center" wrapText="1"/>
    </xf>
    <xf numFmtId="0" fontId="13" fillId="46" borderId="12" xfId="0" applyFont="1" applyFill="1" applyBorder="1" applyAlignment="1">
      <alignment/>
    </xf>
    <xf numFmtId="0" fontId="13" fillId="46" borderId="11" xfId="0" applyFont="1" applyFill="1" applyBorder="1" applyAlignment="1">
      <alignment horizontal="center"/>
    </xf>
    <xf numFmtId="0" fontId="13" fillId="46" borderId="11" xfId="0" applyFont="1" applyFill="1" applyBorder="1" applyAlignment="1">
      <alignment/>
    </xf>
    <xf numFmtId="164" fontId="7" fillId="46" borderId="11" xfId="47" applyNumberFormat="1" applyFont="1" applyFill="1" applyBorder="1" applyAlignment="1">
      <alignment horizontal="center"/>
    </xf>
    <xf numFmtId="164" fontId="7" fillId="46" borderId="16" xfId="47" applyNumberFormat="1" applyFont="1" applyFill="1" applyBorder="1" applyAlignment="1">
      <alignment horizontal="center"/>
    </xf>
    <xf numFmtId="0" fontId="13" fillId="46" borderId="11" xfId="0" applyFont="1" applyFill="1" applyBorder="1" applyAlignment="1">
      <alignment horizontal="center" wrapText="1"/>
    </xf>
    <xf numFmtId="0" fontId="7" fillId="32" borderId="28" xfId="0" applyFont="1" applyFill="1" applyBorder="1" applyAlignment="1">
      <alignment vertical="top" textRotation="255" wrapText="1"/>
    </xf>
    <xf numFmtId="0" fontId="7" fillId="32" borderId="21" xfId="0" applyFont="1" applyFill="1" applyBorder="1" applyAlignment="1">
      <alignment vertical="top" textRotation="255" wrapText="1"/>
    </xf>
    <xf numFmtId="0" fontId="13" fillId="32" borderId="12" xfId="0" applyFont="1" applyFill="1" applyBorder="1" applyAlignment="1" quotePrefix="1">
      <alignment horizontal="center" vertical="center" wrapText="1"/>
    </xf>
    <xf numFmtId="0" fontId="13" fillId="32" borderId="12" xfId="0" applyFont="1" applyFill="1" applyBorder="1" applyAlignment="1">
      <alignment/>
    </xf>
    <xf numFmtId="0" fontId="13" fillId="32" borderId="12" xfId="0" applyFont="1" applyFill="1" applyBorder="1" applyAlignment="1">
      <alignment horizontal="center"/>
    </xf>
    <xf numFmtId="0" fontId="13" fillId="32" borderId="12" xfId="0" applyFont="1" applyFill="1" applyBorder="1" applyAlignment="1">
      <alignment horizontal="center" wrapText="1"/>
    </xf>
    <xf numFmtId="0" fontId="13" fillId="47" borderId="11" xfId="0" applyFont="1" applyFill="1" applyBorder="1" applyAlignment="1">
      <alignment horizontal="center" vertical="center"/>
    </xf>
    <xf numFmtId="0" fontId="13" fillId="47" borderId="11" xfId="0" applyFont="1" applyFill="1" applyBorder="1" applyAlignment="1">
      <alignment/>
    </xf>
    <xf numFmtId="0" fontId="13" fillId="47" borderId="11" xfId="0" applyFont="1" applyFill="1" applyBorder="1" applyAlignment="1">
      <alignment horizontal="center"/>
    </xf>
    <xf numFmtId="164" fontId="7" fillId="47" borderId="12" xfId="47" applyNumberFormat="1" applyFont="1" applyFill="1" applyBorder="1" applyAlignment="1">
      <alignment horizontal="center"/>
    </xf>
    <xf numFmtId="164" fontId="7" fillId="47" borderId="27" xfId="47" applyNumberFormat="1" applyFont="1" applyFill="1" applyBorder="1" applyAlignment="1">
      <alignment horizontal="center"/>
    </xf>
    <xf numFmtId="3" fontId="13" fillId="47" borderId="11" xfId="0" applyNumberFormat="1" applyFont="1" applyFill="1" applyBorder="1" applyAlignment="1">
      <alignment horizontal="center" wrapText="1"/>
    </xf>
    <xf numFmtId="0" fontId="13" fillId="0" borderId="0" xfId="0" applyFont="1" applyFill="1" applyBorder="1" applyAlignment="1">
      <alignment/>
    </xf>
    <xf numFmtId="0" fontId="22" fillId="29" borderId="18" xfId="0" applyFont="1" applyFill="1" applyBorder="1" applyAlignment="1">
      <alignment horizontal="center" vertical="center" wrapText="1"/>
    </xf>
    <xf numFmtId="0" fontId="27" fillId="0" borderId="0" xfId="0" applyFont="1" applyAlignment="1">
      <alignment/>
    </xf>
    <xf numFmtId="3" fontId="27" fillId="35" borderId="11" xfId="0" applyNumberFormat="1" applyFont="1" applyFill="1" applyBorder="1" applyAlignment="1" applyProtection="1">
      <alignment horizontal="center" vertical="center" textRotation="90" wrapText="1"/>
      <protection locked="0"/>
    </xf>
    <xf numFmtId="3" fontId="27" fillId="0" borderId="11" xfId="0" applyNumberFormat="1" applyFont="1" applyFill="1" applyBorder="1" applyAlignment="1" applyProtection="1">
      <alignment horizontal="center" vertical="center" wrapText="1"/>
      <protection locked="0"/>
    </xf>
    <xf numFmtId="164" fontId="27" fillId="0" borderId="11" xfId="47" applyNumberFormat="1" applyFont="1" applyBorder="1" applyAlignment="1">
      <alignment horizontal="center" textRotation="90"/>
    </xf>
    <xf numFmtId="0" fontId="14" fillId="0" borderId="0" xfId="0" applyFont="1" applyAlignment="1">
      <alignment/>
    </xf>
    <xf numFmtId="0" fontId="29" fillId="40" borderId="11" xfId="0" applyFont="1" applyFill="1" applyBorder="1" applyAlignment="1">
      <alignment vertical="center" wrapText="1"/>
    </xf>
    <xf numFmtId="0" fontId="29" fillId="40" borderId="0" xfId="0" applyFont="1" applyFill="1" applyBorder="1" applyAlignment="1" applyProtection="1">
      <alignment vertical="center" wrapText="1"/>
      <protection locked="0"/>
    </xf>
    <xf numFmtId="0" fontId="27" fillId="0" borderId="11" xfId="0" applyFont="1" applyFill="1" applyBorder="1" applyAlignment="1">
      <alignment horizontal="left" vertical="center" wrapText="1"/>
    </xf>
    <xf numFmtId="0" fontId="2" fillId="0" borderId="11"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14" xfId="0" applyFont="1" applyFill="1" applyBorder="1" applyAlignment="1">
      <alignment horizontal="center" vertical="center" wrapText="1"/>
    </xf>
    <xf numFmtId="10" fontId="2" fillId="0" borderId="14" xfId="0" applyNumberFormat="1" applyFont="1" applyFill="1" applyBorder="1" applyAlignment="1">
      <alignment horizontal="center" vertical="center"/>
    </xf>
    <xf numFmtId="0" fontId="21" fillId="0" borderId="11" xfId="0" applyFont="1" applyBorder="1" applyAlignment="1">
      <alignment vertical="center"/>
    </xf>
    <xf numFmtId="0" fontId="14" fillId="0" borderId="11" xfId="0" applyFont="1" applyBorder="1" applyAlignment="1">
      <alignment/>
    </xf>
    <xf numFmtId="3" fontId="27" fillId="48" borderId="11" xfId="0" applyNumberFormat="1" applyFont="1" applyFill="1" applyBorder="1" applyAlignment="1">
      <alignment horizontal="center" vertical="center"/>
    </xf>
    <xf numFmtId="0" fontId="27" fillId="48" borderId="11" xfId="0" applyFont="1" applyFill="1" applyBorder="1" applyAlignment="1">
      <alignment horizontal="center" vertical="center" textRotation="90"/>
    </xf>
    <xf numFmtId="3" fontId="27" fillId="49" borderId="11" xfId="0" applyNumberFormat="1" applyFont="1" applyFill="1" applyBorder="1" applyAlignment="1">
      <alignment horizontal="center" vertical="center" textRotation="90"/>
    </xf>
    <xf numFmtId="0" fontId="27" fillId="50" borderId="11" xfId="0" applyFont="1" applyFill="1" applyBorder="1" applyAlignment="1">
      <alignment horizontal="center" vertical="center" textRotation="90"/>
    </xf>
    <xf numFmtId="0" fontId="27" fillId="50" borderId="11" xfId="0" applyFont="1" applyFill="1" applyBorder="1" applyAlignment="1">
      <alignment horizontal="center" vertical="center" textRotation="90" wrapText="1"/>
    </xf>
    <xf numFmtId="0" fontId="29" fillId="41" borderId="11" xfId="0" applyFont="1" applyFill="1" applyBorder="1" applyAlignment="1">
      <alignment horizontal="center" vertical="center"/>
    </xf>
    <xf numFmtId="0" fontId="29" fillId="41" borderId="11" xfId="0" applyFont="1" applyFill="1" applyBorder="1" applyAlignment="1">
      <alignment horizontal="center" vertical="center" wrapText="1"/>
    </xf>
    <xf numFmtId="165" fontId="29" fillId="41" borderId="11" xfId="0" applyNumberFormat="1" applyFont="1" applyFill="1" applyBorder="1" applyAlignment="1">
      <alignment horizontal="center" vertical="center" wrapText="1"/>
    </xf>
    <xf numFmtId="0" fontId="29" fillId="41" borderId="11" xfId="0" applyFont="1" applyFill="1" applyBorder="1" applyAlignment="1" applyProtection="1">
      <alignment horizontal="center" vertical="center" textRotation="255" wrapText="1"/>
      <protection locked="0"/>
    </xf>
    <xf numFmtId="3" fontId="27" fillId="49" borderId="11" xfId="0" applyNumberFormat="1" applyFont="1" applyFill="1" applyBorder="1" applyAlignment="1" applyProtection="1">
      <alignment horizontal="center" vertical="center" textRotation="90" wrapText="1"/>
      <protection locked="0"/>
    </xf>
    <xf numFmtId="3" fontId="27" fillId="51" borderId="11" xfId="0" applyNumberFormat="1" applyFont="1" applyFill="1" applyBorder="1" applyAlignment="1" applyProtection="1">
      <alignment horizontal="center" vertical="center" textRotation="90" wrapText="1"/>
      <protection locked="0"/>
    </xf>
    <xf numFmtId="3" fontId="29" fillId="49" borderId="11" xfId="0" applyNumberFormat="1" applyFont="1" applyFill="1" applyBorder="1" applyAlignment="1" applyProtection="1">
      <alignment horizontal="center" vertical="center" textRotation="90" wrapText="1"/>
      <protection locked="0"/>
    </xf>
    <xf numFmtId="0" fontId="29" fillId="50" borderId="11" xfId="0" applyFont="1" applyFill="1" applyBorder="1" applyAlignment="1" applyProtection="1">
      <alignment horizontal="center" vertical="center" textRotation="90" wrapText="1"/>
      <protection locked="0"/>
    </xf>
    <xf numFmtId="0" fontId="27" fillId="50" borderId="11" xfId="0" applyFont="1" applyFill="1" applyBorder="1" applyAlignment="1">
      <alignment wrapText="1"/>
    </xf>
    <xf numFmtId="0" fontId="27" fillId="41" borderId="11" xfId="0" applyFont="1" applyFill="1" applyBorder="1" applyAlignment="1">
      <alignment horizontal="center" vertical="center" textRotation="255" wrapText="1"/>
    </xf>
    <xf numFmtId="3" fontId="27" fillId="41" borderId="11" xfId="0" applyNumberFormat="1" applyFont="1" applyFill="1" applyBorder="1" applyAlignment="1">
      <alignment horizontal="center" vertical="center" textRotation="255" wrapText="1"/>
    </xf>
    <xf numFmtId="0" fontId="29" fillId="40" borderId="11" xfId="0" applyFont="1" applyFill="1" applyBorder="1" applyAlignment="1" applyProtection="1">
      <alignment vertical="center" wrapText="1"/>
      <protection locked="0"/>
    </xf>
    <xf numFmtId="0" fontId="27" fillId="0" borderId="11" xfId="0" applyFont="1" applyFill="1" applyBorder="1" applyAlignment="1">
      <alignment horizontal="left" vertical="center" textRotation="90" wrapText="1"/>
    </xf>
    <xf numFmtId="10" fontId="2" fillId="0" borderId="12" xfId="0" applyNumberFormat="1" applyFont="1" applyFill="1" applyBorder="1" applyAlignment="1">
      <alignment vertical="center"/>
    </xf>
    <xf numFmtId="10" fontId="2" fillId="0" borderId="14" xfId="0" applyNumberFormat="1" applyFont="1" applyFill="1" applyBorder="1" applyAlignment="1">
      <alignment vertical="center"/>
    </xf>
    <xf numFmtId="10" fontId="2" fillId="0" borderId="13" xfId="0" applyNumberFormat="1" applyFont="1" applyFill="1" applyBorder="1" applyAlignment="1">
      <alignment vertical="center"/>
    </xf>
    <xf numFmtId="0" fontId="2" fillId="0" borderId="12" xfId="0" applyFont="1" applyFill="1" applyBorder="1" applyAlignment="1" quotePrefix="1">
      <alignment vertical="center" wrapText="1"/>
    </xf>
    <xf numFmtId="0" fontId="2" fillId="0" borderId="13" xfId="0" applyFont="1" applyFill="1" applyBorder="1" applyAlignment="1" quotePrefix="1">
      <alignment vertical="center" wrapText="1"/>
    </xf>
    <xf numFmtId="0" fontId="11" fillId="0" borderId="12" xfId="0" applyFont="1" applyFill="1" applyBorder="1" applyAlignment="1" quotePrefix="1">
      <alignment vertical="center" wrapText="1"/>
    </xf>
    <xf numFmtId="0" fontId="11" fillId="0" borderId="14" xfId="0" applyFont="1" applyFill="1" applyBorder="1" applyAlignment="1" quotePrefix="1">
      <alignment vertical="center" wrapText="1"/>
    </xf>
    <xf numFmtId="0" fontId="11" fillId="0" borderId="13" xfId="0" applyFont="1" applyFill="1" applyBorder="1" applyAlignment="1" quotePrefix="1">
      <alignment vertical="center" wrapText="1"/>
    </xf>
    <xf numFmtId="9" fontId="11" fillId="0" borderId="12" xfId="0" applyNumberFormat="1" applyFont="1" applyFill="1" applyBorder="1" applyAlignment="1" quotePrefix="1">
      <alignment vertical="center" wrapText="1"/>
    </xf>
    <xf numFmtId="9" fontId="11" fillId="0" borderId="14" xfId="0" applyNumberFormat="1" applyFont="1" applyFill="1" applyBorder="1" applyAlignment="1" quotePrefix="1">
      <alignment vertical="center" wrapText="1"/>
    </xf>
    <xf numFmtId="9" fontId="11" fillId="0" borderId="13" xfId="0" applyNumberFormat="1" applyFont="1" applyFill="1" applyBorder="1" applyAlignment="1" quotePrefix="1">
      <alignment vertical="center" wrapText="1"/>
    </xf>
    <xf numFmtId="0" fontId="14" fillId="0" borderId="12" xfId="0" applyFont="1" applyFill="1" applyBorder="1" applyAlignment="1">
      <alignment horizontal="center" vertical="center" wrapText="1"/>
    </xf>
    <xf numFmtId="3" fontId="27" fillId="0" borderId="12" xfId="0" applyNumberFormat="1" applyFont="1" applyFill="1" applyBorder="1" applyAlignment="1" applyProtection="1">
      <alignment horizontal="center" vertical="center" textRotation="90" wrapText="1"/>
      <protection locked="0"/>
    </xf>
    <xf numFmtId="0" fontId="27" fillId="52" borderId="11" xfId="0" applyFont="1" applyFill="1" applyBorder="1" applyAlignment="1">
      <alignment horizontal="center" vertical="center" wrapText="1"/>
    </xf>
    <xf numFmtId="0" fontId="27" fillId="52" borderId="12" xfId="0" applyFont="1" applyFill="1" applyBorder="1" applyAlignment="1">
      <alignment horizontal="center" vertical="center" wrapText="1"/>
    </xf>
    <xf numFmtId="3" fontId="27" fillId="52" borderId="11" xfId="0" applyNumberFormat="1" applyFont="1" applyFill="1" applyBorder="1" applyAlignment="1">
      <alignment horizontal="center" vertical="center" textRotation="90" wrapText="1"/>
    </xf>
    <xf numFmtId="0" fontId="27" fillId="52" borderId="11" xfId="0" applyFont="1" applyFill="1" applyBorder="1" applyAlignment="1">
      <alignment horizontal="center" vertical="center" textRotation="90" wrapText="1"/>
    </xf>
    <xf numFmtId="0" fontId="27" fillId="53" borderId="11" xfId="0" applyFont="1" applyFill="1" applyBorder="1" applyAlignment="1" applyProtection="1">
      <alignment horizontal="center" vertical="center" textRotation="90" wrapText="1"/>
      <protection locked="0"/>
    </xf>
    <xf numFmtId="0" fontId="27" fillId="52" borderId="11" xfId="0" applyFont="1" applyFill="1" applyBorder="1" applyAlignment="1" applyProtection="1">
      <alignment horizontal="center" vertical="center" textRotation="90" wrapText="1"/>
      <protection locked="0"/>
    </xf>
    <xf numFmtId="3" fontId="27" fillId="0" borderId="11" xfId="0" applyNumberFormat="1" applyFont="1" applyFill="1" applyBorder="1" applyAlignment="1" applyProtection="1">
      <alignment horizontal="center" vertical="center" textRotation="90" wrapText="1"/>
      <protection locked="0"/>
    </xf>
    <xf numFmtId="3" fontId="27" fillId="48" borderId="11" xfId="0" applyNumberFormat="1" applyFont="1" applyFill="1" applyBorder="1" applyAlignment="1" applyProtection="1">
      <alignment horizontal="center" vertical="center" wrapText="1"/>
      <protection locked="0"/>
    </xf>
    <xf numFmtId="9" fontId="27" fillId="53" borderId="11" xfId="0" applyNumberFormat="1" applyFont="1" applyFill="1" applyBorder="1" applyAlignment="1" applyProtection="1">
      <alignment horizontal="center" vertical="center" wrapText="1"/>
      <protection locked="0"/>
    </xf>
    <xf numFmtId="0" fontId="27" fillId="0" borderId="11" xfId="0" applyFont="1" applyFill="1" applyBorder="1" applyAlignment="1">
      <alignment horizontal="center" vertical="center" wrapText="1"/>
    </xf>
    <xf numFmtId="0" fontId="27" fillId="52" borderId="11" xfId="0" applyFont="1" applyFill="1" applyBorder="1" applyAlignment="1">
      <alignment horizontal="center" vertical="center" textRotation="255" wrapText="1"/>
    </xf>
    <xf numFmtId="164" fontId="27" fillId="35" borderId="11" xfId="47" applyNumberFormat="1" applyFont="1" applyFill="1" applyBorder="1" applyAlignment="1" applyProtection="1">
      <alignment horizontal="center" vertical="center" textRotation="90" wrapText="1"/>
      <protection locked="0"/>
    </xf>
    <xf numFmtId="0" fontId="27" fillId="48" borderId="11" xfId="0" applyFont="1" applyFill="1" applyBorder="1" applyAlignment="1">
      <alignment horizontal="center" vertical="center" wrapText="1"/>
    </xf>
    <xf numFmtId="0" fontId="29" fillId="40" borderId="11" xfId="0" applyFont="1" applyFill="1" applyBorder="1" applyAlignment="1">
      <alignment horizontal="left" vertical="center" wrapText="1"/>
    </xf>
    <xf numFmtId="0" fontId="29" fillId="40" borderId="11" xfId="0" applyFont="1" applyFill="1" applyBorder="1" applyAlignment="1" applyProtection="1">
      <alignment horizontal="left" vertical="center" wrapText="1"/>
      <protection locked="0"/>
    </xf>
    <xf numFmtId="0" fontId="27" fillId="40" borderId="11" xfId="0" applyFont="1" applyFill="1" applyBorder="1" applyAlignment="1" applyProtection="1">
      <alignment horizontal="left" vertical="center" wrapText="1"/>
      <protection locked="0"/>
    </xf>
    <xf numFmtId="0" fontId="29" fillId="40" borderId="0" xfId="0" applyFont="1" applyFill="1" applyBorder="1" applyAlignment="1" applyProtection="1">
      <alignment horizontal="left" vertical="center" wrapText="1"/>
      <protection locked="0"/>
    </xf>
    <xf numFmtId="0" fontId="27" fillId="40" borderId="0" xfId="0" applyFont="1" applyFill="1" applyBorder="1" applyAlignment="1" applyProtection="1">
      <alignment horizontal="left" vertical="center" wrapText="1"/>
      <protection locked="0"/>
    </xf>
    <xf numFmtId="0" fontId="2" fillId="0" borderId="11" xfId="0" applyFont="1" applyFill="1" applyBorder="1" applyAlignment="1">
      <alignment horizontal="justify" vertical="center" wrapText="1"/>
    </xf>
    <xf numFmtId="0" fontId="29" fillId="40" borderId="11" xfId="0" applyFont="1" applyFill="1" applyBorder="1" applyAlignment="1">
      <alignment horizontal="left" vertical="center" wrapText="1"/>
    </xf>
    <xf numFmtId="164" fontId="27" fillId="35" borderId="11" xfId="47" applyNumberFormat="1" applyFont="1" applyFill="1" applyBorder="1" applyAlignment="1" applyProtection="1">
      <alignment horizontal="center" vertical="center" textRotation="90" wrapText="1"/>
      <protection locked="0"/>
    </xf>
    <xf numFmtId="3" fontId="27" fillId="0" borderId="11" xfId="0" applyNumberFormat="1" applyFont="1" applyFill="1" applyBorder="1" applyAlignment="1" applyProtection="1">
      <alignment horizontal="center" vertical="center" textRotation="90" wrapText="1"/>
      <protection locked="0"/>
    </xf>
    <xf numFmtId="0" fontId="29" fillId="40" borderId="0" xfId="0" applyFont="1" applyFill="1" applyBorder="1" applyAlignment="1" applyProtection="1">
      <alignment horizontal="left" vertical="center" wrapText="1"/>
      <protection locked="0"/>
    </xf>
    <xf numFmtId="0" fontId="27" fillId="40" borderId="0" xfId="0" applyFont="1" applyFill="1" applyBorder="1" applyAlignment="1" applyProtection="1">
      <alignment horizontal="left" vertical="center" wrapText="1"/>
      <protection locked="0"/>
    </xf>
    <xf numFmtId="0" fontId="27" fillId="0" borderId="11" xfId="0" applyFont="1" applyFill="1" applyBorder="1" applyAlignment="1">
      <alignment horizontal="center" vertical="center" wrapText="1"/>
    </xf>
    <xf numFmtId="3" fontId="27" fillId="0" borderId="12" xfId="0" applyNumberFormat="1" applyFont="1" applyFill="1" applyBorder="1" applyAlignment="1" applyProtection="1">
      <alignment horizontal="center" vertical="center" textRotation="90" wrapText="1"/>
      <protection locked="0"/>
    </xf>
    <xf numFmtId="0" fontId="0" fillId="47" borderId="0" xfId="0" applyFill="1" applyAlignment="1">
      <alignment horizontal="center"/>
    </xf>
    <xf numFmtId="3" fontId="2" fillId="47" borderId="11" xfId="0" applyNumberFormat="1" applyFont="1" applyFill="1" applyBorder="1" applyAlignment="1">
      <alignment horizontal="center"/>
    </xf>
    <xf numFmtId="3" fontId="2" fillId="47" borderId="12" xfId="0" applyNumberFormat="1" applyFont="1" applyFill="1" applyBorder="1" applyAlignment="1">
      <alignment horizontal="center"/>
    </xf>
    <xf numFmtId="0" fontId="2" fillId="47" borderId="11" xfId="0" applyFont="1" applyFill="1" applyBorder="1" applyAlignment="1">
      <alignment horizontal="center"/>
    </xf>
    <xf numFmtId="0" fontId="2" fillId="47" borderId="13" xfId="0" applyFont="1" applyFill="1" applyBorder="1" applyAlignment="1">
      <alignment horizontal="center"/>
    </xf>
    <xf numFmtId="0" fontId="2" fillId="54" borderId="12" xfId="0" applyFont="1" applyFill="1" applyBorder="1" applyAlignment="1">
      <alignment vertical="center" wrapText="1"/>
    </xf>
    <xf numFmtId="0" fontId="2" fillId="54" borderId="11" xfId="0" applyFont="1" applyFill="1" applyBorder="1" applyAlignment="1">
      <alignment horizontal="justify" vertical="center" wrapText="1"/>
    </xf>
    <xf numFmtId="0" fontId="2" fillId="46" borderId="11" xfId="0" applyFont="1" applyFill="1" applyBorder="1" applyAlignment="1">
      <alignment horizontal="justify" vertical="center" wrapText="1"/>
    </xf>
    <xf numFmtId="165" fontId="27" fillId="0" borderId="11" xfId="0" applyNumberFormat="1" applyFont="1" applyFill="1" applyBorder="1" applyAlignment="1">
      <alignment horizontal="center" vertical="center" wrapText="1"/>
    </xf>
    <xf numFmtId="0" fontId="27" fillId="0" borderId="12" xfId="0" applyFont="1" applyFill="1" applyBorder="1" applyAlignment="1" applyProtection="1">
      <alignment horizontal="center" vertical="center" textRotation="255" wrapText="1"/>
      <protection locked="0"/>
    </xf>
    <xf numFmtId="0" fontId="27" fillId="0" borderId="11" xfId="0" applyFont="1" applyFill="1" applyBorder="1" applyAlignment="1" applyProtection="1">
      <alignment horizontal="center" vertical="center" textRotation="255" wrapText="1"/>
      <protection locked="0"/>
    </xf>
    <xf numFmtId="0" fontId="27" fillId="53" borderId="12" xfId="0" applyFont="1" applyFill="1" applyBorder="1" applyAlignment="1" applyProtection="1">
      <alignment vertical="center" textRotation="90" wrapText="1"/>
      <protection locked="0"/>
    </xf>
    <xf numFmtId="0" fontId="27" fillId="53" borderId="12" xfId="0" applyFont="1" applyFill="1" applyBorder="1" applyAlignment="1" applyProtection="1">
      <alignment horizontal="center" vertical="center" textRotation="90" wrapText="1"/>
      <protection locked="0"/>
    </xf>
    <xf numFmtId="0" fontId="27" fillId="53" borderId="13" xfId="0" applyFont="1" applyFill="1" applyBorder="1" applyAlignment="1" applyProtection="1">
      <alignment horizontal="center" vertical="center" textRotation="90" wrapText="1"/>
      <protection locked="0"/>
    </xf>
    <xf numFmtId="0" fontId="27" fillId="52" borderId="12" xfId="0" applyFont="1" applyFill="1" applyBorder="1" applyAlignment="1" applyProtection="1">
      <alignment vertical="center" textRotation="90" wrapText="1"/>
      <protection locked="0"/>
    </xf>
    <xf numFmtId="0" fontId="27" fillId="52" borderId="12" xfId="0" applyFont="1" applyFill="1" applyBorder="1" applyAlignment="1" applyProtection="1">
      <alignment horizontal="center" vertical="center" textRotation="90" wrapText="1"/>
      <protection locked="0"/>
    </xf>
    <xf numFmtId="0" fontId="27" fillId="52" borderId="13" xfId="0" applyFont="1" applyFill="1" applyBorder="1" applyAlignment="1" applyProtection="1">
      <alignment horizontal="center" vertical="center" textRotation="90" wrapText="1"/>
      <protection locked="0"/>
    </xf>
    <xf numFmtId="3" fontId="27" fillId="52" borderId="12" xfId="0" applyNumberFormat="1" applyFont="1" applyFill="1" applyBorder="1" applyAlignment="1">
      <alignment vertical="center" textRotation="90" wrapText="1"/>
    </xf>
    <xf numFmtId="3" fontId="27" fillId="52" borderId="12" xfId="0" applyNumberFormat="1" applyFont="1" applyFill="1" applyBorder="1" applyAlignment="1">
      <alignment horizontal="center" vertical="center" textRotation="90" wrapText="1"/>
    </xf>
    <xf numFmtId="164" fontId="27" fillId="35" borderId="11" xfId="47" applyNumberFormat="1" applyFont="1" applyFill="1" applyBorder="1" applyAlignment="1" applyProtection="1">
      <alignment horizontal="center" vertical="center" wrapText="1"/>
      <protection locked="0"/>
    </xf>
    <xf numFmtId="3" fontId="27" fillId="52" borderId="13" xfId="0" applyNumberFormat="1" applyFont="1" applyFill="1" applyBorder="1" applyAlignment="1">
      <alignment horizontal="center" vertical="center" textRotation="90" wrapText="1"/>
    </xf>
    <xf numFmtId="1" fontId="14" fillId="0" borderId="12" xfId="0" applyNumberFormat="1" applyFont="1" applyFill="1" applyBorder="1" applyAlignment="1">
      <alignment horizontal="center" vertical="center" wrapText="1"/>
    </xf>
    <xf numFmtId="0" fontId="2" fillId="54" borderId="12" xfId="0" applyFont="1" applyFill="1" applyBorder="1" applyAlignment="1">
      <alignment horizontal="justify" vertical="center" wrapText="1"/>
    </xf>
    <xf numFmtId="0" fontId="27" fillId="52" borderId="11" xfId="0" applyFont="1" applyFill="1" applyBorder="1" applyAlignment="1">
      <alignment vertical="center" wrapText="1"/>
    </xf>
    <xf numFmtId="0" fontId="2" fillId="54" borderId="10" xfId="0" applyFont="1" applyFill="1" applyBorder="1" applyAlignment="1">
      <alignment/>
    </xf>
    <xf numFmtId="0" fontId="3" fillId="54" borderId="11" xfId="0" applyFont="1" applyFill="1" applyBorder="1" applyAlignment="1">
      <alignment horizontal="justify" vertical="center" wrapText="1"/>
    </xf>
    <xf numFmtId="0" fontId="3" fillId="54" borderId="12" xfId="0" applyFont="1" applyFill="1" applyBorder="1" applyAlignment="1">
      <alignment horizontal="justify" vertical="center" wrapText="1"/>
    </xf>
    <xf numFmtId="0" fontId="2" fillId="54" borderId="13" xfId="0" applyFont="1" applyFill="1" applyBorder="1" applyAlignment="1">
      <alignment vertical="center"/>
    </xf>
    <xf numFmtId="0" fontId="2" fillId="54" borderId="11" xfId="0" applyFont="1" applyFill="1" applyBorder="1" applyAlignment="1">
      <alignment/>
    </xf>
    <xf numFmtId="0" fontId="2" fillId="54" borderId="11" xfId="0" applyFont="1" applyFill="1" applyBorder="1" applyAlignment="1">
      <alignment horizontal="center" vertical="center"/>
    </xf>
    <xf numFmtId="0" fontId="21" fillId="54" borderId="11" xfId="0" applyFont="1" applyFill="1" applyBorder="1" applyAlignment="1">
      <alignment horizontal="center" wrapText="1"/>
    </xf>
    <xf numFmtId="9" fontId="2" fillId="54" borderId="11" xfId="0" applyNumberFormat="1" applyFont="1" applyFill="1" applyBorder="1" applyAlignment="1">
      <alignment horizontal="center" vertical="center"/>
    </xf>
    <xf numFmtId="9" fontId="2" fillId="54" borderId="11" xfId="0" applyNumberFormat="1" applyFont="1" applyFill="1" applyBorder="1" applyAlignment="1">
      <alignment horizontal="center"/>
    </xf>
    <xf numFmtId="9" fontId="2" fillId="54" borderId="11" xfId="0" applyNumberFormat="1" applyFont="1" applyFill="1" applyBorder="1" applyAlignment="1">
      <alignment/>
    </xf>
    <xf numFmtId="164" fontId="2" fillId="54" borderId="11" xfId="47" applyNumberFormat="1" applyFont="1" applyFill="1" applyBorder="1" applyAlignment="1">
      <alignment horizontal="center"/>
    </xf>
    <xf numFmtId="0" fontId="2" fillId="54" borderId="11" xfId="0" applyFont="1" applyFill="1" applyBorder="1" applyAlignment="1">
      <alignment horizontal="center"/>
    </xf>
    <xf numFmtId="0" fontId="2" fillId="54" borderId="16" xfId="0" applyFont="1" applyFill="1" applyBorder="1" applyAlignment="1">
      <alignment horizontal="center"/>
    </xf>
    <xf numFmtId="0" fontId="2" fillId="54" borderId="11" xfId="0" applyFont="1" applyFill="1" applyBorder="1" applyAlignment="1">
      <alignment horizontal="center" wrapText="1"/>
    </xf>
    <xf numFmtId="0" fontId="2" fillId="54" borderId="0" xfId="0" applyFont="1" applyFill="1" applyAlignment="1">
      <alignment/>
    </xf>
    <xf numFmtId="0" fontId="27" fillId="0" borderId="0" xfId="0" applyFont="1" applyAlignment="1">
      <alignment horizontal="center" vertical="center" wrapText="1"/>
    </xf>
    <xf numFmtId="0" fontId="29" fillId="16" borderId="0" xfId="0" applyFont="1" applyFill="1" applyBorder="1" applyAlignment="1">
      <alignment horizontal="center"/>
    </xf>
    <xf numFmtId="3" fontId="29" fillId="49" borderId="11" xfId="0" applyNumberFormat="1" applyFont="1" applyFill="1" applyBorder="1" applyAlignment="1" applyProtection="1">
      <alignment horizontal="center" vertical="center" textRotation="90" wrapText="1"/>
      <protection/>
    </xf>
    <xf numFmtId="3" fontId="29" fillId="35" borderId="11" xfId="0" applyNumberFormat="1" applyFont="1" applyFill="1" applyBorder="1" applyAlignment="1" applyProtection="1">
      <alignment horizontal="center" vertical="center" textRotation="90" wrapText="1"/>
      <protection/>
    </xf>
    <xf numFmtId="10" fontId="14" fillId="0" borderId="11" xfId="0" applyNumberFormat="1" applyFont="1" applyFill="1" applyBorder="1" applyAlignment="1">
      <alignment horizontal="center" vertical="center" wrapText="1"/>
    </xf>
    <xf numFmtId="0" fontId="27" fillId="50" borderId="11" xfId="0" applyFont="1" applyFill="1" applyBorder="1" applyAlignment="1" applyProtection="1">
      <alignment horizontal="center" vertical="center" wrapText="1"/>
      <protection locked="0"/>
    </xf>
    <xf numFmtId="0" fontId="27" fillId="0" borderId="11" xfId="0" applyFont="1" applyBorder="1" applyAlignment="1">
      <alignment horizontal="center" vertical="center" wrapText="1"/>
    </xf>
    <xf numFmtId="0" fontId="27" fillId="0" borderId="13" xfId="0" applyFont="1" applyFill="1" applyBorder="1" applyAlignment="1" applyProtection="1">
      <alignment horizontal="center" vertical="center" wrapText="1"/>
      <protection locked="0"/>
    </xf>
    <xf numFmtId="0" fontId="14" fillId="0" borderId="12" xfId="0" applyFont="1" applyFill="1" applyBorder="1" applyAlignment="1">
      <alignment vertical="center" wrapText="1"/>
    </xf>
    <xf numFmtId="10" fontId="14" fillId="0" borderId="12" xfId="0" applyNumberFormat="1" applyFont="1" applyFill="1" applyBorder="1" applyAlignment="1">
      <alignment vertical="center"/>
    </xf>
    <xf numFmtId="0" fontId="14" fillId="0" borderId="12" xfId="0" applyFont="1" applyFill="1" applyBorder="1" applyAlignment="1" quotePrefix="1">
      <alignment vertical="center" wrapText="1"/>
    </xf>
    <xf numFmtId="0" fontId="14" fillId="0" borderId="11" xfId="0" applyFont="1" applyFill="1" applyBorder="1" applyAlignment="1">
      <alignment horizontal="justify" vertical="center" wrapText="1"/>
    </xf>
    <xf numFmtId="0" fontId="14" fillId="0" borderId="13" xfId="0" applyFont="1" applyFill="1" applyBorder="1" applyAlignment="1" quotePrefix="1">
      <alignment horizontal="center" vertical="center" wrapText="1"/>
    </xf>
    <xf numFmtId="0" fontId="75" fillId="0" borderId="0" xfId="0" applyFont="1" applyAlignment="1">
      <alignment/>
    </xf>
    <xf numFmtId="0" fontId="75" fillId="0" borderId="11" xfId="0" applyFont="1" applyBorder="1" applyAlignment="1">
      <alignment/>
    </xf>
    <xf numFmtId="0" fontId="75" fillId="0" borderId="11" xfId="0" applyFont="1" applyBorder="1" applyAlignment="1">
      <alignment horizontal="center" vertical="center" wrapText="1"/>
    </xf>
    <xf numFmtId="0" fontId="75" fillId="0" borderId="0" xfId="0" applyFont="1" applyFill="1" applyAlignment="1">
      <alignment/>
    </xf>
    <xf numFmtId="0" fontId="75" fillId="0" borderId="11" xfId="0" applyFont="1" applyFill="1" applyBorder="1" applyAlignment="1">
      <alignment/>
    </xf>
    <xf numFmtId="0" fontId="75" fillId="0" borderId="11" xfId="0" applyFont="1" applyBorder="1" applyAlignment="1">
      <alignment textRotation="90"/>
    </xf>
    <xf numFmtId="0" fontId="75" fillId="0" borderId="0" xfId="0" applyFont="1" applyAlignment="1">
      <alignment horizontal="center" vertical="center" wrapText="1"/>
    </xf>
    <xf numFmtId="3" fontId="75" fillId="0" borderId="11" xfId="0" applyNumberFormat="1" applyFont="1" applyBorder="1" applyAlignment="1">
      <alignment horizontal="center" vertical="center" textRotation="90"/>
    </xf>
    <xf numFmtId="3" fontId="75" fillId="0" borderId="11" xfId="0" applyNumberFormat="1" applyFont="1" applyBorder="1" applyAlignment="1">
      <alignment textRotation="90"/>
    </xf>
    <xf numFmtId="0" fontId="75" fillId="0" borderId="11" xfId="0" applyFont="1" applyBorder="1" applyAlignment="1">
      <alignment horizontal="center" vertical="center"/>
    </xf>
    <xf numFmtId="0" fontId="0" fillId="13" borderId="0" xfId="0" applyFill="1" applyAlignment="1">
      <alignment horizontal="center"/>
    </xf>
    <xf numFmtId="0" fontId="22" fillId="13" borderId="18" xfId="0" applyFont="1" applyFill="1" applyBorder="1" applyAlignment="1">
      <alignment horizontal="center" wrapText="1"/>
    </xf>
    <xf numFmtId="3" fontId="2" fillId="13" borderId="11" xfId="0" applyNumberFormat="1" applyFont="1" applyFill="1" applyBorder="1" applyAlignment="1">
      <alignment horizontal="center"/>
    </xf>
    <xf numFmtId="3" fontId="2" fillId="13" borderId="12" xfId="0" applyNumberFormat="1" applyFont="1" applyFill="1" applyBorder="1" applyAlignment="1">
      <alignment horizontal="center"/>
    </xf>
    <xf numFmtId="0" fontId="2" fillId="13" borderId="11" xfId="0" applyFont="1" applyFill="1" applyBorder="1" applyAlignment="1">
      <alignment horizontal="center"/>
    </xf>
    <xf numFmtId="0" fontId="2" fillId="13" borderId="13" xfId="0" applyFont="1" applyFill="1" applyBorder="1" applyAlignment="1">
      <alignment horizontal="center"/>
    </xf>
    <xf numFmtId="0" fontId="2" fillId="54" borderId="11" xfId="0" applyFont="1" applyFill="1" applyBorder="1" applyAlignment="1">
      <alignment horizontal="justify" vertical="center"/>
    </xf>
    <xf numFmtId="3" fontId="27" fillId="35" borderId="12" xfId="0" applyNumberFormat="1" applyFont="1" applyFill="1" applyBorder="1" applyAlignment="1" applyProtection="1">
      <alignment horizontal="center" vertical="center" textRotation="90" wrapText="1"/>
      <protection locked="0"/>
    </xf>
    <xf numFmtId="164" fontId="27" fillId="0" borderId="12" xfId="47" applyNumberFormat="1" applyFont="1" applyBorder="1" applyAlignment="1">
      <alignment horizontal="center" textRotation="90"/>
    </xf>
    <xf numFmtId="3" fontId="27" fillId="0" borderId="12" xfId="0" applyNumberFormat="1" applyFont="1" applyFill="1" applyBorder="1" applyAlignment="1" applyProtection="1">
      <alignment horizontal="center" vertical="center" wrapText="1"/>
      <protection locked="0"/>
    </xf>
    <xf numFmtId="0" fontId="2" fillId="54" borderId="11" xfId="0" applyFont="1" applyFill="1" applyBorder="1" applyAlignment="1">
      <alignment vertical="center" wrapText="1"/>
    </xf>
    <xf numFmtId="0" fontId="2" fillId="54" borderId="13" xfId="0" applyFont="1" applyFill="1" applyBorder="1" applyAlignment="1">
      <alignment vertical="center" wrapText="1"/>
    </xf>
    <xf numFmtId="9" fontId="27" fillId="53" borderId="12" xfId="0" applyNumberFormat="1" applyFont="1" applyFill="1" applyBorder="1" applyAlignment="1" applyProtection="1">
      <alignment horizontal="center" vertical="center" wrapText="1"/>
      <protection locked="0"/>
    </xf>
    <xf numFmtId="0" fontId="27" fillId="0" borderId="12" xfId="0" applyFont="1" applyBorder="1" applyAlignment="1">
      <alignment horizontal="center" vertical="center" wrapText="1"/>
    </xf>
    <xf numFmtId="0" fontId="27" fillId="0" borderId="12" xfId="0" applyFont="1" applyFill="1" applyBorder="1" applyAlignment="1">
      <alignment horizontal="center" vertical="center" wrapText="1"/>
    </xf>
    <xf numFmtId="0" fontId="27" fillId="52" borderId="12" xfId="0" applyFont="1" applyFill="1" applyBorder="1" applyAlignment="1">
      <alignment horizontal="center" vertical="center" textRotation="255" wrapText="1"/>
    </xf>
    <xf numFmtId="164" fontId="27" fillId="35" borderId="12" xfId="47" applyNumberFormat="1" applyFont="1" applyFill="1" applyBorder="1" applyAlignment="1" applyProtection="1">
      <alignment horizontal="center" vertical="center" textRotation="90" wrapText="1"/>
      <protection locked="0"/>
    </xf>
    <xf numFmtId="0" fontId="2" fillId="55" borderId="11" xfId="0" applyFont="1" applyFill="1" applyBorder="1" applyAlignment="1">
      <alignment horizontal="justify" vertical="center" wrapText="1"/>
    </xf>
    <xf numFmtId="9" fontId="27" fillId="53" borderId="11" xfId="0" applyNumberFormat="1" applyFont="1" applyFill="1" applyBorder="1" applyAlignment="1" applyProtection="1">
      <alignment vertical="center" wrapText="1"/>
      <protection locked="0"/>
    </xf>
    <xf numFmtId="3" fontId="75" fillId="0" borderId="11" xfId="0" applyNumberFormat="1" applyFont="1" applyBorder="1" applyAlignment="1">
      <alignment horizontal="center" vertical="center" textRotation="90" wrapText="1"/>
    </xf>
    <xf numFmtId="3" fontId="75" fillId="0" borderId="11" xfId="0" applyNumberFormat="1" applyFont="1" applyBorder="1" applyAlignment="1">
      <alignment vertical="center" textRotation="90"/>
    </xf>
    <xf numFmtId="3" fontId="27" fillId="0" borderId="11" xfId="0" applyNumberFormat="1" applyFont="1" applyFill="1" applyBorder="1" applyAlignment="1">
      <alignment horizontal="left" vertical="center" textRotation="90" wrapText="1"/>
    </xf>
    <xf numFmtId="0" fontId="2" fillId="54" borderId="11" xfId="0" applyFont="1" applyFill="1" applyBorder="1" applyAlignment="1">
      <alignment horizontal="left" vertical="center" wrapText="1"/>
    </xf>
    <xf numFmtId="0" fontId="2" fillId="56" borderId="11" xfId="0" applyFont="1" applyFill="1" applyBorder="1" applyAlignment="1">
      <alignment vertical="center" wrapText="1"/>
    </xf>
    <xf numFmtId="0" fontId="33" fillId="34" borderId="0" xfId="0" applyFont="1" applyFill="1" applyBorder="1" applyAlignment="1">
      <alignment horizontal="center"/>
    </xf>
    <xf numFmtId="3" fontId="31" fillId="49" borderId="31" xfId="0" applyNumberFormat="1" applyFont="1" applyFill="1" applyBorder="1" applyAlignment="1" applyProtection="1">
      <alignment horizontal="center" vertical="center" textRotation="90" wrapText="1"/>
      <protection/>
    </xf>
    <xf numFmtId="3" fontId="31" fillId="35" borderId="12" xfId="0" applyNumberFormat="1" applyFont="1" applyFill="1" applyBorder="1" applyAlignment="1" applyProtection="1">
      <alignment horizontal="center" vertical="center" textRotation="90" wrapText="1"/>
      <protection/>
    </xf>
    <xf numFmtId="3" fontId="31" fillId="49" borderId="12" xfId="0" applyNumberFormat="1" applyFont="1" applyFill="1" applyBorder="1" applyAlignment="1" applyProtection="1">
      <alignment horizontal="center" vertical="center" textRotation="90" wrapText="1"/>
      <protection/>
    </xf>
    <xf numFmtId="3" fontId="31" fillId="35" borderId="32" xfId="0" applyNumberFormat="1" applyFont="1" applyFill="1" applyBorder="1" applyAlignment="1" applyProtection="1">
      <alignment horizontal="center" vertical="center" textRotation="90" wrapText="1"/>
      <protection/>
    </xf>
    <xf numFmtId="0" fontId="27" fillId="48" borderId="33" xfId="0" applyFont="1" applyFill="1" applyBorder="1" applyAlignment="1">
      <alignment horizontal="center" vertical="center" wrapText="1"/>
    </xf>
    <xf numFmtId="3" fontId="27" fillId="48" borderId="34" xfId="0" applyNumberFormat="1" applyFont="1" applyFill="1" applyBorder="1" applyAlignment="1" applyProtection="1">
      <alignment horizontal="center" vertical="center" wrapText="1"/>
      <protection locked="0"/>
    </xf>
    <xf numFmtId="3" fontId="27" fillId="48" borderId="34" xfId="0" applyNumberFormat="1" applyFont="1" applyFill="1" applyBorder="1" applyAlignment="1">
      <alignment horizontal="center" vertical="center" textRotation="255"/>
    </xf>
    <xf numFmtId="3" fontId="27" fillId="48" borderId="34" xfId="0" applyNumberFormat="1" applyFont="1" applyFill="1" applyBorder="1" applyAlignment="1">
      <alignment horizontal="center" vertical="center"/>
    </xf>
    <xf numFmtId="0" fontId="27" fillId="48" borderId="34" xfId="0" applyFont="1" applyFill="1" applyBorder="1" applyAlignment="1">
      <alignment horizontal="center" vertical="center" textRotation="90"/>
    </xf>
    <xf numFmtId="0" fontId="27" fillId="48" borderId="35" xfId="0" applyFont="1" applyFill="1" applyBorder="1" applyAlignment="1">
      <alignment horizontal="center" vertical="center" textRotation="90"/>
    </xf>
    <xf numFmtId="3" fontId="27" fillId="49" borderId="33" xfId="0" applyNumberFormat="1" applyFont="1" applyFill="1" applyBorder="1" applyAlignment="1">
      <alignment horizontal="center" vertical="center" textRotation="90"/>
    </xf>
    <xf numFmtId="3" fontId="27" fillId="49" borderId="34" xfId="0" applyNumberFormat="1" applyFont="1" applyFill="1" applyBorder="1" applyAlignment="1">
      <alignment horizontal="center" vertical="center" textRotation="90"/>
    </xf>
    <xf numFmtId="3" fontId="27" fillId="49" borderId="35" xfId="0" applyNumberFormat="1" applyFont="1" applyFill="1" applyBorder="1" applyAlignment="1">
      <alignment horizontal="center" vertical="center" textRotation="90"/>
    </xf>
    <xf numFmtId="0" fontId="27" fillId="50" borderId="29" xfId="0" applyFont="1" applyFill="1" applyBorder="1" applyAlignment="1">
      <alignment horizontal="center" vertical="center" textRotation="90"/>
    </xf>
    <xf numFmtId="0" fontId="27" fillId="50" borderId="34" xfId="0" applyFont="1" applyFill="1" applyBorder="1" applyAlignment="1">
      <alignment horizontal="center" vertical="center" textRotation="90"/>
    </xf>
    <xf numFmtId="0" fontId="27" fillId="50" borderId="35" xfId="0" applyFont="1" applyFill="1" applyBorder="1" applyAlignment="1">
      <alignment horizontal="center" vertical="center" textRotation="90" wrapText="1"/>
    </xf>
    <xf numFmtId="0" fontId="29" fillId="41" borderId="36" xfId="0" applyFont="1" applyFill="1" applyBorder="1" applyAlignment="1">
      <alignment horizontal="center" vertical="center"/>
    </xf>
    <xf numFmtId="0" fontId="29" fillId="41" borderId="18" xfId="0" applyFont="1" applyFill="1" applyBorder="1" applyAlignment="1">
      <alignment horizontal="center" vertical="center" wrapText="1"/>
    </xf>
    <xf numFmtId="165" fontId="29" fillId="41" borderId="26" xfId="0" applyNumberFormat="1" applyFont="1" applyFill="1" applyBorder="1" applyAlignment="1">
      <alignment horizontal="center" vertical="center" wrapText="1"/>
    </xf>
    <xf numFmtId="0" fontId="29" fillId="41" borderId="33" xfId="0" applyFont="1" applyFill="1" applyBorder="1" applyAlignment="1">
      <alignment horizontal="center" vertical="center" wrapText="1"/>
    </xf>
    <xf numFmtId="0" fontId="29" fillId="41" borderId="34" xfId="0" applyFont="1" applyFill="1" applyBorder="1" applyAlignment="1" applyProtection="1">
      <alignment horizontal="center" vertical="center" textRotation="255" wrapText="1"/>
      <protection locked="0"/>
    </xf>
    <xf numFmtId="0" fontId="29" fillId="41" borderId="35" xfId="0" applyFont="1" applyFill="1" applyBorder="1" applyAlignment="1" applyProtection="1">
      <alignment horizontal="center" vertical="center" textRotation="255" wrapText="1"/>
      <protection locked="0"/>
    </xf>
    <xf numFmtId="3" fontId="27" fillId="49" borderId="36" xfId="0" applyNumberFormat="1" applyFont="1" applyFill="1" applyBorder="1" applyAlignment="1" applyProtection="1">
      <alignment horizontal="center" vertical="center" textRotation="90" wrapText="1"/>
      <protection locked="0"/>
    </xf>
    <xf numFmtId="3" fontId="27" fillId="51" borderId="18" xfId="0" applyNumberFormat="1" applyFont="1" applyFill="1" applyBorder="1" applyAlignment="1" applyProtection="1">
      <alignment horizontal="center" vertical="center" textRotation="90" wrapText="1"/>
      <protection locked="0"/>
    </xf>
    <xf numFmtId="3" fontId="27" fillId="49" borderId="18" xfId="0" applyNumberFormat="1" applyFont="1" applyFill="1" applyBorder="1" applyAlignment="1" applyProtection="1">
      <alignment horizontal="center" vertical="center" textRotation="90" wrapText="1"/>
      <protection locked="0"/>
    </xf>
    <xf numFmtId="3" fontId="29" fillId="49" borderId="18" xfId="0" applyNumberFormat="1" applyFont="1" applyFill="1" applyBorder="1" applyAlignment="1" applyProtection="1">
      <alignment horizontal="center" vertical="center" textRotation="90" wrapText="1"/>
      <protection locked="0"/>
    </xf>
    <xf numFmtId="0" fontId="29" fillId="50" borderId="18" xfId="0" applyFont="1" applyFill="1" applyBorder="1" applyAlignment="1" applyProtection="1">
      <alignment horizontal="center" vertical="center" textRotation="90" wrapText="1"/>
      <protection locked="0"/>
    </xf>
    <xf numFmtId="0" fontId="11" fillId="50" borderId="18" xfId="0" applyFont="1" applyFill="1" applyBorder="1" applyAlignment="1" applyProtection="1">
      <alignment horizontal="center" vertical="center" wrapText="1"/>
      <protection locked="0"/>
    </xf>
    <xf numFmtId="0" fontId="27" fillId="50" borderId="37" xfId="0" applyFont="1" applyFill="1" applyBorder="1" applyAlignment="1">
      <alignment wrapText="1"/>
    </xf>
    <xf numFmtId="0" fontId="27" fillId="0" borderId="38" xfId="0" applyFont="1" applyFill="1" applyBorder="1" applyAlignment="1">
      <alignment horizontal="left" vertical="center" wrapText="1"/>
    </xf>
    <xf numFmtId="0" fontId="27" fillId="53" borderId="11" xfId="0" applyNumberFormat="1" applyFont="1" applyFill="1" applyBorder="1" applyAlignment="1" applyProtection="1">
      <alignment vertical="center" wrapText="1"/>
      <protection locked="0"/>
    </xf>
    <xf numFmtId="0" fontId="27" fillId="0" borderId="11" xfId="0" applyNumberFormat="1" applyFont="1" applyFill="1" applyBorder="1" applyAlignment="1">
      <alignment vertical="center" wrapText="1"/>
    </xf>
    <xf numFmtId="164" fontId="27" fillId="0" borderId="39" xfId="47" applyNumberFormat="1" applyFont="1" applyBorder="1" applyAlignment="1">
      <alignment horizontal="center" textRotation="90"/>
    </xf>
    <xf numFmtId="3" fontId="27" fillId="0" borderId="38" xfId="0" applyNumberFormat="1" applyFont="1" applyFill="1" applyBorder="1" applyAlignment="1" applyProtection="1">
      <alignment horizontal="center" vertical="center" wrapText="1"/>
      <protection locked="0"/>
    </xf>
    <xf numFmtId="0" fontId="27" fillId="0" borderId="13" xfId="0" applyFont="1" applyFill="1" applyBorder="1" applyAlignment="1">
      <alignment horizontal="left" vertical="center" wrapText="1"/>
    </xf>
    <xf numFmtId="0" fontId="27" fillId="0" borderId="40" xfId="0" applyFont="1" applyFill="1" applyBorder="1" applyAlignment="1">
      <alignment horizontal="left" vertical="center" wrapText="1"/>
    </xf>
    <xf numFmtId="3" fontId="27" fillId="35" borderId="41" xfId="0" applyNumberFormat="1" applyFont="1" applyFill="1" applyBorder="1" applyAlignment="1" applyProtection="1">
      <alignment horizontal="center" vertical="center" textRotation="90" wrapText="1"/>
      <protection locked="0"/>
    </xf>
    <xf numFmtId="164" fontId="27" fillId="0" borderId="41" xfId="47" applyNumberFormat="1" applyFont="1" applyBorder="1" applyAlignment="1">
      <alignment horizontal="center" textRotation="90"/>
    </xf>
    <xf numFmtId="3" fontId="27" fillId="0" borderId="41" xfId="0" applyNumberFormat="1" applyFont="1" applyFill="1" applyBorder="1" applyAlignment="1" applyProtection="1">
      <alignment horizontal="center" vertical="center" wrapText="1"/>
      <protection locked="0"/>
    </xf>
    <xf numFmtId="3" fontId="27" fillId="0" borderId="41" xfId="0" applyNumberFormat="1" applyFont="1" applyFill="1" applyBorder="1" applyAlignment="1" applyProtection="1">
      <alignment horizontal="center" vertical="center" textRotation="90" wrapText="1"/>
      <protection locked="0"/>
    </xf>
    <xf numFmtId="164" fontId="27" fillId="35" borderId="11" xfId="47" applyNumberFormat="1" applyFont="1" applyFill="1" applyBorder="1" applyAlignment="1" applyProtection="1">
      <alignment horizontal="center" vertical="center" textRotation="90" wrapText="1"/>
      <protection locked="0"/>
    </xf>
    <xf numFmtId="0" fontId="29" fillId="40" borderId="11" xfId="0" applyFont="1" applyFill="1" applyBorder="1" applyAlignment="1">
      <alignment horizontal="left" vertical="center" wrapText="1"/>
    </xf>
    <xf numFmtId="3" fontId="27" fillId="0" borderId="12" xfId="0" applyNumberFormat="1" applyFont="1" applyFill="1" applyBorder="1" applyAlignment="1" applyProtection="1">
      <alignment horizontal="center" vertical="center" textRotation="90" wrapText="1"/>
      <protection locked="0"/>
    </xf>
    <xf numFmtId="3" fontId="27" fillId="0" borderId="11" xfId="0" applyNumberFormat="1" applyFont="1" applyFill="1" applyBorder="1" applyAlignment="1" applyProtection="1">
      <alignment horizontal="center" vertical="center" textRotation="90" wrapText="1"/>
      <protection locked="0"/>
    </xf>
    <xf numFmtId="0" fontId="27" fillId="0" borderId="11" xfId="0" applyFont="1" applyFill="1" applyBorder="1" applyAlignment="1">
      <alignment horizontal="center" vertical="center" wrapText="1"/>
    </xf>
    <xf numFmtId="9" fontId="27" fillId="0" borderId="11" xfId="0" applyNumberFormat="1" applyFont="1" applyFill="1" applyBorder="1" applyAlignment="1">
      <alignment horizontal="center" vertical="center" wrapText="1"/>
    </xf>
    <xf numFmtId="0" fontId="29" fillId="40" borderId="0" xfId="0" applyFont="1" applyFill="1" applyBorder="1" applyAlignment="1" applyProtection="1">
      <alignment horizontal="left" vertical="center" wrapText="1"/>
      <protection locked="0"/>
    </xf>
    <xf numFmtId="0" fontId="27" fillId="40" borderId="0" xfId="0" applyFont="1" applyFill="1" applyBorder="1" applyAlignment="1" applyProtection="1">
      <alignment horizontal="left" vertical="center" wrapText="1"/>
      <protection locked="0"/>
    </xf>
    <xf numFmtId="3" fontId="27" fillId="0" borderId="41" xfId="0" applyNumberFormat="1" applyFont="1" applyFill="1" applyBorder="1" applyAlignment="1" applyProtection="1">
      <alignment horizontal="center" vertical="center" textRotation="90" wrapText="1"/>
      <protection locked="0"/>
    </xf>
    <xf numFmtId="0" fontId="27" fillId="0" borderId="14" xfId="0" applyFont="1" applyFill="1" applyBorder="1" applyAlignment="1">
      <alignment horizontal="left" vertical="center" wrapText="1"/>
    </xf>
    <xf numFmtId="0" fontId="27" fillId="52"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9" fontId="27" fillId="53" borderId="0" xfId="0" applyNumberFormat="1" applyFont="1" applyFill="1" applyBorder="1" applyAlignment="1" applyProtection="1">
      <alignment horizontal="center" vertical="center" wrapText="1"/>
      <protection locked="0"/>
    </xf>
    <xf numFmtId="9" fontId="27" fillId="0" borderId="0" xfId="0" applyNumberFormat="1" applyFont="1" applyFill="1" applyBorder="1" applyAlignment="1">
      <alignment horizontal="center" vertical="center" wrapText="1"/>
    </xf>
    <xf numFmtId="0" fontId="28" fillId="0" borderId="0" xfId="0" applyFont="1" applyBorder="1" applyAlignment="1">
      <alignment horizontal="center" vertical="center" wrapText="1"/>
    </xf>
    <xf numFmtId="0" fontId="28" fillId="0" borderId="0" xfId="0" applyFont="1" applyBorder="1" applyAlignment="1">
      <alignment horizontal="center" vertical="center" textRotation="255" wrapText="1"/>
    </xf>
    <xf numFmtId="0" fontId="27" fillId="52" borderId="0" xfId="0" applyNumberFormat="1" applyFont="1" applyFill="1" applyBorder="1" applyAlignment="1">
      <alignment horizontal="center" vertical="center" textRotation="255" wrapText="1"/>
    </xf>
    <xf numFmtId="0" fontId="27" fillId="52" borderId="0" xfId="0" applyFont="1" applyFill="1" applyBorder="1" applyAlignment="1">
      <alignment horizontal="center" vertical="center" textRotation="255" wrapText="1"/>
    </xf>
    <xf numFmtId="164" fontId="27" fillId="35" borderId="0" xfId="47" applyNumberFormat="1" applyFont="1" applyFill="1" applyBorder="1" applyAlignment="1" applyProtection="1">
      <alignment horizontal="center" vertical="center" textRotation="90" wrapText="1"/>
      <protection locked="0"/>
    </xf>
    <xf numFmtId="3" fontId="27" fillId="0" borderId="0" xfId="0" applyNumberFormat="1" applyFont="1" applyFill="1" applyBorder="1" applyAlignment="1" applyProtection="1">
      <alignment horizontal="center" vertical="center" wrapText="1"/>
      <protection locked="0"/>
    </xf>
    <xf numFmtId="3" fontId="27" fillId="0" borderId="0" xfId="0" applyNumberFormat="1" applyFont="1" applyFill="1" applyBorder="1" applyAlignment="1" applyProtection="1">
      <alignment horizontal="center" vertical="center" textRotation="90" wrapText="1"/>
      <protection locked="0"/>
    </xf>
    <xf numFmtId="0" fontId="27" fillId="53" borderId="0" xfId="0" applyFont="1" applyFill="1" applyBorder="1" applyAlignment="1" applyProtection="1">
      <alignment horizontal="center" vertical="center" textRotation="90" wrapText="1"/>
      <protection locked="0"/>
    </xf>
    <xf numFmtId="0" fontId="27" fillId="52" borderId="0" xfId="0" applyFont="1" applyFill="1" applyBorder="1" applyAlignment="1" applyProtection="1">
      <alignment horizontal="center" vertical="center" textRotation="90" wrapText="1"/>
      <protection locked="0"/>
    </xf>
    <xf numFmtId="0" fontId="27" fillId="52" borderId="0" xfId="0" applyFont="1" applyFill="1" applyBorder="1" applyAlignment="1">
      <alignment horizontal="center" vertical="center" textRotation="90" wrapText="1"/>
    </xf>
    <xf numFmtId="3" fontId="27" fillId="0" borderId="38" xfId="0" applyNumberFormat="1" applyFont="1" applyFill="1" applyBorder="1" applyAlignment="1" applyProtection="1">
      <alignment horizontal="center" vertical="center"/>
      <protection locked="0"/>
    </xf>
    <xf numFmtId="3" fontId="27" fillId="0" borderId="11" xfId="0" applyNumberFormat="1" applyFont="1" applyFill="1" applyBorder="1" applyAlignment="1" applyProtection="1">
      <alignment horizontal="center" vertical="center"/>
      <protection locked="0"/>
    </xf>
    <xf numFmtId="0" fontId="27" fillId="41" borderId="18" xfId="0" applyFont="1" applyFill="1" applyBorder="1" applyAlignment="1">
      <alignment horizontal="center" vertical="center" textRotation="255" wrapText="1"/>
    </xf>
    <xf numFmtId="3" fontId="27" fillId="41" borderId="18" xfId="0" applyNumberFormat="1" applyFont="1" applyFill="1" applyBorder="1" applyAlignment="1">
      <alignment horizontal="center" vertical="center" textRotation="255" wrapText="1"/>
    </xf>
    <xf numFmtId="0" fontId="29" fillId="41" borderId="18" xfId="0" applyFont="1" applyFill="1" applyBorder="1" applyAlignment="1" applyProtection="1">
      <alignment horizontal="center" vertical="center" textRotation="255" wrapText="1"/>
      <protection locked="0"/>
    </xf>
    <xf numFmtId="0" fontId="29" fillId="41" borderId="37" xfId="0" applyFont="1" applyFill="1" applyBorder="1" applyAlignment="1" applyProtection="1">
      <alignment horizontal="center" vertical="center" textRotation="255" wrapText="1"/>
      <protection locked="0"/>
    </xf>
    <xf numFmtId="0" fontId="27" fillId="52" borderId="21" xfId="0" applyFont="1" applyFill="1" applyBorder="1" applyAlignment="1">
      <alignment horizontal="center" vertical="center" wrapText="1"/>
    </xf>
    <xf numFmtId="9" fontId="27" fillId="57" borderId="11" xfId="0" applyNumberFormat="1" applyFont="1" applyFill="1" applyBorder="1" applyAlignment="1" applyProtection="1">
      <alignment horizontal="center" vertical="center" wrapText="1"/>
      <protection locked="0"/>
    </xf>
    <xf numFmtId="3" fontId="27" fillId="0" borderId="42" xfId="0" applyNumberFormat="1" applyFont="1" applyFill="1" applyBorder="1" applyAlignment="1" applyProtection="1">
      <alignment horizontal="center" vertical="center" textRotation="90" wrapText="1"/>
      <protection locked="0"/>
    </xf>
    <xf numFmtId="0" fontId="27" fillId="57" borderId="11" xfId="0" applyFont="1" applyFill="1" applyBorder="1" applyAlignment="1" applyProtection="1">
      <alignment horizontal="center" vertical="center" textRotation="90" wrapText="1"/>
      <protection locked="0"/>
    </xf>
    <xf numFmtId="9" fontId="27" fillId="57" borderId="11" xfId="0" applyNumberFormat="1" applyFont="1" applyFill="1" applyBorder="1" applyAlignment="1">
      <alignment horizontal="center" vertical="center" wrapText="1"/>
    </xf>
    <xf numFmtId="0" fontId="27" fillId="57" borderId="11" xfId="0" applyFont="1" applyFill="1" applyBorder="1" applyAlignment="1">
      <alignment horizontal="center" vertical="center" textRotation="90" wrapText="1"/>
    </xf>
    <xf numFmtId="0" fontId="27" fillId="52" borderId="30" xfId="0" applyFont="1" applyFill="1" applyBorder="1" applyAlignment="1">
      <alignment horizontal="center" vertical="center" wrapText="1"/>
    </xf>
    <xf numFmtId="0" fontId="27" fillId="0" borderId="41" xfId="0" applyFont="1" applyFill="1" applyBorder="1" applyAlignment="1">
      <alignment horizontal="left" vertical="center" wrapText="1"/>
    </xf>
    <xf numFmtId="9" fontId="27" fillId="57" borderId="41" xfId="0" applyNumberFormat="1" applyFont="1" applyFill="1" applyBorder="1" applyAlignment="1">
      <alignment horizontal="center" vertical="center" wrapText="1"/>
    </xf>
    <xf numFmtId="9" fontId="27" fillId="0" borderId="41" xfId="0" applyNumberFormat="1" applyFont="1" applyFill="1" applyBorder="1" applyAlignment="1">
      <alignment horizontal="center" vertical="center" wrapText="1"/>
    </xf>
    <xf numFmtId="3" fontId="27" fillId="0" borderId="43" xfId="0" applyNumberFormat="1" applyFont="1" applyFill="1" applyBorder="1" applyAlignment="1" applyProtection="1">
      <alignment horizontal="center" vertical="center" textRotation="90" wrapText="1"/>
      <protection locked="0"/>
    </xf>
    <xf numFmtId="0" fontId="27" fillId="57" borderId="41" xfId="0" applyFont="1" applyFill="1" applyBorder="1" applyAlignment="1">
      <alignment horizontal="center" vertical="center" textRotation="90" wrapText="1"/>
    </xf>
    <xf numFmtId="0" fontId="0" fillId="35" borderId="0" xfId="0" applyFill="1" applyAlignment="1">
      <alignment/>
    </xf>
    <xf numFmtId="3" fontId="27" fillId="41" borderId="18" xfId="0" applyNumberFormat="1" applyFont="1" applyFill="1" applyBorder="1" applyAlignment="1">
      <alignment vertical="center" textRotation="255" wrapText="1"/>
    </xf>
    <xf numFmtId="3" fontId="27" fillId="41" borderId="18" xfId="0" applyNumberFormat="1" applyFont="1" applyFill="1" applyBorder="1" applyAlignment="1" applyProtection="1">
      <alignment horizontal="center" vertical="center" textRotation="90" wrapText="1"/>
      <protection locked="0"/>
    </xf>
    <xf numFmtId="0" fontId="27" fillId="52" borderId="17" xfId="0" applyFont="1" applyFill="1" applyBorder="1" applyAlignment="1">
      <alignment horizontal="center" vertical="center" wrapText="1"/>
    </xf>
    <xf numFmtId="9" fontId="27" fillId="57" borderId="38" xfId="0" applyNumberFormat="1" applyFont="1" applyFill="1" applyBorder="1" applyAlignment="1" applyProtection="1">
      <alignment horizontal="center" vertical="center" wrapText="1"/>
      <protection locked="0"/>
    </xf>
    <xf numFmtId="0" fontId="27" fillId="0" borderId="38" xfId="0" applyFont="1" applyFill="1" applyBorder="1" applyAlignment="1">
      <alignment horizontal="center" vertical="center" wrapText="1"/>
    </xf>
    <xf numFmtId="3" fontId="27" fillId="0" borderId="44" xfId="0" applyNumberFormat="1" applyFont="1" applyFill="1" applyBorder="1" applyAlignment="1" applyProtection="1">
      <alignment horizontal="center" vertical="center" textRotation="90" wrapText="1"/>
      <protection locked="0"/>
    </xf>
    <xf numFmtId="3" fontId="27" fillId="0" borderId="38" xfId="0" applyNumberFormat="1" applyFont="1" applyFill="1" applyBorder="1" applyAlignment="1" applyProtection="1">
      <alignment horizontal="center" vertical="center" textRotation="90" wrapText="1"/>
      <protection locked="0"/>
    </xf>
    <xf numFmtId="3" fontId="27" fillId="35" borderId="38" xfId="0" applyNumberFormat="1" applyFont="1" applyFill="1" applyBorder="1" applyAlignment="1" applyProtection="1">
      <alignment horizontal="center" vertical="center" textRotation="90" wrapText="1"/>
      <protection locked="0"/>
    </xf>
    <xf numFmtId="0" fontId="27" fillId="52" borderId="10" xfId="0" applyFont="1" applyFill="1" applyBorder="1" applyAlignment="1">
      <alignment horizontal="center" vertical="center" wrapText="1"/>
    </xf>
    <xf numFmtId="9" fontId="27" fillId="57" borderId="13" xfId="0" applyNumberFormat="1" applyFont="1" applyFill="1" applyBorder="1" applyAlignment="1" applyProtection="1">
      <alignment horizontal="center" vertical="center" wrapText="1"/>
      <protection locked="0"/>
    </xf>
    <xf numFmtId="3" fontId="27" fillId="0" borderId="31" xfId="0" applyNumberFormat="1" applyFont="1" applyFill="1" applyBorder="1" applyAlignment="1" applyProtection="1">
      <alignment horizontal="center" vertical="center" textRotation="90" wrapText="1"/>
      <protection locked="0"/>
    </xf>
    <xf numFmtId="0" fontId="27" fillId="52" borderId="45" xfId="0" applyFont="1" applyFill="1" applyBorder="1" applyAlignment="1">
      <alignment horizontal="center" vertical="center" wrapText="1"/>
    </xf>
    <xf numFmtId="9" fontId="27" fillId="57" borderId="40" xfId="0" applyNumberFormat="1" applyFont="1" applyFill="1" applyBorder="1" applyAlignment="1" applyProtection="1">
      <alignment horizontal="center" vertical="center" wrapText="1"/>
      <protection locked="0"/>
    </xf>
    <xf numFmtId="0" fontId="27" fillId="52" borderId="19" xfId="0" applyFont="1" applyFill="1" applyBorder="1" applyAlignment="1">
      <alignment horizontal="center" vertical="center" wrapText="1"/>
    </xf>
    <xf numFmtId="3" fontId="27" fillId="35" borderId="24" xfId="0" applyNumberFormat="1" applyFont="1" applyFill="1" applyBorder="1" applyAlignment="1" applyProtection="1">
      <alignment horizontal="center" vertical="center" textRotation="90" wrapText="1"/>
      <protection locked="0"/>
    </xf>
    <xf numFmtId="164" fontId="27" fillId="0" borderId="24" xfId="47" applyNumberFormat="1" applyFont="1" applyBorder="1" applyAlignment="1">
      <alignment horizontal="center" textRotation="90"/>
    </xf>
    <xf numFmtId="3" fontId="27" fillId="0" borderId="24" xfId="0" applyNumberFormat="1" applyFont="1" applyFill="1" applyBorder="1" applyAlignment="1" applyProtection="1">
      <alignment horizontal="center" vertical="center" wrapText="1"/>
      <protection locked="0"/>
    </xf>
    <xf numFmtId="3" fontId="27" fillId="0" borderId="10" xfId="0" applyNumberFormat="1" applyFont="1" applyFill="1" applyBorder="1" applyAlignment="1" applyProtection="1">
      <alignment horizontal="center" vertical="center" textRotation="90" wrapText="1"/>
      <protection locked="0"/>
    </xf>
    <xf numFmtId="0" fontId="2" fillId="0" borderId="41" xfId="0" applyFont="1" applyFill="1" applyBorder="1" applyAlignment="1">
      <alignment horizontal="justify" vertical="center" wrapText="1"/>
    </xf>
    <xf numFmtId="0" fontId="27" fillId="57" borderId="11" xfId="0" applyFont="1" applyFill="1" applyBorder="1" applyAlignment="1" applyProtection="1">
      <alignment horizontal="center" vertical="center" wrapText="1"/>
      <protection locked="0"/>
    </xf>
    <xf numFmtId="0" fontId="27" fillId="57" borderId="11" xfId="0" applyFont="1" applyFill="1" applyBorder="1" applyAlignment="1">
      <alignment horizontal="center" vertical="center" wrapText="1"/>
    </xf>
    <xf numFmtId="0" fontId="27" fillId="57" borderId="41" xfId="0" applyFont="1" applyFill="1" applyBorder="1" applyAlignment="1">
      <alignment horizontal="center" vertical="center" wrapText="1"/>
    </xf>
    <xf numFmtId="0" fontId="27" fillId="0" borderId="41" xfId="0" applyFont="1" applyFill="1" applyBorder="1" applyAlignment="1">
      <alignment horizontal="center" vertical="center" wrapText="1"/>
    </xf>
    <xf numFmtId="0" fontId="29" fillId="41" borderId="38"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7" fillId="0" borderId="24" xfId="0" applyFont="1" applyFill="1" applyBorder="1" applyAlignment="1" applyProtection="1">
      <alignment horizontal="center" vertical="center" textRotation="255" wrapText="1"/>
      <protection locked="0"/>
    </xf>
    <xf numFmtId="0" fontId="27" fillId="0" borderId="0" xfId="0" applyFont="1" applyFill="1" applyBorder="1" applyAlignment="1" applyProtection="1">
      <alignment horizontal="center" vertical="center" textRotation="255" wrapText="1"/>
      <protection locked="0"/>
    </xf>
    <xf numFmtId="0" fontId="27" fillId="0" borderId="12" xfId="0" applyFont="1" applyFill="1" applyBorder="1" applyAlignment="1">
      <alignment horizontal="left" vertical="center" wrapText="1"/>
    </xf>
    <xf numFmtId="0" fontId="75" fillId="0" borderId="11" xfId="0" applyFont="1" applyBorder="1" applyAlignment="1">
      <alignment wrapText="1"/>
    </xf>
    <xf numFmtId="0" fontId="27" fillId="57" borderId="12" xfId="0" applyFont="1" applyFill="1" applyBorder="1" applyAlignment="1">
      <alignment horizontal="center" vertical="center" wrapText="1"/>
    </xf>
    <xf numFmtId="0" fontId="27" fillId="57" borderId="12" xfId="0" applyFont="1" applyFill="1" applyBorder="1" applyAlignment="1">
      <alignment horizontal="center" vertical="center" textRotation="90" wrapText="1"/>
    </xf>
    <xf numFmtId="0" fontId="27" fillId="0" borderId="46" xfId="0" applyFont="1" applyFill="1" applyBorder="1" applyAlignment="1" applyProtection="1">
      <alignment horizontal="center" vertical="center" textRotation="255" wrapText="1"/>
      <protection locked="0"/>
    </xf>
    <xf numFmtId="0" fontId="29" fillId="0" borderId="40" xfId="0" applyFont="1" applyFill="1" applyBorder="1" applyAlignment="1">
      <alignment horizontal="center" vertical="center" wrapText="1"/>
    </xf>
    <xf numFmtId="0" fontId="75" fillId="0" borderId="0" xfId="0" applyFont="1" applyAlignment="1">
      <alignment horizontal="justify"/>
    </xf>
    <xf numFmtId="0" fontId="75" fillId="0" borderId="12" xfId="0" applyFont="1" applyBorder="1" applyAlignment="1">
      <alignment horizontal="justify"/>
    </xf>
    <xf numFmtId="0" fontId="75" fillId="0" borderId="0" xfId="0" applyFont="1" applyAlignment="1">
      <alignment vertical="top" wrapText="1"/>
    </xf>
    <xf numFmtId="9" fontId="27" fillId="57" borderId="0" xfId="0" applyNumberFormat="1"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27" fillId="0" borderId="0" xfId="0" applyFont="1" applyBorder="1" applyAlignment="1">
      <alignment textRotation="255"/>
    </xf>
    <xf numFmtId="0" fontId="27" fillId="0" borderId="0" xfId="0" applyFont="1" applyBorder="1" applyAlignment="1">
      <alignment/>
    </xf>
    <xf numFmtId="0" fontId="27" fillId="57" borderId="0" xfId="0" applyFont="1" applyFill="1" applyBorder="1" applyAlignment="1" applyProtection="1">
      <alignment horizontal="center" vertical="center" textRotation="90" wrapText="1"/>
      <protection locked="0"/>
    </xf>
    <xf numFmtId="0" fontId="11" fillId="0" borderId="0" xfId="0" applyFont="1" applyFill="1" applyBorder="1" applyAlignment="1" applyProtection="1">
      <alignment horizontal="center" vertical="center" textRotation="90" wrapText="1"/>
      <protection locked="0"/>
    </xf>
    <xf numFmtId="0" fontId="27" fillId="0" borderId="0" xfId="0" applyFont="1" applyFill="1" applyBorder="1" applyAlignment="1">
      <alignment horizontal="center" vertical="center" textRotation="90" wrapText="1"/>
    </xf>
    <xf numFmtId="0" fontId="76" fillId="0" borderId="11" xfId="0" applyFont="1" applyFill="1" applyBorder="1" applyAlignment="1">
      <alignment horizontal="center" vertical="center"/>
    </xf>
    <xf numFmtId="3" fontId="29" fillId="49" borderId="33" xfId="0" applyNumberFormat="1" applyFont="1" applyFill="1" applyBorder="1" applyAlignment="1">
      <alignment horizontal="center" vertical="center" textRotation="90"/>
    </xf>
    <xf numFmtId="3" fontId="27" fillId="35" borderId="12" xfId="0" applyNumberFormat="1" applyFont="1" applyFill="1" applyBorder="1" applyAlignment="1" applyProtection="1">
      <alignment horizontal="center" vertical="center" textRotation="90" wrapText="1"/>
      <protection locked="0"/>
    </xf>
    <xf numFmtId="0" fontId="27" fillId="54" borderId="40" xfId="0" applyFont="1" applyFill="1" applyBorder="1" applyAlignment="1">
      <alignment horizontal="left" vertical="center" wrapText="1"/>
    </xf>
    <xf numFmtId="0" fontId="27" fillId="52" borderId="46" xfId="0" applyFont="1" applyFill="1" applyBorder="1" applyAlignment="1">
      <alignment horizontal="center" vertical="center" wrapText="1"/>
    </xf>
    <xf numFmtId="0" fontId="27" fillId="57" borderId="38" xfId="0" applyFont="1" applyFill="1" applyBorder="1" applyAlignment="1" applyProtection="1">
      <alignment horizontal="center" vertical="center" wrapText="1"/>
      <protection locked="0"/>
    </xf>
    <xf numFmtId="0" fontId="27" fillId="57" borderId="13" xfId="0" applyFont="1" applyFill="1" applyBorder="1" applyAlignment="1" applyProtection="1">
      <alignment horizontal="center" vertical="center" wrapText="1"/>
      <protection locked="0"/>
    </xf>
    <xf numFmtId="0" fontId="27" fillId="57" borderId="40" xfId="0" applyFont="1" applyFill="1" applyBorder="1" applyAlignment="1" applyProtection="1">
      <alignment horizontal="center" vertical="center" wrapText="1"/>
      <protection locked="0"/>
    </xf>
    <xf numFmtId="0" fontId="27" fillId="52" borderId="47" xfId="0" applyFont="1" applyFill="1" applyBorder="1" applyAlignment="1">
      <alignment horizontal="center" vertical="center" wrapText="1"/>
    </xf>
    <xf numFmtId="0" fontId="27" fillId="0" borderId="44"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27" fillId="0" borderId="49" xfId="0" applyFont="1" applyFill="1" applyBorder="1" applyAlignment="1">
      <alignment horizontal="left" vertical="center" wrapText="1"/>
    </xf>
    <xf numFmtId="3" fontId="27" fillId="0" borderId="33" xfId="0" applyNumberFormat="1" applyFont="1" applyFill="1" applyBorder="1" applyAlignment="1" applyProtection="1">
      <alignment horizontal="center" vertical="center" textRotation="90" wrapText="1"/>
      <protection locked="0"/>
    </xf>
    <xf numFmtId="3" fontId="27" fillId="0" borderId="34" xfId="0" applyNumberFormat="1" applyFont="1" applyFill="1" applyBorder="1" applyAlignment="1" applyProtection="1">
      <alignment horizontal="center" vertical="center" textRotation="90" wrapText="1"/>
      <protection locked="0"/>
    </xf>
    <xf numFmtId="3" fontId="27" fillId="35" borderId="34" xfId="0" applyNumberFormat="1" applyFont="1" applyFill="1" applyBorder="1" applyAlignment="1" applyProtection="1">
      <alignment horizontal="center" vertical="center" textRotation="90" wrapText="1"/>
      <protection locked="0"/>
    </xf>
    <xf numFmtId="3" fontId="27" fillId="0" borderId="34" xfId="0" applyNumberFormat="1" applyFont="1" applyBorder="1" applyAlignment="1">
      <alignment textRotation="90"/>
    </xf>
    <xf numFmtId="0" fontId="27" fillId="0" borderId="35" xfId="0" applyFont="1" applyBorder="1" applyAlignment="1">
      <alignment/>
    </xf>
    <xf numFmtId="0" fontId="0" fillId="0" borderId="0" xfId="0" applyAlignment="1">
      <alignment horizontal="center" vertical="center" wrapText="1"/>
    </xf>
    <xf numFmtId="0" fontId="13" fillId="0" borderId="0" xfId="0" applyFont="1" applyAlignment="1">
      <alignment/>
    </xf>
    <xf numFmtId="0" fontId="14" fillId="0" borderId="28" xfId="0" applyFont="1" applyFill="1" applyBorder="1" applyAlignment="1">
      <alignment horizontal="justify" vertical="center" wrapText="1"/>
    </xf>
    <xf numFmtId="9" fontId="27" fillId="0" borderId="24" xfId="0" applyNumberFormat="1" applyFont="1" applyFill="1" applyBorder="1" applyAlignment="1">
      <alignment horizontal="center" vertical="center" wrapText="1"/>
    </xf>
    <xf numFmtId="3" fontId="27" fillId="0" borderId="24" xfId="0" applyNumberFormat="1" applyFont="1" applyFill="1" applyBorder="1" applyAlignment="1" applyProtection="1">
      <alignment horizontal="center" vertical="center" textRotation="90" wrapText="1"/>
      <protection locked="0"/>
    </xf>
    <xf numFmtId="3" fontId="27" fillId="0" borderId="39" xfId="0" applyNumberFormat="1" applyFont="1" applyFill="1" applyBorder="1" applyAlignment="1" applyProtection="1">
      <alignment horizontal="center" vertical="center" textRotation="90" wrapText="1"/>
      <protection locked="0"/>
    </xf>
    <xf numFmtId="0" fontId="2" fillId="0" borderId="13" xfId="0" applyFont="1" applyFill="1" applyBorder="1" applyAlignment="1">
      <alignment horizontal="center" vertical="center" wrapText="1"/>
    </xf>
    <xf numFmtId="0" fontId="29" fillId="41" borderId="36" xfId="0" applyFont="1" applyFill="1" applyBorder="1" applyAlignment="1">
      <alignment horizontal="center" vertical="center" wrapText="1"/>
    </xf>
    <xf numFmtId="9" fontId="27" fillId="0" borderId="11" xfId="0" applyNumberFormat="1" applyFont="1" applyFill="1" applyBorder="1" applyAlignment="1">
      <alignment vertical="center" wrapText="1"/>
    </xf>
    <xf numFmtId="0" fontId="28" fillId="0" borderId="11" xfId="0" applyFont="1" applyBorder="1" applyAlignment="1">
      <alignment vertical="center" wrapText="1"/>
    </xf>
    <xf numFmtId="0" fontId="28" fillId="0" borderId="11" xfId="0" applyFont="1" applyBorder="1" applyAlignment="1">
      <alignment vertical="center" textRotation="255" wrapText="1"/>
    </xf>
    <xf numFmtId="3" fontId="27" fillId="0" borderId="11" xfId="0" applyNumberFormat="1" applyFont="1" applyFill="1" applyBorder="1" applyAlignment="1" applyProtection="1">
      <alignment vertical="center" textRotation="90" wrapText="1"/>
      <protection locked="0"/>
    </xf>
    <xf numFmtId="164" fontId="27" fillId="35" borderId="11" xfId="47" applyNumberFormat="1" applyFont="1" applyFill="1" applyBorder="1" applyAlignment="1" applyProtection="1">
      <alignment vertical="center" textRotation="90" wrapText="1"/>
      <protection locked="0"/>
    </xf>
    <xf numFmtId="0" fontId="27" fillId="53" borderId="11" xfId="0" applyFont="1" applyFill="1" applyBorder="1" applyAlignment="1" applyProtection="1">
      <alignment vertical="center" textRotation="90" wrapText="1"/>
      <protection locked="0"/>
    </xf>
    <xf numFmtId="0" fontId="27" fillId="52" borderId="11" xfId="0" applyFont="1" applyFill="1" applyBorder="1" applyAlignment="1" applyProtection="1">
      <alignment vertical="center" textRotation="90" wrapText="1"/>
      <protection locked="0"/>
    </xf>
    <xf numFmtId="0" fontId="27" fillId="52" borderId="11" xfId="0" applyFont="1" applyFill="1" applyBorder="1" applyAlignment="1">
      <alignment vertical="center" textRotation="90" wrapText="1"/>
    </xf>
    <xf numFmtId="10" fontId="27" fillId="0" borderId="11" xfId="0" applyNumberFormat="1" applyFont="1" applyFill="1" applyBorder="1" applyAlignment="1" applyProtection="1">
      <alignment vertical="center" textRotation="90" wrapText="1"/>
      <protection locked="0"/>
    </xf>
    <xf numFmtId="0" fontId="27" fillId="0" borderId="11" xfId="0" applyFont="1" applyBorder="1" applyAlignment="1">
      <alignment vertical="center" wrapText="1"/>
    </xf>
    <xf numFmtId="0" fontId="14" fillId="0" borderId="12" xfId="0" applyFont="1" applyFill="1" applyBorder="1" applyAlignment="1">
      <alignment horizontal="justify" vertical="center" wrapText="1"/>
    </xf>
    <xf numFmtId="9" fontId="27" fillId="0" borderId="38" xfId="0" applyNumberFormat="1" applyFont="1" applyFill="1" applyBorder="1" applyAlignment="1">
      <alignment horizontal="center" vertical="center" wrapText="1"/>
    </xf>
    <xf numFmtId="0" fontId="71" fillId="0" borderId="0" xfId="0" applyFont="1" applyAlignment="1">
      <alignment horizontal="center" vertical="center" wrapText="1"/>
    </xf>
    <xf numFmtId="0" fontId="14" fillId="0" borderId="12" xfId="0" applyFont="1" applyFill="1" applyBorder="1" applyAlignment="1">
      <alignment horizontal="center" vertical="center" wrapText="1"/>
    </xf>
    <xf numFmtId="164" fontId="27" fillId="35" borderId="11" xfId="47" applyNumberFormat="1" applyFont="1" applyFill="1" applyBorder="1" applyAlignment="1" applyProtection="1">
      <alignment horizontal="center" vertical="center" textRotation="90" wrapText="1"/>
      <protection locked="0"/>
    </xf>
    <xf numFmtId="3" fontId="27" fillId="48" borderId="11" xfId="0" applyNumberFormat="1" applyFont="1" applyFill="1" applyBorder="1" applyAlignment="1" applyProtection="1">
      <alignment horizontal="center" vertical="center" wrapText="1"/>
      <protection locked="0"/>
    </xf>
    <xf numFmtId="0" fontId="27" fillId="48"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9" fillId="40" borderId="11" xfId="0" applyFont="1" applyFill="1" applyBorder="1" applyAlignment="1">
      <alignment horizontal="left" vertical="center" wrapText="1"/>
    </xf>
    <xf numFmtId="0" fontId="29" fillId="40" borderId="11" xfId="0" applyFont="1" applyFill="1" applyBorder="1" applyAlignment="1" applyProtection="1">
      <alignment horizontal="left" vertical="center" wrapText="1"/>
      <protection locked="0"/>
    </xf>
    <xf numFmtId="0" fontId="27" fillId="40" borderId="11" xfId="0" applyFont="1" applyFill="1" applyBorder="1" applyAlignment="1" applyProtection="1">
      <alignment horizontal="left" vertical="center" wrapText="1"/>
      <protection locked="0"/>
    </xf>
    <xf numFmtId="0" fontId="27" fillId="52" borderId="12" xfId="0" applyFont="1" applyFill="1" applyBorder="1" applyAlignment="1">
      <alignment horizontal="center" vertical="center" wrapText="1"/>
    </xf>
    <xf numFmtId="0" fontId="27" fillId="0" borderId="12" xfId="0" applyFont="1" applyBorder="1" applyAlignment="1">
      <alignment horizontal="center" vertical="center" wrapText="1"/>
    </xf>
    <xf numFmtId="0" fontId="14" fillId="0" borderId="13" xfId="0" applyFont="1" applyFill="1" applyBorder="1" applyAlignment="1" quotePrefix="1">
      <alignment horizontal="center" vertical="center" wrapText="1"/>
    </xf>
    <xf numFmtId="0" fontId="27" fillId="52" borderId="11" xfId="0" applyFont="1" applyFill="1" applyBorder="1" applyAlignment="1">
      <alignment horizontal="center" vertical="center" textRotation="255" wrapText="1"/>
    </xf>
    <xf numFmtId="3" fontId="27" fillId="0" borderId="12" xfId="0" applyNumberFormat="1" applyFont="1" applyFill="1" applyBorder="1" applyAlignment="1" applyProtection="1">
      <alignment horizontal="center" vertical="center" textRotation="90" wrapText="1"/>
      <protection locked="0"/>
    </xf>
    <xf numFmtId="3" fontId="27" fillId="0" borderId="11" xfId="0" applyNumberFormat="1" applyFont="1" applyFill="1" applyBorder="1" applyAlignment="1" applyProtection="1">
      <alignment horizontal="center" vertical="center" textRotation="90" wrapText="1"/>
      <protection locked="0"/>
    </xf>
    <xf numFmtId="0" fontId="27" fillId="52" borderId="11" xfId="0" applyFont="1" applyFill="1" applyBorder="1" applyAlignment="1" applyProtection="1">
      <alignment horizontal="center" vertical="center" textRotation="90" wrapText="1"/>
      <protection locked="0"/>
    </xf>
    <xf numFmtId="3" fontId="27" fillId="52" borderId="11" xfId="0" applyNumberFormat="1" applyFont="1" applyFill="1" applyBorder="1" applyAlignment="1">
      <alignment horizontal="center" vertical="center" textRotation="90" wrapText="1"/>
    </xf>
    <xf numFmtId="0" fontId="27" fillId="52" borderId="11" xfId="0" applyFont="1" applyFill="1" applyBorder="1" applyAlignment="1">
      <alignment horizontal="center" vertical="center" textRotation="90" wrapText="1"/>
    </xf>
    <xf numFmtId="0" fontId="27" fillId="53" borderId="12" xfId="0" applyFont="1" applyFill="1" applyBorder="1" applyAlignment="1" applyProtection="1">
      <alignment horizontal="center" vertical="center" textRotation="90" wrapText="1"/>
      <protection locked="0"/>
    </xf>
    <xf numFmtId="0" fontId="27" fillId="52" borderId="12" xfId="0" applyFont="1" applyFill="1" applyBorder="1" applyAlignment="1" applyProtection="1">
      <alignment horizontal="center" vertical="center" textRotation="90" wrapText="1"/>
      <protection locked="0"/>
    </xf>
    <xf numFmtId="3" fontId="27" fillId="52" borderId="12" xfId="0" applyNumberFormat="1" applyFont="1" applyFill="1" applyBorder="1" applyAlignment="1">
      <alignment horizontal="center" vertical="center" textRotation="90" wrapText="1"/>
    </xf>
    <xf numFmtId="0" fontId="27" fillId="53" borderId="11" xfId="0" applyFont="1" applyFill="1" applyBorder="1" applyAlignment="1" applyProtection="1">
      <alignment horizontal="center" vertical="center" textRotation="90" wrapText="1"/>
      <protection locked="0"/>
    </xf>
    <xf numFmtId="0" fontId="27" fillId="52" borderId="11" xfId="0" applyFont="1" applyFill="1" applyBorder="1" applyAlignment="1">
      <alignment horizontal="center" vertical="center" wrapText="1"/>
    </xf>
    <xf numFmtId="9" fontId="27" fillId="53" borderId="11" xfId="0" applyNumberFormat="1" applyFont="1" applyFill="1" applyBorder="1" applyAlignment="1" applyProtection="1">
      <alignment horizontal="center" vertical="center" wrapText="1"/>
      <protection locked="0"/>
    </xf>
    <xf numFmtId="0" fontId="27" fillId="0" borderId="11" xfId="0" applyFont="1" applyBorder="1" applyAlignment="1">
      <alignment horizontal="center" vertical="center" wrapText="1"/>
    </xf>
    <xf numFmtId="0" fontId="27" fillId="0" borderId="11" xfId="0" applyFont="1" applyFill="1" applyBorder="1" applyAlignment="1">
      <alignment horizontal="center" vertical="center" wrapText="1"/>
    </xf>
    <xf numFmtId="0" fontId="27" fillId="53" borderId="13" xfId="0" applyFont="1" applyFill="1" applyBorder="1" applyAlignment="1" applyProtection="1">
      <alignment horizontal="center" vertical="center" textRotation="90" wrapText="1"/>
      <protection locked="0"/>
    </xf>
    <xf numFmtId="3" fontId="27" fillId="52" borderId="13" xfId="0" applyNumberFormat="1" applyFont="1" applyFill="1" applyBorder="1" applyAlignment="1">
      <alignment horizontal="center" vertical="center" textRotation="90" wrapText="1"/>
    </xf>
    <xf numFmtId="0" fontId="29" fillId="40" borderId="0" xfId="0" applyFont="1" applyFill="1" applyBorder="1" applyAlignment="1" applyProtection="1">
      <alignment horizontal="left" vertical="center" wrapText="1"/>
      <protection locked="0"/>
    </xf>
    <xf numFmtId="0" fontId="27" fillId="40" borderId="0" xfId="0" applyFont="1" applyFill="1" applyBorder="1" applyAlignment="1" applyProtection="1">
      <alignment horizontal="left" vertical="center" wrapText="1"/>
      <protection locked="0"/>
    </xf>
    <xf numFmtId="0" fontId="27" fillId="0" borderId="11" xfId="0" applyFont="1" applyFill="1" applyBorder="1" applyAlignment="1" applyProtection="1">
      <alignment horizontal="center" vertical="center" textRotation="255" wrapText="1"/>
      <protection locked="0"/>
    </xf>
    <xf numFmtId="0" fontId="27" fillId="0" borderId="12" xfId="0" applyFont="1" applyFill="1" applyBorder="1" applyAlignment="1" applyProtection="1">
      <alignment horizontal="center" vertical="center" textRotation="255" wrapText="1"/>
      <protection locked="0"/>
    </xf>
    <xf numFmtId="3" fontId="27" fillId="35" borderId="12" xfId="0" applyNumberFormat="1" applyFont="1" applyFill="1" applyBorder="1" applyAlignment="1" applyProtection="1">
      <alignment horizontal="center" vertical="center" textRotation="90" wrapText="1"/>
      <protection locked="0"/>
    </xf>
    <xf numFmtId="0" fontId="75" fillId="54" borderId="11" xfId="0" applyFont="1" applyFill="1" applyBorder="1" applyAlignment="1">
      <alignment/>
    </xf>
    <xf numFmtId="0" fontId="2" fillId="58" borderId="11" xfId="0" applyFont="1" applyFill="1" applyBorder="1" applyAlignment="1">
      <alignment horizontal="justify" vertical="center" wrapText="1"/>
    </xf>
    <xf numFmtId="3" fontId="27" fillId="35" borderId="12" xfId="0" applyNumberFormat="1" applyFont="1" applyFill="1" applyBorder="1" applyAlignment="1" applyProtection="1">
      <alignment horizontal="center" vertical="center" textRotation="90" wrapText="1"/>
      <protection locked="0"/>
    </xf>
    <xf numFmtId="0" fontId="2" fillId="58" borderId="11" xfId="0" applyFont="1" applyFill="1" applyBorder="1" applyAlignment="1">
      <alignment horizontal="center" vertical="center"/>
    </xf>
    <xf numFmtId="0" fontId="2" fillId="58" borderId="11" xfId="0" applyFont="1" applyFill="1" applyBorder="1" applyAlignment="1">
      <alignment/>
    </xf>
    <xf numFmtId="0" fontId="2" fillId="58" borderId="11" xfId="0" applyFont="1" applyFill="1" applyBorder="1" applyAlignment="1">
      <alignment horizontal="center"/>
    </xf>
    <xf numFmtId="164" fontId="2" fillId="58" borderId="11" xfId="47" applyNumberFormat="1" applyFont="1" applyFill="1" applyBorder="1" applyAlignment="1">
      <alignment horizontal="center"/>
    </xf>
    <xf numFmtId="3" fontId="2" fillId="58" borderId="11" xfId="0" applyNumberFormat="1" applyFont="1" applyFill="1" applyBorder="1" applyAlignment="1">
      <alignment horizontal="center"/>
    </xf>
    <xf numFmtId="3" fontId="27" fillId="58" borderId="11" xfId="47" applyNumberFormat="1" applyFont="1" applyFill="1" applyBorder="1" applyAlignment="1" applyProtection="1">
      <alignment horizontal="center" vertical="center" textRotation="90" wrapText="1"/>
      <protection locked="0"/>
    </xf>
    <xf numFmtId="3" fontId="27" fillId="58" borderId="11" xfId="0" applyNumberFormat="1" applyFont="1" applyFill="1" applyBorder="1" applyAlignment="1" applyProtection="1">
      <alignment vertical="center" textRotation="90" wrapText="1"/>
      <protection locked="0"/>
    </xf>
    <xf numFmtId="0" fontId="27" fillId="58" borderId="11" xfId="0" applyFont="1" applyFill="1" applyBorder="1" applyAlignment="1">
      <alignment horizontal="left" vertical="center" wrapText="1"/>
    </xf>
    <xf numFmtId="10" fontId="27" fillId="58" borderId="11" xfId="0" applyNumberFormat="1" applyFont="1" applyFill="1" applyBorder="1" applyAlignment="1" applyProtection="1">
      <alignment vertical="center" textRotation="90" wrapText="1"/>
      <protection locked="0"/>
    </xf>
    <xf numFmtId="0" fontId="29" fillId="40" borderId="11" xfId="0" applyFont="1" applyFill="1" applyBorder="1" applyAlignment="1">
      <alignment horizontal="left" vertical="center" wrapText="1"/>
    </xf>
    <xf numFmtId="0" fontId="29" fillId="40" borderId="0" xfId="0" applyFont="1" applyFill="1" applyBorder="1" applyAlignment="1" applyProtection="1">
      <alignment horizontal="left" vertical="center" wrapText="1"/>
      <protection locked="0"/>
    </xf>
    <xf numFmtId="0" fontId="27" fillId="40" borderId="0" xfId="0" applyFont="1" applyFill="1" applyBorder="1" applyAlignment="1" applyProtection="1">
      <alignment horizontal="left" vertical="center" wrapText="1"/>
      <protection locked="0"/>
    </xf>
    <xf numFmtId="0" fontId="2" fillId="0" borderId="11"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13" xfId="0" applyFont="1" applyFill="1" applyBorder="1" applyAlignment="1">
      <alignment horizontal="center" vertical="center" wrapText="1"/>
    </xf>
    <xf numFmtId="0" fontId="2" fillId="0" borderId="21" xfId="0" applyFont="1" applyFill="1" applyBorder="1" applyAlignment="1">
      <alignment horizontal="justify" vertical="center" wrapText="1"/>
    </xf>
    <xf numFmtId="3" fontId="27" fillId="48" borderId="11" xfId="0" applyNumberFormat="1" applyFont="1" applyFill="1" applyBorder="1" applyAlignment="1" applyProtection="1">
      <alignment horizontal="center" vertical="center" wrapText="1"/>
      <protection locked="0"/>
    </xf>
    <xf numFmtId="0" fontId="27" fillId="52" borderId="11" xfId="0" applyFont="1" applyFill="1" applyBorder="1" applyAlignment="1">
      <alignment horizontal="center" vertical="center" textRotation="90" wrapText="1"/>
    </xf>
    <xf numFmtId="0" fontId="27" fillId="52" borderId="11" xfId="0" applyFont="1" applyFill="1" applyBorder="1" applyAlignment="1">
      <alignment horizontal="center" vertical="center" wrapText="1"/>
    </xf>
    <xf numFmtId="0" fontId="29" fillId="40" borderId="11" xfId="0" applyFont="1" applyFill="1" applyBorder="1" applyAlignment="1">
      <alignment horizontal="left" vertical="center" wrapText="1"/>
    </xf>
    <xf numFmtId="164" fontId="27" fillId="35" borderId="11" xfId="47" applyNumberFormat="1" applyFont="1" applyFill="1" applyBorder="1" applyAlignment="1" applyProtection="1">
      <alignment horizontal="center" vertical="center" textRotation="90" wrapText="1"/>
      <protection locked="0"/>
    </xf>
    <xf numFmtId="3" fontId="27" fillId="0" borderId="11" xfId="0" applyNumberFormat="1" applyFont="1" applyFill="1" applyBorder="1" applyAlignment="1" applyProtection="1">
      <alignment horizontal="center" vertical="center" textRotation="90" wrapText="1"/>
      <protection locked="0"/>
    </xf>
    <xf numFmtId="0" fontId="27" fillId="52" borderId="11" xfId="0" applyFont="1" applyFill="1" applyBorder="1" applyAlignment="1" applyProtection="1">
      <alignment horizontal="center" vertical="center" textRotation="90" wrapText="1"/>
      <protection locked="0"/>
    </xf>
    <xf numFmtId="0" fontId="27" fillId="53" borderId="11" xfId="0" applyFont="1" applyFill="1" applyBorder="1" applyAlignment="1" applyProtection="1">
      <alignment horizontal="center" vertical="center" textRotation="90" wrapText="1"/>
      <protection locked="0"/>
    </xf>
    <xf numFmtId="9" fontId="27" fillId="53" borderId="11" xfId="0" applyNumberFormat="1" applyFont="1" applyFill="1" applyBorder="1" applyAlignment="1" applyProtection="1">
      <alignment horizontal="center" vertical="center" wrapText="1"/>
      <protection locked="0"/>
    </xf>
    <xf numFmtId="0" fontId="27" fillId="48" borderId="11" xfId="0" applyFont="1" applyFill="1" applyBorder="1" applyAlignment="1">
      <alignment horizontal="center" vertical="center" wrapText="1"/>
    </xf>
    <xf numFmtId="0" fontId="29" fillId="40" borderId="11" xfId="0" applyFont="1" applyFill="1" applyBorder="1" applyAlignment="1" applyProtection="1">
      <alignment horizontal="left" vertical="center" wrapText="1"/>
      <protection locked="0"/>
    </xf>
    <xf numFmtId="0" fontId="27" fillId="40" borderId="11" xfId="0" applyFont="1" applyFill="1" applyBorder="1" applyAlignment="1" applyProtection="1">
      <alignment horizontal="left" vertical="center" wrapText="1"/>
      <protection locked="0"/>
    </xf>
    <xf numFmtId="0" fontId="29" fillId="40" borderId="0" xfId="0" applyFont="1" applyFill="1" applyBorder="1" applyAlignment="1" applyProtection="1">
      <alignment horizontal="left" vertical="center" wrapText="1"/>
      <protection locked="0"/>
    </xf>
    <xf numFmtId="0" fontId="27" fillId="40" borderId="0" xfId="0" applyFont="1" applyFill="1" applyBorder="1" applyAlignment="1" applyProtection="1">
      <alignment horizontal="left" vertical="center" wrapText="1"/>
      <protection locked="0"/>
    </xf>
    <xf numFmtId="0" fontId="27" fillId="52" borderId="11" xfId="0" applyFont="1" applyFill="1" applyBorder="1" applyAlignment="1">
      <alignment horizontal="center" vertical="center" textRotation="255" wrapText="1"/>
    </xf>
    <xf numFmtId="3" fontId="27" fillId="0" borderId="12" xfId="0" applyNumberFormat="1" applyFont="1" applyFill="1" applyBorder="1" applyAlignment="1" applyProtection="1">
      <alignment horizontal="center" vertical="center" textRotation="90" wrapText="1"/>
      <protection locked="0"/>
    </xf>
    <xf numFmtId="3" fontId="27" fillId="0" borderId="14" xfId="0" applyNumberFormat="1" applyFont="1" applyFill="1" applyBorder="1" applyAlignment="1" applyProtection="1">
      <alignment horizontal="center" vertical="center" textRotation="90" wrapText="1"/>
      <protection locked="0"/>
    </xf>
    <xf numFmtId="0" fontId="27" fillId="53" borderId="14" xfId="0" applyFont="1" applyFill="1" applyBorder="1" applyAlignment="1" applyProtection="1">
      <alignment horizontal="center" vertical="center" textRotation="90" wrapText="1"/>
      <protection locked="0"/>
    </xf>
    <xf numFmtId="0" fontId="27" fillId="0" borderId="11" xfId="0" applyFont="1" applyFill="1" applyBorder="1" applyAlignment="1">
      <alignment horizontal="center" vertical="center" wrapText="1"/>
    </xf>
    <xf numFmtId="9" fontId="27" fillId="0" borderId="11" xfId="0" applyNumberFormat="1" applyFont="1" applyFill="1" applyBorder="1" applyAlignment="1">
      <alignment horizontal="center" vertical="center" wrapText="1"/>
    </xf>
    <xf numFmtId="0" fontId="27" fillId="52" borderId="14" xfId="0" applyFont="1" applyFill="1" applyBorder="1" applyAlignment="1">
      <alignment horizontal="center" vertical="center" wrapText="1"/>
    </xf>
    <xf numFmtId="0" fontId="27" fillId="52" borderId="14" xfId="0" applyFont="1" applyFill="1" applyBorder="1" applyAlignment="1" applyProtection="1">
      <alignment horizontal="center" vertical="center" textRotation="90" wrapText="1"/>
      <protection locked="0"/>
    </xf>
    <xf numFmtId="0" fontId="27" fillId="0" borderId="12" xfId="0" applyFont="1" applyFill="1" applyBorder="1" applyAlignment="1">
      <alignment horizontal="center" vertical="center" wrapText="1"/>
    </xf>
    <xf numFmtId="0" fontId="11" fillId="0" borderId="11" xfId="0" applyFont="1" applyFill="1" applyBorder="1" applyAlignment="1" applyProtection="1">
      <alignment horizontal="center" vertical="center" textRotation="90" wrapText="1"/>
      <protection locked="0"/>
    </xf>
    <xf numFmtId="0" fontId="27" fillId="52" borderId="36" xfId="0" applyFont="1" applyFill="1" applyBorder="1" applyAlignment="1">
      <alignment horizontal="center" vertical="center" wrapText="1"/>
    </xf>
    <xf numFmtId="0" fontId="27" fillId="52" borderId="50" xfId="0" applyFont="1" applyFill="1" applyBorder="1" applyAlignment="1">
      <alignment horizontal="center" vertical="center" wrapText="1"/>
    </xf>
    <xf numFmtId="3" fontId="27" fillId="0" borderId="50" xfId="0" applyNumberFormat="1" applyFont="1" applyFill="1" applyBorder="1" applyAlignment="1" applyProtection="1">
      <alignment horizontal="center" vertical="center" textRotation="90" wrapText="1"/>
      <protection locked="0"/>
    </xf>
    <xf numFmtId="3" fontId="27" fillId="35" borderId="12" xfId="0" applyNumberFormat="1" applyFont="1" applyFill="1" applyBorder="1" applyAlignment="1" applyProtection="1">
      <alignment horizontal="center" vertical="center" textRotation="90" wrapText="1"/>
      <protection locked="0"/>
    </xf>
    <xf numFmtId="3" fontId="27" fillId="35" borderId="14" xfId="0" applyNumberFormat="1" applyFont="1" applyFill="1" applyBorder="1" applyAlignment="1" applyProtection="1">
      <alignment horizontal="center" vertical="center" textRotation="90" wrapText="1"/>
      <protection locked="0"/>
    </xf>
    <xf numFmtId="9" fontId="27" fillId="53" borderId="14" xfId="0" applyNumberFormat="1" applyFont="1" applyFill="1" applyBorder="1" applyAlignment="1" applyProtection="1">
      <alignment horizontal="center" vertical="center" wrapText="1"/>
      <protection locked="0"/>
    </xf>
    <xf numFmtId="9" fontId="27" fillId="0" borderId="12" xfId="0" applyNumberFormat="1" applyFont="1" applyFill="1" applyBorder="1" applyAlignment="1">
      <alignment horizontal="center" vertical="center" wrapText="1"/>
    </xf>
    <xf numFmtId="9" fontId="27" fillId="0" borderId="14" xfId="0" applyNumberFormat="1" applyFont="1" applyFill="1" applyBorder="1" applyAlignment="1">
      <alignment horizontal="center" vertical="center" wrapText="1"/>
    </xf>
    <xf numFmtId="0" fontId="27" fillId="52" borderId="51" xfId="0" applyFont="1" applyFill="1" applyBorder="1" applyAlignment="1">
      <alignment horizontal="center" vertical="center" textRotation="255" wrapText="1"/>
    </xf>
    <xf numFmtId="164" fontId="27" fillId="35" borderId="50" xfId="47" applyNumberFormat="1" applyFont="1" applyFill="1" applyBorder="1" applyAlignment="1" applyProtection="1">
      <alignment horizontal="center" vertical="center" textRotation="90" wrapText="1"/>
      <protection locked="0"/>
    </xf>
    <xf numFmtId="0" fontId="28" fillId="0" borderId="14" xfId="0" applyFont="1" applyBorder="1" applyAlignment="1">
      <alignment horizontal="center" vertical="center" textRotation="255" wrapText="1"/>
    </xf>
    <xf numFmtId="0" fontId="27" fillId="52" borderId="14" xfId="0" applyFont="1" applyFill="1" applyBorder="1" applyAlignment="1">
      <alignment horizontal="center" vertical="center" textRotation="255" wrapText="1"/>
    </xf>
    <xf numFmtId="0" fontId="27" fillId="0" borderId="14" xfId="0" applyFont="1" applyBorder="1" applyAlignment="1">
      <alignment/>
    </xf>
    <xf numFmtId="0" fontId="27" fillId="0" borderId="11" xfId="0" applyFont="1" applyFill="1" applyBorder="1" applyAlignment="1" applyProtection="1">
      <alignment horizontal="center" vertical="center" textRotation="255" wrapText="1"/>
      <protection locked="0"/>
    </xf>
    <xf numFmtId="0" fontId="27" fillId="0" borderId="11" xfId="0" applyFont="1" applyBorder="1" applyAlignment="1">
      <alignment/>
    </xf>
    <xf numFmtId="0" fontId="27" fillId="0" borderId="13" xfId="0" applyNumberFormat="1" applyFont="1" applyFill="1" applyBorder="1" applyAlignment="1">
      <alignment horizontal="left" vertical="center" wrapText="1"/>
    </xf>
    <xf numFmtId="0" fontId="27" fillId="52" borderId="39" xfId="0" applyFont="1" applyFill="1" applyBorder="1" applyAlignment="1">
      <alignment horizontal="center" vertical="center" wrapText="1"/>
    </xf>
    <xf numFmtId="9" fontId="27" fillId="57" borderId="12" xfId="0" applyNumberFormat="1" applyFont="1" applyFill="1" applyBorder="1" applyAlignment="1">
      <alignment horizontal="center" vertical="center" wrapText="1"/>
    </xf>
    <xf numFmtId="3" fontId="27" fillId="0" borderId="14" xfId="0" applyNumberFormat="1" applyFont="1" applyFill="1" applyBorder="1" applyAlignment="1" applyProtection="1">
      <alignment horizontal="center" vertical="center" wrapText="1"/>
      <protection locked="0"/>
    </xf>
    <xf numFmtId="0" fontId="29" fillId="41" borderId="14" xfId="0" applyFont="1" applyFill="1" applyBorder="1" applyAlignment="1" applyProtection="1">
      <alignment horizontal="center" vertical="center" textRotation="255" wrapText="1"/>
      <protection locked="0"/>
    </xf>
    <xf numFmtId="164" fontId="27" fillId="0" borderId="10" xfId="47" applyNumberFormat="1" applyFont="1" applyBorder="1" applyAlignment="1">
      <alignment horizontal="center" textRotation="90"/>
    </xf>
    <xf numFmtId="0" fontId="27" fillId="52" borderId="51" xfId="0" applyFont="1" applyFill="1" applyBorder="1" applyAlignment="1">
      <alignment horizontal="center" vertical="center" textRotation="90" wrapText="1"/>
    </xf>
    <xf numFmtId="3" fontId="27" fillId="0" borderId="13" xfId="0" applyNumberFormat="1" applyFont="1" applyFill="1" applyBorder="1" applyAlignment="1" applyProtection="1">
      <alignment horizontal="center" vertical="center" wrapText="1"/>
      <protection locked="0"/>
    </xf>
    <xf numFmtId="0" fontId="28" fillId="0" borderId="11" xfId="0" applyFont="1" applyBorder="1" applyAlignment="1">
      <alignment horizontal="center" vertical="center" wrapText="1"/>
    </xf>
    <xf numFmtId="0" fontId="11" fillId="0" borderId="14" xfId="0" applyFont="1" applyBorder="1" applyAlignment="1">
      <alignment vertical="center" wrapText="1"/>
    </xf>
    <xf numFmtId="0" fontId="11" fillId="0" borderId="11" xfId="0" applyFont="1" applyBorder="1" applyAlignment="1">
      <alignment vertical="center" wrapText="1"/>
    </xf>
    <xf numFmtId="0" fontId="11" fillId="0" borderId="19" xfId="0" applyFont="1" applyBorder="1" applyAlignment="1">
      <alignment horizontal="center" vertical="center" wrapText="1"/>
    </xf>
    <xf numFmtId="0" fontId="29" fillId="41" borderId="49" xfId="0" applyFont="1" applyFill="1" applyBorder="1" applyAlignment="1">
      <alignment horizontal="center" vertical="center" wrapText="1"/>
    </xf>
    <xf numFmtId="0" fontId="11" fillId="0" borderId="11" xfId="0" applyFont="1" applyBorder="1" applyAlignment="1">
      <alignment horizontal="center" vertical="center" wrapText="1"/>
    </xf>
    <xf numFmtId="0" fontId="27" fillId="52" borderId="36" xfId="0" applyFont="1" applyFill="1" applyBorder="1" applyAlignment="1">
      <alignment vertical="center" wrapText="1"/>
    </xf>
    <xf numFmtId="0" fontId="27" fillId="52" borderId="50" xfId="0" applyFont="1" applyFill="1" applyBorder="1" applyAlignment="1">
      <alignment vertical="center" wrapText="1"/>
    </xf>
    <xf numFmtId="0" fontId="27" fillId="0" borderId="14" xfId="0" applyFont="1" applyFill="1" applyBorder="1" applyAlignment="1">
      <alignment horizontal="center" vertical="center" wrapText="1"/>
    </xf>
    <xf numFmtId="9" fontId="27" fillId="53" borderId="18" xfId="0" applyNumberFormat="1" applyFont="1" applyFill="1" applyBorder="1" applyAlignment="1" applyProtection="1">
      <alignment vertical="center" wrapText="1"/>
      <protection locked="0"/>
    </xf>
    <xf numFmtId="9" fontId="27" fillId="53" borderId="14" xfId="0" applyNumberFormat="1" applyFont="1" applyFill="1" applyBorder="1" applyAlignment="1" applyProtection="1">
      <alignment vertical="center" wrapText="1"/>
      <protection locked="0"/>
    </xf>
    <xf numFmtId="9" fontId="27" fillId="53" borderId="40" xfId="0" applyNumberFormat="1" applyFont="1" applyFill="1" applyBorder="1" applyAlignment="1" applyProtection="1">
      <alignment vertical="center" wrapText="1"/>
      <protection locked="0"/>
    </xf>
    <xf numFmtId="0" fontId="2" fillId="0" borderId="52" xfId="0" applyFont="1" applyFill="1" applyBorder="1" applyAlignment="1">
      <alignment horizontal="justify" vertical="center" wrapText="1"/>
    </xf>
    <xf numFmtId="0" fontId="2" fillId="0" borderId="27" xfId="0" applyFont="1" applyFill="1" applyBorder="1" applyAlignment="1">
      <alignment horizontal="justify" vertical="center" wrapText="1"/>
    </xf>
    <xf numFmtId="2" fontId="27" fillId="0" borderId="11" xfId="0" applyNumberFormat="1" applyFont="1" applyFill="1" applyBorder="1" applyAlignment="1" applyProtection="1">
      <alignment horizontal="center" vertical="center" wrapText="1"/>
      <protection locked="0"/>
    </xf>
    <xf numFmtId="3" fontId="27" fillId="0" borderId="12" xfId="47" applyNumberFormat="1" applyFont="1" applyBorder="1" applyAlignment="1">
      <alignment horizontal="center" textRotation="90"/>
    </xf>
    <xf numFmtId="3" fontId="27" fillId="0" borderId="18" xfId="0" applyNumberFormat="1" applyFont="1" applyFill="1" applyBorder="1" applyAlignment="1" applyProtection="1">
      <alignment vertical="center" textRotation="90" wrapText="1"/>
      <protection locked="0"/>
    </xf>
    <xf numFmtId="3" fontId="27" fillId="0" borderId="14" xfId="0" applyNumberFormat="1" applyFont="1" applyFill="1" applyBorder="1" applyAlignment="1" applyProtection="1">
      <alignment vertical="center" textRotation="90" wrapText="1"/>
      <protection locked="0"/>
    </xf>
    <xf numFmtId="3" fontId="27" fillId="0" borderId="40" xfId="0" applyNumberFormat="1" applyFont="1" applyFill="1" applyBorder="1" applyAlignment="1" applyProtection="1">
      <alignment vertical="center" textRotation="90" wrapText="1"/>
      <protection locked="0"/>
    </xf>
    <xf numFmtId="164" fontId="27" fillId="35" borderId="31" xfId="47" applyNumberFormat="1" applyFont="1" applyFill="1" applyBorder="1" applyAlignment="1" applyProtection="1">
      <alignment vertical="center" textRotation="90" wrapText="1"/>
      <protection locked="0"/>
    </xf>
    <xf numFmtId="164" fontId="27" fillId="35" borderId="50" xfId="47" applyNumberFormat="1" applyFont="1" applyFill="1" applyBorder="1" applyAlignment="1" applyProtection="1">
      <alignment vertical="center" textRotation="90" wrapText="1"/>
      <protection locked="0"/>
    </xf>
    <xf numFmtId="0" fontId="27" fillId="0" borderId="11" xfId="0" applyFont="1" applyBorder="1" applyAlignment="1">
      <alignment/>
    </xf>
    <xf numFmtId="0" fontId="27" fillId="0" borderId="11" xfId="0" applyFont="1" applyFill="1" applyBorder="1" applyAlignment="1">
      <alignment horizontal="center" vertical="center" textRotation="90" wrapText="1"/>
    </xf>
    <xf numFmtId="0" fontId="27" fillId="52" borderId="18" xfId="0" applyFont="1" applyFill="1" applyBorder="1" applyAlignment="1">
      <alignment vertical="center" wrapText="1"/>
    </xf>
    <xf numFmtId="9" fontId="27" fillId="0" borderId="12" xfId="0" applyNumberFormat="1" applyFont="1" applyFill="1" applyBorder="1" applyAlignment="1">
      <alignment vertical="center" wrapText="1"/>
    </xf>
    <xf numFmtId="0" fontId="28" fillId="0" borderId="18" xfId="0" applyFont="1" applyBorder="1" applyAlignment="1">
      <alignment vertical="center" textRotation="255" wrapText="1"/>
    </xf>
    <xf numFmtId="0" fontId="27" fillId="52" borderId="18" xfId="0" applyFont="1" applyFill="1" applyBorder="1" applyAlignment="1">
      <alignment vertical="center" textRotation="255" wrapText="1"/>
    </xf>
    <xf numFmtId="0" fontId="27" fillId="52" borderId="37" xfId="0" applyFont="1" applyFill="1" applyBorder="1" applyAlignment="1">
      <alignment vertical="center" textRotation="255" wrapText="1"/>
    </xf>
    <xf numFmtId="3" fontId="27" fillId="0" borderId="12" xfId="0" applyNumberFormat="1" applyFont="1" applyFill="1" applyBorder="1" applyAlignment="1" applyProtection="1">
      <alignment vertical="center" textRotation="90" wrapText="1"/>
      <protection locked="0"/>
    </xf>
    <xf numFmtId="0" fontId="27" fillId="52" borderId="32" xfId="0" applyFont="1" applyFill="1" applyBorder="1" applyAlignment="1">
      <alignment vertical="center" textRotation="90" wrapText="1"/>
    </xf>
    <xf numFmtId="0" fontId="27" fillId="52" borderId="14" xfId="0" applyFont="1" applyFill="1" applyBorder="1" applyAlignment="1">
      <alignment vertical="center" wrapText="1"/>
    </xf>
    <xf numFmtId="9" fontId="27" fillId="0" borderId="14" xfId="0" applyNumberFormat="1" applyFont="1" applyFill="1" applyBorder="1" applyAlignment="1">
      <alignment vertical="center" wrapText="1"/>
    </xf>
    <xf numFmtId="0" fontId="28" fillId="0" borderId="14" xfId="0" applyFont="1" applyBorder="1" applyAlignment="1">
      <alignment vertical="center" textRotation="255" wrapText="1"/>
    </xf>
    <xf numFmtId="3" fontId="27" fillId="52" borderId="14" xfId="0" applyNumberFormat="1" applyFont="1" applyFill="1" applyBorder="1" applyAlignment="1">
      <alignment vertical="center" textRotation="255" wrapText="1"/>
    </xf>
    <xf numFmtId="0" fontId="27" fillId="52" borderId="14" xfId="0" applyFont="1" applyFill="1" applyBorder="1" applyAlignment="1">
      <alignment vertical="center" textRotation="255" wrapText="1"/>
    </xf>
    <xf numFmtId="0" fontId="27" fillId="52" borderId="51" xfId="0" applyFont="1" applyFill="1" applyBorder="1" applyAlignment="1">
      <alignment vertical="center" textRotation="255" wrapText="1"/>
    </xf>
    <xf numFmtId="0" fontId="27" fillId="53" borderId="14" xfId="0" applyFont="1" applyFill="1" applyBorder="1" applyAlignment="1" applyProtection="1">
      <alignment vertical="center" textRotation="90" wrapText="1"/>
      <protection locked="0"/>
    </xf>
    <xf numFmtId="0" fontId="27" fillId="52" borderId="14" xfId="0" applyFont="1" applyFill="1" applyBorder="1" applyAlignment="1" applyProtection="1">
      <alignment vertical="center" textRotation="90" wrapText="1"/>
      <protection locked="0"/>
    </xf>
    <xf numFmtId="0" fontId="27" fillId="52" borderId="51" xfId="0" applyFont="1" applyFill="1" applyBorder="1" applyAlignment="1">
      <alignment vertical="center" textRotation="90" wrapText="1"/>
    </xf>
    <xf numFmtId="3" fontId="27" fillId="0" borderId="13" xfId="0" applyNumberFormat="1" applyFont="1" applyFill="1" applyBorder="1" applyAlignment="1" applyProtection="1">
      <alignment vertical="center" textRotation="90" wrapText="1"/>
      <protection locked="0"/>
    </xf>
    <xf numFmtId="0" fontId="27" fillId="52" borderId="13" xfId="0" applyFont="1" applyFill="1" applyBorder="1" applyAlignment="1" applyProtection="1">
      <alignment vertical="center" textRotation="90" wrapText="1"/>
      <protection locked="0"/>
    </xf>
    <xf numFmtId="0" fontId="27" fillId="52" borderId="53" xfId="0" applyFont="1" applyFill="1" applyBorder="1" applyAlignment="1">
      <alignment vertical="center" textRotation="90" wrapText="1"/>
    </xf>
    <xf numFmtId="0" fontId="27" fillId="52" borderId="54" xfId="0" applyFont="1" applyFill="1" applyBorder="1" applyAlignment="1">
      <alignment vertical="center"/>
    </xf>
    <xf numFmtId="0" fontId="27" fillId="52" borderId="46" xfId="0" applyFont="1" applyFill="1" applyBorder="1" applyAlignment="1">
      <alignment vertical="center"/>
    </xf>
    <xf numFmtId="0" fontId="27" fillId="52" borderId="55" xfId="0" applyFont="1" applyFill="1" applyBorder="1" applyAlignment="1">
      <alignment vertical="center"/>
    </xf>
    <xf numFmtId="0" fontId="27" fillId="52" borderId="31" xfId="0" applyFont="1" applyFill="1" applyBorder="1" applyAlignment="1">
      <alignment vertical="center" wrapText="1"/>
    </xf>
    <xf numFmtId="0" fontId="27" fillId="0" borderId="12" xfId="0" applyFont="1" applyBorder="1" applyAlignment="1">
      <alignment vertical="center" textRotation="255" wrapText="1"/>
    </xf>
    <xf numFmtId="3" fontId="27" fillId="0" borderId="12" xfId="0" applyNumberFormat="1" applyFont="1" applyFill="1" applyBorder="1" applyAlignment="1">
      <alignment vertical="center" wrapText="1"/>
    </xf>
    <xf numFmtId="0" fontId="27" fillId="0" borderId="32" xfId="0" applyFont="1" applyFill="1" applyBorder="1" applyAlignment="1" applyProtection="1">
      <alignment vertical="center" textRotation="255" wrapText="1"/>
      <protection locked="0"/>
    </xf>
    <xf numFmtId="0" fontId="11" fillId="0" borderId="12" xfId="0" applyFont="1" applyFill="1" applyBorder="1" applyAlignment="1" applyProtection="1">
      <alignment vertical="center" textRotation="90" wrapText="1"/>
      <protection locked="0"/>
    </xf>
    <xf numFmtId="0" fontId="27" fillId="0" borderId="32" xfId="0" applyFont="1" applyFill="1" applyBorder="1" applyAlignment="1">
      <alignment vertical="center" textRotation="90" wrapText="1"/>
    </xf>
    <xf numFmtId="0" fontId="27" fillId="0" borderId="14" xfId="0" applyFont="1" applyBorder="1" applyAlignment="1">
      <alignment vertical="center" textRotation="255" wrapText="1"/>
    </xf>
    <xf numFmtId="0" fontId="27" fillId="0" borderId="14" xfId="0" applyFont="1" applyFill="1" applyBorder="1" applyAlignment="1" applyProtection="1">
      <alignment vertical="center" textRotation="255" wrapText="1"/>
      <protection locked="0"/>
    </xf>
    <xf numFmtId="0" fontId="27" fillId="0" borderId="51" xfId="0" applyFont="1" applyFill="1" applyBorder="1" applyAlignment="1" applyProtection="1">
      <alignment vertical="center" textRotation="255" wrapText="1"/>
      <protection locked="0"/>
    </xf>
    <xf numFmtId="0" fontId="11" fillId="0" borderId="14" xfId="0" applyFont="1" applyFill="1" applyBorder="1" applyAlignment="1" applyProtection="1">
      <alignment vertical="center" textRotation="90" wrapText="1"/>
      <protection locked="0"/>
    </xf>
    <xf numFmtId="0" fontId="27" fillId="0" borderId="51" xfId="0" applyFont="1" applyFill="1" applyBorder="1" applyAlignment="1">
      <alignment vertical="center" textRotation="90" wrapText="1"/>
    </xf>
    <xf numFmtId="0" fontId="27" fillId="52" borderId="49" xfId="0" applyFont="1" applyFill="1" applyBorder="1" applyAlignment="1">
      <alignment vertical="center" wrapText="1"/>
    </xf>
    <xf numFmtId="0" fontId="27" fillId="0" borderId="13" xfId="0" applyFont="1" applyBorder="1" applyAlignment="1">
      <alignment vertical="center" textRotation="255" wrapText="1"/>
    </xf>
    <xf numFmtId="0" fontId="27" fillId="0" borderId="13" xfId="0" applyFont="1" applyBorder="1" applyAlignment="1">
      <alignment/>
    </xf>
    <xf numFmtId="0" fontId="27" fillId="0" borderId="13" xfId="0" applyFont="1" applyFill="1" applyBorder="1" applyAlignment="1" applyProtection="1">
      <alignment vertical="center" textRotation="255" wrapText="1"/>
      <protection locked="0"/>
    </xf>
    <xf numFmtId="0" fontId="27" fillId="0" borderId="53" xfId="0" applyFont="1" applyFill="1" applyBorder="1" applyAlignment="1" applyProtection="1">
      <alignment vertical="center" textRotation="255" wrapText="1"/>
      <protection locked="0"/>
    </xf>
    <xf numFmtId="0" fontId="11" fillId="0" borderId="13" xfId="0" applyFont="1" applyFill="1" applyBorder="1" applyAlignment="1" applyProtection="1">
      <alignment vertical="center" textRotation="90" wrapText="1"/>
      <protection locked="0"/>
    </xf>
    <xf numFmtId="0" fontId="27" fillId="0" borderId="53" xfId="0" applyFont="1" applyFill="1" applyBorder="1" applyAlignment="1">
      <alignment vertical="center" textRotation="90" wrapText="1"/>
    </xf>
    <xf numFmtId="9" fontId="27" fillId="52" borderId="11" xfId="0" applyNumberFormat="1" applyFont="1" applyFill="1" applyBorder="1" applyAlignment="1">
      <alignment horizontal="center" vertical="center" textRotation="255" wrapText="1"/>
    </xf>
    <xf numFmtId="9" fontId="27" fillId="52" borderId="18" xfId="0" applyNumberFormat="1" applyFont="1" applyFill="1" applyBorder="1" applyAlignment="1">
      <alignment vertical="center" textRotation="255" wrapText="1"/>
    </xf>
    <xf numFmtId="9" fontId="27" fillId="52" borderId="14" xfId="0" applyNumberFormat="1" applyFont="1" applyFill="1" applyBorder="1" applyAlignment="1">
      <alignment vertical="center" textRotation="255" wrapText="1"/>
    </xf>
    <xf numFmtId="9" fontId="27" fillId="52" borderId="11" xfId="0" applyNumberFormat="1" applyFont="1" applyFill="1" applyBorder="1" applyAlignment="1">
      <alignment vertical="center" textRotation="255" wrapText="1"/>
    </xf>
    <xf numFmtId="0" fontId="27" fillId="52" borderId="11" xfId="0" applyFont="1" applyFill="1" applyBorder="1" applyAlignment="1">
      <alignment vertical="center" textRotation="255" wrapText="1"/>
    </xf>
    <xf numFmtId="9" fontId="27" fillId="52" borderId="27" xfId="0" applyNumberFormat="1" applyFont="1" applyFill="1" applyBorder="1" applyAlignment="1">
      <alignment vertical="center" textRotation="255" wrapText="1"/>
    </xf>
    <xf numFmtId="9" fontId="27" fillId="52" borderId="39" xfId="0" applyNumberFormat="1" applyFont="1" applyFill="1" applyBorder="1" applyAlignment="1">
      <alignment vertical="center" textRotation="255" wrapText="1"/>
    </xf>
    <xf numFmtId="9" fontId="27" fillId="52" borderId="20" xfId="0" applyNumberFormat="1" applyFont="1" applyFill="1" applyBorder="1" applyAlignment="1">
      <alignment vertical="center" textRotation="255" wrapText="1"/>
    </xf>
    <xf numFmtId="9" fontId="27" fillId="52" borderId="22" xfId="0" applyNumberFormat="1" applyFont="1" applyFill="1" applyBorder="1" applyAlignment="1">
      <alignment vertical="center" textRotation="255" wrapText="1"/>
    </xf>
    <xf numFmtId="3" fontId="27" fillId="52" borderId="11" xfId="0" applyNumberFormat="1" applyFont="1" applyFill="1" applyBorder="1" applyAlignment="1">
      <alignment vertical="center" textRotation="255" wrapText="1"/>
    </xf>
    <xf numFmtId="9" fontId="27" fillId="52" borderId="11" xfId="0" applyNumberFormat="1" applyFont="1" applyFill="1" applyBorder="1" applyAlignment="1">
      <alignment vertical="center" textRotation="91" wrapText="1"/>
    </xf>
    <xf numFmtId="0" fontId="27" fillId="52" borderId="11" xfId="0" applyFont="1" applyFill="1" applyBorder="1" applyAlignment="1">
      <alignment vertical="center" textRotation="91" wrapText="1"/>
    </xf>
    <xf numFmtId="0" fontId="27" fillId="52" borderId="11" xfId="0" applyNumberFormat="1" applyFont="1" applyFill="1" applyBorder="1" applyAlignment="1">
      <alignment vertical="center" textRotation="91" wrapText="1"/>
    </xf>
    <xf numFmtId="9" fontId="27" fillId="52" borderId="14" xfId="0" applyNumberFormat="1" applyFont="1" applyFill="1" applyBorder="1" applyAlignment="1">
      <alignment vertical="center" textRotation="91" wrapText="1"/>
    </xf>
    <xf numFmtId="9" fontId="27" fillId="52" borderId="40" xfId="0" applyNumberFormat="1" applyFont="1" applyFill="1" applyBorder="1" applyAlignment="1">
      <alignment vertical="center" textRotation="91" wrapText="1"/>
    </xf>
    <xf numFmtId="9" fontId="27" fillId="0" borderId="12" xfId="0" applyNumberFormat="1" applyFont="1" applyFill="1" applyBorder="1" applyAlignment="1" applyProtection="1">
      <alignment vertical="center" textRotation="255" wrapText="1"/>
      <protection locked="0"/>
    </xf>
    <xf numFmtId="9" fontId="27" fillId="0" borderId="14" xfId="0" applyNumberFormat="1" applyFont="1" applyBorder="1" applyAlignment="1">
      <alignment/>
    </xf>
    <xf numFmtId="9" fontId="27" fillId="0" borderId="14" xfId="0" applyNumberFormat="1" applyFont="1" applyFill="1" applyBorder="1" applyAlignment="1" applyProtection="1">
      <alignment vertical="center" textRotation="255" wrapText="1"/>
      <protection locked="0"/>
    </xf>
    <xf numFmtId="9" fontId="27" fillId="57" borderId="14" xfId="0" applyNumberFormat="1" applyFont="1" applyFill="1" applyBorder="1" applyAlignment="1">
      <alignment horizontal="center" vertical="center" wrapText="1"/>
    </xf>
    <xf numFmtId="0" fontId="27" fillId="57" borderId="14" xfId="0" applyFont="1" applyFill="1" applyBorder="1" applyAlignment="1">
      <alignment horizontal="center" vertical="center" textRotation="90" wrapText="1"/>
    </xf>
    <xf numFmtId="0" fontId="11" fillId="50" borderId="11" xfId="0" applyFont="1" applyFill="1" applyBorder="1" applyAlignment="1" applyProtection="1">
      <alignment horizontal="center" vertical="center" wrapText="1"/>
      <protection locked="0"/>
    </xf>
    <xf numFmtId="0" fontId="28" fillId="0" borderId="11" xfId="0" applyFont="1" applyBorder="1" applyAlignment="1">
      <alignment horizontal="center" vertical="center" textRotation="255" wrapText="1"/>
    </xf>
    <xf numFmtId="3" fontId="27" fillId="0" borderId="11" xfId="47" applyNumberFormat="1" applyFont="1" applyBorder="1" applyAlignment="1">
      <alignment horizontal="center" textRotation="90"/>
    </xf>
    <xf numFmtId="0" fontId="27" fillId="52" borderId="11" xfId="0" applyNumberFormat="1" applyFont="1" applyFill="1" applyBorder="1" applyAlignment="1">
      <alignment horizontal="center" vertical="center" textRotation="255" wrapText="1"/>
    </xf>
    <xf numFmtId="3" fontId="31" fillId="49" borderId="11" xfId="0" applyNumberFormat="1" applyFont="1" applyFill="1" applyBorder="1" applyAlignment="1" applyProtection="1">
      <alignment horizontal="center" vertical="center" textRotation="90" wrapText="1"/>
      <protection/>
    </xf>
    <xf numFmtId="3" fontId="31" fillId="35" borderId="11" xfId="0" applyNumberFormat="1" applyFont="1" applyFill="1" applyBorder="1" applyAlignment="1" applyProtection="1">
      <alignment horizontal="center" vertical="center" textRotation="90" wrapText="1"/>
      <protection/>
    </xf>
    <xf numFmtId="3" fontId="27" fillId="48" borderId="11" xfId="0" applyNumberFormat="1" applyFont="1" applyFill="1" applyBorder="1" applyAlignment="1">
      <alignment horizontal="center" vertical="center" textRotation="255"/>
    </xf>
    <xf numFmtId="0" fontId="13" fillId="0" borderId="11" xfId="0" applyFont="1" applyFill="1" applyBorder="1" applyAlignment="1">
      <alignment horizontal="center" vertical="center" wrapText="1"/>
    </xf>
    <xf numFmtId="0" fontId="27" fillId="0" borderId="11" xfId="0" applyFont="1" applyBorder="1" applyAlignment="1">
      <alignment textRotation="255"/>
    </xf>
    <xf numFmtId="3" fontId="29" fillId="49" borderId="11" xfId="0" applyNumberFormat="1" applyFont="1" applyFill="1" applyBorder="1" applyAlignment="1">
      <alignment horizontal="center" vertical="center" textRotation="90"/>
    </xf>
    <xf numFmtId="0" fontId="27" fillId="54" borderId="11" xfId="0" applyFont="1" applyFill="1" applyBorder="1" applyAlignment="1">
      <alignment horizontal="left" vertical="center" wrapText="1"/>
    </xf>
    <xf numFmtId="3" fontId="27" fillId="41" borderId="11" xfId="0" applyNumberFormat="1" applyFont="1" applyFill="1" applyBorder="1" applyAlignment="1">
      <alignment vertical="center" textRotation="255" wrapText="1"/>
    </xf>
    <xf numFmtId="3" fontId="27" fillId="0" borderId="11" xfId="0" applyNumberFormat="1" applyFont="1" applyBorder="1" applyAlignment="1">
      <alignment textRotation="90"/>
    </xf>
    <xf numFmtId="0" fontId="0" fillId="0" borderId="11" xfId="0" applyBorder="1" applyAlignment="1">
      <alignment/>
    </xf>
    <xf numFmtId="0" fontId="0" fillId="0" borderId="11" xfId="0" applyBorder="1" applyAlignment="1">
      <alignment horizontal="center" vertical="center" wrapText="1"/>
    </xf>
    <xf numFmtId="0" fontId="13" fillId="0" borderId="11" xfId="0" applyFont="1" applyBorder="1" applyAlignment="1">
      <alignment/>
    </xf>
    <xf numFmtId="0" fontId="33" fillId="34" borderId="11" xfId="0" applyFont="1" applyFill="1" applyBorder="1" applyAlignment="1">
      <alignment horizontal="center"/>
    </xf>
    <xf numFmtId="0" fontId="29" fillId="0" borderId="11" xfId="0" applyFont="1" applyFill="1" applyBorder="1" applyAlignment="1">
      <alignment horizontal="center" vertical="center" wrapText="1"/>
    </xf>
    <xf numFmtId="0" fontId="75" fillId="0" borderId="11" xfId="0" applyFont="1" applyBorder="1" applyAlignment="1">
      <alignment horizontal="justify"/>
    </xf>
    <xf numFmtId="0" fontId="75" fillId="0" borderId="11" xfId="0" applyFont="1" applyBorder="1" applyAlignment="1">
      <alignment vertical="top" wrapText="1"/>
    </xf>
    <xf numFmtId="0" fontId="27" fillId="0" borderId="11" xfId="0" applyNumberFormat="1" applyFont="1" applyFill="1" applyBorder="1" applyAlignment="1">
      <alignment horizontal="left" vertical="center" wrapText="1"/>
    </xf>
    <xf numFmtId="0" fontId="27" fillId="52" borderId="11" xfId="0" applyFont="1" applyFill="1" applyBorder="1" applyAlignment="1">
      <alignment vertical="center"/>
    </xf>
    <xf numFmtId="0" fontId="27" fillId="0" borderId="11" xfId="0" applyFont="1" applyBorder="1" applyAlignment="1">
      <alignment vertical="center" textRotation="255" wrapText="1"/>
    </xf>
    <xf numFmtId="3" fontId="27" fillId="0" borderId="11" xfId="0" applyNumberFormat="1" applyFont="1" applyFill="1" applyBorder="1" applyAlignment="1">
      <alignment vertical="center" wrapText="1"/>
    </xf>
    <xf numFmtId="9" fontId="27" fillId="0" borderId="11" xfId="0" applyNumberFormat="1" applyFont="1" applyFill="1" applyBorder="1" applyAlignment="1" applyProtection="1">
      <alignment vertical="center" textRotation="255" wrapText="1"/>
      <protection locked="0"/>
    </xf>
    <xf numFmtId="0" fontId="27" fillId="0" borderId="11" xfId="0" applyFont="1" applyFill="1" applyBorder="1" applyAlignment="1" applyProtection="1">
      <alignment vertical="center" textRotation="255" wrapText="1"/>
      <protection locked="0"/>
    </xf>
    <xf numFmtId="0" fontId="11" fillId="0" borderId="11" xfId="0" applyFont="1" applyFill="1" applyBorder="1" applyAlignment="1" applyProtection="1">
      <alignment vertical="center" textRotation="90" wrapText="1"/>
      <protection locked="0"/>
    </xf>
    <xf numFmtId="0" fontId="27" fillId="0" borderId="11" xfId="0" applyFont="1" applyFill="1" applyBorder="1" applyAlignment="1">
      <alignment vertical="center" textRotation="90" wrapText="1"/>
    </xf>
    <xf numFmtId="9" fontId="27" fillId="0" borderId="11" xfId="0" applyNumberFormat="1" applyFont="1" applyBorder="1" applyAlignment="1">
      <alignment/>
    </xf>
    <xf numFmtId="0" fontId="29" fillId="41" borderId="12" xfId="0" applyFont="1" applyFill="1" applyBorder="1" applyAlignment="1">
      <alignment horizontal="center" vertical="center" wrapText="1"/>
    </xf>
    <xf numFmtId="9" fontId="27" fillId="53" borderId="13" xfId="0" applyNumberFormat="1" applyFont="1" applyFill="1" applyBorder="1" applyAlignment="1" applyProtection="1">
      <alignment horizontal="center" vertical="center" wrapText="1"/>
      <protection locked="0"/>
    </xf>
    <xf numFmtId="9" fontId="27" fillId="0" borderId="13" xfId="0" applyNumberFormat="1" applyFont="1" applyFill="1" applyBorder="1" applyAlignment="1">
      <alignment horizontal="center" vertical="center" wrapText="1"/>
    </xf>
    <xf numFmtId="9" fontId="27" fillId="57" borderId="16" xfId="0" applyNumberFormat="1" applyFont="1" applyFill="1" applyBorder="1" applyAlignment="1" applyProtection="1">
      <alignment horizontal="center" vertical="center" wrapText="1"/>
      <protection locked="0"/>
    </xf>
    <xf numFmtId="9" fontId="27" fillId="57" borderId="16" xfId="0" applyNumberFormat="1" applyFont="1" applyFill="1" applyBorder="1" applyAlignment="1">
      <alignment horizontal="center" vertical="center" wrapText="1"/>
    </xf>
    <xf numFmtId="9" fontId="27" fillId="52" borderId="11" xfId="0" applyNumberFormat="1" applyFont="1" applyFill="1" applyBorder="1" applyAlignment="1">
      <alignment vertical="center"/>
    </xf>
    <xf numFmtId="9" fontId="27" fillId="53" borderId="13" xfId="0" applyNumberFormat="1" applyFont="1" applyFill="1" applyBorder="1" applyAlignment="1" applyProtection="1">
      <alignment vertical="center" wrapText="1"/>
      <protection locked="0"/>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7" fillId="0" borderId="16" xfId="0" applyFont="1" applyFill="1" applyBorder="1" applyAlignment="1">
      <alignment horizontal="left" vertical="top" wrapText="1"/>
    </xf>
    <xf numFmtId="0" fontId="7" fillId="0" borderId="28" xfId="0" applyFont="1" applyFill="1" applyBorder="1" applyAlignment="1">
      <alignment horizontal="left" vertical="top" wrapText="1"/>
    </xf>
    <xf numFmtId="0" fontId="7" fillId="0" borderId="21" xfId="0" applyFont="1" applyFill="1" applyBorder="1" applyAlignment="1">
      <alignment horizontal="left" vertical="top" wrapText="1"/>
    </xf>
    <xf numFmtId="0" fontId="2" fillId="0" borderId="11" xfId="0" applyFont="1" applyFill="1" applyBorder="1" applyAlignment="1">
      <alignment horizontal="justify" vertical="center" wrapText="1"/>
    </xf>
    <xf numFmtId="0" fontId="2" fillId="0" borderId="11" xfId="0" applyFont="1" applyFill="1" applyBorder="1" applyAlignment="1">
      <alignment horizontal="left" vertical="center"/>
    </xf>
    <xf numFmtId="0" fontId="2" fillId="0" borderId="11" xfId="0" applyFont="1" applyFill="1" applyBorder="1" applyAlignment="1">
      <alignment horizontal="center" wrapText="1"/>
    </xf>
    <xf numFmtId="0" fontId="2" fillId="0" borderId="16" xfId="0" applyFont="1" applyFill="1" applyBorder="1" applyAlignment="1">
      <alignment horizontal="center" wrapText="1"/>
    </xf>
    <xf numFmtId="0" fontId="3" fillId="0" borderId="11"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7" fillId="47" borderId="27" xfId="0" applyFont="1" applyFill="1" applyBorder="1" applyAlignment="1">
      <alignment horizontal="left" vertical="center" wrapText="1"/>
    </xf>
    <xf numFmtId="0" fontId="7" fillId="47" borderId="28" xfId="0" applyFont="1" applyFill="1" applyBorder="1" applyAlignment="1">
      <alignment horizontal="left" vertical="center" wrapText="1"/>
    </xf>
    <xf numFmtId="0" fontId="7" fillId="47" borderId="21" xfId="0" applyFont="1" applyFill="1" applyBorder="1" applyAlignment="1">
      <alignment horizontal="left" vertical="center" wrapText="1"/>
    </xf>
    <xf numFmtId="0" fontId="8" fillId="0" borderId="12" xfId="0" applyFont="1" applyFill="1" applyBorder="1" applyAlignment="1">
      <alignment horizontal="center" vertical="center" textRotation="255" wrapText="1"/>
    </xf>
    <xf numFmtId="0" fontId="8" fillId="0" borderId="14" xfId="0" applyFont="1" applyFill="1" applyBorder="1" applyAlignment="1">
      <alignment horizontal="center" vertical="center" textRotation="255" wrapText="1"/>
    </xf>
    <xf numFmtId="0" fontId="8" fillId="0" borderId="13"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90" wrapText="1"/>
    </xf>
    <xf numFmtId="0" fontId="2" fillId="0" borderId="14" xfId="0" applyFont="1" applyFill="1" applyBorder="1" applyAlignment="1">
      <alignment horizontal="center" vertical="center" textRotation="90" wrapText="1"/>
    </xf>
    <xf numFmtId="0" fontId="2" fillId="0" borderId="13" xfId="0" applyFont="1" applyFill="1" applyBorder="1" applyAlignment="1">
      <alignment horizontal="center" vertical="center" textRotation="90" wrapText="1"/>
    </xf>
    <xf numFmtId="0" fontId="7" fillId="0" borderId="14"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90" wrapText="1"/>
    </xf>
    <xf numFmtId="0" fontId="3" fillId="0" borderId="14" xfId="0" applyFont="1" applyFill="1" applyBorder="1" applyAlignment="1">
      <alignment horizontal="center" vertical="center" textRotation="90" wrapText="1"/>
    </xf>
    <xf numFmtId="0" fontId="3" fillId="0" borderId="13" xfId="0" applyFont="1" applyFill="1" applyBorder="1" applyAlignment="1">
      <alignment horizontal="center" vertical="center" textRotation="90" wrapText="1"/>
    </xf>
    <xf numFmtId="0" fontId="2" fillId="0" borderId="14" xfId="0" applyFont="1" applyFill="1" applyBorder="1" applyAlignment="1">
      <alignment horizontal="center" vertical="center"/>
    </xf>
    <xf numFmtId="164" fontId="2" fillId="0" borderId="11" xfId="47" applyNumberFormat="1" applyFont="1" applyFill="1" applyBorder="1" applyAlignment="1">
      <alignment horizontal="center"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3" fillId="0" borderId="12"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2" xfId="0" applyFont="1" applyFill="1" applyBorder="1" applyAlignment="1" quotePrefix="1">
      <alignment horizontal="center" vertical="center" wrapText="1"/>
    </xf>
    <xf numFmtId="0" fontId="3" fillId="0" borderId="14" xfId="0" applyFont="1" applyFill="1" applyBorder="1" applyAlignment="1" quotePrefix="1">
      <alignment horizontal="center" vertical="center" wrapText="1"/>
    </xf>
    <xf numFmtId="0" fontId="3" fillId="0" borderId="13" xfId="0" applyFont="1" applyFill="1" applyBorder="1" applyAlignment="1" quotePrefix="1">
      <alignment horizontal="center" vertical="center" wrapText="1"/>
    </xf>
    <xf numFmtId="0" fontId="2" fillId="0" borderId="21" xfId="0" applyFont="1" applyFill="1" applyBorder="1" applyAlignment="1">
      <alignment horizontal="justify"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quotePrefix="1">
      <alignment horizontal="center" wrapText="1"/>
    </xf>
    <xf numFmtId="0" fontId="2" fillId="0" borderId="13" xfId="0" applyFont="1" applyFill="1" applyBorder="1" applyAlignment="1" quotePrefix="1">
      <alignment horizontal="center" wrapText="1"/>
    </xf>
    <xf numFmtId="0" fontId="7" fillId="32" borderId="16" xfId="0" applyFont="1" applyFill="1" applyBorder="1" applyAlignment="1">
      <alignment horizontal="left" vertical="top" wrapText="1"/>
    </xf>
    <xf numFmtId="0" fontId="7" fillId="32" borderId="28" xfId="0" applyFont="1" applyFill="1" applyBorder="1" applyAlignment="1">
      <alignment horizontal="left" vertical="top" wrapText="1"/>
    </xf>
    <xf numFmtId="0" fontId="10" fillId="47" borderId="12" xfId="0" applyFont="1" applyFill="1" applyBorder="1" applyAlignment="1">
      <alignment horizontal="center" vertical="top" textRotation="255" wrapText="1"/>
    </xf>
    <xf numFmtId="0" fontId="10" fillId="47" borderId="14" xfId="0" applyFont="1" applyFill="1" applyBorder="1" applyAlignment="1">
      <alignment horizontal="center" vertical="top" textRotation="255" wrapText="1"/>
    </xf>
    <xf numFmtId="0" fontId="7" fillId="47" borderId="14" xfId="0" applyFont="1" applyFill="1" applyBorder="1" applyAlignment="1">
      <alignment horizontal="center" vertical="top" textRotation="255" wrapText="1"/>
    </xf>
    <xf numFmtId="0" fontId="10" fillId="47" borderId="13" xfId="0" applyFont="1" applyFill="1" applyBorder="1" applyAlignment="1">
      <alignment horizontal="center" vertical="top" textRotation="255" wrapText="1"/>
    </xf>
    <xf numFmtId="0" fontId="2" fillId="0" borderId="14" xfId="0" applyFont="1" applyFill="1" applyBorder="1" applyAlignment="1">
      <alignment horizontal="center" vertical="top" textRotation="255" wrapText="1"/>
    </xf>
    <xf numFmtId="0" fontId="13" fillId="0" borderId="14" xfId="0" applyFont="1" applyFill="1" applyBorder="1" applyAlignment="1">
      <alignment horizontal="center" vertical="top" textRotation="255" wrapText="1"/>
    </xf>
    <xf numFmtId="0" fontId="2" fillId="0" borderId="13" xfId="0" applyFont="1" applyFill="1" applyBorder="1" applyAlignment="1">
      <alignment horizontal="center" vertical="top" textRotation="255"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7" fillId="0" borderId="12" xfId="0" applyFont="1" applyFill="1" applyBorder="1" applyAlignment="1">
      <alignment horizontal="center" vertical="center" textRotation="255" wrapText="1"/>
    </xf>
    <xf numFmtId="0" fontId="9" fillId="0" borderId="12" xfId="0" applyFont="1" applyFill="1" applyBorder="1" applyAlignment="1">
      <alignment horizontal="center" vertical="center" textRotation="90" wrapText="1"/>
    </xf>
    <xf numFmtId="0" fontId="9" fillId="0" borderId="14" xfId="0" applyFont="1" applyFill="1" applyBorder="1" applyAlignment="1">
      <alignment horizontal="center" vertical="center" textRotation="90" wrapText="1"/>
    </xf>
    <xf numFmtId="0" fontId="9" fillId="0" borderId="13" xfId="0" applyFont="1" applyFill="1" applyBorder="1" applyAlignment="1">
      <alignment horizontal="center" vertical="center" textRotation="90" wrapText="1"/>
    </xf>
    <xf numFmtId="0" fontId="9" fillId="0" borderId="12" xfId="0" applyFont="1" applyFill="1" applyBorder="1" applyAlignment="1">
      <alignment horizontal="center" vertical="center" textRotation="255" wrapText="1"/>
    </xf>
    <xf numFmtId="0" fontId="9" fillId="0" borderId="14" xfId="0" applyFont="1" applyFill="1" applyBorder="1" applyAlignment="1">
      <alignment horizontal="center" vertical="center" textRotation="255" wrapText="1"/>
    </xf>
    <xf numFmtId="0" fontId="9" fillId="0" borderId="13" xfId="0" applyFont="1" applyFill="1" applyBorder="1" applyAlignment="1">
      <alignment horizontal="center" vertical="center" textRotation="255" wrapText="1"/>
    </xf>
    <xf numFmtId="0" fontId="2" fillId="0" borderId="27" xfId="0" applyFont="1" applyFill="1" applyBorder="1" applyAlignment="1" quotePrefix="1">
      <alignment horizontal="center" wrapText="1"/>
    </xf>
    <xf numFmtId="0" fontId="2" fillId="0" borderId="20" xfId="0" applyFont="1" applyFill="1" applyBorder="1" applyAlignment="1" quotePrefix="1">
      <alignment horizontal="center" wrapText="1"/>
    </xf>
    <xf numFmtId="0" fontId="2" fillId="13" borderId="12" xfId="0" applyFont="1" applyFill="1" applyBorder="1" applyAlignment="1" quotePrefix="1">
      <alignment horizontal="center" wrapText="1"/>
    </xf>
    <xf numFmtId="0" fontId="2" fillId="47" borderId="12" xfId="0" applyFont="1" applyFill="1" applyBorder="1" applyAlignment="1" quotePrefix="1">
      <alignment horizontal="center" wrapText="1"/>
    </xf>
    <xf numFmtId="0" fontId="2" fillId="0" borderId="12" xfId="0" applyFont="1" applyFill="1" applyBorder="1" applyAlignment="1" quotePrefix="1">
      <alignment horizontal="center" vertical="center" wrapText="1"/>
    </xf>
    <xf numFmtId="0" fontId="2" fillId="0" borderId="13" xfId="0" applyFont="1" applyFill="1" applyBorder="1" applyAlignment="1" quotePrefix="1">
      <alignment horizontal="center" vertical="center" wrapText="1"/>
    </xf>
    <xf numFmtId="0" fontId="2" fillId="54" borderId="12" xfId="0" applyFont="1" applyFill="1" applyBorder="1" applyAlignment="1" quotePrefix="1">
      <alignment horizontal="center" vertical="center" wrapText="1"/>
    </xf>
    <xf numFmtId="0" fontId="2" fillId="0" borderId="12" xfId="0" applyFont="1" applyFill="1" applyBorder="1" applyAlignment="1">
      <alignment horizontal="center"/>
    </xf>
    <xf numFmtId="0" fontId="2" fillId="0" borderId="13" xfId="0" applyFont="1" applyFill="1" applyBorder="1" applyAlignment="1">
      <alignment horizontal="center"/>
    </xf>
    <xf numFmtId="164" fontId="2" fillId="0" borderId="12" xfId="47" applyNumberFormat="1" applyFont="1" applyFill="1" applyBorder="1" applyAlignment="1">
      <alignment horizontal="center"/>
    </xf>
    <xf numFmtId="164" fontId="2" fillId="0" borderId="13" xfId="47" applyNumberFormat="1" applyFont="1" applyFill="1" applyBorder="1" applyAlignment="1">
      <alignment horizontal="center"/>
    </xf>
    <xf numFmtId="0" fontId="7" fillId="0" borderId="12" xfId="0" applyFont="1" applyFill="1" applyBorder="1" applyAlignment="1">
      <alignment horizontal="center" vertical="center" textRotation="90" wrapText="1"/>
    </xf>
    <xf numFmtId="0" fontId="7" fillId="0" borderId="14" xfId="0" applyFont="1" applyFill="1" applyBorder="1" applyAlignment="1">
      <alignment horizontal="center" vertical="center" textRotation="90" wrapText="1"/>
    </xf>
    <xf numFmtId="0" fontId="2" fillId="0" borderId="24" xfId="0" applyFont="1" applyFill="1" applyBorder="1" applyAlignment="1">
      <alignment horizontal="center"/>
    </xf>
    <xf numFmtId="0" fontId="2" fillId="0" borderId="15" xfId="0" applyFont="1" applyFill="1" applyBorder="1" applyAlignment="1">
      <alignment horizontal="center"/>
    </xf>
    <xf numFmtId="0" fontId="3" fillId="0" borderId="39" xfId="0" applyFont="1" applyFill="1" applyBorder="1" applyAlignment="1" quotePrefix="1">
      <alignment horizontal="center" vertical="center" wrapText="1"/>
    </xf>
    <xf numFmtId="0" fontId="3" fillId="0" borderId="10" xfId="0" applyFont="1" applyFill="1" applyBorder="1" applyAlignment="1" quotePrefix="1">
      <alignment horizontal="center" vertical="center" wrapText="1"/>
    </xf>
    <xf numFmtId="0" fontId="3" fillId="0" borderId="22" xfId="0" applyFont="1" applyFill="1" applyBorder="1" applyAlignment="1" quotePrefix="1">
      <alignment horizontal="center" vertical="center" wrapText="1"/>
    </xf>
    <xf numFmtId="0" fontId="7" fillId="0" borderId="13" xfId="0" applyFont="1" applyFill="1" applyBorder="1" applyAlignment="1">
      <alignment horizontal="center" vertical="center" textRotation="255" wrapText="1"/>
    </xf>
    <xf numFmtId="0" fontId="13" fillId="0" borderId="10" xfId="0" applyFont="1" applyFill="1" applyBorder="1" applyAlignment="1">
      <alignment horizontal="center" wrapText="1"/>
    </xf>
    <xf numFmtId="0" fontId="13" fillId="0" borderId="22" xfId="0" applyFont="1" applyFill="1" applyBorder="1" applyAlignment="1">
      <alignment horizontal="center" wrapText="1"/>
    </xf>
    <xf numFmtId="0" fontId="12" fillId="0" borderId="12" xfId="0" applyFont="1" applyFill="1" applyBorder="1" applyAlignment="1">
      <alignment horizontal="center" vertical="center" textRotation="90" wrapText="1"/>
    </xf>
    <xf numFmtId="0" fontId="12" fillId="0" borderId="14"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2" fillId="0" borderId="14" xfId="0" applyFont="1" applyFill="1" applyBorder="1" applyAlignment="1">
      <alignment horizontal="center" wrapText="1"/>
    </xf>
    <xf numFmtId="0" fontId="2" fillId="0" borderId="13" xfId="0" applyFont="1" applyFill="1" applyBorder="1" applyAlignment="1">
      <alignment horizontal="center" wrapText="1"/>
    </xf>
    <xf numFmtId="0" fontId="2" fillId="0" borderId="19" xfId="0" applyFont="1" applyFill="1" applyBorder="1" applyAlignment="1">
      <alignment horizontal="center" wrapText="1"/>
    </xf>
    <xf numFmtId="0" fontId="2" fillId="0" borderId="20" xfId="0" applyFont="1" applyFill="1" applyBorder="1" applyAlignment="1">
      <alignment horizontal="center" wrapText="1"/>
    </xf>
    <xf numFmtId="9" fontId="2" fillId="0" borderId="11" xfId="0" applyNumberFormat="1" applyFont="1" applyFill="1" applyBorder="1" applyAlignment="1">
      <alignment horizontal="center"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164" fontId="2" fillId="0" borderId="14" xfId="47" applyNumberFormat="1" applyFont="1" applyFill="1" applyBorder="1" applyAlignment="1">
      <alignment horizontal="center" wrapText="1"/>
    </xf>
    <xf numFmtId="164" fontId="2" fillId="0" borderId="13" xfId="47" applyNumberFormat="1" applyFont="1" applyFill="1" applyBorder="1" applyAlignment="1">
      <alignment horizontal="center" wrapText="1"/>
    </xf>
    <xf numFmtId="0" fontId="2" fillId="0" borderId="11" xfId="0" applyFont="1" applyFill="1" applyBorder="1" applyAlignment="1" quotePrefix="1">
      <alignment horizontal="left" vertical="center" wrapText="1"/>
    </xf>
    <xf numFmtId="0" fontId="7" fillId="46" borderId="16" xfId="0" applyFont="1" applyFill="1" applyBorder="1" applyAlignment="1">
      <alignment horizontal="left" vertical="center" wrapText="1" readingOrder="1"/>
    </xf>
    <xf numFmtId="0" fontId="7" fillId="46" borderId="28" xfId="0" applyFont="1" applyFill="1" applyBorder="1" applyAlignment="1">
      <alignment horizontal="left" vertical="center" wrapText="1" readingOrder="1"/>
    </xf>
    <xf numFmtId="0" fontId="7" fillId="46" borderId="21" xfId="0" applyFont="1" applyFill="1" applyBorder="1" applyAlignment="1">
      <alignment horizontal="left" vertical="center" wrapText="1" readingOrder="1"/>
    </xf>
    <xf numFmtId="0" fontId="8" fillId="32" borderId="19" xfId="0" applyFont="1" applyFill="1" applyBorder="1" applyAlignment="1">
      <alignment horizontal="center" vertical="top" textRotation="255" wrapText="1"/>
    </xf>
    <xf numFmtId="0" fontId="7" fillId="32" borderId="19" xfId="0" applyFont="1" applyFill="1" applyBorder="1" applyAlignment="1">
      <alignment horizontal="center" vertical="top" textRotation="255" wrapText="1"/>
    </xf>
    <xf numFmtId="0" fontId="8" fillId="32" borderId="20" xfId="0" applyFont="1" applyFill="1" applyBorder="1" applyAlignment="1">
      <alignment horizontal="center" vertical="top" textRotation="255" wrapText="1"/>
    </xf>
    <xf numFmtId="0" fontId="8" fillId="0" borderId="0" xfId="0" applyFont="1" applyFill="1" applyBorder="1" applyAlignment="1">
      <alignment horizontal="center" vertical="top" textRotation="255" wrapText="1"/>
    </xf>
    <xf numFmtId="0" fontId="7" fillId="0" borderId="0" xfId="0" applyFont="1" applyFill="1" applyBorder="1" applyAlignment="1">
      <alignment horizontal="center" vertical="top" textRotation="255" wrapText="1"/>
    </xf>
    <xf numFmtId="0" fontId="8" fillId="0" borderId="15" xfId="0" applyFont="1" applyFill="1" applyBorder="1" applyAlignment="1">
      <alignment horizontal="center" vertical="top" textRotation="255" wrapText="1"/>
    </xf>
    <xf numFmtId="0" fontId="7" fillId="0" borderId="13" xfId="0" applyFont="1" applyFill="1" applyBorder="1" applyAlignment="1">
      <alignment horizontal="center" vertical="center" textRotation="90" wrapText="1"/>
    </xf>
    <xf numFmtId="0" fontId="7"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2" fillId="0" borderId="14" xfId="0" applyFont="1" applyFill="1" applyBorder="1" applyAlignment="1">
      <alignment horizontal="center"/>
    </xf>
    <xf numFmtId="0" fontId="13" fillId="0" borderId="12" xfId="0" applyFont="1" applyFill="1" applyBorder="1" applyAlignment="1">
      <alignment horizontal="center" vertical="center" textRotation="90" wrapText="1"/>
    </xf>
    <xf numFmtId="0" fontId="13" fillId="0" borderId="14" xfId="0" applyFont="1" applyFill="1" applyBorder="1" applyAlignment="1">
      <alignment horizontal="center" vertical="center" textRotation="90" wrapText="1"/>
    </xf>
    <xf numFmtId="0" fontId="13" fillId="0" borderId="13" xfId="0" applyFont="1" applyFill="1" applyBorder="1" applyAlignment="1">
      <alignment horizontal="center" vertical="center" textRotation="90" wrapText="1"/>
    </xf>
    <xf numFmtId="10" fontId="2" fillId="0" borderId="12" xfId="0" applyNumberFormat="1" applyFont="1" applyFill="1" applyBorder="1" applyAlignment="1">
      <alignment horizontal="center" vertical="center" wrapText="1"/>
    </xf>
    <xf numFmtId="10" fontId="2" fillId="0" borderId="13" xfId="0" applyNumberFormat="1" applyFont="1" applyFill="1" applyBorder="1" applyAlignment="1">
      <alignment horizontal="center" vertical="center" wrapText="1"/>
    </xf>
    <xf numFmtId="0" fontId="21" fillId="0" borderId="14" xfId="0" applyFont="1" applyFill="1" applyBorder="1" applyAlignment="1">
      <alignment horizontal="center" vertical="center" wrapText="1"/>
    </xf>
    <xf numFmtId="0" fontId="8" fillId="0" borderId="12" xfId="0" applyFont="1" applyFill="1" applyBorder="1" applyAlignment="1">
      <alignment horizontal="center" vertical="top" textRotation="255" wrapText="1"/>
    </xf>
    <xf numFmtId="0" fontId="8" fillId="0" borderId="14" xfId="0" applyFont="1" applyFill="1" applyBorder="1" applyAlignment="1">
      <alignment horizontal="center" vertical="top" textRotation="255" wrapText="1"/>
    </xf>
    <xf numFmtId="0" fontId="7" fillId="0" borderId="14" xfId="0" applyFont="1" applyFill="1" applyBorder="1" applyAlignment="1">
      <alignment horizontal="center" vertical="top" textRotation="255" wrapText="1"/>
    </xf>
    <xf numFmtId="0" fontId="8" fillId="0" borderId="13" xfId="0" applyFont="1" applyFill="1" applyBorder="1" applyAlignment="1">
      <alignment horizontal="center" vertical="top" textRotation="255" wrapText="1"/>
    </xf>
    <xf numFmtId="0" fontId="2" fillId="0" borderId="11" xfId="0" applyFont="1" applyFill="1" applyBorder="1" applyAlignment="1">
      <alignment horizontal="justify" vertical="center"/>
    </xf>
    <xf numFmtId="0" fontId="2" fillId="0" borderId="12" xfId="0" applyFont="1" applyFill="1" applyBorder="1" applyAlignment="1">
      <alignment horizontal="center" textRotation="90" wrapText="1"/>
    </xf>
    <xf numFmtId="0" fontId="2" fillId="0" borderId="14" xfId="0" applyFont="1" applyFill="1" applyBorder="1" applyAlignment="1">
      <alignment horizontal="center" textRotation="90" wrapText="1"/>
    </xf>
    <xf numFmtId="0" fontId="2" fillId="0" borderId="13" xfId="0" applyFont="1" applyFill="1" applyBorder="1" applyAlignment="1">
      <alignment horizontal="center" textRotation="90" wrapText="1"/>
    </xf>
    <xf numFmtId="0" fontId="4" fillId="0" borderId="12" xfId="0" applyFont="1" applyFill="1" applyBorder="1" applyAlignment="1" quotePrefix="1">
      <alignment horizontal="center" vertical="center" textRotation="255" wrapText="1"/>
    </xf>
    <xf numFmtId="0" fontId="4" fillId="0" borderId="14" xfId="0" applyFont="1" applyFill="1" applyBorder="1" applyAlignment="1" quotePrefix="1">
      <alignment horizontal="center" vertical="center" textRotation="255" wrapText="1"/>
    </xf>
    <xf numFmtId="0" fontId="4" fillId="0" borderId="13" xfId="0" applyFont="1" applyFill="1" applyBorder="1" applyAlignment="1" quotePrefix="1">
      <alignment horizontal="center" vertical="center" textRotation="255" wrapText="1"/>
    </xf>
    <xf numFmtId="0" fontId="4" fillId="0" borderId="12" xfId="0" applyFont="1" applyFill="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4" fillId="0" borderId="13" xfId="0" applyFont="1" applyFill="1" applyBorder="1" applyAlignment="1">
      <alignment horizontal="center" vertical="center" textRotation="90" wrapText="1"/>
    </xf>
    <xf numFmtId="10" fontId="2" fillId="0" borderId="12" xfId="0" applyNumberFormat="1" applyFont="1" applyFill="1" applyBorder="1" applyAlignment="1">
      <alignment horizontal="center" vertical="center"/>
    </xf>
    <xf numFmtId="10" fontId="2" fillId="0" borderId="14" xfId="0" applyNumberFormat="1" applyFont="1" applyFill="1" applyBorder="1" applyAlignment="1">
      <alignment horizontal="center" vertical="center"/>
    </xf>
    <xf numFmtId="10" fontId="2" fillId="0" borderId="13" xfId="0" applyNumberFormat="1"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 fillId="0" borderId="27" xfId="0" applyFont="1" applyFill="1" applyBorder="1" applyAlignment="1">
      <alignment horizontal="center"/>
    </xf>
    <xf numFmtId="0" fontId="2" fillId="0" borderId="20" xfId="0" applyFont="1" applyFill="1" applyBorder="1" applyAlignment="1">
      <alignment horizontal="center"/>
    </xf>
    <xf numFmtId="0" fontId="2" fillId="0" borderId="12" xfId="0" applyFont="1" applyFill="1" applyBorder="1" applyAlignment="1">
      <alignment horizontal="center" wrapText="1"/>
    </xf>
    <xf numFmtId="0" fontId="4" fillId="0" borderId="12"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4" fillId="0" borderId="13" xfId="0" applyFont="1" applyFill="1" applyBorder="1" applyAlignment="1">
      <alignment horizontal="center" vertical="center" textRotation="255" wrapText="1"/>
    </xf>
    <xf numFmtId="0" fontId="7" fillId="45" borderId="16" xfId="0" applyFont="1" applyFill="1" applyBorder="1" applyAlignment="1">
      <alignment horizontal="left" vertical="top" wrapText="1"/>
    </xf>
    <xf numFmtId="0" fontId="7" fillId="45" borderId="28" xfId="0" applyFont="1" applyFill="1" applyBorder="1" applyAlignment="1">
      <alignment horizontal="left" vertical="top" wrapText="1"/>
    </xf>
    <xf numFmtId="0" fontId="7" fillId="45" borderId="21" xfId="0" applyFont="1" applyFill="1" applyBorder="1" applyAlignment="1">
      <alignment horizontal="left" vertical="top" wrapText="1"/>
    </xf>
    <xf numFmtId="0" fontId="8" fillId="46" borderId="14" xfId="0" applyFont="1" applyFill="1" applyBorder="1" applyAlignment="1">
      <alignment horizontal="center" vertical="top" textRotation="255" wrapText="1" indent="3"/>
    </xf>
    <xf numFmtId="0" fontId="8" fillId="54" borderId="14" xfId="0" applyFont="1" applyFill="1" applyBorder="1" applyAlignment="1">
      <alignment horizontal="center" vertical="top" textRotation="255" wrapText="1" indent="3"/>
    </xf>
    <xf numFmtId="0" fontId="7" fillId="46" borderId="14" xfId="0" applyFont="1" applyFill="1" applyBorder="1" applyAlignment="1">
      <alignment horizontal="center" vertical="top" textRotation="255" wrapText="1" indent="3"/>
    </xf>
    <xf numFmtId="0" fontId="8" fillId="46" borderId="13" xfId="0" applyFont="1" applyFill="1" applyBorder="1" applyAlignment="1">
      <alignment horizontal="center" vertical="top" textRotation="255" wrapText="1" indent="3"/>
    </xf>
    <xf numFmtId="0" fontId="3" fillId="54"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54" borderId="14" xfId="0" applyFont="1" applyFill="1" applyBorder="1" applyAlignment="1">
      <alignment horizontal="left" vertical="top" wrapText="1"/>
    </xf>
    <xf numFmtId="0" fontId="8" fillId="0" borderId="14" xfId="0" applyFont="1" applyFill="1" applyBorder="1" applyAlignment="1">
      <alignment horizontal="left" vertical="top" textRotation="255" wrapText="1"/>
    </xf>
    <xf numFmtId="0" fontId="8" fillId="54" borderId="14" xfId="0" applyFont="1" applyFill="1" applyBorder="1" applyAlignment="1">
      <alignment horizontal="left" vertical="top" textRotation="255" wrapText="1"/>
    </xf>
    <xf numFmtId="0" fontId="7" fillId="0" borderId="14" xfId="0" applyFont="1" applyFill="1" applyBorder="1" applyAlignment="1">
      <alignment horizontal="left" vertical="top" textRotation="255" wrapText="1"/>
    </xf>
    <xf numFmtId="0" fontId="8" fillId="0" borderId="13" xfId="0" applyFont="1" applyFill="1" applyBorder="1" applyAlignment="1">
      <alignment horizontal="left" vertical="top" textRotation="255" wrapText="1"/>
    </xf>
    <xf numFmtId="0" fontId="7" fillId="0" borderId="11" xfId="0" applyFont="1" applyFill="1" applyBorder="1" applyAlignment="1">
      <alignment horizontal="center" vertical="center" textRotation="90" wrapText="1"/>
    </xf>
    <xf numFmtId="9" fontId="2" fillId="0" borderId="12" xfId="0" applyNumberFormat="1" applyFont="1" applyFill="1" applyBorder="1" applyAlignment="1">
      <alignment horizontal="center" vertical="center"/>
    </xf>
    <xf numFmtId="9" fontId="2" fillId="0" borderId="13" xfId="0" applyNumberFormat="1" applyFont="1" applyFill="1" applyBorder="1" applyAlignment="1">
      <alignment horizontal="center" vertical="center"/>
    </xf>
    <xf numFmtId="9" fontId="2" fillId="0" borderId="12"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2" fillId="0" borderId="27" xfId="0" applyFont="1" applyFill="1" applyBorder="1" applyAlignment="1">
      <alignment horizontal="center" wrapText="1"/>
    </xf>
    <xf numFmtId="164" fontId="2" fillId="0" borderId="12" xfId="47" applyNumberFormat="1" applyFont="1" applyFill="1" applyBorder="1" applyAlignment="1">
      <alignment horizontal="center" wrapText="1"/>
    </xf>
    <xf numFmtId="9" fontId="2" fillId="0" borderId="14" xfId="0" applyNumberFormat="1" applyFont="1" applyFill="1" applyBorder="1" applyAlignment="1">
      <alignment horizontal="center" vertical="center" wrapText="1"/>
    </xf>
    <xf numFmtId="0" fontId="3" fillId="0" borderId="20" xfId="0" applyFont="1" applyFill="1" applyBorder="1" applyAlignment="1">
      <alignment horizontal="center" vertical="center" textRotation="255" wrapText="1"/>
    </xf>
    <xf numFmtId="0" fontId="2" fillId="0" borderId="10" xfId="0" applyFont="1" applyFill="1" applyBorder="1" applyAlignment="1">
      <alignment horizontal="center" vertical="center" wrapText="1"/>
    </xf>
    <xf numFmtId="3" fontId="2" fillId="0" borderId="12" xfId="0" applyNumberFormat="1" applyFont="1" applyFill="1" applyBorder="1" applyAlignment="1">
      <alignment horizontal="center"/>
    </xf>
    <xf numFmtId="3" fontId="2" fillId="0" borderId="13" xfId="0" applyNumberFormat="1" applyFont="1" applyFill="1" applyBorder="1" applyAlignment="1">
      <alignment horizontal="center"/>
    </xf>
    <xf numFmtId="3" fontId="2" fillId="0" borderId="14" xfId="0" applyNumberFormat="1" applyFont="1" applyFill="1" applyBorder="1" applyAlignment="1">
      <alignment horizontal="center"/>
    </xf>
    <xf numFmtId="3" fontId="2" fillId="0" borderId="27"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12" xfId="0" applyNumberFormat="1" applyFont="1" applyFill="1" applyBorder="1" applyAlignment="1">
      <alignment horizontal="center" wrapText="1"/>
    </xf>
    <xf numFmtId="3" fontId="2" fillId="0" borderId="14" xfId="0" applyNumberFormat="1" applyFont="1" applyFill="1" applyBorder="1" applyAlignment="1">
      <alignment horizontal="center" wrapText="1"/>
    </xf>
    <xf numFmtId="3" fontId="2" fillId="0" borderId="13" xfId="0" applyNumberFormat="1" applyFont="1" applyFill="1" applyBorder="1" applyAlignment="1">
      <alignment horizontal="center" wrapText="1"/>
    </xf>
    <xf numFmtId="9" fontId="2" fillId="0" borderId="12" xfId="0" applyNumberFormat="1" applyFont="1" applyFill="1" applyBorder="1" applyAlignment="1">
      <alignment horizontal="right" vertical="center" wrapText="1"/>
    </xf>
    <xf numFmtId="9" fontId="2" fillId="0" borderId="13" xfId="0" applyNumberFormat="1" applyFont="1" applyFill="1" applyBorder="1" applyAlignment="1">
      <alignment horizontal="right" vertical="center" wrapText="1"/>
    </xf>
    <xf numFmtId="164" fontId="2" fillId="0" borderId="14" xfId="47" applyNumberFormat="1" applyFont="1" applyFill="1" applyBorder="1" applyAlignment="1">
      <alignment horizontal="center"/>
    </xf>
    <xf numFmtId="0" fontId="21" fillId="0" borderId="12" xfId="0" applyFont="1" applyFill="1" applyBorder="1" applyAlignment="1">
      <alignment horizontal="center" wrapText="1"/>
    </xf>
    <xf numFmtId="0" fontId="21" fillId="0" borderId="13" xfId="0" applyFont="1" applyFill="1" applyBorder="1" applyAlignment="1">
      <alignment horizontal="center" wrapText="1"/>
    </xf>
    <xf numFmtId="0" fontId="2" fillId="0" borderId="12" xfId="0" applyFont="1" applyFill="1" applyBorder="1" applyAlignment="1">
      <alignment horizontal="left"/>
    </xf>
    <xf numFmtId="0" fontId="2" fillId="0" borderId="13" xfId="0" applyFont="1" applyFill="1" applyBorder="1" applyAlignment="1">
      <alignment horizontal="left"/>
    </xf>
    <xf numFmtId="0" fontId="7" fillId="0" borderId="16"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6" fillId="45" borderId="12" xfId="0" applyFont="1" applyFill="1" applyBorder="1" applyAlignment="1">
      <alignment horizontal="center" vertical="top" textRotation="255" wrapText="1"/>
    </xf>
    <xf numFmtId="0" fontId="6" fillId="45" borderId="14" xfId="0" applyFont="1" applyFill="1" applyBorder="1" applyAlignment="1">
      <alignment horizontal="center" vertical="top" textRotation="255" wrapText="1"/>
    </xf>
    <xf numFmtId="0" fontId="6" fillId="45" borderId="13" xfId="0" applyFont="1" applyFill="1" applyBorder="1" applyAlignment="1">
      <alignment horizontal="center" vertical="top" textRotation="255" wrapText="1"/>
    </xf>
    <xf numFmtId="0" fontId="2" fillId="0" borderId="12" xfId="0" applyFont="1" applyFill="1" applyBorder="1" applyAlignment="1">
      <alignment horizontal="center" vertical="top" textRotation="255"/>
    </xf>
    <xf numFmtId="0" fontId="2" fillId="0" borderId="14" xfId="0" applyFont="1" applyFill="1" applyBorder="1" applyAlignment="1">
      <alignment horizontal="center" vertical="top" textRotation="255"/>
    </xf>
    <xf numFmtId="0" fontId="2" fillId="0" borderId="13" xfId="0" applyFont="1" applyFill="1" applyBorder="1" applyAlignment="1">
      <alignment horizontal="center" vertical="top" textRotation="255"/>
    </xf>
    <xf numFmtId="0" fontId="3" fillId="0" borderId="12" xfId="0" applyFont="1" applyFill="1" applyBorder="1" applyAlignment="1">
      <alignment horizontal="center" vertical="top" textRotation="255" wrapText="1"/>
    </xf>
    <xf numFmtId="0" fontId="3" fillId="0" borderId="14" xfId="0" applyFont="1" applyFill="1" applyBorder="1" applyAlignment="1">
      <alignment horizontal="center" vertical="top" textRotation="255" wrapText="1"/>
    </xf>
    <xf numFmtId="0" fontId="3" fillId="0" borderId="13" xfId="0" applyFont="1" applyFill="1" applyBorder="1" applyAlignment="1">
      <alignment horizontal="center" vertical="top" textRotation="255" wrapText="1"/>
    </xf>
    <xf numFmtId="0" fontId="3" fillId="0" borderId="12" xfId="0" applyFont="1" applyFill="1" applyBorder="1" applyAlignment="1">
      <alignment horizontal="center" vertical="top" textRotation="90" wrapText="1"/>
    </xf>
    <xf numFmtId="0" fontId="3" fillId="0" borderId="14" xfId="0" applyFont="1" applyFill="1" applyBorder="1" applyAlignment="1">
      <alignment horizontal="center" vertical="top" textRotation="90" wrapText="1"/>
    </xf>
    <xf numFmtId="0" fontId="3" fillId="0" borderId="13" xfId="0" applyFont="1" applyFill="1" applyBorder="1" applyAlignment="1">
      <alignment horizontal="center" vertical="top" textRotation="90" wrapText="1"/>
    </xf>
    <xf numFmtId="0" fontId="8" fillId="0" borderId="12" xfId="0" applyFont="1" applyFill="1" applyBorder="1" applyAlignment="1">
      <alignment horizontal="center" vertical="top" textRotation="255"/>
    </xf>
    <xf numFmtId="0" fontId="8" fillId="0" borderId="14" xfId="0" applyFont="1" applyFill="1" applyBorder="1" applyAlignment="1">
      <alignment horizontal="center" vertical="top" textRotation="255"/>
    </xf>
    <xf numFmtId="0" fontId="8" fillId="0" borderId="13" xfId="0" applyFont="1" applyFill="1" applyBorder="1" applyAlignment="1">
      <alignment horizontal="center" vertical="top" textRotation="255"/>
    </xf>
    <xf numFmtId="0" fontId="3" fillId="0" borderId="12"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2" fontId="2" fillId="0" borderId="12"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0" fontId="77" fillId="0" borderId="16" xfId="0" applyFont="1" applyBorder="1" applyAlignment="1">
      <alignment horizontal="center"/>
    </xf>
    <xf numFmtId="0" fontId="77" fillId="0" borderId="28" xfId="0" applyFont="1" applyBorder="1" applyAlignment="1">
      <alignment horizontal="center"/>
    </xf>
    <xf numFmtId="0" fontId="77" fillId="47" borderId="28" xfId="0" applyFont="1" applyFill="1" applyBorder="1" applyAlignment="1">
      <alignment horizontal="center"/>
    </xf>
    <xf numFmtId="0" fontId="77" fillId="13" borderId="28" xfId="0" applyFont="1" applyFill="1" applyBorder="1" applyAlignment="1">
      <alignment horizontal="center"/>
    </xf>
    <xf numFmtId="0" fontId="77" fillId="0" borderId="21" xfId="0" applyFont="1" applyBorder="1" applyAlignment="1">
      <alignment horizontal="center"/>
    </xf>
    <xf numFmtId="0" fontId="26" fillId="0" borderId="20" xfId="0" applyFont="1" applyFill="1" applyBorder="1" applyAlignment="1">
      <alignment horizontal="center"/>
    </xf>
    <xf numFmtId="0" fontId="26" fillId="0" borderId="15" xfId="0" applyFont="1" applyFill="1" applyBorder="1" applyAlignment="1">
      <alignment horizontal="center"/>
    </xf>
    <xf numFmtId="0" fontId="26" fillId="47" borderId="15" xfId="0" applyFont="1" applyFill="1" applyBorder="1" applyAlignment="1">
      <alignment horizontal="center"/>
    </xf>
    <xf numFmtId="0" fontId="26" fillId="13" borderId="15" xfId="0" applyFont="1" applyFill="1" applyBorder="1" applyAlignment="1">
      <alignment horizontal="center"/>
    </xf>
    <xf numFmtId="0" fontId="26" fillId="0" borderId="22" xfId="0" applyFont="1" applyFill="1" applyBorder="1" applyAlignment="1">
      <alignment horizont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left" vertical="center" wrapText="1"/>
    </xf>
    <xf numFmtId="0" fontId="29" fillId="48" borderId="11" xfId="0" applyFont="1" applyFill="1" applyBorder="1" applyAlignment="1" applyProtection="1">
      <alignment horizontal="center" vertical="center" wrapText="1"/>
      <protection locked="0"/>
    </xf>
    <xf numFmtId="3" fontId="27" fillId="48" borderId="11" xfId="0" applyNumberFormat="1" applyFont="1" applyFill="1" applyBorder="1" applyAlignment="1" applyProtection="1">
      <alignment horizontal="center" vertical="center" wrapText="1"/>
      <protection locked="0"/>
    </xf>
    <xf numFmtId="0" fontId="27" fillId="50" borderId="11" xfId="0" applyFont="1" applyFill="1" applyBorder="1" applyAlignment="1" applyProtection="1">
      <alignment horizontal="center" vertical="center" textRotation="90" wrapText="1"/>
      <protection/>
    </xf>
    <xf numFmtId="3" fontId="27" fillId="52" borderId="11" xfId="0" applyNumberFormat="1" applyFont="1" applyFill="1" applyBorder="1" applyAlignment="1">
      <alignment horizontal="center" vertical="center" textRotation="90" wrapText="1"/>
    </xf>
    <xf numFmtId="0" fontId="27" fillId="52" borderId="11" xfId="0" applyFont="1" applyFill="1" applyBorder="1" applyAlignment="1">
      <alignment horizontal="center" vertical="center" textRotation="90" wrapText="1"/>
    </xf>
    <xf numFmtId="3" fontId="27" fillId="52" borderId="11" xfId="0" applyNumberFormat="1" applyFont="1" applyFill="1" applyBorder="1" applyAlignment="1">
      <alignment horizontal="center" vertical="center" wrapText="1"/>
    </xf>
    <xf numFmtId="0" fontId="27" fillId="0" borderId="11" xfId="0" applyFont="1" applyBorder="1" applyAlignment="1">
      <alignment horizontal="center" vertical="center" wrapText="1"/>
    </xf>
    <xf numFmtId="0" fontId="27" fillId="52" borderId="11" xfId="0" applyFont="1" applyFill="1" applyBorder="1" applyAlignment="1">
      <alignment horizontal="center" vertical="center" wrapText="1"/>
    </xf>
    <xf numFmtId="0" fontId="29" fillId="40" borderId="11" xfId="0" applyFont="1" applyFill="1" applyBorder="1" applyAlignment="1">
      <alignment horizontal="left" vertical="center" wrapText="1"/>
    </xf>
    <xf numFmtId="0" fontId="27" fillId="40" borderId="11" xfId="0" applyFont="1" applyFill="1" applyBorder="1" applyAlignment="1">
      <alignment horizontal="left" vertical="center" wrapText="1"/>
    </xf>
    <xf numFmtId="3" fontId="29" fillId="40" borderId="11" xfId="0" applyNumberFormat="1" applyFont="1" applyFill="1" applyBorder="1" applyAlignment="1" applyProtection="1">
      <alignment horizontal="center" vertical="center" wrapText="1"/>
      <protection/>
    </xf>
    <xf numFmtId="3" fontId="29" fillId="49" borderId="11" xfId="0" applyNumberFormat="1" applyFont="1" applyFill="1" applyBorder="1" applyAlignment="1" applyProtection="1">
      <alignment horizontal="center" vertical="center" wrapText="1"/>
      <protection/>
    </xf>
    <xf numFmtId="0" fontId="27" fillId="0" borderId="11" xfId="0" applyFont="1" applyFill="1" applyBorder="1" applyAlignment="1">
      <alignment horizontal="center"/>
    </xf>
    <xf numFmtId="1" fontId="27" fillId="0" borderId="11" xfId="0" applyNumberFormat="1" applyFont="1" applyBorder="1" applyAlignment="1">
      <alignment horizontal="center" vertical="center" wrapText="1"/>
    </xf>
    <xf numFmtId="164" fontId="27" fillId="35" borderId="11" xfId="47" applyNumberFormat="1" applyFont="1" applyFill="1" applyBorder="1" applyAlignment="1" applyProtection="1">
      <alignment horizontal="center" vertical="center" textRotation="90" wrapText="1"/>
      <protection locked="0"/>
    </xf>
    <xf numFmtId="3" fontId="27" fillId="0" borderId="11" xfId="0" applyNumberFormat="1" applyFont="1" applyFill="1" applyBorder="1" applyAlignment="1" applyProtection="1">
      <alignment horizontal="center" vertical="center" textRotation="90" wrapText="1"/>
      <protection locked="0"/>
    </xf>
    <xf numFmtId="0" fontId="27" fillId="52" borderId="11" xfId="0" applyFont="1" applyFill="1" applyBorder="1" applyAlignment="1" applyProtection="1">
      <alignment horizontal="center" vertical="center" textRotation="90" wrapText="1"/>
      <protection locked="0"/>
    </xf>
    <xf numFmtId="0" fontId="27" fillId="53" borderId="11" xfId="0" applyFont="1" applyFill="1" applyBorder="1" applyAlignment="1" applyProtection="1">
      <alignment horizontal="center" vertical="center" textRotation="90" wrapText="1"/>
      <protection locked="0"/>
    </xf>
    <xf numFmtId="0" fontId="29" fillId="40" borderId="16" xfId="0" applyFont="1" applyFill="1" applyBorder="1" applyAlignment="1">
      <alignment horizontal="left" vertical="center" wrapText="1"/>
    </xf>
    <xf numFmtId="0" fontId="29" fillId="40" borderId="28" xfId="0" applyFont="1" applyFill="1" applyBorder="1" applyAlignment="1">
      <alignment horizontal="left" vertical="center" wrapText="1"/>
    </xf>
    <xf numFmtId="9" fontId="27" fillId="53" borderId="11" xfId="0" applyNumberFormat="1" applyFont="1" applyFill="1" applyBorder="1" applyAlignment="1" applyProtection="1">
      <alignment horizontal="center" vertical="center" wrapText="1"/>
      <protection locked="0"/>
    </xf>
    <xf numFmtId="4" fontId="29" fillId="48" borderId="11" xfId="0" applyNumberFormat="1" applyFont="1" applyFill="1" applyBorder="1" applyAlignment="1" applyProtection="1">
      <alignment horizontal="center" vertical="center" textRotation="90" wrapText="1"/>
      <protection/>
    </xf>
    <xf numFmtId="0" fontId="29" fillId="48" borderId="11" xfId="0" applyFont="1" applyFill="1" applyBorder="1" applyAlignment="1" applyProtection="1">
      <alignment horizontal="center" vertical="center" textRotation="90" wrapText="1"/>
      <protection/>
    </xf>
    <xf numFmtId="165" fontId="29" fillId="48" borderId="11" xfId="0" applyNumberFormat="1" applyFont="1" applyFill="1" applyBorder="1" applyAlignment="1">
      <alignment horizontal="center" vertical="center" wrapText="1"/>
    </xf>
    <xf numFmtId="0" fontId="29" fillId="48" borderId="11" xfId="0" applyFont="1" applyFill="1" applyBorder="1" applyAlignment="1">
      <alignment horizontal="center" vertical="center" textRotation="90" wrapText="1"/>
    </xf>
    <xf numFmtId="10" fontId="27" fillId="50" borderId="11" xfId="0" applyNumberFormat="1" applyFont="1" applyFill="1" applyBorder="1" applyAlignment="1" applyProtection="1">
      <alignment horizontal="center" vertical="center" textRotation="90" wrapText="1"/>
      <protection/>
    </xf>
    <xf numFmtId="0" fontId="27" fillId="52" borderId="16" xfId="0" applyFont="1" applyFill="1" applyBorder="1" applyAlignment="1">
      <alignment horizontal="center" vertical="center"/>
    </xf>
    <xf numFmtId="0" fontId="27" fillId="52" borderId="28" xfId="0" applyFont="1" applyFill="1" applyBorder="1" applyAlignment="1">
      <alignment horizontal="center" vertical="center"/>
    </xf>
    <xf numFmtId="0" fontId="27" fillId="52" borderId="21" xfId="0" applyFont="1" applyFill="1" applyBorder="1" applyAlignment="1">
      <alignment horizontal="center" vertical="center"/>
    </xf>
    <xf numFmtId="3" fontId="27" fillId="48" borderId="11" xfId="0" applyNumberFormat="1" applyFont="1" applyFill="1" applyBorder="1" applyAlignment="1">
      <alignment horizontal="center" vertical="center" wrapText="1"/>
    </xf>
    <xf numFmtId="0" fontId="27" fillId="48" borderId="11" xfId="0" applyFont="1" applyFill="1" applyBorder="1" applyAlignment="1">
      <alignment horizontal="center" vertical="center" wrapText="1"/>
    </xf>
    <xf numFmtId="0" fontId="29" fillId="40" borderId="11" xfId="0" applyFont="1" applyFill="1" applyBorder="1" applyAlignment="1" applyProtection="1">
      <alignment horizontal="left" vertical="center" wrapText="1"/>
      <protection locked="0"/>
    </xf>
    <xf numFmtId="0" fontId="27" fillId="40" borderId="11" xfId="0" applyFont="1" applyFill="1" applyBorder="1" applyAlignment="1" applyProtection="1">
      <alignment horizontal="left" vertical="center" wrapText="1"/>
      <protection locked="0"/>
    </xf>
    <xf numFmtId="0" fontId="29" fillId="16" borderId="54" xfId="0" applyFont="1" applyFill="1" applyBorder="1" applyAlignment="1">
      <alignment horizontal="center"/>
    </xf>
    <xf numFmtId="0" fontId="29" fillId="16" borderId="46" xfId="0" applyFont="1" applyFill="1" applyBorder="1" applyAlignment="1">
      <alignment horizontal="center"/>
    </xf>
    <xf numFmtId="0" fontId="29" fillId="16" borderId="55" xfId="0" applyFont="1" applyFill="1" applyBorder="1" applyAlignment="1">
      <alignment horizontal="center"/>
    </xf>
    <xf numFmtId="0" fontId="29" fillId="40" borderId="0" xfId="0" applyFont="1" applyFill="1" applyBorder="1" applyAlignment="1" applyProtection="1">
      <alignment horizontal="left" vertical="center" wrapText="1"/>
      <protection locked="0"/>
    </xf>
    <xf numFmtId="0" fontId="27" fillId="40" borderId="0" xfId="0" applyFont="1" applyFill="1" applyBorder="1" applyAlignment="1" applyProtection="1">
      <alignment horizontal="left" vertical="center" wrapText="1"/>
      <protection locked="0"/>
    </xf>
    <xf numFmtId="0" fontId="29" fillId="40" borderId="11" xfId="0" applyFont="1" applyFill="1" applyBorder="1" applyAlignment="1">
      <alignment horizontal="center" vertical="center" wrapText="1"/>
    </xf>
    <xf numFmtId="0" fontId="29" fillId="16" borderId="47" xfId="0" applyFont="1" applyFill="1" applyBorder="1" applyAlignment="1">
      <alignment horizontal="left" vertical="center" wrapText="1"/>
    </xf>
    <xf numFmtId="0" fontId="29" fillId="40" borderId="21" xfId="0" applyFont="1" applyFill="1" applyBorder="1" applyAlignment="1">
      <alignment horizontal="left" vertical="center" wrapText="1"/>
    </xf>
    <xf numFmtId="3" fontId="27" fillId="50" borderId="11" xfId="0" applyNumberFormat="1" applyFont="1" applyFill="1" applyBorder="1" applyAlignment="1" applyProtection="1">
      <alignment horizontal="center" vertical="center" textRotation="90" wrapText="1"/>
      <protection/>
    </xf>
    <xf numFmtId="1" fontId="27" fillId="52" borderId="11" xfId="0" applyNumberFormat="1" applyFont="1" applyFill="1" applyBorder="1" applyAlignment="1">
      <alignment horizontal="center" vertical="center" wrapText="1"/>
    </xf>
    <xf numFmtId="0" fontId="27" fillId="52" borderId="12" xfId="0" applyFont="1" applyFill="1" applyBorder="1" applyAlignment="1">
      <alignment horizontal="center" vertical="center" wrapText="1"/>
    </xf>
    <xf numFmtId="0" fontId="27" fillId="52" borderId="13" xfId="0" applyFont="1" applyFill="1" applyBorder="1" applyAlignment="1">
      <alignment horizontal="center" vertical="center" wrapText="1"/>
    </xf>
    <xf numFmtId="0" fontId="14" fillId="0" borderId="12" xfId="0" applyFont="1" applyFill="1" applyBorder="1" applyAlignment="1" quotePrefix="1">
      <alignment horizontal="center" vertical="center" wrapText="1"/>
    </xf>
    <xf numFmtId="0" fontId="14" fillId="0" borderId="14" xfId="0" applyFont="1" applyFill="1" applyBorder="1" applyAlignment="1" quotePrefix="1">
      <alignment horizontal="center" vertical="center" wrapText="1"/>
    </xf>
    <xf numFmtId="0" fontId="14" fillId="0" borderId="13" xfId="0" applyFont="1" applyFill="1" applyBorder="1" applyAlignment="1" quotePrefix="1">
      <alignment horizontal="center" vertical="center" wrapText="1"/>
    </xf>
    <xf numFmtId="0" fontId="27" fillId="52" borderId="11" xfId="0" applyFont="1" applyFill="1" applyBorder="1" applyAlignment="1">
      <alignment horizontal="center" vertical="center" textRotation="255" wrapText="1"/>
    </xf>
    <xf numFmtId="3" fontId="14" fillId="0" borderId="12" xfId="47" applyNumberFormat="1" applyFont="1" applyFill="1" applyBorder="1" applyAlignment="1" quotePrefix="1">
      <alignment horizontal="center" vertical="center" textRotation="90" wrapText="1"/>
    </xf>
    <xf numFmtId="3" fontId="14" fillId="0" borderId="14" xfId="47" applyNumberFormat="1" applyFont="1" applyFill="1" applyBorder="1" applyAlignment="1" quotePrefix="1">
      <alignment horizontal="center" vertical="center" textRotation="90" wrapText="1"/>
    </xf>
    <xf numFmtId="3" fontId="14" fillId="0" borderId="13" xfId="47" applyNumberFormat="1" applyFont="1" applyFill="1" applyBorder="1" applyAlignment="1" quotePrefix="1">
      <alignment horizontal="center" vertical="center" textRotation="90" wrapText="1"/>
    </xf>
    <xf numFmtId="3" fontId="27" fillId="0" borderId="12" xfId="0" applyNumberFormat="1" applyFont="1" applyFill="1" applyBorder="1" applyAlignment="1" applyProtection="1">
      <alignment horizontal="center" vertical="center" textRotation="90" wrapText="1"/>
      <protection locked="0"/>
    </xf>
    <xf numFmtId="3" fontId="27" fillId="0" borderId="14" xfId="0" applyNumberFormat="1" applyFont="1" applyFill="1" applyBorder="1" applyAlignment="1" applyProtection="1">
      <alignment horizontal="center" vertical="center" textRotation="90" wrapText="1"/>
      <protection locked="0"/>
    </xf>
    <xf numFmtId="3" fontId="27" fillId="0" borderId="13" xfId="0" applyNumberFormat="1" applyFont="1" applyFill="1" applyBorder="1" applyAlignment="1" applyProtection="1">
      <alignment horizontal="center" vertical="center" textRotation="90" wrapText="1"/>
      <protection locked="0"/>
    </xf>
    <xf numFmtId="0" fontId="75" fillId="0" borderId="12" xfId="0" applyFont="1" applyBorder="1" applyAlignment="1">
      <alignment horizontal="center" vertical="center" wrapText="1"/>
    </xf>
    <xf numFmtId="0" fontId="75" fillId="0" borderId="13" xfId="0" applyFont="1" applyBorder="1" applyAlignment="1">
      <alignment horizontal="center" vertical="center" wrapText="1"/>
    </xf>
    <xf numFmtId="3" fontId="27" fillId="0" borderId="12" xfId="0" applyNumberFormat="1" applyFont="1" applyFill="1" applyBorder="1" applyAlignment="1">
      <alignment horizontal="center" vertical="center" textRotation="90" wrapText="1"/>
    </xf>
    <xf numFmtId="3" fontId="27" fillId="0" borderId="13" xfId="0" applyNumberFormat="1" applyFont="1" applyFill="1" applyBorder="1" applyAlignment="1">
      <alignment horizontal="center" vertical="center" textRotation="90" wrapText="1"/>
    </xf>
    <xf numFmtId="0" fontId="27" fillId="53" borderId="14" xfId="0" applyFont="1" applyFill="1" applyBorder="1" applyAlignment="1" applyProtection="1">
      <alignment horizontal="center" vertical="center" textRotation="90" wrapText="1"/>
      <protection locked="0"/>
    </xf>
    <xf numFmtId="0" fontId="27" fillId="53" borderId="13" xfId="0" applyFont="1" applyFill="1" applyBorder="1" applyAlignment="1" applyProtection="1">
      <alignment horizontal="center" vertical="center" textRotation="90" wrapText="1"/>
      <protection locked="0"/>
    </xf>
    <xf numFmtId="3" fontId="27" fillId="52" borderId="14" xfId="0" applyNumberFormat="1" applyFont="1" applyFill="1" applyBorder="1" applyAlignment="1">
      <alignment horizontal="center" vertical="center" textRotation="90" wrapText="1"/>
    </xf>
    <xf numFmtId="3" fontId="27" fillId="52" borderId="13" xfId="0" applyNumberFormat="1" applyFont="1" applyFill="1" applyBorder="1" applyAlignment="1">
      <alignment horizontal="center" vertical="center" textRotation="90" wrapText="1"/>
    </xf>
    <xf numFmtId="0" fontId="29" fillId="40" borderId="11" xfId="0" applyFont="1" applyFill="1" applyBorder="1" applyAlignment="1" quotePrefix="1">
      <alignment horizontal="left" vertical="center" wrapText="1"/>
    </xf>
    <xf numFmtId="0" fontId="27" fillId="0" borderId="11" xfId="0" applyFont="1" applyFill="1" applyBorder="1" applyAlignment="1">
      <alignment horizontal="center" vertical="center" wrapText="1"/>
    </xf>
    <xf numFmtId="0" fontId="75" fillId="0" borderId="12" xfId="0" applyFont="1" applyBorder="1" applyAlignment="1">
      <alignment horizontal="center" vertical="center"/>
    </xf>
    <xf numFmtId="0" fontId="75" fillId="0" borderId="13" xfId="0" applyFont="1" applyBorder="1" applyAlignment="1">
      <alignment horizontal="center" vertical="center"/>
    </xf>
    <xf numFmtId="3" fontId="75" fillId="0" borderId="12" xfId="0" applyNumberFormat="1" applyFont="1" applyBorder="1" applyAlignment="1">
      <alignment horizontal="center" vertical="center" textRotation="90"/>
    </xf>
    <xf numFmtId="3" fontId="75" fillId="0" borderId="13" xfId="0" applyNumberFormat="1" applyFont="1" applyBorder="1" applyAlignment="1">
      <alignment horizontal="center" vertical="center" textRotation="90"/>
    </xf>
    <xf numFmtId="9" fontId="27" fillId="0" borderId="11" xfId="0" applyNumberFormat="1" applyFont="1" applyFill="1" applyBorder="1" applyAlignment="1">
      <alignment horizontal="center" vertical="center" wrapText="1"/>
    </xf>
    <xf numFmtId="3" fontId="27" fillId="0" borderId="14" xfId="0" applyNumberFormat="1" applyFont="1" applyFill="1" applyBorder="1" applyAlignment="1">
      <alignment horizontal="center" vertical="center" textRotation="90" wrapText="1"/>
    </xf>
    <xf numFmtId="0" fontId="75" fillId="0" borderId="14" xfId="0" applyFont="1" applyBorder="1" applyAlignment="1">
      <alignment horizontal="center" vertical="center" wrapText="1"/>
    </xf>
    <xf numFmtId="0" fontId="27" fillId="52" borderId="14" xfId="0" applyFont="1" applyFill="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9" fontId="75" fillId="0" borderId="12" xfId="0" applyNumberFormat="1" applyFont="1" applyBorder="1" applyAlignment="1">
      <alignment horizontal="center" vertical="center" wrapText="1"/>
    </xf>
    <xf numFmtId="3" fontId="75" fillId="0" borderId="12" xfId="0" applyNumberFormat="1" applyFont="1" applyBorder="1" applyAlignment="1">
      <alignment horizontal="center" vertical="center" textRotation="90" wrapText="1"/>
    </xf>
    <xf numFmtId="3" fontId="75" fillId="0" borderId="14" xfId="0" applyNumberFormat="1" applyFont="1" applyBorder="1" applyAlignment="1">
      <alignment horizontal="center" vertical="center" textRotation="90" wrapText="1"/>
    </xf>
    <xf numFmtId="3" fontId="75" fillId="0" borderId="13" xfId="0" applyNumberFormat="1" applyFont="1" applyBorder="1" applyAlignment="1">
      <alignment horizontal="center" vertical="center" textRotation="90" wrapText="1"/>
    </xf>
    <xf numFmtId="0" fontId="27" fillId="53" borderId="12" xfId="0" applyFont="1" applyFill="1" applyBorder="1" applyAlignment="1" applyProtection="1">
      <alignment horizontal="center" vertical="center" textRotation="90" wrapText="1"/>
      <protection locked="0"/>
    </xf>
    <xf numFmtId="0" fontId="27" fillId="52" borderId="12" xfId="0" applyFont="1" applyFill="1" applyBorder="1" applyAlignment="1" applyProtection="1">
      <alignment horizontal="center" vertical="center" textRotation="90" wrapText="1"/>
      <protection locked="0"/>
    </xf>
    <xf numFmtId="0" fontId="27" fillId="52" borderId="14" xfId="0" applyFont="1" applyFill="1" applyBorder="1" applyAlignment="1" applyProtection="1">
      <alignment horizontal="center" vertical="center" textRotation="90" wrapText="1"/>
      <protection locked="0"/>
    </xf>
    <xf numFmtId="0" fontId="27" fillId="0" borderId="12" xfId="0" applyFont="1" applyFill="1" applyBorder="1" applyAlignment="1" applyProtection="1">
      <alignment horizontal="center" vertical="center" wrapText="1"/>
      <protection locked="0"/>
    </xf>
    <xf numFmtId="0" fontId="27" fillId="0" borderId="14" xfId="0" applyFont="1" applyFill="1" applyBorder="1" applyAlignment="1" applyProtection="1">
      <alignment horizontal="center" vertical="center" wrapText="1"/>
      <protection locked="0"/>
    </xf>
    <xf numFmtId="3" fontId="27" fillId="52" borderId="12" xfId="0" applyNumberFormat="1" applyFont="1" applyFill="1" applyBorder="1" applyAlignment="1">
      <alignment horizontal="center" vertical="center" textRotation="90"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2" xfId="0" applyFont="1" applyFill="1" applyBorder="1" applyAlignment="1">
      <alignment horizontal="center" vertical="center" textRotation="90" wrapText="1"/>
    </xf>
    <xf numFmtId="0" fontId="27" fillId="0" borderId="13" xfId="0" applyFont="1" applyFill="1" applyBorder="1" applyAlignment="1">
      <alignment horizontal="center" vertical="center" textRotation="90" wrapText="1"/>
    </xf>
    <xf numFmtId="0" fontId="75" fillId="0" borderId="13" xfId="0" applyFont="1" applyBorder="1" applyAlignment="1">
      <alignment horizontal="center" vertical="center" textRotation="90"/>
    </xf>
    <xf numFmtId="0" fontId="75" fillId="0" borderId="12" xfId="0" applyFont="1" applyBorder="1" applyAlignment="1">
      <alignment horizontal="center"/>
    </xf>
    <xf numFmtId="0" fontId="75" fillId="0" borderId="13" xfId="0" applyFont="1" applyBorder="1" applyAlignment="1">
      <alignment horizontal="center"/>
    </xf>
    <xf numFmtId="0" fontId="75" fillId="0" borderId="14" xfId="0" applyFont="1" applyBorder="1" applyAlignment="1">
      <alignment horizontal="center" vertical="center" textRotation="90" wrapText="1"/>
    </xf>
    <xf numFmtId="0" fontId="75" fillId="0" borderId="13" xfId="0" applyFont="1" applyBorder="1" applyAlignment="1">
      <alignment horizontal="center" vertical="center" textRotation="90" wrapText="1"/>
    </xf>
    <xf numFmtId="3" fontId="75" fillId="0" borderId="12" xfId="0" applyNumberFormat="1" applyFont="1" applyBorder="1" applyAlignment="1">
      <alignment horizontal="center" vertical="center" wrapText="1"/>
    </xf>
    <xf numFmtId="3" fontId="75" fillId="0" borderId="14" xfId="0" applyNumberFormat="1" applyFont="1" applyBorder="1" applyAlignment="1">
      <alignment horizontal="center" vertical="center" wrapText="1"/>
    </xf>
    <xf numFmtId="3" fontId="75" fillId="0" borderId="13" xfId="0" applyNumberFormat="1" applyFont="1" applyBorder="1" applyAlignment="1">
      <alignment horizontal="center" vertical="center" wrapText="1"/>
    </xf>
    <xf numFmtId="0" fontId="33" fillId="34" borderId="56" xfId="0" applyFont="1" applyFill="1" applyBorder="1" applyAlignment="1">
      <alignment horizontal="center"/>
    </xf>
    <xf numFmtId="0" fontId="33" fillId="34" borderId="47" xfId="0" applyFont="1" applyFill="1" applyBorder="1" applyAlignment="1">
      <alignment horizontal="center"/>
    </xf>
    <xf numFmtId="0" fontId="33" fillId="34" borderId="57" xfId="0" applyFont="1" applyFill="1" applyBorder="1" applyAlignment="1">
      <alignment horizontal="center"/>
    </xf>
    <xf numFmtId="0" fontId="33" fillId="34" borderId="54" xfId="0" applyFont="1" applyFill="1" applyBorder="1" applyAlignment="1">
      <alignment horizontal="center"/>
    </xf>
    <xf numFmtId="0" fontId="33" fillId="34" borderId="46" xfId="0" applyFont="1" applyFill="1" applyBorder="1" applyAlignment="1">
      <alignment horizontal="center"/>
    </xf>
    <xf numFmtId="0" fontId="33" fillId="34" borderId="55" xfId="0" applyFont="1" applyFill="1" applyBorder="1" applyAlignment="1">
      <alignment horizontal="center"/>
    </xf>
    <xf numFmtId="0" fontId="33" fillId="34" borderId="47" xfId="0" applyFont="1" applyFill="1" applyBorder="1" applyAlignment="1">
      <alignment horizontal="left" vertical="center" wrapText="1"/>
    </xf>
    <xf numFmtId="0" fontId="27" fillId="48" borderId="31" xfId="0" applyFont="1" applyFill="1" applyBorder="1" applyAlignment="1">
      <alignment horizontal="center" vertical="center" wrapText="1"/>
    </xf>
    <xf numFmtId="0" fontId="27" fillId="48" borderId="49" xfId="0" applyFont="1" applyFill="1" applyBorder="1" applyAlignment="1">
      <alignment horizontal="center" vertical="center" wrapText="1"/>
    </xf>
    <xf numFmtId="0" fontId="29" fillId="48" borderId="26" xfId="0" applyFont="1" applyFill="1" applyBorder="1" applyAlignment="1" applyProtection="1">
      <alignment horizontal="center" vertical="center" wrapText="1"/>
      <protection locked="0"/>
    </xf>
    <xf numFmtId="0" fontId="29" fillId="48" borderId="17" xfId="0" applyFont="1" applyFill="1" applyBorder="1" applyAlignment="1" applyProtection="1">
      <alignment horizontal="center" vertical="center" wrapText="1"/>
      <protection locked="0"/>
    </xf>
    <xf numFmtId="0" fontId="29" fillId="48" borderId="58" xfId="0" applyFont="1" applyFill="1" applyBorder="1" applyAlignment="1" applyProtection="1">
      <alignment horizontal="center" vertical="center" wrapText="1"/>
      <protection locked="0"/>
    </xf>
    <xf numFmtId="0" fontId="29" fillId="48" borderId="45" xfId="0" applyFont="1" applyFill="1" applyBorder="1" applyAlignment="1" applyProtection="1">
      <alignment horizontal="center" vertical="center" wrapText="1"/>
      <protection locked="0"/>
    </xf>
    <xf numFmtId="4" fontId="30" fillId="48" borderId="18" xfId="0" applyNumberFormat="1" applyFont="1" applyFill="1" applyBorder="1" applyAlignment="1" applyProtection="1">
      <alignment horizontal="center" vertical="center" textRotation="90" wrapText="1"/>
      <protection/>
    </xf>
    <xf numFmtId="4" fontId="30" fillId="48" borderId="14" xfId="0" applyNumberFormat="1" applyFont="1" applyFill="1" applyBorder="1" applyAlignment="1" applyProtection="1">
      <alignment horizontal="center" vertical="center" textRotation="90" wrapText="1"/>
      <protection/>
    </xf>
    <xf numFmtId="3" fontId="30" fillId="49" borderId="59" xfId="0" applyNumberFormat="1" applyFont="1" applyFill="1" applyBorder="1" applyAlignment="1" applyProtection="1">
      <alignment horizontal="center" vertical="center" wrapText="1"/>
      <protection/>
    </xf>
    <xf numFmtId="3" fontId="30" fillId="49" borderId="60" xfId="0" applyNumberFormat="1" applyFont="1" applyFill="1" applyBorder="1" applyAlignment="1" applyProtection="1">
      <alignment horizontal="center" vertical="center" wrapText="1"/>
      <protection/>
    </xf>
    <xf numFmtId="0" fontId="27" fillId="40" borderId="27" xfId="0" applyFont="1" applyFill="1" applyBorder="1" applyAlignment="1">
      <alignment horizontal="left" vertical="center" wrapText="1"/>
    </xf>
    <xf numFmtId="0" fontId="27" fillId="40" borderId="24" xfId="0" applyFont="1" applyFill="1" applyBorder="1" applyAlignment="1">
      <alignment horizontal="left" vertical="center" wrapText="1"/>
    </xf>
    <xf numFmtId="0" fontId="27" fillId="40" borderId="39" xfId="0" applyFont="1" applyFill="1" applyBorder="1" applyAlignment="1">
      <alignment horizontal="left" vertical="center" wrapText="1"/>
    </xf>
    <xf numFmtId="3" fontId="29" fillId="40" borderId="16" xfId="0" applyNumberFormat="1" applyFont="1" applyFill="1" applyBorder="1" applyAlignment="1" applyProtection="1">
      <alignment horizontal="center" vertical="center" wrapText="1"/>
      <protection/>
    </xf>
    <xf numFmtId="3" fontId="29" fillId="40" borderId="28" xfId="0" applyNumberFormat="1" applyFont="1" applyFill="1" applyBorder="1" applyAlignment="1" applyProtection="1">
      <alignment horizontal="center" vertical="center" wrapText="1"/>
      <protection/>
    </xf>
    <xf numFmtId="3" fontId="29" fillId="40" borderId="21" xfId="0" applyNumberFormat="1" applyFont="1" applyFill="1" applyBorder="1" applyAlignment="1" applyProtection="1">
      <alignment horizontal="center" vertical="center" wrapText="1"/>
      <protection/>
    </xf>
    <xf numFmtId="0" fontId="29" fillId="40" borderId="16" xfId="0" applyFont="1" applyFill="1" applyBorder="1" applyAlignment="1">
      <alignment horizontal="center" vertical="center" wrapText="1"/>
    </xf>
    <xf numFmtId="0" fontId="29" fillId="40" borderId="28" xfId="0" applyFont="1" applyFill="1" applyBorder="1" applyAlignment="1">
      <alignment horizontal="center" vertical="center" wrapText="1"/>
    </xf>
    <xf numFmtId="0" fontId="29" fillId="40" borderId="21" xfId="0" applyFont="1" applyFill="1" applyBorder="1" applyAlignment="1">
      <alignment horizontal="center" vertical="center" wrapText="1"/>
    </xf>
    <xf numFmtId="0" fontId="30" fillId="48" borderId="18" xfId="0" applyFont="1" applyFill="1" applyBorder="1" applyAlignment="1" applyProtection="1">
      <alignment horizontal="center" vertical="center" textRotation="90" wrapText="1"/>
      <protection/>
    </xf>
    <xf numFmtId="0" fontId="30" fillId="48" borderId="14" xfId="0" applyFont="1" applyFill="1" applyBorder="1" applyAlignment="1" applyProtection="1">
      <alignment horizontal="center" vertical="center" textRotation="90" wrapText="1"/>
      <protection/>
    </xf>
    <xf numFmtId="0" fontId="30" fillId="48" borderId="18" xfId="0" applyFont="1" applyFill="1" applyBorder="1" applyAlignment="1">
      <alignment horizontal="center" vertical="center" textRotation="90" wrapText="1"/>
    </xf>
    <xf numFmtId="0" fontId="30" fillId="48" borderId="14" xfId="0" applyFont="1" applyFill="1" applyBorder="1" applyAlignment="1">
      <alignment horizontal="center" vertical="center" textRotation="90" wrapText="1"/>
    </xf>
    <xf numFmtId="0" fontId="30" fillId="48" borderId="37" xfId="0" applyFont="1" applyFill="1" applyBorder="1" applyAlignment="1">
      <alignment horizontal="center" vertical="center" textRotation="90" wrapText="1"/>
    </xf>
    <xf numFmtId="0" fontId="30" fillId="48" borderId="51" xfId="0" applyFont="1" applyFill="1" applyBorder="1" applyAlignment="1">
      <alignment horizontal="center" vertical="center" textRotation="90" wrapText="1"/>
    </xf>
    <xf numFmtId="3" fontId="30" fillId="49" borderId="61" xfId="0" applyNumberFormat="1" applyFont="1" applyFill="1" applyBorder="1" applyAlignment="1" applyProtection="1">
      <alignment horizontal="center" vertical="center" wrapText="1"/>
      <protection/>
    </xf>
    <xf numFmtId="0" fontId="27" fillId="52" borderId="54" xfId="0" applyFont="1" applyFill="1" applyBorder="1" applyAlignment="1">
      <alignment horizontal="center" vertical="center"/>
    </xf>
    <xf numFmtId="0" fontId="27" fillId="52" borderId="46" xfId="0" applyFont="1" applyFill="1" applyBorder="1" applyAlignment="1">
      <alignment horizontal="center" vertical="center"/>
    </xf>
    <xf numFmtId="0" fontId="27" fillId="52" borderId="55" xfId="0" applyFont="1" applyFill="1" applyBorder="1" applyAlignment="1">
      <alignment horizontal="center" vertical="center"/>
    </xf>
    <xf numFmtId="0" fontId="27" fillId="50" borderId="14" xfId="0" applyFont="1" applyFill="1" applyBorder="1" applyAlignment="1" applyProtection="1">
      <alignment horizontal="center" vertical="center" textRotation="90" wrapText="1"/>
      <protection/>
    </xf>
    <xf numFmtId="10" fontId="27" fillId="50" borderId="14" xfId="0" applyNumberFormat="1" applyFont="1" applyFill="1" applyBorder="1" applyAlignment="1" applyProtection="1">
      <alignment horizontal="center" vertical="center" textRotation="90" wrapText="1"/>
      <protection/>
    </xf>
    <xf numFmtId="0" fontId="27" fillId="50" borderId="51" xfId="0" applyFont="1" applyFill="1" applyBorder="1" applyAlignment="1" applyProtection="1">
      <alignment horizontal="center" vertical="center" textRotation="90" wrapText="1"/>
      <protection/>
    </xf>
    <xf numFmtId="3" fontId="27" fillId="48" borderId="62" xfId="0" applyNumberFormat="1" applyFont="1" applyFill="1" applyBorder="1" applyAlignment="1" applyProtection="1">
      <alignment horizontal="center" vertical="center" wrapText="1"/>
      <protection locked="0"/>
    </xf>
    <xf numFmtId="3" fontId="27" fillId="48" borderId="29" xfId="0" applyNumberFormat="1" applyFont="1" applyFill="1" applyBorder="1" applyAlignment="1" applyProtection="1">
      <alignment horizontal="center" vertical="center" wrapText="1"/>
      <protection locked="0"/>
    </xf>
    <xf numFmtId="0" fontId="27" fillId="0" borderId="23" xfId="0" applyFont="1" applyFill="1" applyBorder="1" applyAlignment="1">
      <alignment horizontal="center"/>
    </xf>
    <xf numFmtId="0" fontId="27" fillId="0" borderId="46" xfId="0" applyFont="1" applyFill="1" applyBorder="1" applyAlignment="1">
      <alignment horizontal="center"/>
    </xf>
    <xf numFmtId="0" fontId="27" fillId="0" borderId="25" xfId="0" applyFont="1" applyFill="1" applyBorder="1" applyAlignment="1">
      <alignment horizontal="center"/>
    </xf>
    <xf numFmtId="0" fontId="27" fillId="0" borderId="63" xfId="0" applyFont="1" applyFill="1" applyBorder="1" applyAlignment="1">
      <alignment horizontal="center"/>
    </xf>
    <xf numFmtId="3" fontId="30" fillId="49" borderId="64" xfId="0" applyNumberFormat="1" applyFont="1" applyFill="1" applyBorder="1" applyAlignment="1" applyProtection="1">
      <alignment horizontal="center" vertical="center" wrapText="1"/>
      <protection/>
    </xf>
    <xf numFmtId="3" fontId="27" fillId="50" borderId="10" xfId="0" applyNumberFormat="1" applyFont="1" applyFill="1" applyBorder="1" applyAlignment="1" applyProtection="1">
      <alignment horizontal="center" vertical="center" textRotation="90" wrapText="1"/>
      <protection/>
    </xf>
    <xf numFmtId="3" fontId="27" fillId="0" borderId="40" xfId="0" applyNumberFormat="1" applyFont="1" applyFill="1" applyBorder="1" applyAlignment="1" applyProtection="1">
      <alignment horizontal="center" vertical="center" textRotation="90" wrapText="1"/>
      <protection locked="0"/>
    </xf>
    <xf numFmtId="164" fontId="27" fillId="0" borderId="12" xfId="47" applyNumberFormat="1" applyFont="1" applyBorder="1" applyAlignment="1">
      <alignment horizontal="center" textRotation="90"/>
    </xf>
    <xf numFmtId="164" fontId="27" fillId="0" borderId="14" xfId="47" applyNumberFormat="1" applyFont="1" applyBorder="1" applyAlignment="1">
      <alignment horizontal="center" textRotation="90"/>
    </xf>
    <xf numFmtId="164" fontId="27" fillId="0" borderId="40" xfId="47" applyNumberFormat="1" applyFont="1" applyBorder="1" applyAlignment="1">
      <alignment horizontal="center" textRotation="90"/>
    </xf>
    <xf numFmtId="9" fontId="27" fillId="52" borderId="12" xfId="0" applyNumberFormat="1" applyFont="1" applyFill="1" applyBorder="1" applyAlignment="1">
      <alignment horizontal="center" vertical="center" textRotation="91" wrapText="1"/>
    </xf>
    <xf numFmtId="9" fontId="27" fillId="52" borderId="14" xfId="0" applyNumberFormat="1" applyFont="1" applyFill="1" applyBorder="1" applyAlignment="1">
      <alignment horizontal="center" vertical="center" textRotation="91" wrapText="1"/>
    </xf>
    <xf numFmtId="9" fontId="27" fillId="52" borderId="13" xfId="0" applyNumberFormat="1" applyFont="1" applyFill="1" applyBorder="1" applyAlignment="1">
      <alignment horizontal="center" vertical="center" textRotation="91"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8" xfId="0" applyFont="1" applyBorder="1" applyAlignment="1">
      <alignment horizontal="center" vertical="center" wrapText="1"/>
    </xf>
    <xf numFmtId="0" fontId="28" fillId="0" borderId="14" xfId="0" applyFont="1" applyBorder="1" applyAlignment="1">
      <alignment horizontal="center" vertical="center" wrapText="1"/>
    </xf>
    <xf numFmtId="0" fontId="27" fillId="0" borderId="18" xfId="0" applyFont="1" applyFill="1" applyBorder="1" applyAlignment="1">
      <alignment horizontal="center" vertical="center" wrapText="1"/>
    </xf>
    <xf numFmtId="0" fontId="27" fillId="0" borderId="14" xfId="0" applyFont="1" applyFill="1" applyBorder="1" applyAlignment="1">
      <alignment horizontal="center" vertical="center" wrapText="1"/>
    </xf>
    <xf numFmtId="164" fontId="27" fillId="0" borderId="11" xfId="47" applyNumberFormat="1" applyFont="1" applyBorder="1" applyAlignment="1">
      <alignment horizontal="center" textRotation="90"/>
    </xf>
    <xf numFmtId="164" fontId="27" fillId="0" borderId="13" xfId="47" applyNumberFormat="1" applyFont="1" applyBorder="1" applyAlignment="1">
      <alignment horizontal="center" textRotation="90"/>
    </xf>
    <xf numFmtId="3" fontId="27" fillId="35" borderId="12" xfId="0" applyNumberFormat="1" applyFont="1" applyFill="1" applyBorder="1" applyAlignment="1" applyProtection="1">
      <alignment horizontal="center" vertical="center" textRotation="90" wrapText="1"/>
      <protection locked="0"/>
    </xf>
    <xf numFmtId="3" fontId="27" fillId="35" borderId="14" xfId="0" applyNumberFormat="1" applyFont="1" applyFill="1" applyBorder="1" applyAlignment="1" applyProtection="1">
      <alignment horizontal="center" vertical="center" textRotation="90" wrapText="1"/>
      <protection locked="0"/>
    </xf>
    <xf numFmtId="3" fontId="27" fillId="35" borderId="40" xfId="0" applyNumberFormat="1" applyFont="1" applyFill="1" applyBorder="1" applyAlignment="1" applyProtection="1">
      <alignment horizontal="center" vertical="center" textRotation="90" wrapText="1"/>
      <protection locked="0"/>
    </xf>
    <xf numFmtId="3" fontId="27" fillId="0" borderId="18" xfId="0" applyNumberFormat="1" applyFont="1" applyFill="1" applyBorder="1" applyAlignment="1" applyProtection="1">
      <alignment horizontal="center" vertical="center"/>
      <protection locked="0"/>
    </xf>
    <xf numFmtId="3" fontId="27" fillId="0" borderId="14" xfId="0" applyNumberFormat="1" applyFont="1" applyFill="1" applyBorder="1" applyAlignment="1" applyProtection="1">
      <alignment horizontal="center" vertical="center"/>
      <protection locked="0"/>
    </xf>
    <xf numFmtId="3" fontId="27" fillId="0" borderId="40" xfId="0" applyNumberFormat="1" applyFont="1" applyFill="1" applyBorder="1" applyAlignment="1" applyProtection="1">
      <alignment horizontal="center" vertical="center"/>
      <protection locked="0"/>
    </xf>
    <xf numFmtId="0" fontId="27" fillId="52" borderId="23" xfId="0" applyFont="1" applyFill="1" applyBorder="1" applyAlignment="1">
      <alignment horizontal="center" vertical="center"/>
    </xf>
    <xf numFmtId="0" fontId="27" fillId="52" borderId="25" xfId="0" applyFont="1" applyFill="1" applyBorder="1" applyAlignment="1">
      <alignment horizontal="center" vertical="center"/>
    </xf>
    <xf numFmtId="0" fontId="27" fillId="52" borderId="63" xfId="0" applyFont="1" applyFill="1" applyBorder="1" applyAlignment="1">
      <alignment horizontal="center" vertical="center"/>
    </xf>
    <xf numFmtId="3" fontId="27" fillId="0" borderId="36" xfId="0" applyNumberFormat="1" applyFont="1" applyFill="1" applyBorder="1" applyAlignment="1" applyProtection="1">
      <alignment horizontal="center" vertical="center" textRotation="90" wrapText="1"/>
      <protection locked="0"/>
    </xf>
    <xf numFmtId="3" fontId="27" fillId="0" borderId="49" xfId="0" applyNumberFormat="1" applyFont="1" applyFill="1" applyBorder="1" applyAlignment="1" applyProtection="1">
      <alignment horizontal="center" vertical="center" textRotation="90" wrapText="1"/>
      <protection locked="0"/>
    </xf>
    <xf numFmtId="3" fontId="27" fillId="0" borderId="32" xfId="0" applyNumberFormat="1" applyFont="1" applyFill="1" applyBorder="1" applyAlignment="1" applyProtection="1">
      <alignment horizontal="center" vertical="center" textRotation="90" wrapText="1"/>
      <protection locked="0"/>
    </xf>
    <xf numFmtId="3" fontId="27" fillId="0" borderId="51" xfId="0" applyNumberFormat="1" applyFont="1" applyFill="1" applyBorder="1" applyAlignment="1" applyProtection="1">
      <alignment horizontal="center" vertical="center" textRotation="90" wrapText="1"/>
      <protection locked="0"/>
    </xf>
    <xf numFmtId="0" fontId="27" fillId="53" borderId="65" xfId="0" applyFont="1" applyFill="1" applyBorder="1" applyAlignment="1" applyProtection="1">
      <alignment horizontal="center" vertical="center" textRotation="90" wrapText="1"/>
      <protection locked="0"/>
    </xf>
    <xf numFmtId="0" fontId="27" fillId="53" borderId="66" xfId="0" applyFont="1" applyFill="1" applyBorder="1" applyAlignment="1" applyProtection="1">
      <alignment horizontal="center" vertical="center" textRotation="90" wrapText="1"/>
      <protection locked="0"/>
    </xf>
    <xf numFmtId="0" fontId="27" fillId="53" borderId="67" xfId="0" applyFont="1" applyFill="1" applyBorder="1" applyAlignment="1" applyProtection="1">
      <alignment horizontal="center" vertical="center" textRotation="90" wrapText="1"/>
      <protection locked="0"/>
    </xf>
    <xf numFmtId="0" fontId="11" fillId="0" borderId="21" xfId="0" applyFont="1" applyFill="1" applyBorder="1" applyAlignment="1" applyProtection="1">
      <alignment horizontal="center" vertical="center" textRotation="90" wrapText="1"/>
      <protection locked="0"/>
    </xf>
    <xf numFmtId="0" fontId="11" fillId="0" borderId="30" xfId="0" applyFont="1" applyFill="1" applyBorder="1" applyAlignment="1" applyProtection="1">
      <alignment horizontal="center" vertical="center" textRotation="90" wrapText="1"/>
      <protection locked="0"/>
    </xf>
    <xf numFmtId="0" fontId="11" fillId="0" borderId="11" xfId="0" applyFont="1" applyFill="1" applyBorder="1" applyAlignment="1" applyProtection="1">
      <alignment horizontal="center" vertical="center" textRotation="90" wrapText="1"/>
      <protection locked="0"/>
    </xf>
    <xf numFmtId="0" fontId="11" fillId="0" borderId="41" xfId="0" applyFont="1" applyFill="1" applyBorder="1" applyAlignment="1" applyProtection="1">
      <alignment horizontal="center" vertical="center" textRotation="90" wrapText="1"/>
      <protection locked="0"/>
    </xf>
    <xf numFmtId="0" fontId="27" fillId="0" borderId="68" xfId="0" applyFont="1" applyFill="1" applyBorder="1" applyAlignment="1">
      <alignment horizontal="center" vertical="center" textRotation="90" wrapText="1"/>
    </xf>
    <xf numFmtId="0" fontId="27" fillId="0" borderId="69" xfId="0" applyFont="1" applyFill="1" applyBorder="1" applyAlignment="1">
      <alignment horizontal="center" vertical="center" textRotation="90" wrapText="1"/>
    </xf>
    <xf numFmtId="0" fontId="27" fillId="53" borderId="55" xfId="0" applyFont="1" applyFill="1" applyBorder="1" applyAlignment="1" applyProtection="1">
      <alignment horizontal="center" vertical="center" textRotation="90" wrapText="1"/>
      <protection locked="0"/>
    </xf>
    <xf numFmtId="0" fontId="11" fillId="0" borderId="39" xfId="0" applyFont="1" applyFill="1" applyBorder="1" applyAlignment="1" applyProtection="1">
      <alignment horizontal="center" vertical="center" textRotation="90" wrapText="1"/>
      <protection locked="0"/>
    </xf>
    <xf numFmtId="0" fontId="11" fillId="0" borderId="12" xfId="0" applyFont="1" applyFill="1" applyBorder="1" applyAlignment="1" applyProtection="1">
      <alignment horizontal="center" vertical="center" textRotation="90" wrapText="1"/>
      <protection locked="0"/>
    </xf>
    <xf numFmtId="0" fontId="27" fillId="0" borderId="32" xfId="0" applyFont="1" applyFill="1" applyBorder="1" applyAlignment="1">
      <alignment horizontal="center" vertical="center" textRotation="90" wrapText="1"/>
    </xf>
    <xf numFmtId="0" fontId="13" fillId="0" borderId="12" xfId="0" applyFont="1" applyFill="1" applyBorder="1" applyAlignment="1">
      <alignment horizontal="center" vertical="center" wrapText="1"/>
    </xf>
    <xf numFmtId="3" fontId="27" fillId="0" borderId="18" xfId="0" applyNumberFormat="1" applyFont="1" applyFill="1" applyBorder="1" applyAlignment="1">
      <alignment horizontal="center" vertical="center" textRotation="255" wrapText="1"/>
    </xf>
    <xf numFmtId="0" fontId="27" fillId="0" borderId="14" xfId="0" applyFont="1" applyBorder="1" applyAlignment="1">
      <alignment textRotation="255"/>
    </xf>
    <xf numFmtId="0" fontId="27" fillId="0" borderId="40" xfId="0" applyFont="1" applyBorder="1" applyAlignment="1">
      <alignment textRotation="255"/>
    </xf>
    <xf numFmtId="3" fontId="27" fillId="0" borderId="26" xfId="0" applyNumberFormat="1" applyFont="1" applyFill="1" applyBorder="1" applyAlignment="1">
      <alignment horizontal="center" vertical="center" textRotation="255" wrapText="1"/>
    </xf>
    <xf numFmtId="0" fontId="27" fillId="0" borderId="19" xfId="0" applyFont="1" applyBorder="1" applyAlignment="1">
      <alignment textRotation="255"/>
    </xf>
    <xf numFmtId="0" fontId="27" fillId="0" borderId="58" xfId="0" applyFont="1" applyBorder="1" applyAlignment="1">
      <alignment textRotation="255"/>
    </xf>
    <xf numFmtId="0" fontId="13" fillId="0" borderId="37"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70" xfId="0" applyFont="1" applyFill="1" applyBorder="1" applyAlignment="1">
      <alignment horizontal="center" vertical="center" wrapText="1"/>
    </xf>
    <xf numFmtId="3" fontId="27" fillId="0" borderId="17" xfId="0" applyNumberFormat="1" applyFont="1" applyFill="1" applyBorder="1" applyAlignment="1">
      <alignment horizontal="center" vertical="center" textRotation="255" wrapText="1"/>
    </xf>
    <xf numFmtId="0" fontId="27" fillId="0" borderId="10" xfId="0" applyFont="1" applyBorder="1" applyAlignment="1">
      <alignment textRotation="255"/>
    </xf>
    <xf numFmtId="0" fontId="27" fillId="0" borderId="45" xfId="0" applyFont="1" applyBorder="1" applyAlignment="1">
      <alignment textRotation="255"/>
    </xf>
    <xf numFmtId="0" fontId="27" fillId="0" borderId="70" xfId="0" applyFont="1" applyBorder="1" applyAlignment="1">
      <alignment textRotation="255"/>
    </xf>
    <xf numFmtId="0" fontId="27" fillId="52" borderId="36" xfId="0" applyFont="1" applyFill="1" applyBorder="1" applyAlignment="1">
      <alignment horizontal="center" vertical="center" wrapText="1"/>
    </xf>
    <xf numFmtId="0" fontId="27" fillId="52" borderId="50" xfId="0" applyFont="1" applyFill="1" applyBorder="1" applyAlignment="1">
      <alignment horizontal="center" vertical="center" wrapText="1"/>
    </xf>
    <xf numFmtId="0" fontId="27" fillId="52" borderId="49"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40" xfId="0" applyFont="1" applyFill="1" applyBorder="1" applyAlignment="1">
      <alignment horizontal="center" vertical="center" wrapText="1"/>
    </xf>
    <xf numFmtId="3" fontId="27" fillId="35" borderId="31" xfId="0" applyNumberFormat="1" applyFont="1" applyFill="1" applyBorder="1" applyAlignment="1" applyProtection="1">
      <alignment horizontal="center" vertical="center" textRotation="90" wrapText="1"/>
      <protection locked="0"/>
    </xf>
    <xf numFmtId="3" fontId="27" fillId="35" borderId="50" xfId="0" applyNumberFormat="1" applyFont="1" applyFill="1" applyBorder="1" applyAlignment="1" applyProtection="1">
      <alignment horizontal="center" vertical="center" textRotation="90" wrapText="1"/>
      <protection locked="0"/>
    </xf>
    <xf numFmtId="3" fontId="27" fillId="35" borderId="49" xfId="0" applyNumberFormat="1" applyFont="1" applyFill="1" applyBorder="1" applyAlignment="1" applyProtection="1">
      <alignment horizontal="center" vertical="center" textRotation="90" wrapText="1"/>
      <protection locked="0"/>
    </xf>
    <xf numFmtId="3" fontId="27" fillId="0" borderId="50" xfId="0" applyNumberFormat="1" applyFont="1" applyFill="1" applyBorder="1" applyAlignment="1" applyProtection="1">
      <alignment horizontal="center" vertical="center" textRotation="90" wrapText="1"/>
      <protection locked="0"/>
    </xf>
    <xf numFmtId="0" fontId="27" fillId="53" borderId="40" xfId="0" applyFont="1" applyFill="1" applyBorder="1" applyAlignment="1" applyProtection="1">
      <alignment horizontal="center" vertical="center" textRotation="90" wrapText="1"/>
      <protection locked="0"/>
    </xf>
    <xf numFmtId="0" fontId="27" fillId="52" borderId="68" xfId="0" applyFont="1" applyFill="1" applyBorder="1" applyAlignment="1">
      <alignment horizontal="center" vertical="center" textRotation="90" wrapText="1"/>
    </xf>
    <xf numFmtId="0" fontId="27" fillId="52" borderId="41" xfId="0" applyFont="1" applyFill="1" applyBorder="1" applyAlignment="1" applyProtection="1">
      <alignment horizontal="center" vertical="center" textRotation="90" wrapText="1"/>
      <protection locked="0"/>
    </xf>
    <xf numFmtId="0" fontId="27" fillId="52" borderId="32" xfId="0" applyFont="1" applyFill="1" applyBorder="1" applyAlignment="1">
      <alignment horizontal="center" vertical="center" textRotation="90" wrapText="1"/>
    </xf>
    <xf numFmtId="0" fontId="27" fillId="52" borderId="69" xfId="0" applyFont="1" applyFill="1" applyBorder="1" applyAlignment="1">
      <alignment horizontal="center" vertical="center" textRotation="90" wrapText="1"/>
    </xf>
    <xf numFmtId="0" fontId="27" fillId="52" borderId="18" xfId="0" applyFont="1" applyFill="1" applyBorder="1" applyAlignment="1">
      <alignment horizontal="center" vertical="center" wrapText="1"/>
    </xf>
    <xf numFmtId="9" fontId="27" fillId="53" borderId="18" xfId="0" applyNumberFormat="1" applyFont="1" applyFill="1" applyBorder="1" applyAlignment="1" applyProtection="1">
      <alignment horizontal="center" vertical="center" wrapText="1"/>
      <protection locked="0"/>
    </xf>
    <xf numFmtId="9" fontId="27" fillId="53" borderId="14" xfId="0" applyNumberFormat="1" applyFont="1" applyFill="1" applyBorder="1" applyAlignment="1" applyProtection="1">
      <alignment horizontal="center" vertical="center" wrapText="1"/>
      <protection locked="0"/>
    </xf>
    <xf numFmtId="9" fontId="27" fillId="0" borderId="12" xfId="0" applyNumberFormat="1" applyFont="1" applyFill="1" applyBorder="1" applyAlignment="1">
      <alignment horizontal="center" vertical="center" wrapText="1"/>
    </xf>
    <xf numFmtId="9" fontId="27" fillId="0" borderId="14" xfId="0" applyNumberFormat="1" applyFont="1" applyFill="1" applyBorder="1" applyAlignment="1">
      <alignment horizontal="center" vertical="center" wrapText="1"/>
    </xf>
    <xf numFmtId="0" fontId="28" fillId="54" borderId="12" xfId="0" applyFont="1" applyFill="1" applyBorder="1" applyAlignment="1">
      <alignment horizontal="center" vertical="center" wrapText="1"/>
    </xf>
    <xf numFmtId="0" fontId="28" fillId="54" borderId="14" xfId="0" applyFont="1" applyFill="1" applyBorder="1" applyAlignment="1">
      <alignment horizontal="center" vertical="center" wrapText="1"/>
    </xf>
    <xf numFmtId="0" fontId="28" fillId="54" borderId="13" xfId="0" applyFont="1" applyFill="1" applyBorder="1" applyAlignment="1">
      <alignment horizontal="center" vertical="center" wrapText="1"/>
    </xf>
    <xf numFmtId="0" fontId="28" fillId="0" borderId="18" xfId="0" applyFont="1" applyBorder="1" applyAlignment="1">
      <alignment horizontal="center" vertical="center" wrapText="1"/>
    </xf>
    <xf numFmtId="0" fontId="28" fillId="0" borderId="40" xfId="0" applyFont="1" applyBorder="1" applyAlignment="1">
      <alignment horizontal="center" vertical="center" wrapText="1"/>
    </xf>
    <xf numFmtId="0" fontId="27" fillId="52" borderId="40" xfId="0" applyFont="1" applyFill="1" applyBorder="1" applyAlignment="1">
      <alignment horizontal="center" vertical="center" wrapText="1"/>
    </xf>
    <xf numFmtId="0" fontId="27" fillId="52" borderId="37" xfId="0" applyFont="1" applyFill="1" applyBorder="1" applyAlignment="1">
      <alignment horizontal="center" vertical="center" wrapText="1"/>
    </xf>
    <xf numFmtId="0" fontId="27" fillId="52" borderId="51" xfId="0" applyFont="1" applyFill="1" applyBorder="1" applyAlignment="1">
      <alignment horizontal="center" vertical="center" wrapText="1"/>
    </xf>
    <xf numFmtId="0" fontId="27" fillId="52" borderId="70" xfId="0" applyFont="1" applyFill="1" applyBorder="1" applyAlignment="1">
      <alignment horizontal="center" vertical="center" wrapText="1"/>
    </xf>
    <xf numFmtId="0" fontId="27" fillId="52" borderId="51" xfId="0" applyFont="1" applyFill="1" applyBorder="1" applyAlignment="1">
      <alignment horizontal="center" vertical="center" textRotation="255" wrapText="1"/>
    </xf>
    <xf numFmtId="0" fontId="27" fillId="52" borderId="70" xfId="0" applyFont="1" applyFill="1" applyBorder="1" applyAlignment="1">
      <alignment horizontal="center" vertical="center" textRotation="255" wrapText="1"/>
    </xf>
    <xf numFmtId="164" fontId="27" fillId="35" borderId="31" xfId="47" applyNumberFormat="1" applyFont="1" applyFill="1" applyBorder="1" applyAlignment="1" applyProtection="1">
      <alignment horizontal="center" vertical="center" textRotation="90" wrapText="1"/>
      <protection locked="0"/>
    </xf>
    <xf numFmtId="164" fontId="27" fillId="35" borderId="50" xfId="47" applyNumberFormat="1" applyFont="1" applyFill="1" applyBorder="1" applyAlignment="1" applyProtection="1">
      <alignment horizontal="center" vertical="center" textRotation="90" wrapText="1"/>
      <protection locked="0"/>
    </xf>
    <xf numFmtId="164" fontId="27" fillId="35" borderId="49" xfId="47" applyNumberFormat="1" applyFont="1" applyFill="1" applyBorder="1" applyAlignment="1" applyProtection="1">
      <alignment horizontal="center" vertical="center" textRotation="90" wrapText="1"/>
      <protection locked="0"/>
    </xf>
    <xf numFmtId="3" fontId="27" fillId="0" borderId="18" xfId="0" applyNumberFormat="1" applyFont="1" applyFill="1" applyBorder="1" applyAlignment="1" applyProtection="1">
      <alignment horizontal="center" vertical="center" textRotation="90" wrapText="1"/>
      <protection locked="0"/>
    </xf>
    <xf numFmtId="3" fontId="27" fillId="0" borderId="41" xfId="0" applyNumberFormat="1" applyFont="1" applyFill="1" applyBorder="1" applyAlignment="1" applyProtection="1">
      <alignment horizontal="center" vertical="center" textRotation="90" wrapText="1"/>
      <protection locked="0"/>
    </xf>
    <xf numFmtId="0" fontId="28" fillId="0" borderId="18" xfId="0" applyFont="1" applyBorder="1" applyAlignment="1">
      <alignment horizontal="center" vertical="center" textRotation="255" wrapText="1"/>
    </xf>
    <xf numFmtId="0" fontId="28" fillId="0" borderId="14" xfId="0" applyFont="1" applyBorder="1" applyAlignment="1">
      <alignment horizontal="center" vertical="center" textRotation="255" wrapText="1"/>
    </xf>
    <xf numFmtId="0" fontId="28" fillId="0" borderId="40" xfId="0" applyFont="1" applyBorder="1" applyAlignment="1">
      <alignment horizontal="center" vertical="center" textRotation="255" wrapText="1"/>
    </xf>
    <xf numFmtId="3" fontId="27" fillId="52" borderId="14" xfId="0" applyNumberFormat="1" applyFont="1" applyFill="1" applyBorder="1" applyAlignment="1">
      <alignment horizontal="center" vertical="center" textRotation="255" wrapText="1"/>
    </xf>
    <xf numFmtId="3" fontId="27" fillId="52" borderId="40" xfId="0" applyNumberFormat="1" applyFont="1" applyFill="1" applyBorder="1" applyAlignment="1">
      <alignment horizontal="center" vertical="center" textRotation="255" wrapText="1"/>
    </xf>
    <xf numFmtId="0" fontId="27" fillId="52" borderId="18" xfId="0" applyFont="1" applyFill="1" applyBorder="1" applyAlignment="1">
      <alignment horizontal="center" vertical="center" textRotation="255" wrapText="1"/>
    </xf>
    <xf numFmtId="0" fontId="27" fillId="52" borderId="14" xfId="0" applyFont="1" applyFill="1" applyBorder="1" applyAlignment="1">
      <alignment horizontal="center" vertical="center" textRotation="255" wrapText="1"/>
    </xf>
    <xf numFmtId="0" fontId="27" fillId="52" borderId="40" xfId="0" applyFont="1" applyFill="1" applyBorder="1" applyAlignment="1">
      <alignment horizontal="center" vertical="center" textRotation="255" wrapText="1"/>
    </xf>
    <xf numFmtId="9" fontId="27" fillId="53" borderId="40" xfId="0" applyNumberFormat="1" applyFont="1" applyFill="1" applyBorder="1" applyAlignment="1" applyProtection="1">
      <alignment horizontal="center" vertical="center" wrapText="1"/>
      <protection locked="0"/>
    </xf>
    <xf numFmtId="9" fontId="27" fillId="0" borderId="40"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7" fillId="0" borderId="51" xfId="0" applyFont="1" applyFill="1" applyBorder="1" applyAlignment="1">
      <alignment horizontal="center" vertical="center" textRotation="90" wrapText="1"/>
    </xf>
    <xf numFmtId="0" fontId="27" fillId="0" borderId="70" xfId="0" applyFont="1" applyFill="1" applyBorder="1" applyAlignment="1">
      <alignment horizontal="center" vertical="center" textRotation="90" wrapText="1"/>
    </xf>
    <xf numFmtId="0" fontId="27" fillId="52" borderId="31"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27" fillId="0" borderId="12" xfId="0" applyFont="1" applyBorder="1" applyAlignment="1">
      <alignment horizontal="center" vertical="center" textRotation="255" wrapText="1"/>
    </xf>
    <xf numFmtId="0" fontId="27" fillId="0" borderId="14" xfId="0" applyFont="1" applyBorder="1" applyAlignment="1">
      <alignment horizontal="center" vertical="center" textRotation="255" wrapText="1"/>
    </xf>
    <xf numFmtId="0" fontId="27" fillId="0" borderId="40" xfId="0" applyFont="1" applyBorder="1" applyAlignment="1">
      <alignment horizontal="center" vertical="center" textRotation="255" wrapText="1"/>
    </xf>
    <xf numFmtId="0" fontId="27" fillId="0" borderId="14" xfId="0" applyNumberFormat="1" applyFont="1" applyFill="1" applyBorder="1" applyAlignment="1">
      <alignment horizontal="center" vertical="center" wrapText="1"/>
    </xf>
    <xf numFmtId="0" fontId="27" fillId="0" borderId="40" xfId="0" applyNumberFormat="1" applyFont="1" applyFill="1" applyBorder="1" applyAlignment="1">
      <alignment horizontal="center" vertical="center" wrapText="1"/>
    </xf>
    <xf numFmtId="0" fontId="27" fillId="0" borderId="12" xfId="0" applyFont="1" applyFill="1" applyBorder="1" applyAlignment="1" applyProtection="1">
      <alignment horizontal="center" vertical="center" textRotation="255" wrapText="1"/>
      <protection locked="0"/>
    </xf>
    <xf numFmtId="0" fontId="27" fillId="0" borderId="14" xfId="0" applyFont="1" applyFill="1" applyBorder="1" applyAlignment="1" applyProtection="1">
      <alignment horizontal="center" vertical="center" textRotation="255" wrapText="1"/>
      <protection locked="0"/>
    </xf>
    <xf numFmtId="0" fontId="27" fillId="0" borderId="40" xfId="0" applyFont="1" applyFill="1" applyBorder="1" applyAlignment="1" applyProtection="1">
      <alignment horizontal="center" vertical="center" textRotation="255" wrapText="1"/>
      <protection locked="0"/>
    </xf>
    <xf numFmtId="0" fontId="27" fillId="0" borderId="32" xfId="0" applyFont="1" applyFill="1" applyBorder="1" applyAlignment="1" applyProtection="1">
      <alignment horizontal="center" vertical="center" textRotation="255" wrapText="1"/>
      <protection locked="0"/>
    </xf>
    <xf numFmtId="0" fontId="27" fillId="0" borderId="51" xfId="0" applyFont="1" applyFill="1" applyBorder="1" applyAlignment="1" applyProtection="1">
      <alignment horizontal="center" vertical="center" textRotation="255" wrapText="1"/>
      <protection locked="0"/>
    </xf>
    <xf numFmtId="0" fontId="27" fillId="0" borderId="70" xfId="0" applyFont="1" applyFill="1" applyBorder="1" applyAlignment="1" applyProtection="1">
      <alignment horizontal="center" vertical="center" textRotation="255" wrapText="1"/>
      <protection locked="0"/>
    </xf>
    <xf numFmtId="0" fontId="27" fillId="52" borderId="40" xfId="0" applyFont="1" applyFill="1" applyBorder="1" applyAlignment="1" applyProtection="1">
      <alignment horizontal="center" vertical="center" textRotation="90" wrapText="1"/>
      <protection locked="0"/>
    </xf>
    <xf numFmtId="0" fontId="11" fillId="0" borderId="14" xfId="0" applyFont="1" applyFill="1" applyBorder="1" applyAlignment="1" applyProtection="1">
      <alignment horizontal="center" vertical="center" textRotation="90" wrapText="1"/>
      <protection locked="0"/>
    </xf>
    <xf numFmtId="0" fontId="11" fillId="0" borderId="40" xfId="0" applyFont="1" applyFill="1" applyBorder="1" applyAlignment="1" applyProtection="1">
      <alignment horizontal="center" vertical="center" textRotation="90" wrapText="1"/>
      <protection locked="0"/>
    </xf>
    <xf numFmtId="0" fontId="27" fillId="0" borderId="14"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18" xfId="0" applyFont="1" applyBorder="1" applyAlignment="1">
      <alignment horizontal="center" vertical="center" textRotation="255" wrapText="1"/>
    </xf>
    <xf numFmtId="9" fontId="27" fillId="52" borderId="51" xfId="0" applyNumberFormat="1" applyFont="1" applyFill="1" applyBorder="1" applyAlignment="1">
      <alignment horizontal="center" vertical="center" textRotation="91" wrapText="1"/>
    </xf>
    <xf numFmtId="0" fontId="27" fillId="52" borderId="51" xfId="0" applyFont="1" applyFill="1" applyBorder="1" applyAlignment="1">
      <alignment horizontal="center" vertical="center" textRotation="91" wrapText="1"/>
    </xf>
    <xf numFmtId="0" fontId="27" fillId="52" borderId="70" xfId="0" applyFont="1" applyFill="1" applyBorder="1" applyAlignment="1">
      <alignment horizontal="center" vertical="center" textRotation="91" wrapText="1"/>
    </xf>
    <xf numFmtId="0" fontId="27" fillId="52" borderId="42" xfId="0" applyFont="1" applyFill="1" applyBorder="1" applyAlignment="1">
      <alignment horizontal="center" vertical="center" wrapText="1"/>
    </xf>
    <xf numFmtId="0" fontId="27" fillId="52" borderId="43"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40" xfId="0" applyFont="1" applyBorder="1" applyAlignment="1">
      <alignment horizontal="center" vertical="center" wrapText="1"/>
    </xf>
    <xf numFmtId="0" fontId="27" fillId="0" borderId="11" xfId="0" applyFont="1" applyFill="1" applyBorder="1" applyAlignment="1" applyProtection="1">
      <alignment horizontal="center" vertical="center" textRotation="255" wrapText="1"/>
      <protection locked="0"/>
    </xf>
    <xf numFmtId="0" fontId="27" fillId="0" borderId="41" xfId="0" applyFont="1" applyFill="1" applyBorder="1" applyAlignment="1" applyProtection="1">
      <alignment horizontal="center" vertical="center" textRotation="255" wrapText="1"/>
      <protection locked="0"/>
    </xf>
    <xf numFmtId="0" fontId="27" fillId="0" borderId="68" xfId="0" applyFont="1" applyFill="1" applyBorder="1" applyAlignment="1" applyProtection="1">
      <alignment horizontal="center" vertical="center" textRotation="255" wrapText="1"/>
      <protection locked="0"/>
    </xf>
    <xf numFmtId="0" fontId="27" fillId="0" borderId="69" xfId="0" applyFont="1" applyFill="1" applyBorder="1" applyAlignment="1" applyProtection="1">
      <alignment horizontal="center" vertical="center" textRotation="255" wrapText="1"/>
      <protection locked="0"/>
    </xf>
    <xf numFmtId="3" fontId="27" fillId="0" borderId="12" xfId="0" applyNumberFormat="1" applyFont="1" applyFill="1" applyBorder="1" applyAlignment="1">
      <alignment horizontal="center" vertical="center" wrapText="1"/>
    </xf>
    <xf numFmtId="0" fontId="27" fillId="0" borderId="14" xfId="0" applyFont="1" applyBorder="1" applyAlignment="1">
      <alignment/>
    </xf>
    <xf numFmtId="0" fontId="27" fillId="0" borderId="40" xfId="0" applyFont="1" applyBorder="1" applyAlignment="1">
      <alignment/>
    </xf>
    <xf numFmtId="9" fontId="27" fillId="0" borderId="19" xfId="0" applyNumberFormat="1" applyFont="1" applyFill="1" applyBorder="1" applyAlignment="1">
      <alignment horizontal="center" vertical="center" wrapText="1"/>
    </xf>
    <xf numFmtId="0" fontId="28" fillId="0" borderId="45" xfId="0" applyFont="1" applyBorder="1" applyAlignment="1">
      <alignment horizontal="center" vertical="center" textRotation="255" wrapText="1"/>
    </xf>
    <xf numFmtId="0" fontId="27" fillId="52" borderId="58" xfId="0" applyFont="1" applyFill="1" applyBorder="1" applyAlignment="1">
      <alignment horizontal="center" vertical="center" textRotation="255" wrapText="1"/>
    </xf>
    <xf numFmtId="9" fontId="27" fillId="52" borderId="14" xfId="0" applyNumberFormat="1" applyFont="1" applyFill="1" applyBorder="1" applyAlignment="1">
      <alignment horizontal="center" vertical="center" textRotation="255" wrapText="1"/>
    </xf>
    <xf numFmtId="9" fontId="27" fillId="52" borderId="18" xfId="0" applyNumberFormat="1" applyFont="1" applyFill="1" applyBorder="1" applyAlignment="1">
      <alignment horizontal="center" vertical="center" textRotation="255" wrapText="1"/>
    </xf>
    <xf numFmtId="0" fontId="13" fillId="0" borderId="13" xfId="0" applyFont="1" applyFill="1" applyBorder="1" applyAlignment="1">
      <alignment horizontal="center" vertical="center" wrapText="1"/>
    </xf>
    <xf numFmtId="3" fontId="27" fillId="0" borderId="14" xfId="0" applyNumberFormat="1" applyFont="1" applyFill="1" applyBorder="1" applyAlignment="1">
      <alignment horizontal="center" vertical="center" wrapText="1"/>
    </xf>
    <xf numFmtId="3" fontId="27" fillId="0" borderId="40" xfId="0" applyNumberFormat="1" applyFont="1" applyFill="1" applyBorder="1" applyAlignment="1">
      <alignment horizontal="center" vertical="center" wrapText="1"/>
    </xf>
    <xf numFmtId="3" fontId="27" fillId="0" borderId="37" xfId="0" applyNumberFormat="1" applyFont="1" applyFill="1" applyBorder="1" applyAlignment="1">
      <alignment horizontal="center" vertical="center" textRotation="255" wrapText="1"/>
    </xf>
    <xf numFmtId="0" fontId="27" fillId="0" borderId="51" xfId="0" applyFont="1" applyBorder="1" applyAlignment="1">
      <alignment textRotation="255"/>
    </xf>
    <xf numFmtId="0" fontId="27" fillId="0" borderId="11" xfId="0" applyFont="1" applyBorder="1" applyAlignment="1">
      <alignment/>
    </xf>
    <xf numFmtId="0" fontId="27" fillId="57" borderId="12" xfId="0" applyFont="1" applyFill="1" applyBorder="1" applyAlignment="1" applyProtection="1">
      <alignment horizontal="center" vertical="center" textRotation="90" wrapText="1"/>
      <protection locked="0"/>
    </xf>
    <xf numFmtId="0" fontId="27" fillId="57" borderId="40" xfId="0" applyFont="1" applyFill="1" applyBorder="1" applyAlignment="1" applyProtection="1">
      <alignment horizontal="center" vertical="center" textRotation="90" wrapText="1"/>
      <protection locked="0"/>
    </xf>
    <xf numFmtId="0" fontId="27" fillId="0" borderId="12" xfId="0" applyFont="1" applyFill="1" applyBorder="1" applyAlignment="1" applyProtection="1">
      <alignment horizontal="center" vertical="center" textRotation="90" wrapText="1"/>
      <protection locked="0"/>
    </xf>
    <xf numFmtId="0" fontId="27" fillId="0" borderId="40" xfId="0" applyFont="1" applyFill="1" applyBorder="1" applyAlignment="1" applyProtection="1">
      <alignment horizontal="center" vertical="center" textRotation="90" wrapText="1"/>
      <protection locked="0"/>
    </xf>
    <xf numFmtId="0" fontId="27" fillId="0" borderId="11" xfId="0" applyFont="1" applyFill="1" applyBorder="1" applyAlignment="1" applyProtection="1">
      <alignment horizontal="center" vertical="center" textRotation="90" wrapText="1"/>
      <protection locked="0"/>
    </xf>
    <xf numFmtId="0" fontId="27" fillId="0" borderId="41" xfId="0" applyFont="1" applyFill="1" applyBorder="1" applyAlignment="1" applyProtection="1">
      <alignment horizontal="center" vertical="center" textRotation="90" wrapText="1"/>
      <protection locked="0"/>
    </xf>
    <xf numFmtId="0" fontId="27" fillId="0" borderId="41" xfId="0" applyFont="1" applyBorder="1" applyAlignment="1">
      <alignment/>
    </xf>
    <xf numFmtId="0" fontId="27" fillId="57" borderId="14" xfId="0" applyFont="1" applyFill="1" applyBorder="1" applyAlignment="1" applyProtection="1">
      <alignment horizontal="center" vertical="center" textRotation="90" wrapText="1"/>
      <protection locked="0"/>
    </xf>
    <xf numFmtId="9" fontId="13" fillId="0" borderId="12" xfId="0" applyNumberFormat="1" applyFont="1" applyFill="1" applyBorder="1" applyAlignment="1">
      <alignment horizontal="center" vertical="center" wrapText="1"/>
    </xf>
    <xf numFmtId="9" fontId="13" fillId="0" borderId="40" xfId="0" applyNumberFormat="1" applyFont="1" applyFill="1" applyBorder="1" applyAlignment="1">
      <alignment horizontal="center" vertical="center" wrapText="1"/>
    </xf>
    <xf numFmtId="0" fontId="27" fillId="52" borderId="36" xfId="0" applyFont="1" applyFill="1" applyBorder="1" applyAlignment="1">
      <alignment horizontal="center" wrapText="1"/>
    </xf>
    <xf numFmtId="0" fontId="27" fillId="52" borderId="50" xfId="0" applyFont="1" applyFill="1" applyBorder="1" applyAlignment="1">
      <alignment horizontal="center" wrapText="1"/>
    </xf>
    <xf numFmtId="3" fontId="27" fillId="0" borderId="40" xfId="0" applyNumberFormat="1" applyFont="1" applyFill="1" applyBorder="1" applyAlignment="1">
      <alignment horizontal="center" vertical="center" textRotation="255" wrapText="1"/>
    </xf>
    <xf numFmtId="3" fontId="27" fillId="0" borderId="70" xfId="0" applyNumberFormat="1" applyFont="1" applyFill="1" applyBorder="1" applyAlignment="1">
      <alignment horizontal="center" vertical="center" textRotation="255" wrapText="1"/>
    </xf>
    <xf numFmtId="0" fontId="27" fillId="57" borderId="13" xfId="0" applyFont="1" applyFill="1" applyBorder="1" applyAlignment="1" applyProtection="1">
      <alignment horizontal="center" vertical="center" textRotation="90" wrapText="1"/>
      <protection locked="0"/>
    </xf>
    <xf numFmtId="9" fontId="27" fillId="0" borderId="13" xfId="0" applyNumberFormat="1" applyFont="1" applyFill="1" applyBorder="1" applyAlignment="1">
      <alignment horizontal="center" vertical="center" wrapText="1"/>
    </xf>
    <xf numFmtId="3" fontId="30" fillId="49" borderId="11" xfId="0" applyNumberFormat="1" applyFont="1" applyFill="1" applyBorder="1" applyAlignment="1" applyProtection="1">
      <alignment horizontal="center" vertical="center" wrapText="1"/>
      <protection/>
    </xf>
    <xf numFmtId="0" fontId="30" fillId="48" borderId="11" xfId="0" applyFont="1" applyFill="1" applyBorder="1" applyAlignment="1" applyProtection="1">
      <alignment horizontal="center" vertical="center" textRotation="90" wrapText="1"/>
      <protection/>
    </xf>
    <xf numFmtId="0" fontId="30" fillId="48" borderId="11" xfId="0" applyFont="1" applyFill="1" applyBorder="1" applyAlignment="1">
      <alignment horizontal="center" vertical="center" textRotation="90" wrapText="1"/>
    </xf>
    <xf numFmtId="4" fontId="30" fillId="48" borderId="11" xfId="0" applyNumberFormat="1" applyFont="1" applyFill="1" applyBorder="1" applyAlignment="1" applyProtection="1">
      <alignment horizontal="center" vertical="center" textRotation="90" wrapText="1"/>
      <protection/>
    </xf>
    <xf numFmtId="0" fontId="33" fillId="34" borderId="11" xfId="0" applyFont="1" applyFill="1" applyBorder="1" applyAlignment="1">
      <alignment horizontal="center"/>
    </xf>
    <xf numFmtId="0" fontId="33" fillId="34" borderId="11" xfId="0" applyFont="1" applyFill="1" applyBorder="1" applyAlignment="1">
      <alignment horizontal="left" vertical="center" wrapText="1"/>
    </xf>
    <xf numFmtId="0" fontId="28" fillId="0" borderId="11" xfId="0" applyFont="1" applyBorder="1" applyAlignment="1">
      <alignment horizontal="center" vertical="center" textRotation="255" wrapText="1"/>
    </xf>
    <xf numFmtId="3" fontId="27" fillId="52" borderId="11" xfId="0" applyNumberFormat="1" applyFont="1" applyFill="1" applyBorder="1" applyAlignment="1">
      <alignment horizontal="center" vertical="center" textRotation="255" wrapText="1"/>
    </xf>
    <xf numFmtId="0" fontId="27" fillId="52" borderId="11" xfId="0" applyFont="1" applyFill="1" applyBorder="1" applyAlignment="1">
      <alignment horizontal="center" vertical="center"/>
    </xf>
    <xf numFmtId="0" fontId="28" fillId="0" borderId="11" xfId="0" applyFont="1" applyBorder="1" applyAlignment="1">
      <alignment horizontal="center" vertical="center" wrapText="1"/>
    </xf>
    <xf numFmtId="0" fontId="27" fillId="0" borderId="11" xfId="0" applyNumberFormat="1" applyFont="1" applyFill="1" applyBorder="1" applyAlignment="1">
      <alignment horizontal="center" vertical="center" wrapText="1"/>
    </xf>
    <xf numFmtId="9" fontId="27" fillId="0" borderId="11" xfId="0" applyNumberFormat="1" applyFont="1" applyFill="1" applyBorder="1" applyAlignment="1" applyProtection="1">
      <alignment horizontal="center" vertical="center" textRotation="255" wrapText="1"/>
      <protection locked="0"/>
    </xf>
    <xf numFmtId="0" fontId="14" fillId="0" borderId="11" xfId="0" applyFont="1" applyFill="1" applyBorder="1" applyAlignment="1">
      <alignment horizontal="center" vertical="center" wrapText="1"/>
    </xf>
    <xf numFmtId="0" fontId="27" fillId="0" borderId="11" xfId="0" applyFont="1" applyBorder="1" applyAlignment="1">
      <alignment horizontal="center" vertical="center" textRotation="255" wrapText="1"/>
    </xf>
    <xf numFmtId="9" fontId="27" fillId="52" borderId="11" xfId="0" applyNumberFormat="1" applyFont="1" applyFill="1" applyBorder="1" applyAlignment="1">
      <alignment horizontal="center" vertical="center" textRotation="91" wrapText="1"/>
    </xf>
    <xf numFmtId="0" fontId="27" fillId="0" borderId="11" xfId="0" applyFont="1" applyFill="1" applyBorder="1" applyAlignment="1">
      <alignment horizontal="center" vertical="center" textRotation="90" wrapText="1"/>
    </xf>
    <xf numFmtId="0" fontId="13" fillId="0" borderId="11" xfId="0" applyFont="1" applyFill="1" applyBorder="1" applyAlignment="1">
      <alignment horizontal="center" vertical="center" wrapText="1"/>
    </xf>
    <xf numFmtId="3" fontId="27" fillId="0" borderId="11" xfId="0" applyNumberFormat="1" applyFont="1" applyFill="1" applyBorder="1" applyAlignment="1">
      <alignment horizontal="center" vertical="center" textRotation="255" wrapText="1"/>
    </xf>
    <xf numFmtId="0" fontId="27" fillId="0" borderId="11" xfId="0" applyFont="1" applyBorder="1" applyAlignment="1">
      <alignment textRotation="255"/>
    </xf>
    <xf numFmtId="3" fontId="27" fillId="35" borderId="11" xfId="0" applyNumberFormat="1" applyFont="1" applyFill="1" applyBorder="1" applyAlignment="1" applyProtection="1">
      <alignment horizontal="center" vertical="center" textRotation="90" wrapText="1"/>
      <protection locked="0"/>
    </xf>
    <xf numFmtId="0" fontId="28" fillId="54" borderId="11"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7" fillId="52" borderId="13" xfId="0" applyFont="1" applyFill="1" applyBorder="1" applyAlignment="1">
      <alignment horizontal="center" vertical="center"/>
    </xf>
    <xf numFmtId="0" fontId="14" fillId="0" borderId="21" xfId="0" applyFont="1" applyFill="1" applyBorder="1" applyAlignment="1">
      <alignment horizontal="center" vertical="center" wrapText="1"/>
    </xf>
    <xf numFmtId="3" fontId="27" fillId="0" borderId="11" xfId="0" applyNumberFormat="1" applyFont="1" applyFill="1" applyBorder="1" applyAlignment="1">
      <alignment horizontal="center" vertical="center" wrapText="1"/>
    </xf>
    <xf numFmtId="0" fontId="27" fillId="0" borderId="11" xfId="0" applyFont="1" applyBorder="1" applyAlignment="1">
      <alignment/>
    </xf>
    <xf numFmtId="3" fontId="27" fillId="0" borderId="11" xfId="0" applyNumberFormat="1" applyFont="1" applyFill="1" applyBorder="1" applyAlignment="1" applyProtection="1">
      <alignment horizontal="center" vertical="center"/>
      <protection locked="0"/>
    </xf>
    <xf numFmtId="0" fontId="11" fillId="0" borderId="11" xfId="0" applyFont="1" applyBorder="1" applyAlignment="1">
      <alignment horizontal="center" vertical="center" wrapText="1"/>
    </xf>
    <xf numFmtId="9" fontId="27" fillId="52" borderId="11" xfId="0" applyNumberFormat="1" applyFont="1" applyFill="1" applyBorder="1" applyAlignment="1">
      <alignment horizontal="center" vertical="center" textRotation="255" wrapText="1"/>
    </xf>
    <xf numFmtId="9" fontId="27" fillId="53" borderId="12" xfId="0" applyNumberFormat="1" applyFont="1" applyFill="1" applyBorder="1" applyAlignment="1" applyProtection="1">
      <alignment horizontal="center" vertical="center" wrapText="1"/>
      <protection locked="0"/>
    </xf>
    <xf numFmtId="9" fontId="27" fillId="53" borderId="13" xfId="0" applyNumberFormat="1" applyFont="1" applyFill="1" applyBorder="1" applyAlignment="1" applyProtection="1">
      <alignment horizontal="center" vertical="center" wrapText="1"/>
      <protection locked="0"/>
    </xf>
    <xf numFmtId="0" fontId="27" fillId="0" borderId="56" xfId="0" applyFont="1" applyFill="1" applyBorder="1" applyAlignment="1">
      <alignment horizontal="center"/>
    </xf>
    <xf numFmtId="0" fontId="27" fillId="0" borderId="0" xfId="0" applyFont="1" applyFill="1" applyBorder="1" applyAlignment="1">
      <alignment horizontal="center"/>
    </xf>
    <xf numFmtId="0" fontId="27" fillId="0" borderId="47" xfId="0" applyFont="1" applyFill="1" applyBorder="1" applyAlignment="1">
      <alignment horizontal="center"/>
    </xf>
    <xf numFmtId="0" fontId="27" fillId="0" borderId="57"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2"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CG242"/>
  <sheetViews>
    <sheetView zoomScale="90" zoomScaleNormal="90" zoomScalePageLayoutView="0" workbookViewId="0" topLeftCell="E30">
      <selection activeCell="J30" sqref="J30"/>
    </sheetView>
  </sheetViews>
  <sheetFormatPr defaultColWidth="11.421875" defaultRowHeight="15"/>
  <cols>
    <col min="1" max="1" width="3.57421875" style="1" customWidth="1"/>
    <col min="2" max="2" width="7.140625" style="0" customWidth="1"/>
    <col min="3" max="3" width="6.57421875" style="0" customWidth="1"/>
    <col min="4" max="4" width="4.57421875" style="0" customWidth="1"/>
    <col min="5" max="5" width="5.140625" style="59" customWidth="1"/>
    <col min="6" max="6" width="0.9921875" style="0" hidden="1" customWidth="1"/>
    <col min="7" max="7" width="3.8515625" style="0" hidden="1" customWidth="1"/>
    <col min="8" max="8" width="7.140625" style="0" customWidth="1"/>
    <col min="9" max="9" width="3.8515625" style="0" customWidth="1"/>
    <col min="10" max="10" width="17.57421875" style="0" customWidth="1"/>
    <col min="11" max="11" width="16.28125" style="0" customWidth="1"/>
    <col min="12" max="12" width="5.421875" style="0" customWidth="1"/>
    <col min="13" max="13" width="5.28125" style="0" customWidth="1"/>
    <col min="14" max="14" width="4.57421875" style="0" customWidth="1"/>
    <col min="15" max="17" width="4.00390625" style="0" customWidth="1"/>
    <col min="18" max="18" width="5.28125" style="0" customWidth="1"/>
    <col min="19" max="19" width="13.8515625" style="184" customWidth="1"/>
    <col min="20" max="20" width="20.57421875" style="0" customWidth="1"/>
    <col min="21" max="21" width="15.28125" style="0" customWidth="1"/>
    <col min="22" max="22" width="4.7109375" style="0" customWidth="1"/>
    <col min="23" max="23" width="8.28125" style="0" customWidth="1"/>
    <col min="24" max="24" width="4.8515625" style="0" customWidth="1"/>
    <col min="25" max="25" width="4.57421875" style="0" customWidth="1"/>
    <col min="26" max="26" width="8.7109375" style="0" customWidth="1"/>
    <col min="27" max="28" width="9.140625" style="0" hidden="1" customWidth="1"/>
    <col min="29" max="29" width="8.00390625" style="0" customWidth="1"/>
    <col min="30" max="31" width="9.140625" style="0" hidden="1" customWidth="1"/>
    <col min="32" max="32" width="8.140625" style="0" customWidth="1"/>
    <col min="33" max="34" width="9.140625" style="0" hidden="1" customWidth="1"/>
    <col min="35" max="35" width="7.7109375" style="0" customWidth="1"/>
    <col min="36" max="37" width="9.140625" style="0" hidden="1" customWidth="1"/>
    <col min="38" max="38" width="7.7109375" style="0" customWidth="1"/>
    <col min="39" max="39" width="9.140625" style="0" hidden="1" customWidth="1"/>
    <col min="40" max="40" width="1.7109375" style="151" customWidth="1"/>
    <col min="41" max="50" width="4.421875" style="65" customWidth="1"/>
    <col min="51" max="51" width="4.421875" style="319" customWidth="1"/>
    <col min="52" max="52" width="15.57421875" style="65" customWidth="1"/>
    <col min="53" max="53" width="9.421875" style="65" customWidth="1"/>
    <col min="54" max="58" width="8.421875" style="65" customWidth="1"/>
    <col min="59" max="60" width="8.28125" style="65" customWidth="1"/>
    <col min="61" max="61" width="9.421875" style="381" hidden="1" customWidth="1"/>
    <col min="62" max="71" width="9.421875" style="65" hidden="1" customWidth="1"/>
    <col min="72" max="80" width="9.421875" style="2" hidden="1" customWidth="1"/>
    <col min="81" max="81" width="9.57421875" style="2" customWidth="1"/>
    <col min="82" max="82" width="34.140625" style="74" hidden="1" customWidth="1"/>
    <col min="83" max="83" width="5.8515625" style="0" customWidth="1"/>
  </cols>
  <sheetData>
    <row r="1" ht="10.5" customHeight="1" hidden="1">
      <c r="E1"/>
    </row>
    <row r="2" spans="2:81" ht="241.5" customHeight="1" hidden="1">
      <c r="B2" s="1002" t="s">
        <v>1087</v>
      </c>
      <c r="C2" s="1003"/>
      <c r="D2" s="1003"/>
      <c r="E2" s="1003"/>
      <c r="F2" s="1003"/>
      <c r="G2" s="1003"/>
      <c r="H2" s="1003"/>
      <c r="I2" s="1003"/>
      <c r="J2" s="1003"/>
      <c r="K2" s="1003"/>
      <c r="L2" s="1003"/>
      <c r="M2" s="1003"/>
      <c r="N2" s="1003"/>
      <c r="O2" s="1003"/>
      <c r="P2" s="1003"/>
      <c r="Q2" s="1003"/>
      <c r="R2" s="1003"/>
      <c r="S2" s="1003"/>
      <c r="T2" s="1003"/>
      <c r="U2" s="1003"/>
      <c r="V2" s="1003"/>
      <c r="W2" s="1003"/>
      <c r="X2" s="1003"/>
      <c r="Y2" s="1003"/>
      <c r="Z2" s="1003"/>
      <c r="AA2" s="1003"/>
      <c r="AB2" s="1003"/>
      <c r="AC2" s="1003"/>
      <c r="AD2" s="1003"/>
      <c r="AE2" s="1003"/>
      <c r="AF2" s="1003"/>
      <c r="AG2" s="1003"/>
      <c r="AH2" s="1003"/>
      <c r="AI2" s="1003"/>
      <c r="AJ2" s="1003"/>
      <c r="AK2" s="1003"/>
      <c r="AL2" s="1003"/>
      <c r="AM2" s="1003"/>
      <c r="AN2" s="1003"/>
      <c r="AO2" s="1003"/>
      <c r="AP2" s="1003"/>
      <c r="AQ2" s="1003"/>
      <c r="AR2" s="1003"/>
      <c r="AS2" s="1003"/>
      <c r="AT2" s="1003"/>
      <c r="AU2" s="1003"/>
      <c r="AV2" s="1003"/>
      <c r="AW2" s="1003"/>
      <c r="AX2" s="1003"/>
      <c r="AY2" s="1004"/>
      <c r="AZ2" s="1003"/>
      <c r="BA2" s="1003"/>
      <c r="BB2" s="1003"/>
      <c r="BC2" s="1003"/>
      <c r="BD2" s="1003"/>
      <c r="BE2" s="1003"/>
      <c r="BF2" s="1003"/>
      <c r="BG2" s="1003"/>
      <c r="BH2" s="1003"/>
      <c r="BI2" s="1005"/>
      <c r="BJ2" s="1003"/>
      <c r="BK2" s="1003"/>
      <c r="BL2" s="1003"/>
      <c r="BM2" s="1003"/>
      <c r="BN2" s="1003"/>
      <c r="BO2" s="1003"/>
      <c r="BP2" s="1003"/>
      <c r="BQ2" s="1003"/>
      <c r="BR2" s="1003"/>
      <c r="BS2" s="1003"/>
      <c r="BT2" s="1003"/>
      <c r="BU2" s="1003"/>
      <c r="BV2" s="1003"/>
      <c r="BW2" s="1003"/>
      <c r="BX2" s="1003"/>
      <c r="BY2" s="1003"/>
      <c r="BZ2" s="1003"/>
      <c r="CA2" s="1003"/>
      <c r="CB2" s="1003"/>
      <c r="CC2" s="1006"/>
    </row>
    <row r="3" spans="2:82" s="1" customFormat="1" ht="3.75" customHeight="1">
      <c r="B3" s="1007" t="s">
        <v>1088</v>
      </c>
      <c r="C3" s="1008"/>
      <c r="D3" s="1008"/>
      <c r="E3" s="1008"/>
      <c r="F3" s="1008"/>
      <c r="G3" s="1008"/>
      <c r="H3" s="1008"/>
      <c r="I3" s="1008"/>
      <c r="J3" s="1008"/>
      <c r="K3" s="1008"/>
      <c r="L3" s="1008"/>
      <c r="M3" s="1008"/>
      <c r="N3" s="1008"/>
      <c r="O3" s="1008"/>
      <c r="P3" s="1008"/>
      <c r="Q3" s="1008"/>
      <c r="R3" s="1008"/>
      <c r="S3" s="1008"/>
      <c r="T3" s="1008"/>
      <c r="U3" s="1008"/>
      <c r="V3" s="1008"/>
      <c r="W3" s="1008"/>
      <c r="X3" s="1008"/>
      <c r="Y3" s="1008"/>
      <c r="Z3" s="1008"/>
      <c r="AA3" s="1008"/>
      <c r="AB3" s="1008"/>
      <c r="AC3" s="1008"/>
      <c r="AD3" s="1008"/>
      <c r="AE3" s="1008"/>
      <c r="AF3" s="1008"/>
      <c r="AG3" s="1008"/>
      <c r="AH3" s="1008"/>
      <c r="AI3" s="1008"/>
      <c r="AJ3" s="1008"/>
      <c r="AK3" s="1008"/>
      <c r="AL3" s="1008"/>
      <c r="AM3" s="1008"/>
      <c r="AN3" s="1008"/>
      <c r="AO3" s="1008"/>
      <c r="AP3" s="1008"/>
      <c r="AQ3" s="1008"/>
      <c r="AR3" s="1008"/>
      <c r="AS3" s="1008"/>
      <c r="AT3" s="1008"/>
      <c r="AU3" s="1008"/>
      <c r="AV3" s="1008"/>
      <c r="AW3" s="1008"/>
      <c r="AX3" s="1008"/>
      <c r="AY3" s="1009"/>
      <c r="AZ3" s="1008"/>
      <c r="BA3" s="1008"/>
      <c r="BB3" s="1008"/>
      <c r="BC3" s="1008"/>
      <c r="BD3" s="1008"/>
      <c r="BE3" s="1008"/>
      <c r="BF3" s="1008"/>
      <c r="BG3" s="1008"/>
      <c r="BH3" s="1008"/>
      <c r="BI3" s="1010"/>
      <c r="BJ3" s="1008"/>
      <c r="BK3" s="1008"/>
      <c r="BL3" s="1008"/>
      <c r="BM3" s="1008"/>
      <c r="BN3" s="1008"/>
      <c r="BO3" s="1008"/>
      <c r="BP3" s="1008"/>
      <c r="BQ3" s="1008"/>
      <c r="BR3" s="1008"/>
      <c r="BS3" s="1008"/>
      <c r="BT3" s="1008"/>
      <c r="BU3" s="1008"/>
      <c r="BV3" s="1008"/>
      <c r="BW3" s="1008"/>
      <c r="BX3" s="1008"/>
      <c r="BY3" s="1008"/>
      <c r="BZ3" s="1008"/>
      <c r="CA3" s="1008"/>
      <c r="CB3" s="1008"/>
      <c r="CC3" s="1011"/>
      <c r="CD3" s="152"/>
    </row>
    <row r="4" ht="4.5" customHeight="1" thickBot="1">
      <c r="E4"/>
    </row>
    <row r="5" spans="1:85" s="93" customFormat="1" ht="56.25" customHeight="1" thickBot="1">
      <c r="A5" s="76"/>
      <c r="B5" s="77" t="s">
        <v>0</v>
      </c>
      <c r="C5" s="78" t="s">
        <v>1</v>
      </c>
      <c r="D5" s="78" t="s">
        <v>2</v>
      </c>
      <c r="E5" s="79" t="s">
        <v>3</v>
      </c>
      <c r="F5" s="79" t="s">
        <v>4</v>
      </c>
      <c r="G5" s="79" t="s">
        <v>5</v>
      </c>
      <c r="H5" s="80" t="s">
        <v>6</v>
      </c>
      <c r="I5" s="81" t="s">
        <v>7</v>
      </c>
      <c r="J5" s="81" t="s">
        <v>8</v>
      </c>
      <c r="K5" s="81" t="s">
        <v>9</v>
      </c>
      <c r="L5" s="82" t="s">
        <v>10</v>
      </c>
      <c r="M5" s="82" t="s">
        <v>11</v>
      </c>
      <c r="N5" s="81" t="s">
        <v>12</v>
      </c>
      <c r="O5" s="81" t="s">
        <v>13</v>
      </c>
      <c r="P5" s="81" t="s">
        <v>14</v>
      </c>
      <c r="Q5" s="83" t="s">
        <v>15</v>
      </c>
      <c r="R5" s="84" t="s">
        <v>16</v>
      </c>
      <c r="S5" s="83" t="s">
        <v>17</v>
      </c>
      <c r="T5" s="183" t="s">
        <v>18</v>
      </c>
      <c r="U5" s="183" t="s">
        <v>19</v>
      </c>
      <c r="V5" s="247" t="s">
        <v>20</v>
      </c>
      <c r="W5" s="183" t="s">
        <v>21</v>
      </c>
      <c r="X5" s="183" t="s">
        <v>22</v>
      </c>
      <c r="Y5" s="183" t="s">
        <v>1086</v>
      </c>
      <c r="Z5" s="179" t="s">
        <v>23</v>
      </c>
      <c r="AA5" s="85" t="s">
        <v>24</v>
      </c>
      <c r="AB5" s="87" t="s">
        <v>25</v>
      </c>
      <c r="AC5" s="155" t="s">
        <v>26</v>
      </c>
      <c r="AD5" s="88" t="s">
        <v>27</v>
      </c>
      <c r="AE5" s="89" t="s">
        <v>28</v>
      </c>
      <c r="AF5" s="181" t="s">
        <v>29</v>
      </c>
      <c r="AG5" s="89" t="s">
        <v>30</v>
      </c>
      <c r="AH5" s="90" t="s">
        <v>31</v>
      </c>
      <c r="AI5" s="183" t="s">
        <v>32</v>
      </c>
      <c r="AJ5" s="90" t="s">
        <v>33</v>
      </c>
      <c r="AK5" s="91" t="s">
        <v>34</v>
      </c>
      <c r="AL5" s="177" t="s">
        <v>35</v>
      </c>
      <c r="AM5" s="91" t="s">
        <v>36</v>
      </c>
      <c r="AN5" s="180" t="s">
        <v>37</v>
      </c>
      <c r="AO5" s="156" t="s">
        <v>38</v>
      </c>
      <c r="AP5" s="154" t="s">
        <v>39</v>
      </c>
      <c r="AQ5" s="154" t="s">
        <v>40</v>
      </c>
      <c r="AR5" s="154" t="s">
        <v>41</v>
      </c>
      <c r="AS5" s="154" t="s">
        <v>42</v>
      </c>
      <c r="AT5" s="154" t="s">
        <v>43</v>
      </c>
      <c r="AU5" s="154" t="s">
        <v>44</v>
      </c>
      <c r="AV5" s="154" t="s">
        <v>45</v>
      </c>
      <c r="AW5" s="154" t="s">
        <v>46</v>
      </c>
      <c r="AX5" s="86" t="s">
        <v>47</v>
      </c>
      <c r="AY5" s="182" t="s">
        <v>48</v>
      </c>
      <c r="AZ5" s="154" t="s">
        <v>39</v>
      </c>
      <c r="BA5" s="154" t="s">
        <v>40</v>
      </c>
      <c r="BB5" s="154" t="s">
        <v>41</v>
      </c>
      <c r="BC5" s="154" t="s">
        <v>42</v>
      </c>
      <c r="BD5" s="154" t="s">
        <v>43</v>
      </c>
      <c r="BE5" s="154" t="s">
        <v>44</v>
      </c>
      <c r="BF5" s="154" t="s">
        <v>45</v>
      </c>
      <c r="BG5" s="154" t="s">
        <v>46</v>
      </c>
      <c r="BH5" s="86" t="s">
        <v>49</v>
      </c>
      <c r="BI5" s="382" t="s">
        <v>50</v>
      </c>
      <c r="BJ5" s="154" t="s">
        <v>39</v>
      </c>
      <c r="BK5" s="154" t="s">
        <v>40</v>
      </c>
      <c r="BL5" s="154" t="s">
        <v>41</v>
      </c>
      <c r="BM5" s="154" t="s">
        <v>42</v>
      </c>
      <c r="BN5" s="154" t="s">
        <v>43</v>
      </c>
      <c r="BO5" s="154" t="s">
        <v>44</v>
      </c>
      <c r="BP5" s="154" t="s">
        <v>45</v>
      </c>
      <c r="BQ5" s="154" t="s">
        <v>46</v>
      </c>
      <c r="BR5" s="86" t="s">
        <v>51</v>
      </c>
      <c r="BS5" s="178" t="s">
        <v>52</v>
      </c>
      <c r="BT5" s="92" t="s">
        <v>39</v>
      </c>
      <c r="BU5" s="92" t="s">
        <v>40</v>
      </c>
      <c r="BV5" s="92" t="s">
        <v>41</v>
      </c>
      <c r="BW5" s="92" t="s">
        <v>42</v>
      </c>
      <c r="BX5" s="92" t="s">
        <v>43</v>
      </c>
      <c r="BY5" s="92" t="s">
        <v>44</v>
      </c>
      <c r="BZ5" s="92" t="s">
        <v>45</v>
      </c>
      <c r="CA5" s="92" t="s">
        <v>46</v>
      </c>
      <c r="CB5" s="199" t="s">
        <v>53</v>
      </c>
      <c r="CC5" s="215" t="s">
        <v>54</v>
      </c>
      <c r="CD5" s="209" t="s">
        <v>55</v>
      </c>
      <c r="CF5" s="260"/>
      <c r="CG5" s="260"/>
    </row>
    <row r="6" spans="1:82" s="4" customFormat="1" ht="58.5" customHeight="1">
      <c r="A6" s="3"/>
      <c r="B6" s="981" t="s">
        <v>56</v>
      </c>
      <c r="C6" s="984"/>
      <c r="D6" s="868" t="s">
        <v>57</v>
      </c>
      <c r="E6" s="912" t="s">
        <v>58</v>
      </c>
      <c r="F6" s="987"/>
      <c r="G6" s="990" t="s">
        <v>59</v>
      </c>
      <c r="H6" s="816" t="s">
        <v>60</v>
      </c>
      <c r="I6" s="41">
        <v>1</v>
      </c>
      <c r="J6" s="36" t="s">
        <v>61</v>
      </c>
      <c r="K6" s="36" t="s">
        <v>62</v>
      </c>
      <c r="L6" s="95">
        <v>90.9</v>
      </c>
      <c r="M6" s="95">
        <v>95.9</v>
      </c>
      <c r="N6" s="9"/>
      <c r="O6" s="9"/>
      <c r="P6" s="9"/>
      <c r="Q6" s="12">
        <v>1</v>
      </c>
      <c r="R6" s="9" t="s">
        <v>63</v>
      </c>
      <c r="S6" s="185" t="s">
        <v>64</v>
      </c>
      <c r="T6" s="36" t="s">
        <v>65</v>
      </c>
      <c r="U6" s="36" t="s">
        <v>66</v>
      </c>
      <c r="V6" s="12" t="s">
        <v>67</v>
      </c>
      <c r="W6" s="36" t="s">
        <v>68</v>
      </c>
      <c r="X6" s="9">
        <v>0</v>
      </c>
      <c r="Y6" s="9"/>
      <c r="Z6" s="7">
        <v>35</v>
      </c>
      <c r="AA6" s="9"/>
      <c r="AB6" s="9"/>
      <c r="AC6" s="9">
        <v>35</v>
      </c>
      <c r="AD6" s="9"/>
      <c r="AE6" s="9"/>
      <c r="AF6" s="9">
        <v>35</v>
      </c>
      <c r="AG6" s="9"/>
      <c r="AH6" s="9"/>
      <c r="AI6" s="9">
        <v>35</v>
      </c>
      <c r="AJ6" s="9"/>
      <c r="AK6" s="9"/>
      <c r="AL6" s="9">
        <v>35</v>
      </c>
      <c r="AM6" s="96"/>
      <c r="AN6" s="97">
        <f>AO6+AY6+BI6+BS6</f>
        <v>257300</v>
      </c>
      <c r="AO6" s="5">
        <f>SUM(AP6:AW6)</f>
        <v>62000</v>
      </c>
      <c r="AP6" s="5">
        <v>0</v>
      </c>
      <c r="AQ6" s="5">
        <v>62000</v>
      </c>
      <c r="AR6" s="5">
        <v>0</v>
      </c>
      <c r="AS6" s="5">
        <v>0</v>
      </c>
      <c r="AT6" s="5">
        <v>0</v>
      </c>
      <c r="AU6" s="5">
        <v>0</v>
      </c>
      <c r="AV6" s="5">
        <v>0</v>
      </c>
      <c r="AW6" s="5">
        <v>0</v>
      </c>
      <c r="AX6" s="5">
        <v>0</v>
      </c>
      <c r="AY6" s="5">
        <f>SUM(AZ6:BG6)</f>
        <v>63500</v>
      </c>
      <c r="AZ6" s="5">
        <v>0</v>
      </c>
      <c r="BA6" s="5">
        <v>63500</v>
      </c>
      <c r="BB6" s="5">
        <v>0</v>
      </c>
      <c r="BC6" s="5">
        <v>0</v>
      </c>
      <c r="BD6" s="5">
        <v>0</v>
      </c>
      <c r="BE6" s="5">
        <v>0</v>
      </c>
      <c r="BF6" s="5">
        <v>0</v>
      </c>
      <c r="BG6" s="5">
        <v>0</v>
      </c>
      <c r="BH6" s="5">
        <v>0</v>
      </c>
      <c r="BI6" s="5">
        <f>SUM(BJ6:BQ6)</f>
        <v>65000</v>
      </c>
      <c r="BJ6" s="5">
        <v>0</v>
      </c>
      <c r="BK6" s="5">
        <v>65000</v>
      </c>
      <c r="BL6" s="5">
        <v>0</v>
      </c>
      <c r="BM6" s="5">
        <v>0</v>
      </c>
      <c r="BN6" s="5">
        <v>0</v>
      </c>
      <c r="BO6" s="5">
        <v>0</v>
      </c>
      <c r="BP6" s="5">
        <v>0</v>
      </c>
      <c r="BQ6" s="5">
        <v>0</v>
      </c>
      <c r="BR6" s="5">
        <v>0</v>
      </c>
      <c r="BS6" s="5">
        <f>SUM(BT6:CA6)</f>
        <v>66800</v>
      </c>
      <c r="BT6" s="5">
        <v>0</v>
      </c>
      <c r="BU6" s="5">
        <v>66800</v>
      </c>
      <c r="BV6" s="5">
        <v>0</v>
      </c>
      <c r="BW6" s="5">
        <v>0</v>
      </c>
      <c r="BX6" s="5">
        <v>0</v>
      </c>
      <c r="BY6" s="5">
        <v>0</v>
      </c>
      <c r="BZ6" s="5">
        <v>0</v>
      </c>
      <c r="CA6" s="5">
        <v>0</v>
      </c>
      <c r="CB6" s="200"/>
      <c r="CC6" s="216" t="s">
        <v>197</v>
      </c>
      <c r="CD6" s="210"/>
    </row>
    <row r="7" spans="1:85" s="4" customFormat="1" ht="52.5" customHeight="1">
      <c r="A7" s="3"/>
      <c r="B7" s="982"/>
      <c r="C7" s="985"/>
      <c r="D7" s="869"/>
      <c r="E7" s="913"/>
      <c r="F7" s="988"/>
      <c r="G7" s="991"/>
      <c r="H7" s="817"/>
      <c r="I7" s="41">
        <f>I6+1</f>
        <v>2</v>
      </c>
      <c r="J7" s="36" t="s">
        <v>70</v>
      </c>
      <c r="K7" s="36" t="s">
        <v>71</v>
      </c>
      <c r="L7" s="98" t="s">
        <v>72</v>
      </c>
      <c r="M7" s="99">
        <v>1.17</v>
      </c>
      <c r="N7" s="9"/>
      <c r="O7" s="9"/>
      <c r="P7" s="9"/>
      <c r="Q7" s="12">
        <f>Q6+1</f>
        <v>2</v>
      </c>
      <c r="R7" s="9" t="s">
        <v>73</v>
      </c>
      <c r="S7" s="186" t="s">
        <v>74</v>
      </c>
      <c r="T7" s="324" t="s">
        <v>75</v>
      </c>
      <c r="U7" s="15" t="s">
        <v>76</v>
      </c>
      <c r="V7" s="12" t="s">
        <v>77</v>
      </c>
      <c r="W7" s="36" t="s">
        <v>68</v>
      </c>
      <c r="X7" s="9">
        <v>0</v>
      </c>
      <c r="Y7" s="9"/>
      <c r="Z7" s="7">
        <v>35</v>
      </c>
      <c r="AA7" s="9"/>
      <c r="AB7" s="9"/>
      <c r="AC7" s="9">
        <v>5</v>
      </c>
      <c r="AD7" s="9"/>
      <c r="AE7" s="9"/>
      <c r="AF7" s="9">
        <v>15</v>
      </c>
      <c r="AG7" s="9"/>
      <c r="AH7" s="9"/>
      <c r="AI7" s="9">
        <v>25</v>
      </c>
      <c r="AJ7" s="9"/>
      <c r="AK7" s="9"/>
      <c r="AL7" s="9">
        <v>35</v>
      </c>
      <c r="AM7" s="9"/>
      <c r="AN7" s="97">
        <f>+AO7+AY7+BI7+BS7</f>
        <v>259440</v>
      </c>
      <c r="AO7" s="5">
        <f>SUM(AP7:AW7)</f>
        <v>62000</v>
      </c>
      <c r="AP7" s="5">
        <v>0</v>
      </c>
      <c r="AQ7" s="5">
        <v>62000</v>
      </c>
      <c r="AR7" s="5">
        <v>0</v>
      </c>
      <c r="AS7" s="5">
        <v>0</v>
      </c>
      <c r="AT7" s="5">
        <v>0</v>
      </c>
      <c r="AU7" s="5">
        <v>0</v>
      </c>
      <c r="AV7" s="5">
        <v>0</v>
      </c>
      <c r="AW7" s="5">
        <v>0</v>
      </c>
      <c r="AX7" s="5">
        <v>0</v>
      </c>
      <c r="AY7" s="320">
        <f>SUM(AZ7:BG7)</f>
        <v>63860</v>
      </c>
      <c r="AZ7" s="5"/>
      <c r="BA7" s="5">
        <v>63860</v>
      </c>
      <c r="BB7" s="5">
        <v>0</v>
      </c>
      <c r="BC7" s="5">
        <v>0</v>
      </c>
      <c r="BD7" s="5">
        <v>0</v>
      </c>
      <c r="BE7" s="5">
        <v>0</v>
      </c>
      <c r="BF7" s="5">
        <v>0</v>
      </c>
      <c r="BG7" s="5">
        <v>0</v>
      </c>
      <c r="BH7" s="5">
        <v>0</v>
      </c>
      <c r="BI7" s="383">
        <f>SUM(BJ7:BQ7)</f>
        <v>65780</v>
      </c>
      <c r="BJ7" s="5">
        <v>0</v>
      </c>
      <c r="BK7" s="5">
        <v>65780</v>
      </c>
      <c r="BL7" s="5">
        <v>0</v>
      </c>
      <c r="BM7" s="5">
        <v>0</v>
      </c>
      <c r="BN7" s="5">
        <v>0</v>
      </c>
      <c r="BO7" s="5">
        <v>0</v>
      </c>
      <c r="BP7" s="5">
        <v>0</v>
      </c>
      <c r="BQ7" s="5">
        <v>0</v>
      </c>
      <c r="BR7" s="5">
        <v>0</v>
      </c>
      <c r="BS7" s="5">
        <f>SUM(BT7:CA7)</f>
        <v>67800</v>
      </c>
      <c r="BT7" s="5">
        <v>0</v>
      </c>
      <c r="BU7" s="5">
        <v>67800</v>
      </c>
      <c r="BV7" s="5">
        <v>0</v>
      </c>
      <c r="BW7" s="5">
        <v>0</v>
      </c>
      <c r="BX7" s="5">
        <v>0</v>
      </c>
      <c r="BY7" s="5">
        <v>0</v>
      </c>
      <c r="BZ7" s="5">
        <v>0</v>
      </c>
      <c r="CA7" s="5">
        <v>0</v>
      </c>
      <c r="CB7" s="200"/>
      <c r="CC7" s="216" t="s">
        <v>78</v>
      </c>
      <c r="CD7" s="211"/>
      <c r="CF7" s="787" t="s">
        <v>1130</v>
      </c>
      <c r="CG7" s="787" t="s">
        <v>1133</v>
      </c>
    </row>
    <row r="8" spans="1:85" s="4" customFormat="1" ht="60.75" customHeight="1">
      <c r="A8" s="3"/>
      <c r="B8" s="982"/>
      <c r="C8" s="985"/>
      <c r="D8" s="869"/>
      <c r="E8" s="913"/>
      <c r="F8" s="988"/>
      <c r="G8" s="991"/>
      <c r="H8" s="817"/>
      <c r="I8" s="41">
        <f>I7+1</f>
        <v>3</v>
      </c>
      <c r="J8" s="36" t="s">
        <v>79</v>
      </c>
      <c r="K8" s="36" t="s">
        <v>80</v>
      </c>
      <c r="L8" s="98" t="s">
        <v>81</v>
      </c>
      <c r="M8" s="99" t="s">
        <v>82</v>
      </c>
      <c r="N8" s="9"/>
      <c r="O8" s="9"/>
      <c r="P8" s="9"/>
      <c r="Q8" s="12">
        <f aca="true" t="shared" si="0" ref="Q8:Q71">Q7+1</f>
        <v>3</v>
      </c>
      <c r="R8" s="9" t="s">
        <v>83</v>
      </c>
      <c r="S8" s="187" t="s">
        <v>84</v>
      </c>
      <c r="T8" s="324" t="s">
        <v>85</v>
      </c>
      <c r="U8" s="14" t="s">
        <v>86</v>
      </c>
      <c r="V8" s="12" t="s">
        <v>77</v>
      </c>
      <c r="W8" s="36" t="s">
        <v>68</v>
      </c>
      <c r="X8" s="9">
        <v>0</v>
      </c>
      <c r="Y8" s="9"/>
      <c r="Z8" s="7">
        <v>35</v>
      </c>
      <c r="AA8" s="9"/>
      <c r="AB8" s="9"/>
      <c r="AC8" s="9">
        <v>5</v>
      </c>
      <c r="AD8" s="9"/>
      <c r="AE8" s="9"/>
      <c r="AF8" s="9">
        <v>15</v>
      </c>
      <c r="AG8" s="9"/>
      <c r="AH8" s="9"/>
      <c r="AI8" s="9">
        <v>25</v>
      </c>
      <c r="AJ8" s="9"/>
      <c r="AK8" s="9"/>
      <c r="AL8" s="9">
        <v>35</v>
      </c>
      <c r="AM8" s="9"/>
      <c r="AN8" s="97">
        <f aca="true" t="shared" si="1" ref="AN8:AN65">+AO8+AY8+BI8+BS8</f>
        <v>269325</v>
      </c>
      <c r="AO8" s="5">
        <f aca="true" t="shared" si="2" ref="AO8:AO65">SUM(AP8:AW8)</f>
        <v>64325</v>
      </c>
      <c r="AP8" s="5">
        <v>0</v>
      </c>
      <c r="AQ8" s="5">
        <v>64325</v>
      </c>
      <c r="AR8" s="5">
        <v>0</v>
      </c>
      <c r="AS8" s="5">
        <v>0</v>
      </c>
      <c r="AT8" s="5">
        <v>0</v>
      </c>
      <c r="AU8" s="5">
        <v>0</v>
      </c>
      <c r="AV8" s="5">
        <v>0</v>
      </c>
      <c r="AW8" s="5">
        <v>0</v>
      </c>
      <c r="AX8" s="5">
        <v>0</v>
      </c>
      <c r="AY8" s="320">
        <f aca="true" t="shared" si="3" ref="AY8:AY65">SUM(AZ8:BG8)</f>
        <v>66300</v>
      </c>
      <c r="AZ8" s="5">
        <v>0</v>
      </c>
      <c r="BA8" s="5">
        <v>66300</v>
      </c>
      <c r="BB8" s="5">
        <v>0</v>
      </c>
      <c r="BC8" s="5">
        <v>0</v>
      </c>
      <c r="BD8" s="5">
        <v>0</v>
      </c>
      <c r="BE8" s="5">
        <v>0</v>
      </c>
      <c r="BF8" s="5">
        <v>0</v>
      </c>
      <c r="BG8" s="5">
        <v>0</v>
      </c>
      <c r="BH8" s="5">
        <v>0</v>
      </c>
      <c r="BI8" s="383">
        <f aca="true" t="shared" si="4" ref="BI8:BI65">SUM(BJ8:BQ8)</f>
        <v>68300</v>
      </c>
      <c r="BJ8" s="5">
        <v>0</v>
      </c>
      <c r="BK8" s="5">
        <v>68300</v>
      </c>
      <c r="BL8" s="5">
        <v>0</v>
      </c>
      <c r="BM8" s="5">
        <v>0</v>
      </c>
      <c r="BN8" s="5">
        <v>0</v>
      </c>
      <c r="BO8" s="5">
        <v>0</v>
      </c>
      <c r="BP8" s="5">
        <v>0</v>
      </c>
      <c r="BQ8" s="5">
        <v>0</v>
      </c>
      <c r="BR8" s="5">
        <v>0</v>
      </c>
      <c r="BS8" s="5">
        <f aca="true" t="shared" si="5" ref="BS8:BS65">SUM(BT8:CA8)</f>
        <v>70400</v>
      </c>
      <c r="BT8" s="5">
        <v>0</v>
      </c>
      <c r="BU8" s="5">
        <v>70400</v>
      </c>
      <c r="BV8" s="5">
        <v>0</v>
      </c>
      <c r="BW8" s="5">
        <v>0</v>
      </c>
      <c r="BX8" s="5">
        <v>0</v>
      </c>
      <c r="BY8" s="5">
        <v>0</v>
      </c>
      <c r="BZ8" s="5">
        <v>0</v>
      </c>
      <c r="CA8" s="5">
        <v>0</v>
      </c>
      <c r="CB8" s="200"/>
      <c r="CC8" s="216" t="s">
        <v>78</v>
      </c>
      <c r="CD8" s="211"/>
      <c r="CF8" s="787"/>
      <c r="CG8" s="787"/>
    </row>
    <row r="9" spans="1:82" s="4" customFormat="1" ht="47.25" customHeight="1">
      <c r="A9" s="3"/>
      <c r="B9" s="982"/>
      <c r="C9" s="985"/>
      <c r="D9" s="869"/>
      <c r="E9" s="913"/>
      <c r="F9" s="988"/>
      <c r="G9" s="991"/>
      <c r="H9" s="818"/>
      <c r="I9" s="41">
        <f>I8+1</f>
        <v>4</v>
      </c>
      <c r="J9" s="8" t="s">
        <v>87</v>
      </c>
      <c r="K9" s="8" t="s">
        <v>88</v>
      </c>
      <c r="L9" s="100">
        <v>93.3</v>
      </c>
      <c r="M9" s="101">
        <v>98.3</v>
      </c>
      <c r="N9" s="9"/>
      <c r="O9" s="9"/>
      <c r="P9" s="9"/>
      <c r="Q9" s="12">
        <f t="shared" si="0"/>
        <v>4</v>
      </c>
      <c r="R9" s="9" t="s">
        <v>89</v>
      </c>
      <c r="S9" s="186" t="s">
        <v>90</v>
      </c>
      <c r="T9" s="8" t="s">
        <v>91</v>
      </c>
      <c r="U9" s="8" t="s">
        <v>92</v>
      </c>
      <c r="V9" s="12"/>
      <c r="W9" s="36" t="s">
        <v>68</v>
      </c>
      <c r="X9" s="9"/>
      <c r="Y9" s="9"/>
      <c r="Z9" s="26">
        <v>29</v>
      </c>
      <c r="AA9" s="22" t="s">
        <v>93</v>
      </c>
      <c r="AB9" s="22"/>
      <c r="AC9" s="9">
        <v>26</v>
      </c>
      <c r="AD9" s="9"/>
      <c r="AE9" s="9"/>
      <c r="AF9" s="9">
        <v>27</v>
      </c>
      <c r="AG9" s="9"/>
      <c r="AH9" s="9"/>
      <c r="AI9" s="9">
        <v>28</v>
      </c>
      <c r="AJ9" s="9"/>
      <c r="AK9" s="9"/>
      <c r="AL9" s="9">
        <v>29</v>
      </c>
      <c r="AM9" s="9"/>
      <c r="AN9" s="97">
        <f t="shared" si="1"/>
        <v>1263156</v>
      </c>
      <c r="AO9" s="5">
        <f t="shared" si="2"/>
        <v>301556</v>
      </c>
      <c r="AP9" s="5">
        <v>0</v>
      </c>
      <c r="AQ9" s="5">
        <v>301556</v>
      </c>
      <c r="AR9" s="5">
        <v>0</v>
      </c>
      <c r="AS9" s="5">
        <v>0</v>
      </c>
      <c r="AT9" s="5">
        <v>0</v>
      </c>
      <c r="AU9" s="5">
        <v>0</v>
      </c>
      <c r="AV9" s="5">
        <v>0</v>
      </c>
      <c r="AW9" s="5">
        <v>0</v>
      </c>
      <c r="AX9" s="5">
        <v>0</v>
      </c>
      <c r="AY9" s="5">
        <f t="shared" si="3"/>
        <v>310600</v>
      </c>
      <c r="AZ9" s="5">
        <v>0</v>
      </c>
      <c r="BA9" s="5">
        <v>310600</v>
      </c>
      <c r="BB9" s="5">
        <v>0</v>
      </c>
      <c r="BC9" s="5">
        <v>0</v>
      </c>
      <c r="BD9" s="5">
        <v>0</v>
      </c>
      <c r="BE9" s="5">
        <v>0</v>
      </c>
      <c r="BF9" s="5">
        <v>0</v>
      </c>
      <c r="BG9" s="5">
        <v>0</v>
      </c>
      <c r="BH9" s="5">
        <v>0</v>
      </c>
      <c r="BI9" s="5">
        <f t="shared" si="4"/>
        <v>320000</v>
      </c>
      <c r="BJ9" s="5">
        <v>0</v>
      </c>
      <c r="BK9" s="5">
        <v>320000</v>
      </c>
      <c r="BL9" s="5">
        <v>0</v>
      </c>
      <c r="BM9" s="5">
        <v>0</v>
      </c>
      <c r="BN9" s="5">
        <v>0</v>
      </c>
      <c r="BO9" s="5">
        <v>0</v>
      </c>
      <c r="BP9" s="5">
        <v>0</v>
      </c>
      <c r="BQ9" s="5">
        <v>0</v>
      </c>
      <c r="BR9" s="5">
        <v>0</v>
      </c>
      <c r="BS9" s="5">
        <f t="shared" si="5"/>
        <v>331000</v>
      </c>
      <c r="BT9" s="5">
        <v>0</v>
      </c>
      <c r="BU9" s="5">
        <v>331000</v>
      </c>
      <c r="BV9" s="5">
        <v>0</v>
      </c>
      <c r="BW9" s="5">
        <v>0</v>
      </c>
      <c r="BX9" s="5">
        <v>0</v>
      </c>
      <c r="BY9" s="5">
        <v>0</v>
      </c>
      <c r="BZ9" s="5">
        <v>0</v>
      </c>
      <c r="CA9" s="5">
        <v>0</v>
      </c>
      <c r="CB9" s="200"/>
      <c r="CC9" s="216" t="s">
        <v>94</v>
      </c>
      <c r="CD9" s="211"/>
    </row>
    <row r="10" spans="1:82" s="4" customFormat="1" ht="42.75" customHeight="1">
      <c r="A10" s="3"/>
      <c r="B10" s="982"/>
      <c r="C10" s="985"/>
      <c r="D10" s="869"/>
      <c r="E10" s="913"/>
      <c r="F10" s="988"/>
      <c r="G10" s="991"/>
      <c r="H10" s="816" t="s">
        <v>95</v>
      </c>
      <c r="I10" s="41">
        <f>I9+1</f>
        <v>5</v>
      </c>
      <c r="J10" s="20" t="s">
        <v>96</v>
      </c>
      <c r="K10" s="20" t="s">
        <v>97</v>
      </c>
      <c r="L10" s="101">
        <v>6.2</v>
      </c>
      <c r="M10" s="102" t="s">
        <v>98</v>
      </c>
      <c r="N10" s="9"/>
      <c r="O10" s="9"/>
      <c r="P10" s="9"/>
      <c r="Q10" s="12">
        <f t="shared" si="0"/>
        <v>5</v>
      </c>
      <c r="R10" s="9" t="s">
        <v>99</v>
      </c>
      <c r="S10" s="185" t="s">
        <v>100</v>
      </c>
      <c r="T10" s="36" t="s">
        <v>101</v>
      </c>
      <c r="U10" s="103" t="s">
        <v>102</v>
      </c>
      <c r="V10" s="12" t="s">
        <v>67</v>
      </c>
      <c r="W10" s="104" t="s">
        <v>103</v>
      </c>
      <c r="X10" s="9">
        <v>0</v>
      </c>
      <c r="Y10" s="9"/>
      <c r="Z10" s="7">
        <v>60</v>
      </c>
      <c r="AA10" s="9"/>
      <c r="AB10" s="9"/>
      <c r="AC10" s="9">
        <v>60</v>
      </c>
      <c r="AD10" s="9"/>
      <c r="AE10" s="9"/>
      <c r="AF10" s="9">
        <v>60</v>
      </c>
      <c r="AG10" s="9"/>
      <c r="AH10" s="9"/>
      <c r="AI10" s="9">
        <v>60</v>
      </c>
      <c r="AJ10" s="9"/>
      <c r="AK10" s="9"/>
      <c r="AL10" s="9">
        <v>60</v>
      </c>
      <c r="AM10" s="9"/>
      <c r="AN10" s="97">
        <f t="shared" si="1"/>
        <v>0</v>
      </c>
      <c r="AO10" s="5">
        <f t="shared" si="2"/>
        <v>0</v>
      </c>
      <c r="AP10" s="5">
        <v>0</v>
      </c>
      <c r="AQ10" s="5">
        <v>0</v>
      </c>
      <c r="AR10" s="5">
        <v>0</v>
      </c>
      <c r="AS10" s="5">
        <v>0</v>
      </c>
      <c r="AT10" s="5">
        <v>0</v>
      </c>
      <c r="AU10" s="5">
        <v>0</v>
      </c>
      <c r="AV10" s="5">
        <v>0</v>
      </c>
      <c r="AW10" s="5">
        <v>0</v>
      </c>
      <c r="AX10" s="5">
        <v>0</v>
      </c>
      <c r="AY10" s="5">
        <f t="shared" si="3"/>
        <v>0</v>
      </c>
      <c r="AZ10" s="5">
        <v>0</v>
      </c>
      <c r="BA10" s="5">
        <v>0</v>
      </c>
      <c r="BB10" s="5">
        <v>0</v>
      </c>
      <c r="BC10" s="5">
        <v>0</v>
      </c>
      <c r="BD10" s="5">
        <v>0</v>
      </c>
      <c r="BE10" s="5">
        <v>0</v>
      </c>
      <c r="BF10" s="5">
        <v>0</v>
      </c>
      <c r="BG10" s="5">
        <v>0</v>
      </c>
      <c r="BH10" s="5">
        <v>0</v>
      </c>
      <c r="BI10" s="5">
        <f t="shared" si="4"/>
        <v>0</v>
      </c>
      <c r="BJ10" s="5">
        <v>0</v>
      </c>
      <c r="BK10" s="5">
        <v>0</v>
      </c>
      <c r="BL10" s="5">
        <v>0</v>
      </c>
      <c r="BM10" s="5">
        <v>0</v>
      </c>
      <c r="BN10" s="5">
        <v>0</v>
      </c>
      <c r="BO10" s="5">
        <v>0</v>
      </c>
      <c r="BP10" s="5">
        <v>0</v>
      </c>
      <c r="BQ10" s="5">
        <v>0</v>
      </c>
      <c r="BR10" s="5">
        <v>0</v>
      </c>
      <c r="BS10" s="5">
        <f t="shared" si="5"/>
        <v>0</v>
      </c>
      <c r="BT10" s="5">
        <v>0</v>
      </c>
      <c r="BU10" s="5">
        <v>0</v>
      </c>
      <c r="BV10" s="5">
        <v>0</v>
      </c>
      <c r="BW10" s="5">
        <v>0</v>
      </c>
      <c r="BX10" s="5">
        <v>0</v>
      </c>
      <c r="BY10" s="5">
        <v>0</v>
      </c>
      <c r="BZ10" s="5">
        <v>0</v>
      </c>
      <c r="CA10" s="5">
        <v>0</v>
      </c>
      <c r="CB10" s="200"/>
      <c r="CC10" s="216" t="s">
        <v>94</v>
      </c>
      <c r="CD10" s="211"/>
    </row>
    <row r="11" spans="1:82" s="4" customFormat="1" ht="50.25" customHeight="1">
      <c r="A11" s="3"/>
      <c r="B11" s="982"/>
      <c r="C11" s="985"/>
      <c r="D11" s="869"/>
      <c r="E11" s="913"/>
      <c r="F11" s="988"/>
      <c r="G11" s="991"/>
      <c r="H11" s="817"/>
      <c r="I11" s="39">
        <v>6</v>
      </c>
      <c r="J11" s="802" t="s">
        <v>104</v>
      </c>
      <c r="K11" s="802" t="s">
        <v>105</v>
      </c>
      <c r="L11" s="999">
        <v>4.46</v>
      </c>
      <c r="M11" s="999">
        <v>1.26</v>
      </c>
      <c r="N11" s="9"/>
      <c r="O11" s="9"/>
      <c r="P11" s="9"/>
      <c r="Q11" s="12">
        <f t="shared" si="0"/>
        <v>6</v>
      </c>
      <c r="R11" s="9" t="s">
        <v>106</v>
      </c>
      <c r="S11" s="185" t="s">
        <v>107</v>
      </c>
      <c r="T11" s="36" t="s">
        <v>108</v>
      </c>
      <c r="U11" s="103" t="s">
        <v>109</v>
      </c>
      <c r="V11" s="12" t="s">
        <v>67</v>
      </c>
      <c r="W11" s="36" t="s">
        <v>68</v>
      </c>
      <c r="X11" s="9">
        <v>0</v>
      </c>
      <c r="Y11" s="9"/>
      <c r="Z11" s="7">
        <v>34</v>
      </c>
      <c r="AA11" s="9"/>
      <c r="AB11" s="9"/>
      <c r="AC11" s="9">
        <v>8</v>
      </c>
      <c r="AD11" s="9"/>
      <c r="AE11" s="9"/>
      <c r="AF11" s="9">
        <v>18</v>
      </c>
      <c r="AG11" s="9"/>
      <c r="AH11" s="9"/>
      <c r="AI11" s="9">
        <v>26</v>
      </c>
      <c r="AJ11" s="9"/>
      <c r="AK11" s="9"/>
      <c r="AL11" s="9">
        <v>34</v>
      </c>
      <c r="AM11" s="9"/>
      <c r="AN11" s="97">
        <f t="shared" si="1"/>
        <v>104550</v>
      </c>
      <c r="AO11" s="5">
        <f t="shared" si="2"/>
        <v>25000</v>
      </c>
      <c r="AP11" s="5">
        <v>0</v>
      </c>
      <c r="AQ11" s="5">
        <v>25000</v>
      </c>
      <c r="AR11" s="5">
        <v>0</v>
      </c>
      <c r="AS11" s="5">
        <v>0</v>
      </c>
      <c r="AT11" s="5">
        <v>0</v>
      </c>
      <c r="AU11" s="5">
        <v>0</v>
      </c>
      <c r="AV11" s="5">
        <v>0</v>
      </c>
      <c r="AW11" s="5">
        <v>0</v>
      </c>
      <c r="AX11" s="5">
        <v>0</v>
      </c>
      <c r="AY11" s="5">
        <f t="shared" si="3"/>
        <v>25750</v>
      </c>
      <c r="AZ11" s="5">
        <v>0</v>
      </c>
      <c r="BA11" s="5">
        <f>25000*1.03</f>
        <v>25750</v>
      </c>
      <c r="BB11" s="5">
        <v>0</v>
      </c>
      <c r="BC11" s="5">
        <v>0</v>
      </c>
      <c r="BD11" s="5">
        <v>0</v>
      </c>
      <c r="BE11" s="5">
        <v>0</v>
      </c>
      <c r="BF11" s="5">
        <v>0</v>
      </c>
      <c r="BG11" s="5">
        <v>0</v>
      </c>
      <c r="BH11" s="5">
        <v>0</v>
      </c>
      <c r="BI11" s="5">
        <f t="shared" si="4"/>
        <v>26500</v>
      </c>
      <c r="BJ11" s="5">
        <v>0</v>
      </c>
      <c r="BK11" s="5">
        <v>26500</v>
      </c>
      <c r="BL11" s="5">
        <v>0</v>
      </c>
      <c r="BM11" s="5">
        <v>0</v>
      </c>
      <c r="BN11" s="5">
        <v>0</v>
      </c>
      <c r="BO11" s="5">
        <v>0</v>
      </c>
      <c r="BP11" s="5">
        <v>0</v>
      </c>
      <c r="BQ11" s="5">
        <v>0</v>
      </c>
      <c r="BR11" s="5">
        <v>0</v>
      </c>
      <c r="BS11" s="5">
        <f t="shared" si="5"/>
        <v>27300</v>
      </c>
      <c r="BT11" s="5">
        <v>0</v>
      </c>
      <c r="BU11" s="5">
        <v>27300</v>
      </c>
      <c r="BV11" s="5">
        <v>0</v>
      </c>
      <c r="BW11" s="5">
        <v>0</v>
      </c>
      <c r="BX11" s="5">
        <v>0</v>
      </c>
      <c r="BY11" s="5">
        <v>0</v>
      </c>
      <c r="BZ11" s="5">
        <v>0</v>
      </c>
      <c r="CA11" s="5">
        <v>0</v>
      </c>
      <c r="CB11" s="200"/>
      <c r="CC11" s="216" t="s">
        <v>69</v>
      </c>
      <c r="CD11" s="211"/>
    </row>
    <row r="12" spans="1:82" s="4" customFormat="1" ht="38.25" customHeight="1">
      <c r="A12" s="3"/>
      <c r="B12" s="982"/>
      <c r="C12" s="985"/>
      <c r="D12" s="869"/>
      <c r="E12" s="913"/>
      <c r="F12" s="988"/>
      <c r="G12" s="991"/>
      <c r="H12" s="817"/>
      <c r="I12" s="39"/>
      <c r="J12" s="803"/>
      <c r="K12" s="803"/>
      <c r="L12" s="1000"/>
      <c r="M12" s="1000"/>
      <c r="N12" s="9"/>
      <c r="O12" s="9"/>
      <c r="P12" s="9"/>
      <c r="Q12" s="12">
        <f t="shared" si="0"/>
        <v>7</v>
      </c>
      <c r="R12" s="9" t="s">
        <v>110</v>
      </c>
      <c r="S12" s="188" t="s">
        <v>111</v>
      </c>
      <c r="T12" s="36" t="s">
        <v>112</v>
      </c>
      <c r="U12" s="103" t="s">
        <v>113</v>
      </c>
      <c r="V12" s="12" t="s">
        <v>77</v>
      </c>
      <c r="W12" s="36" t="s">
        <v>68</v>
      </c>
      <c r="X12" s="9">
        <v>1000</v>
      </c>
      <c r="Y12" s="9"/>
      <c r="Z12" s="7">
        <v>1200</v>
      </c>
      <c r="AA12" s="9"/>
      <c r="AB12" s="9"/>
      <c r="AC12" s="9">
        <v>1050</v>
      </c>
      <c r="AD12" s="9"/>
      <c r="AE12" s="9"/>
      <c r="AF12" s="9">
        <v>1100</v>
      </c>
      <c r="AG12" s="9"/>
      <c r="AH12" s="9"/>
      <c r="AI12" s="9">
        <v>1150</v>
      </c>
      <c r="AJ12" s="9"/>
      <c r="AK12" s="9"/>
      <c r="AL12" s="9">
        <v>1200</v>
      </c>
      <c r="AM12" s="9"/>
      <c r="AN12" s="97">
        <f t="shared" si="1"/>
        <v>1290206</v>
      </c>
      <c r="AO12" s="5">
        <f t="shared" si="2"/>
        <v>302406</v>
      </c>
      <c r="AP12" s="5">
        <v>20000</v>
      </c>
      <c r="AQ12" s="5">
        <v>120000</v>
      </c>
      <c r="AR12" s="5">
        <v>40000</v>
      </c>
      <c r="AS12" s="5">
        <v>0</v>
      </c>
      <c r="AT12" s="5">
        <v>0</v>
      </c>
      <c r="AU12" s="5">
        <v>0</v>
      </c>
      <c r="AV12" s="5">
        <v>117995</v>
      </c>
      <c r="AW12" s="5">
        <v>4411</v>
      </c>
      <c r="AX12" s="5">
        <v>0</v>
      </c>
      <c r="AY12" s="5">
        <f t="shared" si="3"/>
        <v>316450</v>
      </c>
      <c r="AZ12" s="5">
        <v>25310</v>
      </c>
      <c r="BA12" s="5">
        <v>123450</v>
      </c>
      <c r="BB12" s="5">
        <v>46140</v>
      </c>
      <c r="BC12" s="5">
        <v>0</v>
      </c>
      <c r="BD12" s="5">
        <v>0</v>
      </c>
      <c r="BE12" s="5">
        <v>0</v>
      </c>
      <c r="BF12" s="5">
        <v>121550</v>
      </c>
      <c r="BG12" s="5">
        <v>0</v>
      </c>
      <c r="BH12" s="5">
        <v>0</v>
      </c>
      <c r="BI12" s="5">
        <f t="shared" si="4"/>
        <v>329100</v>
      </c>
      <c r="BJ12" s="5">
        <v>26580</v>
      </c>
      <c r="BK12" s="5">
        <v>128350</v>
      </c>
      <c r="BL12" s="5">
        <v>47790</v>
      </c>
      <c r="BM12" s="5">
        <v>0</v>
      </c>
      <c r="BN12" s="5">
        <v>0</v>
      </c>
      <c r="BO12" s="5">
        <v>0</v>
      </c>
      <c r="BP12" s="5">
        <v>126380</v>
      </c>
      <c r="BQ12" s="5">
        <v>0</v>
      </c>
      <c r="BR12" s="5">
        <v>0</v>
      </c>
      <c r="BS12" s="5">
        <f t="shared" si="5"/>
        <v>342250</v>
      </c>
      <c r="BT12" s="5">
        <v>27800</v>
      </c>
      <c r="BU12" s="5">
        <v>133500</v>
      </c>
      <c r="BV12" s="5">
        <v>49500</v>
      </c>
      <c r="BW12" s="5">
        <v>0</v>
      </c>
      <c r="BX12" s="5">
        <v>0</v>
      </c>
      <c r="BY12" s="5">
        <v>0</v>
      </c>
      <c r="BZ12" s="5">
        <v>131450</v>
      </c>
      <c r="CA12" s="5">
        <v>0</v>
      </c>
      <c r="CB12" s="200"/>
      <c r="CC12" s="216" t="s">
        <v>94</v>
      </c>
      <c r="CD12" s="211"/>
    </row>
    <row r="13" spans="1:82" s="4" customFormat="1" ht="47.25" customHeight="1">
      <c r="A13" s="3"/>
      <c r="B13" s="982"/>
      <c r="C13" s="985"/>
      <c r="D13" s="869"/>
      <c r="E13" s="913"/>
      <c r="F13" s="988"/>
      <c r="G13" s="991"/>
      <c r="H13" s="817"/>
      <c r="I13" s="39"/>
      <c r="J13" s="803"/>
      <c r="K13" s="803"/>
      <c r="L13" s="1000"/>
      <c r="M13" s="1000"/>
      <c r="N13" s="9"/>
      <c r="O13" s="9"/>
      <c r="P13" s="9"/>
      <c r="Q13" s="12">
        <f t="shared" si="0"/>
        <v>8</v>
      </c>
      <c r="R13" s="9" t="s">
        <v>114</v>
      </c>
      <c r="S13" s="188" t="s">
        <v>115</v>
      </c>
      <c r="T13" s="36" t="s">
        <v>116</v>
      </c>
      <c r="U13" s="103" t="s">
        <v>117</v>
      </c>
      <c r="V13" s="12" t="s">
        <v>77</v>
      </c>
      <c r="W13" s="36" t="s">
        <v>68</v>
      </c>
      <c r="X13" s="9">
        <v>2706</v>
      </c>
      <c r="Y13" s="9"/>
      <c r="Z13" s="7">
        <v>3000</v>
      </c>
      <c r="AA13" s="9"/>
      <c r="AB13" s="9"/>
      <c r="AC13" s="9">
        <v>2706</v>
      </c>
      <c r="AD13" s="9"/>
      <c r="AE13" s="9"/>
      <c r="AF13" s="9">
        <v>2800</v>
      </c>
      <c r="AG13" s="9"/>
      <c r="AH13" s="9"/>
      <c r="AI13" s="9">
        <v>2900</v>
      </c>
      <c r="AJ13" s="9"/>
      <c r="AK13" s="9"/>
      <c r="AL13" s="9">
        <v>3000</v>
      </c>
      <c r="AM13" s="9"/>
      <c r="AN13" s="97">
        <f t="shared" si="1"/>
        <v>401735</v>
      </c>
      <c r="AO13" s="5">
        <f t="shared" si="2"/>
        <v>117945</v>
      </c>
      <c r="AP13" s="5">
        <v>0</v>
      </c>
      <c r="AQ13" s="5">
        <v>113000</v>
      </c>
      <c r="AR13" s="5">
        <v>4945</v>
      </c>
      <c r="AS13" s="5">
        <v>0</v>
      </c>
      <c r="AT13" s="5">
        <v>0</v>
      </c>
      <c r="AU13" s="5">
        <v>0</v>
      </c>
      <c r="AV13" s="5">
        <v>0</v>
      </c>
      <c r="AW13" s="5">
        <v>0</v>
      </c>
      <c r="AX13" s="5">
        <v>0</v>
      </c>
      <c r="AY13" s="5">
        <f t="shared" si="3"/>
        <v>91900</v>
      </c>
      <c r="AZ13" s="5">
        <v>0</v>
      </c>
      <c r="BA13" s="5">
        <v>86800</v>
      </c>
      <c r="BB13" s="5">
        <v>5100</v>
      </c>
      <c r="BC13" s="5">
        <v>0</v>
      </c>
      <c r="BD13" s="5">
        <v>0</v>
      </c>
      <c r="BE13" s="5">
        <v>0</v>
      </c>
      <c r="BF13" s="5">
        <v>0</v>
      </c>
      <c r="BG13" s="5">
        <v>0</v>
      </c>
      <c r="BH13" s="5">
        <v>0</v>
      </c>
      <c r="BI13" s="5">
        <f t="shared" si="4"/>
        <v>94560</v>
      </c>
      <c r="BJ13" s="5">
        <v>0</v>
      </c>
      <c r="BK13" s="5">
        <v>89400</v>
      </c>
      <c r="BL13" s="5">
        <v>5160</v>
      </c>
      <c r="BM13" s="5">
        <v>0</v>
      </c>
      <c r="BN13" s="5">
        <v>0</v>
      </c>
      <c r="BO13" s="5">
        <v>0</v>
      </c>
      <c r="BP13" s="5">
        <v>0</v>
      </c>
      <c r="BQ13" s="5">
        <v>0</v>
      </c>
      <c r="BR13" s="5">
        <v>0</v>
      </c>
      <c r="BS13" s="5">
        <f t="shared" si="5"/>
        <v>97330</v>
      </c>
      <c r="BT13" s="5">
        <v>0</v>
      </c>
      <c r="BU13" s="5">
        <v>92100</v>
      </c>
      <c r="BV13" s="5">
        <v>5230</v>
      </c>
      <c r="BW13" s="5">
        <v>0</v>
      </c>
      <c r="BX13" s="5">
        <v>0</v>
      </c>
      <c r="BY13" s="5">
        <v>0</v>
      </c>
      <c r="BZ13" s="5">
        <v>0</v>
      </c>
      <c r="CA13" s="5">
        <v>0</v>
      </c>
      <c r="CB13" s="200"/>
      <c r="CC13" s="216" t="s">
        <v>94</v>
      </c>
      <c r="CD13" s="211"/>
    </row>
    <row r="14" spans="1:82" s="4" customFormat="1" ht="65.25" customHeight="1">
      <c r="A14" s="3"/>
      <c r="B14" s="982"/>
      <c r="C14" s="985"/>
      <c r="D14" s="869"/>
      <c r="E14" s="913"/>
      <c r="F14" s="988"/>
      <c r="G14" s="991"/>
      <c r="H14" s="817"/>
      <c r="I14" s="39"/>
      <c r="J14" s="803"/>
      <c r="K14" s="803"/>
      <c r="L14" s="1000"/>
      <c r="M14" s="1000"/>
      <c r="N14" s="9"/>
      <c r="O14" s="9"/>
      <c r="P14" s="9"/>
      <c r="Q14" s="12">
        <f t="shared" si="0"/>
        <v>9</v>
      </c>
      <c r="R14" s="9" t="s">
        <v>118</v>
      </c>
      <c r="S14" s="188" t="s">
        <v>119</v>
      </c>
      <c r="T14" s="14" t="s">
        <v>120</v>
      </c>
      <c r="U14" s="36" t="s">
        <v>121</v>
      </c>
      <c r="V14" s="12" t="s">
        <v>67</v>
      </c>
      <c r="W14" s="36" t="s">
        <v>68</v>
      </c>
      <c r="X14" s="9"/>
      <c r="Y14" s="9"/>
      <c r="Z14" s="26">
        <v>100</v>
      </c>
      <c r="AA14" s="9"/>
      <c r="AB14" s="9"/>
      <c r="AC14" s="9">
        <v>100</v>
      </c>
      <c r="AD14" s="9"/>
      <c r="AE14" s="9"/>
      <c r="AF14" s="9">
        <v>100</v>
      </c>
      <c r="AG14" s="9"/>
      <c r="AH14" s="9"/>
      <c r="AI14" s="9">
        <v>100</v>
      </c>
      <c r="AJ14" s="9"/>
      <c r="AK14" s="9"/>
      <c r="AL14" s="9">
        <v>100</v>
      </c>
      <c r="AM14" s="9"/>
      <c r="AN14" s="97">
        <f t="shared" si="1"/>
        <v>89825</v>
      </c>
      <c r="AO14" s="5">
        <f t="shared" si="2"/>
        <v>21500</v>
      </c>
      <c r="AP14" s="5">
        <v>0</v>
      </c>
      <c r="AQ14" s="5">
        <v>15000</v>
      </c>
      <c r="AR14" s="5">
        <v>6500</v>
      </c>
      <c r="AS14" s="5">
        <v>0</v>
      </c>
      <c r="AT14" s="5">
        <v>0</v>
      </c>
      <c r="AU14" s="5">
        <v>0</v>
      </c>
      <c r="AV14" s="5">
        <v>0</v>
      </c>
      <c r="AW14" s="5">
        <v>0</v>
      </c>
      <c r="AX14" s="5">
        <v>0</v>
      </c>
      <c r="AY14" s="5">
        <f t="shared" si="3"/>
        <v>22050</v>
      </c>
      <c r="AZ14" s="5">
        <v>0</v>
      </c>
      <c r="BA14" s="5">
        <f>15000*1.03</f>
        <v>15450</v>
      </c>
      <c r="BB14" s="5">
        <v>6600</v>
      </c>
      <c r="BC14" s="5">
        <v>0</v>
      </c>
      <c r="BD14" s="5">
        <v>0</v>
      </c>
      <c r="BE14" s="5">
        <v>0</v>
      </c>
      <c r="BF14" s="5">
        <v>0</v>
      </c>
      <c r="BG14" s="5">
        <v>0</v>
      </c>
      <c r="BH14" s="5">
        <v>0</v>
      </c>
      <c r="BI14" s="5">
        <f t="shared" si="4"/>
        <v>22750</v>
      </c>
      <c r="BJ14" s="5">
        <v>0</v>
      </c>
      <c r="BK14" s="5">
        <v>15900</v>
      </c>
      <c r="BL14" s="5">
        <v>6850</v>
      </c>
      <c r="BM14" s="5">
        <v>0</v>
      </c>
      <c r="BN14" s="5">
        <v>0</v>
      </c>
      <c r="BO14" s="5">
        <v>0</v>
      </c>
      <c r="BP14" s="5">
        <v>0</v>
      </c>
      <c r="BQ14" s="5">
        <v>0</v>
      </c>
      <c r="BR14" s="5">
        <v>0</v>
      </c>
      <c r="BS14" s="5">
        <f t="shared" si="5"/>
        <v>23525</v>
      </c>
      <c r="BT14" s="5">
        <v>0</v>
      </c>
      <c r="BU14" s="5">
        <v>16400</v>
      </c>
      <c r="BV14" s="5">
        <v>7125</v>
      </c>
      <c r="BW14" s="5">
        <v>0</v>
      </c>
      <c r="BX14" s="5">
        <v>0</v>
      </c>
      <c r="BY14" s="5">
        <v>0</v>
      </c>
      <c r="BZ14" s="5">
        <v>0</v>
      </c>
      <c r="CA14" s="5">
        <v>0</v>
      </c>
      <c r="CB14" s="200"/>
      <c r="CC14" s="216" t="s">
        <v>69</v>
      </c>
      <c r="CD14" s="211"/>
    </row>
    <row r="15" spans="1:82" s="4" customFormat="1" ht="81.75" customHeight="1">
      <c r="A15" s="3"/>
      <c r="B15" s="982"/>
      <c r="C15" s="985"/>
      <c r="D15" s="869"/>
      <c r="E15" s="913"/>
      <c r="F15" s="988"/>
      <c r="G15" s="991"/>
      <c r="H15" s="817"/>
      <c r="I15" s="39"/>
      <c r="J15" s="803"/>
      <c r="K15" s="803"/>
      <c r="L15" s="1000"/>
      <c r="M15" s="1000"/>
      <c r="N15" s="9"/>
      <c r="O15" s="9"/>
      <c r="P15" s="9"/>
      <c r="Q15" s="12">
        <f t="shared" si="0"/>
        <v>10</v>
      </c>
      <c r="R15" s="25" t="s">
        <v>122</v>
      </c>
      <c r="S15" s="188" t="s">
        <v>123</v>
      </c>
      <c r="T15" s="14" t="s">
        <v>124</v>
      </c>
      <c r="U15" s="36" t="s">
        <v>125</v>
      </c>
      <c r="V15" s="12" t="s">
        <v>67</v>
      </c>
      <c r="W15" s="36" t="s">
        <v>68</v>
      </c>
      <c r="X15" s="9"/>
      <c r="Y15" s="9"/>
      <c r="Z15" s="7">
        <v>35</v>
      </c>
      <c r="AA15" s="9"/>
      <c r="AB15" s="9"/>
      <c r="AC15" s="9">
        <v>35</v>
      </c>
      <c r="AD15" s="9"/>
      <c r="AE15" s="9"/>
      <c r="AF15" s="9">
        <v>35</v>
      </c>
      <c r="AG15" s="9"/>
      <c r="AH15" s="9"/>
      <c r="AI15" s="9">
        <v>35</v>
      </c>
      <c r="AJ15" s="9"/>
      <c r="AK15" s="9"/>
      <c r="AL15" s="9">
        <v>35</v>
      </c>
      <c r="AM15" s="9"/>
      <c r="AN15" s="97">
        <f t="shared" si="1"/>
        <v>30910</v>
      </c>
      <c r="AO15" s="5">
        <f t="shared" si="2"/>
        <v>7500</v>
      </c>
      <c r="AP15" s="5">
        <v>0</v>
      </c>
      <c r="AQ15" s="5">
        <v>0</v>
      </c>
      <c r="AR15" s="5">
        <v>7500</v>
      </c>
      <c r="AS15" s="5">
        <v>0</v>
      </c>
      <c r="AT15" s="5">
        <v>0</v>
      </c>
      <c r="AU15" s="5">
        <v>0</v>
      </c>
      <c r="AV15" s="5">
        <v>0</v>
      </c>
      <c r="AW15" s="5">
        <v>0</v>
      </c>
      <c r="AX15" s="5">
        <v>0</v>
      </c>
      <c r="AY15" s="5">
        <f t="shared" si="3"/>
        <v>7600</v>
      </c>
      <c r="AZ15" s="5">
        <v>0</v>
      </c>
      <c r="BA15" s="5">
        <v>0</v>
      </c>
      <c r="BB15" s="5">
        <v>7600</v>
      </c>
      <c r="BC15" s="5">
        <v>0</v>
      </c>
      <c r="BD15" s="5">
        <v>0</v>
      </c>
      <c r="BE15" s="5">
        <v>0</v>
      </c>
      <c r="BF15" s="5">
        <v>0</v>
      </c>
      <c r="BG15" s="5">
        <v>0</v>
      </c>
      <c r="BH15" s="5">
        <v>0</v>
      </c>
      <c r="BI15" s="5">
        <f t="shared" si="4"/>
        <v>7750</v>
      </c>
      <c r="BJ15" s="5">
        <v>0</v>
      </c>
      <c r="BK15" s="5">
        <v>0</v>
      </c>
      <c r="BL15" s="5">
        <v>7750</v>
      </c>
      <c r="BM15" s="5">
        <v>0</v>
      </c>
      <c r="BN15" s="5">
        <v>0</v>
      </c>
      <c r="BO15" s="5">
        <v>0</v>
      </c>
      <c r="BP15" s="5">
        <v>0</v>
      </c>
      <c r="BQ15" s="5">
        <v>0</v>
      </c>
      <c r="BR15" s="5">
        <v>0</v>
      </c>
      <c r="BS15" s="5">
        <f t="shared" si="5"/>
        <v>8060</v>
      </c>
      <c r="BT15" s="5">
        <v>0</v>
      </c>
      <c r="BU15" s="5">
        <v>0</v>
      </c>
      <c r="BV15" s="5">
        <v>8060</v>
      </c>
      <c r="BW15" s="5">
        <v>0</v>
      </c>
      <c r="BX15" s="5">
        <v>0</v>
      </c>
      <c r="BY15" s="5">
        <v>0</v>
      </c>
      <c r="BZ15" s="5">
        <v>0</v>
      </c>
      <c r="CA15" s="5">
        <v>0</v>
      </c>
      <c r="CB15" s="200"/>
      <c r="CC15" s="216" t="s">
        <v>94</v>
      </c>
      <c r="CD15" s="211"/>
    </row>
    <row r="16" spans="1:82" s="4" customFormat="1" ht="84" customHeight="1">
      <c r="A16" s="3"/>
      <c r="B16" s="982"/>
      <c r="C16" s="985"/>
      <c r="D16" s="869"/>
      <c r="E16" s="913"/>
      <c r="F16" s="988"/>
      <c r="G16" s="991"/>
      <c r="H16" s="818"/>
      <c r="I16" s="39"/>
      <c r="J16" s="804"/>
      <c r="K16" s="804"/>
      <c r="L16" s="1001"/>
      <c r="M16" s="1001"/>
      <c r="N16" s="9"/>
      <c r="O16" s="9"/>
      <c r="P16" s="9"/>
      <c r="Q16" s="12">
        <f t="shared" si="0"/>
        <v>11</v>
      </c>
      <c r="R16" s="9"/>
      <c r="S16" s="188"/>
      <c r="T16" s="14" t="s">
        <v>126</v>
      </c>
      <c r="U16" s="36" t="s">
        <v>127</v>
      </c>
      <c r="V16" s="12" t="s">
        <v>67</v>
      </c>
      <c r="W16" s="36" t="s">
        <v>68</v>
      </c>
      <c r="X16" s="9"/>
      <c r="Y16" s="9"/>
      <c r="Z16" s="7">
        <v>35</v>
      </c>
      <c r="AA16" s="9"/>
      <c r="AB16" s="9"/>
      <c r="AC16" s="9">
        <v>35</v>
      </c>
      <c r="AD16" s="9"/>
      <c r="AE16" s="9"/>
      <c r="AF16" s="9">
        <v>35</v>
      </c>
      <c r="AG16" s="9"/>
      <c r="AH16" s="9"/>
      <c r="AI16" s="9">
        <v>35</v>
      </c>
      <c r="AJ16" s="9"/>
      <c r="AK16" s="9"/>
      <c r="AL16" s="9">
        <v>35</v>
      </c>
      <c r="AM16" s="9"/>
      <c r="AN16" s="97">
        <f t="shared" si="1"/>
        <v>328300</v>
      </c>
      <c r="AO16" s="5">
        <v>75000</v>
      </c>
      <c r="AP16" s="5">
        <v>0</v>
      </c>
      <c r="AQ16" s="5">
        <v>0</v>
      </c>
      <c r="AR16" s="5">
        <v>79900</v>
      </c>
      <c r="AS16" s="5">
        <v>0</v>
      </c>
      <c r="AT16" s="5">
        <v>0</v>
      </c>
      <c r="AU16" s="5">
        <v>0</v>
      </c>
      <c r="AV16" s="5">
        <v>0</v>
      </c>
      <c r="AW16" s="5">
        <v>0</v>
      </c>
      <c r="AX16" s="5">
        <v>0</v>
      </c>
      <c r="AY16" s="5">
        <f t="shared" si="3"/>
        <v>82000</v>
      </c>
      <c r="AZ16" s="5">
        <v>0</v>
      </c>
      <c r="BA16" s="5">
        <v>0</v>
      </c>
      <c r="BB16" s="5">
        <v>82000</v>
      </c>
      <c r="BC16" s="5">
        <v>0</v>
      </c>
      <c r="BD16" s="5">
        <v>0</v>
      </c>
      <c r="BE16" s="5">
        <v>0</v>
      </c>
      <c r="BF16" s="5">
        <v>0</v>
      </c>
      <c r="BG16" s="5">
        <v>0</v>
      </c>
      <c r="BH16" s="5">
        <v>0</v>
      </c>
      <c r="BI16" s="5">
        <f t="shared" si="4"/>
        <v>84400</v>
      </c>
      <c r="BJ16" s="5">
        <v>0</v>
      </c>
      <c r="BK16" s="5">
        <v>0</v>
      </c>
      <c r="BL16" s="5">
        <v>84400</v>
      </c>
      <c r="BM16" s="5">
        <v>0</v>
      </c>
      <c r="BN16" s="5">
        <v>0</v>
      </c>
      <c r="BO16" s="5">
        <v>0</v>
      </c>
      <c r="BP16" s="5">
        <v>0</v>
      </c>
      <c r="BQ16" s="5">
        <v>0</v>
      </c>
      <c r="BR16" s="5">
        <v>0</v>
      </c>
      <c r="BS16" s="5">
        <f t="shared" si="5"/>
        <v>86900</v>
      </c>
      <c r="BT16" s="5">
        <v>0</v>
      </c>
      <c r="BU16" s="5">
        <v>0</v>
      </c>
      <c r="BV16" s="5">
        <v>86900</v>
      </c>
      <c r="BW16" s="5">
        <v>0</v>
      </c>
      <c r="BX16" s="5">
        <v>0</v>
      </c>
      <c r="BY16" s="5">
        <v>0</v>
      </c>
      <c r="BZ16" s="5">
        <v>0</v>
      </c>
      <c r="CA16" s="5">
        <v>0</v>
      </c>
      <c r="CB16" s="200"/>
      <c r="CC16" s="216" t="s">
        <v>69</v>
      </c>
      <c r="CD16" s="211"/>
    </row>
    <row r="17" spans="1:82" s="4" customFormat="1" ht="39.75" customHeight="1">
      <c r="A17" s="3"/>
      <c r="B17" s="982"/>
      <c r="C17" s="985"/>
      <c r="D17" s="869"/>
      <c r="E17" s="913"/>
      <c r="F17" s="988"/>
      <c r="G17" s="991"/>
      <c r="H17" s="987" t="s">
        <v>128</v>
      </c>
      <c r="I17" s="105">
        <f>I11+1</f>
        <v>7</v>
      </c>
      <c r="J17" s="36" t="s">
        <v>129</v>
      </c>
      <c r="K17" s="36" t="s">
        <v>130</v>
      </c>
      <c r="L17" s="106">
        <v>291</v>
      </c>
      <c r="M17" s="107">
        <v>300</v>
      </c>
      <c r="N17" s="9"/>
      <c r="O17" s="9"/>
      <c r="P17" s="9"/>
      <c r="Q17" s="788">
        <f t="shared" si="0"/>
        <v>12</v>
      </c>
      <c r="R17" s="821" t="s">
        <v>131</v>
      </c>
      <c r="S17" s="823" t="s">
        <v>132</v>
      </c>
      <c r="T17" s="802" t="s">
        <v>133</v>
      </c>
      <c r="U17" s="802" t="s">
        <v>134</v>
      </c>
      <c r="V17" s="802" t="s">
        <v>77</v>
      </c>
      <c r="W17" s="802" t="s">
        <v>68</v>
      </c>
      <c r="X17" s="788"/>
      <c r="Y17" s="9"/>
      <c r="Z17" s="864">
        <v>2500</v>
      </c>
      <c r="AA17" s="864"/>
      <c r="AB17" s="864"/>
      <c r="AC17" s="788">
        <v>0</v>
      </c>
      <c r="AD17" s="864"/>
      <c r="AE17" s="864"/>
      <c r="AF17" s="788">
        <v>800</v>
      </c>
      <c r="AG17" s="864"/>
      <c r="AH17" s="864"/>
      <c r="AI17" s="788">
        <v>1650</v>
      </c>
      <c r="AJ17" s="864"/>
      <c r="AK17" s="864"/>
      <c r="AL17" s="788">
        <v>2500</v>
      </c>
      <c r="AM17" s="962">
        <v>0</v>
      </c>
      <c r="AN17" s="866">
        <f t="shared" si="1"/>
        <v>18260</v>
      </c>
      <c r="AO17" s="962">
        <f t="shared" si="2"/>
        <v>0</v>
      </c>
      <c r="AP17" s="6">
        <v>0</v>
      </c>
      <c r="AQ17" s="6">
        <v>0</v>
      </c>
      <c r="AR17" s="6">
        <v>0</v>
      </c>
      <c r="AS17" s="962">
        <v>0</v>
      </c>
      <c r="AT17" s="962">
        <v>0</v>
      </c>
      <c r="AU17" s="962">
        <v>0</v>
      </c>
      <c r="AV17" s="6">
        <v>0</v>
      </c>
      <c r="AW17" s="6">
        <v>0</v>
      </c>
      <c r="AX17" s="962">
        <v>0</v>
      </c>
      <c r="AY17" s="962">
        <f t="shared" si="3"/>
        <v>4000</v>
      </c>
      <c r="AZ17" s="962">
        <v>0</v>
      </c>
      <c r="BA17" s="962">
        <v>4000</v>
      </c>
      <c r="BB17" s="962">
        <v>0</v>
      </c>
      <c r="BC17" s="962">
        <v>0</v>
      </c>
      <c r="BD17" s="962">
        <v>0</v>
      </c>
      <c r="BE17" s="962">
        <v>0</v>
      </c>
      <c r="BF17" s="962">
        <v>0</v>
      </c>
      <c r="BG17" s="962">
        <v>0</v>
      </c>
      <c r="BH17" s="962">
        <v>0</v>
      </c>
      <c r="BI17" s="962">
        <f t="shared" si="4"/>
        <v>4100</v>
      </c>
      <c r="BJ17" s="962">
        <v>0</v>
      </c>
      <c r="BK17" s="962">
        <v>4100</v>
      </c>
      <c r="BL17" s="962">
        <v>0</v>
      </c>
      <c r="BM17" s="962">
        <v>0</v>
      </c>
      <c r="BN17" s="962">
        <v>0</v>
      </c>
      <c r="BO17" s="962">
        <v>0</v>
      </c>
      <c r="BP17" s="962">
        <v>0</v>
      </c>
      <c r="BQ17" s="962">
        <v>0</v>
      </c>
      <c r="BR17" s="962">
        <v>0</v>
      </c>
      <c r="BS17" s="962">
        <f t="shared" si="5"/>
        <v>10160</v>
      </c>
      <c r="BT17" s="962">
        <v>0</v>
      </c>
      <c r="BU17" s="962">
        <v>10160</v>
      </c>
      <c r="BV17" s="962">
        <v>0</v>
      </c>
      <c r="BW17" s="962">
        <v>0</v>
      </c>
      <c r="BX17" s="962">
        <v>0</v>
      </c>
      <c r="BY17" s="962">
        <v>0</v>
      </c>
      <c r="BZ17" s="962">
        <v>0</v>
      </c>
      <c r="CA17" s="962">
        <v>0</v>
      </c>
      <c r="CB17" s="932"/>
      <c r="CC17" s="934" t="s">
        <v>69</v>
      </c>
      <c r="CD17" s="211"/>
    </row>
    <row r="18" spans="1:82" s="4" customFormat="1" ht="48.75" customHeight="1">
      <c r="A18" s="3"/>
      <c r="B18" s="982"/>
      <c r="C18" s="985"/>
      <c r="D18" s="869"/>
      <c r="E18" s="913"/>
      <c r="F18" s="988"/>
      <c r="G18" s="991"/>
      <c r="H18" s="988"/>
      <c r="I18" s="105">
        <f>I17+1</f>
        <v>8</v>
      </c>
      <c r="J18" s="36" t="s">
        <v>135</v>
      </c>
      <c r="K18" s="36" t="s">
        <v>136</v>
      </c>
      <c r="L18" s="106">
        <v>291</v>
      </c>
      <c r="M18" s="107">
        <v>300</v>
      </c>
      <c r="N18" s="9"/>
      <c r="O18" s="9"/>
      <c r="P18" s="9"/>
      <c r="Q18" s="789"/>
      <c r="R18" s="822"/>
      <c r="S18" s="824"/>
      <c r="T18" s="804"/>
      <c r="U18" s="804"/>
      <c r="V18" s="804"/>
      <c r="W18" s="804"/>
      <c r="X18" s="789"/>
      <c r="Y18" s="9"/>
      <c r="Z18" s="865"/>
      <c r="AA18" s="865"/>
      <c r="AB18" s="865"/>
      <c r="AC18" s="789"/>
      <c r="AD18" s="865"/>
      <c r="AE18" s="865"/>
      <c r="AF18" s="789"/>
      <c r="AG18" s="865"/>
      <c r="AH18" s="865"/>
      <c r="AI18" s="789"/>
      <c r="AJ18" s="865"/>
      <c r="AK18" s="865"/>
      <c r="AL18" s="789"/>
      <c r="AM18" s="963"/>
      <c r="AN18" s="867"/>
      <c r="AO18" s="963"/>
      <c r="AP18" s="108">
        <v>0</v>
      </c>
      <c r="AQ18" s="108">
        <v>0</v>
      </c>
      <c r="AR18" s="108">
        <v>0</v>
      </c>
      <c r="AS18" s="963">
        <v>0</v>
      </c>
      <c r="AT18" s="963">
        <v>0</v>
      </c>
      <c r="AU18" s="963">
        <v>0</v>
      </c>
      <c r="AV18" s="108">
        <v>0</v>
      </c>
      <c r="AW18" s="108">
        <v>0</v>
      </c>
      <c r="AX18" s="963"/>
      <c r="AY18" s="963"/>
      <c r="AZ18" s="963"/>
      <c r="BA18" s="963"/>
      <c r="BB18" s="963"/>
      <c r="BC18" s="963"/>
      <c r="BD18" s="963"/>
      <c r="BE18" s="963"/>
      <c r="BF18" s="963"/>
      <c r="BG18" s="963"/>
      <c r="BH18" s="963"/>
      <c r="BI18" s="963"/>
      <c r="BJ18" s="963"/>
      <c r="BK18" s="963"/>
      <c r="BL18" s="963"/>
      <c r="BM18" s="963"/>
      <c r="BN18" s="963"/>
      <c r="BO18" s="963"/>
      <c r="BP18" s="963"/>
      <c r="BQ18" s="963"/>
      <c r="BR18" s="963"/>
      <c r="BS18" s="963"/>
      <c r="BT18" s="963"/>
      <c r="BU18" s="963"/>
      <c r="BV18" s="963"/>
      <c r="BW18" s="963"/>
      <c r="BX18" s="963"/>
      <c r="BY18" s="963"/>
      <c r="BZ18" s="963"/>
      <c r="CA18" s="963"/>
      <c r="CB18" s="933"/>
      <c r="CC18" s="882"/>
      <c r="CD18" s="211"/>
    </row>
    <row r="19" spans="1:82" s="4" customFormat="1" ht="49.5" customHeight="1">
      <c r="A19" s="3"/>
      <c r="B19" s="982"/>
      <c r="C19" s="985"/>
      <c r="D19" s="869"/>
      <c r="E19" s="913"/>
      <c r="F19" s="988"/>
      <c r="G19" s="991"/>
      <c r="H19" s="988"/>
      <c r="I19" s="105">
        <f>I18+1</f>
        <v>9</v>
      </c>
      <c r="J19" s="36" t="s">
        <v>137</v>
      </c>
      <c r="K19" s="36" t="s">
        <v>138</v>
      </c>
      <c r="L19" s="106" t="s">
        <v>139</v>
      </c>
      <c r="M19" s="16">
        <v>0.54</v>
      </c>
      <c r="N19" s="9"/>
      <c r="O19" s="9"/>
      <c r="P19" s="9"/>
      <c r="Q19" s="12">
        <f>Q17+1</f>
        <v>13</v>
      </c>
      <c r="R19" s="9" t="s">
        <v>140</v>
      </c>
      <c r="S19" s="188" t="s">
        <v>141</v>
      </c>
      <c r="T19" s="36" t="s">
        <v>142</v>
      </c>
      <c r="U19" s="103" t="s">
        <v>143</v>
      </c>
      <c r="V19" s="49" t="s">
        <v>67</v>
      </c>
      <c r="W19" s="36" t="s">
        <v>68</v>
      </c>
      <c r="X19" s="9"/>
      <c r="Y19" s="9"/>
      <c r="Z19" s="7">
        <v>2</v>
      </c>
      <c r="AA19" s="9"/>
      <c r="AB19" s="9"/>
      <c r="AC19" s="9">
        <v>2</v>
      </c>
      <c r="AD19" s="9"/>
      <c r="AE19" s="9"/>
      <c r="AF19" s="9">
        <v>2</v>
      </c>
      <c r="AG19" s="9"/>
      <c r="AH19" s="9"/>
      <c r="AI19" s="9">
        <v>2</v>
      </c>
      <c r="AJ19" s="9"/>
      <c r="AK19" s="9"/>
      <c r="AL19" s="9">
        <v>2</v>
      </c>
      <c r="AM19" s="9"/>
      <c r="AN19" s="97">
        <f t="shared" si="1"/>
        <v>6130</v>
      </c>
      <c r="AO19" s="5">
        <f t="shared" si="2"/>
        <v>0</v>
      </c>
      <c r="AP19" s="5">
        <v>0</v>
      </c>
      <c r="AQ19" s="5">
        <v>0</v>
      </c>
      <c r="AR19" s="5">
        <v>0</v>
      </c>
      <c r="AS19" s="5">
        <v>0</v>
      </c>
      <c r="AT19" s="5">
        <v>0</v>
      </c>
      <c r="AU19" s="5">
        <v>0</v>
      </c>
      <c r="AV19" s="5">
        <v>0</v>
      </c>
      <c r="AW19" s="5">
        <v>0</v>
      </c>
      <c r="AX19" s="5">
        <v>0</v>
      </c>
      <c r="AY19" s="5">
        <f t="shared" si="3"/>
        <v>2000</v>
      </c>
      <c r="AZ19" s="5">
        <v>0</v>
      </c>
      <c r="BA19" s="5">
        <v>2000</v>
      </c>
      <c r="BB19" s="5">
        <v>0</v>
      </c>
      <c r="BC19" s="5">
        <v>0</v>
      </c>
      <c r="BD19" s="5">
        <v>0</v>
      </c>
      <c r="BE19" s="5">
        <v>0</v>
      </c>
      <c r="BF19" s="5">
        <v>0</v>
      </c>
      <c r="BG19" s="5">
        <v>0</v>
      </c>
      <c r="BH19" s="5">
        <v>0</v>
      </c>
      <c r="BI19" s="5">
        <f t="shared" si="4"/>
        <v>2050</v>
      </c>
      <c r="BJ19" s="5">
        <v>0</v>
      </c>
      <c r="BK19" s="5">
        <v>2050</v>
      </c>
      <c r="BL19" s="5">
        <v>0</v>
      </c>
      <c r="BM19" s="5">
        <v>0</v>
      </c>
      <c r="BN19" s="5">
        <v>0</v>
      </c>
      <c r="BO19" s="5">
        <v>0</v>
      </c>
      <c r="BP19" s="5">
        <v>0</v>
      </c>
      <c r="BQ19" s="5">
        <v>0</v>
      </c>
      <c r="BR19" s="5">
        <v>0</v>
      </c>
      <c r="BS19" s="5">
        <f t="shared" si="5"/>
        <v>2080</v>
      </c>
      <c r="BT19" s="5">
        <v>0</v>
      </c>
      <c r="BU19" s="5">
        <v>2080</v>
      </c>
      <c r="BV19" s="5">
        <v>0</v>
      </c>
      <c r="BW19" s="5">
        <v>0</v>
      </c>
      <c r="BX19" s="5">
        <v>0</v>
      </c>
      <c r="BY19" s="5">
        <v>0</v>
      </c>
      <c r="BZ19" s="5">
        <v>0</v>
      </c>
      <c r="CA19" s="5">
        <v>0</v>
      </c>
      <c r="CB19" s="200"/>
      <c r="CC19" s="216" t="s">
        <v>69</v>
      </c>
      <c r="CD19" s="211"/>
    </row>
    <row r="20" spans="1:82" s="4" customFormat="1" ht="50.25" customHeight="1">
      <c r="A20" s="3"/>
      <c r="B20" s="982"/>
      <c r="C20" s="985"/>
      <c r="D20" s="869"/>
      <c r="E20" s="913"/>
      <c r="F20" s="988"/>
      <c r="G20" s="991"/>
      <c r="H20" s="988"/>
      <c r="I20" s="105">
        <f>I19+1</f>
        <v>10</v>
      </c>
      <c r="J20" s="36" t="s">
        <v>144</v>
      </c>
      <c r="K20" s="36" t="s">
        <v>145</v>
      </c>
      <c r="L20" s="16">
        <v>0.33</v>
      </c>
      <c r="M20" s="16">
        <v>0.38</v>
      </c>
      <c r="N20" s="9"/>
      <c r="O20" s="9"/>
      <c r="P20" s="9"/>
      <c r="Q20" s="12">
        <f t="shared" si="0"/>
        <v>14</v>
      </c>
      <c r="R20" s="9" t="s">
        <v>63</v>
      </c>
      <c r="S20" s="185" t="s">
        <v>146</v>
      </c>
      <c r="T20" s="36" t="s">
        <v>147</v>
      </c>
      <c r="U20" s="103" t="s">
        <v>148</v>
      </c>
      <c r="V20" s="12" t="s">
        <v>77</v>
      </c>
      <c r="W20" s="36" t="s">
        <v>68</v>
      </c>
      <c r="X20" s="9"/>
      <c r="Y20" s="9"/>
      <c r="Z20" s="7">
        <v>2</v>
      </c>
      <c r="AA20" s="9"/>
      <c r="AB20" s="9"/>
      <c r="AC20" s="9">
        <v>0</v>
      </c>
      <c r="AD20" s="9"/>
      <c r="AE20" s="9"/>
      <c r="AF20" s="9">
        <v>1</v>
      </c>
      <c r="AG20" s="9"/>
      <c r="AH20" s="9"/>
      <c r="AI20" s="9">
        <v>2</v>
      </c>
      <c r="AJ20" s="9"/>
      <c r="AK20" s="9"/>
      <c r="AL20" s="9">
        <v>0</v>
      </c>
      <c r="AM20" s="9"/>
      <c r="AN20" s="97">
        <f t="shared" si="1"/>
        <v>57400</v>
      </c>
      <c r="AO20" s="5">
        <f>SUM(AP20:AW20)</f>
        <v>45000</v>
      </c>
      <c r="AP20" s="5">
        <v>45000</v>
      </c>
      <c r="AQ20" s="5">
        <v>0</v>
      </c>
      <c r="AR20" s="5">
        <v>0</v>
      </c>
      <c r="AS20" s="5">
        <v>0</v>
      </c>
      <c r="AT20" s="5">
        <v>0</v>
      </c>
      <c r="AU20" s="5">
        <v>0</v>
      </c>
      <c r="AV20" s="5">
        <v>0</v>
      </c>
      <c r="AW20" s="5">
        <v>0</v>
      </c>
      <c r="AX20" s="5">
        <v>0</v>
      </c>
      <c r="AY20" s="5">
        <f t="shared" si="3"/>
        <v>6000</v>
      </c>
      <c r="AZ20" s="5">
        <v>0</v>
      </c>
      <c r="BA20" s="5">
        <v>6000</v>
      </c>
      <c r="BB20" s="5">
        <v>0</v>
      </c>
      <c r="BC20" s="5">
        <v>0</v>
      </c>
      <c r="BD20" s="5">
        <v>0</v>
      </c>
      <c r="BE20" s="5">
        <v>0</v>
      </c>
      <c r="BF20" s="5">
        <v>0</v>
      </c>
      <c r="BG20" s="5">
        <v>0</v>
      </c>
      <c r="BH20" s="5">
        <v>0</v>
      </c>
      <c r="BI20" s="5">
        <f t="shared" si="4"/>
        <v>6400</v>
      </c>
      <c r="BJ20" s="5">
        <v>0</v>
      </c>
      <c r="BK20" s="5">
        <v>6400</v>
      </c>
      <c r="BL20" s="5">
        <v>0</v>
      </c>
      <c r="BM20" s="5">
        <v>0</v>
      </c>
      <c r="BN20" s="5">
        <v>0</v>
      </c>
      <c r="BO20" s="5">
        <v>0</v>
      </c>
      <c r="BP20" s="5">
        <v>0</v>
      </c>
      <c r="BQ20" s="5">
        <v>0</v>
      </c>
      <c r="BR20" s="5">
        <v>0</v>
      </c>
      <c r="BS20" s="5">
        <f t="shared" si="5"/>
        <v>0</v>
      </c>
      <c r="BT20" s="5">
        <v>0</v>
      </c>
      <c r="BU20" s="5">
        <v>0</v>
      </c>
      <c r="BV20" s="5">
        <v>0</v>
      </c>
      <c r="BW20" s="5">
        <v>0</v>
      </c>
      <c r="BX20" s="5">
        <v>0</v>
      </c>
      <c r="BY20" s="5">
        <v>0</v>
      </c>
      <c r="BZ20" s="5">
        <v>0</v>
      </c>
      <c r="CA20" s="5">
        <v>0</v>
      </c>
      <c r="CB20" s="200"/>
      <c r="CC20" s="216" t="s">
        <v>69</v>
      </c>
      <c r="CD20" s="211"/>
    </row>
    <row r="21" spans="1:82" s="4" customFormat="1" ht="66.75" customHeight="1">
      <c r="A21" s="3"/>
      <c r="B21" s="982"/>
      <c r="C21" s="985"/>
      <c r="D21" s="869"/>
      <c r="E21" s="913"/>
      <c r="F21" s="988"/>
      <c r="G21" s="991"/>
      <c r="H21" s="988"/>
      <c r="I21" s="105">
        <f>I20+1</f>
        <v>11</v>
      </c>
      <c r="J21" s="36" t="s">
        <v>149</v>
      </c>
      <c r="K21" s="36" t="s">
        <v>150</v>
      </c>
      <c r="L21" s="16" t="s">
        <v>151</v>
      </c>
      <c r="M21" s="16">
        <v>0.4</v>
      </c>
      <c r="N21" s="9"/>
      <c r="O21" s="9"/>
      <c r="P21" s="9"/>
      <c r="Q21" s="12">
        <f t="shared" si="0"/>
        <v>15</v>
      </c>
      <c r="R21" s="9" t="s">
        <v>140</v>
      </c>
      <c r="S21" s="185" t="s">
        <v>141</v>
      </c>
      <c r="T21" s="36" t="s">
        <v>152</v>
      </c>
      <c r="U21" s="103" t="s">
        <v>153</v>
      </c>
      <c r="V21" s="12" t="s">
        <v>77</v>
      </c>
      <c r="W21" s="36" t="s">
        <v>68</v>
      </c>
      <c r="X21" s="9">
        <v>0</v>
      </c>
      <c r="Y21" s="9"/>
      <c r="Z21" s="7">
        <v>2</v>
      </c>
      <c r="AA21" s="9"/>
      <c r="AB21" s="9"/>
      <c r="AC21" s="9">
        <v>0</v>
      </c>
      <c r="AD21" s="9"/>
      <c r="AE21" s="9"/>
      <c r="AF21" s="9">
        <v>1</v>
      </c>
      <c r="AG21" s="9"/>
      <c r="AH21" s="9"/>
      <c r="AI21" s="9">
        <v>2</v>
      </c>
      <c r="AJ21" s="9"/>
      <c r="AK21" s="9"/>
      <c r="AL21" s="9">
        <v>2</v>
      </c>
      <c r="AM21" s="9">
        <v>2</v>
      </c>
      <c r="AN21" s="97">
        <f t="shared" si="1"/>
        <v>12320</v>
      </c>
      <c r="AO21" s="5">
        <f t="shared" si="2"/>
        <v>0</v>
      </c>
      <c r="AP21" s="5">
        <v>0</v>
      </c>
      <c r="AQ21" s="5">
        <v>0</v>
      </c>
      <c r="AR21" s="5">
        <v>0</v>
      </c>
      <c r="AS21" s="5">
        <v>0</v>
      </c>
      <c r="AT21" s="5">
        <v>0</v>
      </c>
      <c r="AU21" s="5">
        <v>0</v>
      </c>
      <c r="AV21" s="5">
        <v>0</v>
      </c>
      <c r="AW21" s="5">
        <v>0</v>
      </c>
      <c r="AX21" s="5">
        <v>0</v>
      </c>
      <c r="AY21" s="5">
        <f t="shared" si="3"/>
        <v>4000</v>
      </c>
      <c r="AZ21" s="5">
        <v>0</v>
      </c>
      <c r="BA21" s="5">
        <v>4000</v>
      </c>
      <c r="BB21" s="5">
        <v>0</v>
      </c>
      <c r="BC21" s="5">
        <v>0</v>
      </c>
      <c r="BD21" s="5">
        <v>0</v>
      </c>
      <c r="BE21" s="5">
        <v>0</v>
      </c>
      <c r="BF21" s="5">
        <v>0</v>
      </c>
      <c r="BG21" s="5">
        <v>0</v>
      </c>
      <c r="BH21" s="5">
        <v>0</v>
      </c>
      <c r="BI21" s="5">
        <f t="shared" si="4"/>
        <v>4120</v>
      </c>
      <c r="BJ21" s="5">
        <v>0</v>
      </c>
      <c r="BK21" s="5">
        <v>4120</v>
      </c>
      <c r="BL21" s="5">
        <v>0</v>
      </c>
      <c r="BM21" s="5">
        <v>0</v>
      </c>
      <c r="BN21" s="5">
        <v>0</v>
      </c>
      <c r="BO21" s="5">
        <v>0</v>
      </c>
      <c r="BP21" s="5">
        <v>0</v>
      </c>
      <c r="BQ21" s="5">
        <v>0</v>
      </c>
      <c r="BR21" s="5">
        <v>0</v>
      </c>
      <c r="BS21" s="5">
        <f t="shared" si="5"/>
        <v>4200</v>
      </c>
      <c r="BT21" s="5">
        <v>0</v>
      </c>
      <c r="BU21" s="5">
        <v>4200</v>
      </c>
      <c r="BV21" s="5">
        <v>0</v>
      </c>
      <c r="BW21" s="5">
        <v>0</v>
      </c>
      <c r="BX21" s="5">
        <v>0</v>
      </c>
      <c r="BY21" s="5">
        <v>0</v>
      </c>
      <c r="BZ21" s="5">
        <v>0</v>
      </c>
      <c r="CA21" s="5">
        <v>0</v>
      </c>
      <c r="CB21" s="200"/>
      <c r="CC21" s="216" t="s">
        <v>69</v>
      </c>
      <c r="CD21" s="211"/>
    </row>
    <row r="22" spans="1:82" s="4" customFormat="1" ht="63.75" customHeight="1">
      <c r="A22" s="3"/>
      <c r="B22" s="982"/>
      <c r="C22" s="985"/>
      <c r="D22" s="869"/>
      <c r="E22" s="915"/>
      <c r="F22" s="989"/>
      <c r="G22" s="992"/>
      <c r="H22" s="989"/>
      <c r="I22" s="105">
        <f>I21+1</f>
        <v>12</v>
      </c>
      <c r="J22" s="36" t="s">
        <v>154</v>
      </c>
      <c r="K22" s="36" t="s">
        <v>155</v>
      </c>
      <c r="L22" s="34">
        <v>1</v>
      </c>
      <c r="M22" s="109">
        <v>2</v>
      </c>
      <c r="N22" s="9"/>
      <c r="O22" s="9"/>
      <c r="P22" s="9"/>
      <c r="Q22" s="12">
        <f t="shared" si="0"/>
        <v>16</v>
      </c>
      <c r="R22" s="9" t="s">
        <v>156</v>
      </c>
      <c r="S22" s="185" t="s">
        <v>157</v>
      </c>
      <c r="T22" s="36" t="s">
        <v>158</v>
      </c>
      <c r="U22" s="103" t="s">
        <v>159</v>
      </c>
      <c r="V22" s="12" t="s">
        <v>77</v>
      </c>
      <c r="W22" s="36"/>
      <c r="X22" s="9">
        <v>0</v>
      </c>
      <c r="Y22" s="9"/>
      <c r="Z22" s="7">
        <v>200</v>
      </c>
      <c r="AA22" s="9"/>
      <c r="AB22" s="9"/>
      <c r="AC22" s="9">
        <v>50</v>
      </c>
      <c r="AD22" s="9"/>
      <c r="AE22" s="9"/>
      <c r="AF22" s="9">
        <v>100</v>
      </c>
      <c r="AG22" s="9"/>
      <c r="AH22" s="9"/>
      <c r="AI22" s="9">
        <v>150</v>
      </c>
      <c r="AJ22" s="9"/>
      <c r="AK22" s="9"/>
      <c r="AL22" s="9">
        <v>200</v>
      </c>
      <c r="AM22" s="9"/>
      <c r="AN22" s="97">
        <f t="shared" si="1"/>
        <v>61900</v>
      </c>
      <c r="AO22" s="5">
        <f t="shared" si="2"/>
        <v>15000</v>
      </c>
      <c r="AP22" s="5">
        <v>15000</v>
      </c>
      <c r="AQ22" s="5">
        <v>0</v>
      </c>
      <c r="AR22" s="5">
        <v>0</v>
      </c>
      <c r="AS22" s="5">
        <v>0</v>
      </c>
      <c r="AT22" s="5">
        <v>0</v>
      </c>
      <c r="AU22" s="5">
        <v>0</v>
      </c>
      <c r="AV22" s="5">
        <v>0</v>
      </c>
      <c r="AW22" s="5">
        <v>0</v>
      </c>
      <c r="AX22" s="5">
        <v>0</v>
      </c>
      <c r="AY22" s="5">
        <f t="shared" si="3"/>
        <v>15500</v>
      </c>
      <c r="AZ22" s="5">
        <v>15500</v>
      </c>
      <c r="BA22" s="5">
        <v>0</v>
      </c>
      <c r="BB22" s="5">
        <v>0</v>
      </c>
      <c r="BC22" s="5">
        <v>0</v>
      </c>
      <c r="BD22" s="5">
        <v>0</v>
      </c>
      <c r="BE22" s="5">
        <v>0</v>
      </c>
      <c r="BF22" s="5">
        <v>0</v>
      </c>
      <c r="BG22" s="5">
        <v>0</v>
      </c>
      <c r="BH22" s="5">
        <v>0</v>
      </c>
      <c r="BI22" s="5">
        <f t="shared" si="4"/>
        <v>15600</v>
      </c>
      <c r="BJ22" s="5">
        <v>15600</v>
      </c>
      <c r="BK22" s="5">
        <v>0</v>
      </c>
      <c r="BL22" s="5">
        <v>0</v>
      </c>
      <c r="BM22" s="5">
        <v>0</v>
      </c>
      <c r="BN22" s="5">
        <v>0</v>
      </c>
      <c r="BO22" s="5">
        <v>0</v>
      </c>
      <c r="BP22" s="5">
        <v>0</v>
      </c>
      <c r="BQ22" s="5">
        <v>0</v>
      </c>
      <c r="BR22" s="5">
        <v>0</v>
      </c>
      <c r="BS22" s="5">
        <f t="shared" si="5"/>
        <v>15800</v>
      </c>
      <c r="BT22" s="5">
        <v>15800</v>
      </c>
      <c r="BU22" s="5">
        <v>0</v>
      </c>
      <c r="BV22" s="5">
        <v>0</v>
      </c>
      <c r="BW22" s="5">
        <v>0</v>
      </c>
      <c r="BX22" s="5">
        <v>0</v>
      </c>
      <c r="BY22" s="5">
        <v>0</v>
      </c>
      <c r="BZ22" s="5">
        <v>0</v>
      </c>
      <c r="CA22" s="5">
        <v>0</v>
      </c>
      <c r="CB22" s="200"/>
      <c r="CC22" s="216" t="s">
        <v>69</v>
      </c>
      <c r="CD22" s="211"/>
    </row>
    <row r="23" spans="1:82" s="162" customFormat="1" ht="23.25" customHeight="1">
      <c r="A23" s="157"/>
      <c r="B23" s="982"/>
      <c r="C23" s="985"/>
      <c r="D23" s="869"/>
      <c r="E23" s="978" t="s">
        <v>160</v>
      </c>
      <c r="F23" s="979"/>
      <c r="G23" s="979"/>
      <c r="H23" s="979"/>
      <c r="I23" s="979"/>
      <c r="J23" s="979"/>
      <c r="K23" s="979"/>
      <c r="L23" s="979"/>
      <c r="M23" s="979"/>
      <c r="N23" s="979"/>
      <c r="O23" s="979"/>
      <c r="P23" s="979"/>
      <c r="Q23" s="979"/>
      <c r="R23" s="979"/>
      <c r="S23" s="979"/>
      <c r="T23" s="979"/>
      <c r="U23" s="979"/>
      <c r="V23" s="979"/>
      <c r="W23" s="979"/>
      <c r="X23" s="979"/>
      <c r="Y23" s="979"/>
      <c r="Z23" s="979"/>
      <c r="AA23" s="979"/>
      <c r="AB23" s="979"/>
      <c r="AC23" s="979"/>
      <c r="AD23" s="979"/>
      <c r="AE23" s="979"/>
      <c r="AF23" s="979"/>
      <c r="AG23" s="979"/>
      <c r="AH23" s="979"/>
      <c r="AI23" s="979"/>
      <c r="AJ23" s="979"/>
      <c r="AK23" s="979"/>
      <c r="AL23" s="979"/>
      <c r="AM23" s="980"/>
      <c r="AN23" s="160">
        <f>SUM(AN6:AN22)</f>
        <v>4450757</v>
      </c>
      <c r="AO23" s="161">
        <f aca="true" t="shared" si="6" ref="AO23:CB23">SUM(AO6:AO22)</f>
        <v>1099232</v>
      </c>
      <c r="AP23" s="161">
        <f t="shared" si="6"/>
        <v>80000</v>
      </c>
      <c r="AQ23" s="161">
        <f t="shared" si="6"/>
        <v>762881</v>
      </c>
      <c r="AR23" s="161">
        <f t="shared" si="6"/>
        <v>138845</v>
      </c>
      <c r="AS23" s="161">
        <f t="shared" si="6"/>
        <v>0</v>
      </c>
      <c r="AT23" s="161">
        <f t="shared" si="6"/>
        <v>0</v>
      </c>
      <c r="AU23" s="161">
        <f t="shared" si="6"/>
        <v>0</v>
      </c>
      <c r="AV23" s="161">
        <f t="shared" si="6"/>
        <v>117995</v>
      </c>
      <c r="AW23" s="161">
        <f t="shared" si="6"/>
        <v>4411</v>
      </c>
      <c r="AX23" s="161">
        <f t="shared" si="6"/>
        <v>0</v>
      </c>
      <c r="AY23" s="161">
        <f t="shared" si="6"/>
        <v>1081510</v>
      </c>
      <c r="AZ23" s="161">
        <f t="shared" si="6"/>
        <v>40810</v>
      </c>
      <c r="BA23" s="161">
        <f t="shared" si="6"/>
        <v>771710</v>
      </c>
      <c r="BB23" s="161">
        <f t="shared" si="6"/>
        <v>147440</v>
      </c>
      <c r="BC23" s="161">
        <f t="shared" si="6"/>
        <v>0</v>
      </c>
      <c r="BD23" s="161">
        <f t="shared" si="6"/>
        <v>0</v>
      </c>
      <c r="BE23" s="161">
        <f t="shared" si="6"/>
        <v>0</v>
      </c>
      <c r="BF23" s="161">
        <f t="shared" si="6"/>
        <v>121550</v>
      </c>
      <c r="BG23" s="161">
        <f t="shared" si="6"/>
        <v>0</v>
      </c>
      <c r="BH23" s="161">
        <f t="shared" si="6"/>
        <v>0</v>
      </c>
      <c r="BI23" s="161">
        <f t="shared" si="6"/>
        <v>1116410</v>
      </c>
      <c r="BJ23" s="161">
        <f t="shared" si="6"/>
        <v>42180</v>
      </c>
      <c r="BK23" s="161">
        <f t="shared" si="6"/>
        <v>795900</v>
      </c>
      <c r="BL23" s="161">
        <f t="shared" si="6"/>
        <v>151950</v>
      </c>
      <c r="BM23" s="161">
        <f t="shared" si="6"/>
        <v>0</v>
      </c>
      <c r="BN23" s="161">
        <f t="shared" si="6"/>
        <v>0</v>
      </c>
      <c r="BO23" s="161">
        <f t="shared" si="6"/>
        <v>0</v>
      </c>
      <c r="BP23" s="161">
        <f t="shared" si="6"/>
        <v>126380</v>
      </c>
      <c r="BQ23" s="161">
        <f t="shared" si="6"/>
        <v>0</v>
      </c>
      <c r="BR23" s="161">
        <f t="shared" si="6"/>
        <v>0</v>
      </c>
      <c r="BS23" s="161">
        <f t="shared" si="6"/>
        <v>1153605</v>
      </c>
      <c r="BT23" s="161">
        <f t="shared" si="6"/>
        <v>43600</v>
      </c>
      <c r="BU23" s="161">
        <f t="shared" si="6"/>
        <v>821740</v>
      </c>
      <c r="BV23" s="161">
        <f t="shared" si="6"/>
        <v>156815</v>
      </c>
      <c r="BW23" s="161">
        <f t="shared" si="6"/>
        <v>0</v>
      </c>
      <c r="BX23" s="161">
        <f t="shared" si="6"/>
        <v>0</v>
      </c>
      <c r="BY23" s="161">
        <f t="shared" si="6"/>
        <v>0</v>
      </c>
      <c r="BZ23" s="161">
        <f t="shared" si="6"/>
        <v>131450</v>
      </c>
      <c r="CA23" s="161">
        <f t="shared" si="6"/>
        <v>0</v>
      </c>
      <c r="CB23" s="201">
        <f t="shared" si="6"/>
        <v>0</v>
      </c>
      <c r="CC23" s="217"/>
      <c r="CD23" s="211"/>
    </row>
    <row r="24" spans="1:82" s="4" customFormat="1" ht="44.25" customHeight="1">
      <c r="A24" s="3"/>
      <c r="B24" s="982"/>
      <c r="C24" s="985"/>
      <c r="D24" s="869"/>
      <c r="E24" s="912" t="s">
        <v>161</v>
      </c>
      <c r="F24" s="987"/>
      <c r="G24" s="990" t="s">
        <v>162</v>
      </c>
      <c r="H24" s="816" t="s">
        <v>163</v>
      </c>
      <c r="I24" s="790">
        <f>I22+1</f>
        <v>13</v>
      </c>
      <c r="J24" s="802" t="s">
        <v>164</v>
      </c>
      <c r="K24" s="802" t="s">
        <v>165</v>
      </c>
      <c r="L24" s="955">
        <v>0.95</v>
      </c>
      <c r="M24" s="955">
        <v>1</v>
      </c>
      <c r="N24" s="9"/>
      <c r="O24" s="9"/>
      <c r="P24" s="9"/>
      <c r="Q24" s="12">
        <f>Q22+1</f>
        <v>17</v>
      </c>
      <c r="R24" s="9" t="s">
        <v>166</v>
      </c>
      <c r="S24" s="185" t="s">
        <v>167</v>
      </c>
      <c r="T24" s="36" t="s">
        <v>168</v>
      </c>
      <c r="U24" s="36" t="s">
        <v>169</v>
      </c>
      <c r="V24" s="49" t="s">
        <v>77</v>
      </c>
      <c r="W24" s="9"/>
      <c r="X24" s="9">
        <v>11865</v>
      </c>
      <c r="Y24" s="9"/>
      <c r="Z24" s="7">
        <v>12010</v>
      </c>
      <c r="AA24" s="9"/>
      <c r="AB24" s="9"/>
      <c r="AC24" s="9">
        <v>11900</v>
      </c>
      <c r="AD24" s="9"/>
      <c r="AE24" s="9"/>
      <c r="AF24" s="9">
        <v>11950</v>
      </c>
      <c r="AG24" s="9"/>
      <c r="AH24" s="9"/>
      <c r="AI24" s="9">
        <v>12000</v>
      </c>
      <c r="AJ24" s="9"/>
      <c r="AK24" s="9"/>
      <c r="AL24" s="9">
        <v>12010</v>
      </c>
      <c r="AM24" s="9"/>
      <c r="AN24" s="97">
        <f t="shared" si="1"/>
        <v>22400591</v>
      </c>
      <c r="AO24" s="5">
        <f t="shared" si="2"/>
        <v>5233338</v>
      </c>
      <c r="AP24" s="5">
        <v>0</v>
      </c>
      <c r="AQ24" s="5">
        <f>1586304+149711</f>
        <v>1736015</v>
      </c>
      <c r="AR24" s="5">
        <v>0</v>
      </c>
      <c r="AS24" s="5">
        <v>0</v>
      </c>
      <c r="AT24" s="5">
        <v>0</v>
      </c>
      <c r="AU24" s="5">
        <v>0</v>
      </c>
      <c r="AV24" s="5">
        <v>928000</v>
      </c>
      <c r="AW24" s="5">
        <f>576055+90000+1903268</f>
        <v>2569323</v>
      </c>
      <c r="AX24" s="5">
        <v>0</v>
      </c>
      <c r="AY24" s="5">
        <f t="shared" si="3"/>
        <v>5616302</v>
      </c>
      <c r="AZ24" s="5">
        <v>0</v>
      </c>
      <c r="BA24" s="5">
        <v>1788302</v>
      </c>
      <c r="BB24" s="5"/>
      <c r="BC24" s="5">
        <v>0</v>
      </c>
      <c r="BD24" s="5">
        <v>0</v>
      </c>
      <c r="BE24" s="5">
        <v>0</v>
      </c>
      <c r="BF24" s="5">
        <v>985000</v>
      </c>
      <c r="BG24" s="5">
        <v>2843000</v>
      </c>
      <c r="BH24" s="5">
        <v>0</v>
      </c>
      <c r="BI24" s="5">
        <f t="shared" si="4"/>
        <v>5723951</v>
      </c>
      <c r="BJ24" s="5">
        <v>0</v>
      </c>
      <c r="BK24" s="5">
        <v>1841951</v>
      </c>
      <c r="BL24" s="5">
        <v>0</v>
      </c>
      <c r="BM24" s="5">
        <v>0</v>
      </c>
      <c r="BN24" s="5">
        <v>0</v>
      </c>
      <c r="BO24" s="5">
        <v>0</v>
      </c>
      <c r="BP24" s="5">
        <v>992000</v>
      </c>
      <c r="BQ24" s="5">
        <v>2890000</v>
      </c>
      <c r="BR24" s="5">
        <v>0</v>
      </c>
      <c r="BS24" s="5">
        <f t="shared" si="5"/>
        <v>5827000</v>
      </c>
      <c r="BT24" s="5">
        <v>0</v>
      </c>
      <c r="BU24" s="5">
        <v>1897000</v>
      </c>
      <c r="BV24" s="5">
        <v>0</v>
      </c>
      <c r="BW24" s="5">
        <v>0</v>
      </c>
      <c r="BX24" s="5">
        <v>0</v>
      </c>
      <c r="BY24" s="5">
        <v>0</v>
      </c>
      <c r="BZ24" s="5">
        <v>1020000</v>
      </c>
      <c r="CA24" s="5">
        <v>2910000</v>
      </c>
      <c r="CB24" s="200"/>
      <c r="CC24" s="216" t="s">
        <v>170</v>
      </c>
      <c r="CD24" s="211"/>
    </row>
    <row r="25" spans="1:82" s="4" customFormat="1" ht="27" customHeight="1">
      <c r="A25" s="3"/>
      <c r="B25" s="982"/>
      <c r="C25" s="985"/>
      <c r="D25" s="869"/>
      <c r="E25" s="913"/>
      <c r="F25" s="988"/>
      <c r="G25" s="991"/>
      <c r="H25" s="817"/>
      <c r="I25" s="791"/>
      <c r="J25" s="803"/>
      <c r="K25" s="803"/>
      <c r="L25" s="959"/>
      <c r="M25" s="959"/>
      <c r="N25" s="9"/>
      <c r="O25" s="9"/>
      <c r="P25" s="9"/>
      <c r="Q25" s="12">
        <f t="shared" si="0"/>
        <v>18</v>
      </c>
      <c r="R25" s="9" t="s">
        <v>171</v>
      </c>
      <c r="S25" s="185" t="s">
        <v>172</v>
      </c>
      <c r="T25" s="36" t="s">
        <v>173</v>
      </c>
      <c r="U25" s="36" t="s">
        <v>169</v>
      </c>
      <c r="V25" s="49" t="s">
        <v>77</v>
      </c>
      <c r="W25" s="9"/>
      <c r="X25" s="9">
        <v>11865</v>
      </c>
      <c r="Y25" s="9"/>
      <c r="Z25" s="7">
        <v>12010</v>
      </c>
      <c r="AA25" s="9"/>
      <c r="AB25" s="9"/>
      <c r="AC25" s="9">
        <v>11880</v>
      </c>
      <c r="AD25" s="9"/>
      <c r="AE25" s="9"/>
      <c r="AF25" s="9">
        <v>11920</v>
      </c>
      <c r="AG25" s="9"/>
      <c r="AH25" s="9"/>
      <c r="AI25" s="9">
        <v>11960</v>
      </c>
      <c r="AJ25" s="9"/>
      <c r="AK25" s="9"/>
      <c r="AL25" s="9">
        <v>12010</v>
      </c>
      <c r="AM25" s="9"/>
      <c r="AN25" s="97">
        <f t="shared" si="1"/>
        <v>0</v>
      </c>
      <c r="AO25" s="5">
        <f t="shared" si="2"/>
        <v>0</v>
      </c>
      <c r="AP25" s="5">
        <v>0</v>
      </c>
      <c r="AQ25" s="5">
        <v>0</v>
      </c>
      <c r="AR25" s="5">
        <v>0</v>
      </c>
      <c r="AS25" s="5">
        <v>0</v>
      </c>
      <c r="AT25" s="5">
        <v>0</v>
      </c>
      <c r="AU25" s="5">
        <v>0</v>
      </c>
      <c r="AV25" s="5">
        <v>0</v>
      </c>
      <c r="AW25" s="5">
        <v>0</v>
      </c>
      <c r="AX25" s="5">
        <v>0</v>
      </c>
      <c r="AY25" s="5">
        <f t="shared" si="3"/>
        <v>0</v>
      </c>
      <c r="AZ25" s="5">
        <v>0</v>
      </c>
      <c r="BA25" s="5">
        <v>0</v>
      </c>
      <c r="BB25" s="5">
        <v>0</v>
      </c>
      <c r="BC25" s="5">
        <v>0</v>
      </c>
      <c r="BD25" s="5">
        <v>0</v>
      </c>
      <c r="BE25" s="5">
        <v>0</v>
      </c>
      <c r="BF25" s="5">
        <v>0</v>
      </c>
      <c r="BG25" s="5">
        <v>0</v>
      </c>
      <c r="BH25" s="5">
        <v>0</v>
      </c>
      <c r="BI25" s="5">
        <f t="shared" si="4"/>
        <v>0</v>
      </c>
      <c r="BJ25" s="5">
        <v>0</v>
      </c>
      <c r="BK25" s="5">
        <v>0</v>
      </c>
      <c r="BL25" s="5">
        <v>0</v>
      </c>
      <c r="BM25" s="5">
        <v>0</v>
      </c>
      <c r="BN25" s="5">
        <v>0</v>
      </c>
      <c r="BO25" s="5">
        <v>0</v>
      </c>
      <c r="BP25" s="5">
        <v>0</v>
      </c>
      <c r="BQ25" s="5">
        <v>0</v>
      </c>
      <c r="BR25" s="5">
        <v>0</v>
      </c>
      <c r="BS25" s="5">
        <f t="shared" si="5"/>
        <v>0</v>
      </c>
      <c r="BT25" s="5">
        <v>0</v>
      </c>
      <c r="BU25" s="5">
        <v>0</v>
      </c>
      <c r="BV25" s="5">
        <v>0</v>
      </c>
      <c r="BW25" s="5">
        <v>0</v>
      </c>
      <c r="BX25" s="5">
        <v>0</v>
      </c>
      <c r="BY25" s="5">
        <v>0</v>
      </c>
      <c r="BZ25" s="5">
        <v>0</v>
      </c>
      <c r="CA25" s="5">
        <v>0</v>
      </c>
      <c r="CB25" s="200"/>
      <c r="CC25" s="216" t="s">
        <v>170</v>
      </c>
      <c r="CD25" s="211"/>
    </row>
    <row r="26" spans="1:82" s="4" customFormat="1" ht="35.25" customHeight="1">
      <c r="A26" s="3"/>
      <c r="B26" s="982"/>
      <c r="C26" s="985"/>
      <c r="D26" s="869"/>
      <c r="E26" s="913"/>
      <c r="F26" s="988"/>
      <c r="G26" s="991"/>
      <c r="H26" s="817"/>
      <c r="I26" s="791"/>
      <c r="J26" s="803"/>
      <c r="K26" s="803"/>
      <c r="L26" s="959"/>
      <c r="M26" s="959"/>
      <c r="N26" s="9"/>
      <c r="O26" s="9"/>
      <c r="P26" s="9"/>
      <c r="Q26" s="12">
        <f t="shared" si="0"/>
        <v>19</v>
      </c>
      <c r="R26" s="864" t="s">
        <v>174</v>
      </c>
      <c r="S26" s="974" t="s">
        <v>175</v>
      </c>
      <c r="T26" s="36" t="s">
        <v>176</v>
      </c>
      <c r="U26" s="36" t="s">
        <v>177</v>
      </c>
      <c r="V26" s="49" t="s">
        <v>178</v>
      </c>
      <c r="W26" s="9"/>
      <c r="X26" s="9"/>
      <c r="Y26" s="9"/>
      <c r="Z26" s="42">
        <v>1</v>
      </c>
      <c r="AA26" s="9"/>
      <c r="AB26" s="9"/>
      <c r="AC26" s="9">
        <v>1</v>
      </c>
      <c r="AD26" s="9"/>
      <c r="AE26" s="9"/>
      <c r="AF26" s="9">
        <v>1</v>
      </c>
      <c r="AG26" s="9"/>
      <c r="AH26" s="9"/>
      <c r="AI26" s="9">
        <v>1</v>
      </c>
      <c r="AJ26" s="9"/>
      <c r="AK26" s="9"/>
      <c r="AL26" s="9">
        <v>1</v>
      </c>
      <c r="AM26" s="9"/>
      <c r="AN26" s="97">
        <f t="shared" si="1"/>
        <v>89549</v>
      </c>
      <c r="AO26" s="5">
        <f t="shared" si="2"/>
        <v>21405</v>
      </c>
      <c r="AP26" s="5">
        <v>0</v>
      </c>
      <c r="AQ26" s="5">
        <v>0</v>
      </c>
      <c r="AR26" s="5">
        <v>0</v>
      </c>
      <c r="AS26" s="5">
        <v>0</v>
      </c>
      <c r="AT26" s="5">
        <v>0</v>
      </c>
      <c r="AU26" s="5">
        <v>0</v>
      </c>
      <c r="AV26" s="5">
        <v>0</v>
      </c>
      <c r="AW26" s="5">
        <v>21405</v>
      </c>
      <c r="AX26" s="5">
        <v>0</v>
      </c>
      <c r="AY26" s="5">
        <f t="shared" si="3"/>
        <v>22047</v>
      </c>
      <c r="AZ26" s="5">
        <v>0</v>
      </c>
      <c r="BA26" s="5">
        <v>0</v>
      </c>
      <c r="BB26" s="5">
        <v>0</v>
      </c>
      <c r="BC26" s="5">
        <v>0</v>
      </c>
      <c r="BD26" s="5">
        <v>0</v>
      </c>
      <c r="BE26" s="5">
        <v>0</v>
      </c>
      <c r="BF26" s="5">
        <v>0</v>
      </c>
      <c r="BG26" s="5">
        <v>22047</v>
      </c>
      <c r="BH26" s="5">
        <v>0</v>
      </c>
      <c r="BI26" s="5">
        <f t="shared" si="4"/>
        <v>22708</v>
      </c>
      <c r="BJ26" s="5">
        <v>0</v>
      </c>
      <c r="BK26" s="5">
        <v>0</v>
      </c>
      <c r="BL26" s="5">
        <v>0</v>
      </c>
      <c r="BM26" s="5">
        <v>0</v>
      </c>
      <c r="BN26" s="5">
        <v>0</v>
      </c>
      <c r="BO26" s="5">
        <v>0</v>
      </c>
      <c r="BP26" s="5">
        <v>0</v>
      </c>
      <c r="BQ26" s="5">
        <v>22708</v>
      </c>
      <c r="BR26" s="5">
        <v>0</v>
      </c>
      <c r="BS26" s="5">
        <f t="shared" si="5"/>
        <v>23389</v>
      </c>
      <c r="BT26" s="5">
        <v>0</v>
      </c>
      <c r="BU26" s="5">
        <v>0</v>
      </c>
      <c r="BV26" s="5">
        <v>0</v>
      </c>
      <c r="BW26" s="5">
        <v>0</v>
      </c>
      <c r="BX26" s="5">
        <v>0</v>
      </c>
      <c r="BY26" s="5">
        <v>0</v>
      </c>
      <c r="BZ26" s="5">
        <v>0</v>
      </c>
      <c r="CA26" s="5">
        <v>23389</v>
      </c>
      <c r="CB26" s="200"/>
      <c r="CC26" s="216" t="s">
        <v>170</v>
      </c>
      <c r="CD26" s="211"/>
    </row>
    <row r="27" spans="1:82" s="4" customFormat="1" ht="66.75" customHeight="1">
      <c r="A27" s="3"/>
      <c r="B27" s="982"/>
      <c r="C27" s="985"/>
      <c r="D27" s="869"/>
      <c r="E27" s="913"/>
      <c r="F27" s="988"/>
      <c r="G27" s="991"/>
      <c r="H27" s="818"/>
      <c r="I27" s="792"/>
      <c r="J27" s="804"/>
      <c r="K27" s="804"/>
      <c r="L27" s="956"/>
      <c r="M27" s="956"/>
      <c r="N27" s="9"/>
      <c r="O27" s="9"/>
      <c r="P27" s="9"/>
      <c r="Q27" s="12">
        <f t="shared" si="0"/>
        <v>20</v>
      </c>
      <c r="R27" s="865"/>
      <c r="S27" s="975"/>
      <c r="T27" s="36" t="s">
        <v>179</v>
      </c>
      <c r="U27" s="36" t="s">
        <v>180</v>
      </c>
      <c r="V27" s="12" t="s">
        <v>77</v>
      </c>
      <c r="W27" s="9"/>
      <c r="X27" s="9">
        <v>0</v>
      </c>
      <c r="Y27" s="9"/>
      <c r="Z27" s="7">
        <v>8</v>
      </c>
      <c r="AA27" s="9"/>
      <c r="AB27" s="9"/>
      <c r="AC27" s="9">
        <v>2</v>
      </c>
      <c r="AD27" s="9"/>
      <c r="AE27" s="9"/>
      <c r="AF27" s="9">
        <v>4</v>
      </c>
      <c r="AG27" s="9"/>
      <c r="AH27" s="9"/>
      <c r="AI27" s="9">
        <v>6</v>
      </c>
      <c r="AJ27" s="9"/>
      <c r="AK27" s="9"/>
      <c r="AL27" s="9">
        <v>8</v>
      </c>
      <c r="AM27" s="9"/>
      <c r="AN27" s="97">
        <f t="shared" si="1"/>
        <v>24000</v>
      </c>
      <c r="AO27" s="5">
        <f t="shared" si="2"/>
        <v>6000</v>
      </c>
      <c r="AP27" s="5">
        <v>0</v>
      </c>
      <c r="AQ27" s="5">
        <v>0</v>
      </c>
      <c r="AR27" s="5">
        <v>6000</v>
      </c>
      <c r="AS27" s="5">
        <v>0</v>
      </c>
      <c r="AT27" s="5">
        <v>0</v>
      </c>
      <c r="AU27" s="5">
        <v>0</v>
      </c>
      <c r="AV27" s="5">
        <v>0</v>
      </c>
      <c r="AW27" s="5">
        <v>0</v>
      </c>
      <c r="AX27" s="5">
        <v>0</v>
      </c>
      <c r="AY27" s="5">
        <f t="shared" si="3"/>
        <v>6000</v>
      </c>
      <c r="AZ27" s="5">
        <v>0</v>
      </c>
      <c r="BA27" s="5">
        <v>6000</v>
      </c>
      <c r="BB27" s="5">
        <v>0</v>
      </c>
      <c r="BC27" s="5">
        <v>0</v>
      </c>
      <c r="BD27" s="5">
        <v>0</v>
      </c>
      <c r="BE27" s="5">
        <v>0</v>
      </c>
      <c r="BF27" s="5">
        <v>0</v>
      </c>
      <c r="BG27" s="5">
        <v>0</v>
      </c>
      <c r="BH27" s="5">
        <v>0</v>
      </c>
      <c r="BI27" s="5">
        <f t="shared" si="4"/>
        <v>6000</v>
      </c>
      <c r="BJ27" s="5">
        <v>0</v>
      </c>
      <c r="BK27" s="5">
        <v>6000</v>
      </c>
      <c r="BL27" s="5">
        <v>0</v>
      </c>
      <c r="BM27" s="5">
        <v>0</v>
      </c>
      <c r="BN27" s="5">
        <v>0</v>
      </c>
      <c r="BO27" s="5">
        <v>0</v>
      </c>
      <c r="BP27" s="5">
        <v>0</v>
      </c>
      <c r="BQ27" s="5">
        <v>0</v>
      </c>
      <c r="BR27" s="5">
        <v>0</v>
      </c>
      <c r="BS27" s="5">
        <f t="shared" si="5"/>
        <v>6000</v>
      </c>
      <c r="BT27" s="5">
        <v>0</v>
      </c>
      <c r="BU27" s="5">
        <v>6000</v>
      </c>
      <c r="BV27" s="5">
        <v>0</v>
      </c>
      <c r="BW27" s="5">
        <v>0</v>
      </c>
      <c r="BX27" s="5">
        <v>0</v>
      </c>
      <c r="BY27" s="5">
        <v>0</v>
      </c>
      <c r="BZ27" s="5">
        <v>0</v>
      </c>
      <c r="CA27" s="5">
        <v>0</v>
      </c>
      <c r="CB27" s="200"/>
      <c r="CC27" s="216" t="s">
        <v>181</v>
      </c>
      <c r="CD27" s="211"/>
    </row>
    <row r="28" spans="1:82" s="4" customFormat="1" ht="71.25" customHeight="1">
      <c r="A28" s="3"/>
      <c r="B28" s="982"/>
      <c r="C28" s="985"/>
      <c r="D28" s="869"/>
      <c r="E28" s="913"/>
      <c r="F28" s="988"/>
      <c r="G28" s="991"/>
      <c r="H28" s="816" t="s">
        <v>182</v>
      </c>
      <c r="I28" s="41">
        <f>I24+1</f>
        <v>14</v>
      </c>
      <c r="J28" s="13" t="s">
        <v>183</v>
      </c>
      <c r="K28" s="13" t="s">
        <v>184</v>
      </c>
      <c r="L28" s="29">
        <v>0</v>
      </c>
      <c r="M28" s="110" t="s">
        <v>185</v>
      </c>
      <c r="N28" s="9"/>
      <c r="O28" s="9"/>
      <c r="P28" s="9"/>
      <c r="Q28" s="12">
        <f t="shared" si="0"/>
        <v>21</v>
      </c>
      <c r="R28" s="9" t="s">
        <v>186</v>
      </c>
      <c r="S28" s="189" t="s">
        <v>187</v>
      </c>
      <c r="T28" s="13" t="s">
        <v>188</v>
      </c>
      <c r="U28" s="36" t="s">
        <v>189</v>
      </c>
      <c r="V28" s="49" t="s">
        <v>67</v>
      </c>
      <c r="W28" s="9"/>
      <c r="X28" s="9">
        <v>0</v>
      </c>
      <c r="Y28" s="9"/>
      <c r="Z28" s="7">
        <v>1</v>
      </c>
      <c r="AA28" s="9"/>
      <c r="AB28" s="9"/>
      <c r="AC28" s="9">
        <v>0</v>
      </c>
      <c r="AD28" s="9"/>
      <c r="AE28" s="9"/>
      <c r="AF28" s="9">
        <v>1</v>
      </c>
      <c r="AG28" s="9"/>
      <c r="AH28" s="9"/>
      <c r="AI28" s="9">
        <v>0</v>
      </c>
      <c r="AJ28" s="9"/>
      <c r="AK28" s="9"/>
      <c r="AL28" s="9">
        <v>0</v>
      </c>
      <c r="AM28" s="9"/>
      <c r="AN28" s="97">
        <f t="shared" si="1"/>
        <v>168000</v>
      </c>
      <c r="AO28" s="5">
        <f t="shared" si="2"/>
        <v>40000</v>
      </c>
      <c r="AP28" s="5">
        <v>0</v>
      </c>
      <c r="AQ28" s="5">
        <v>0</v>
      </c>
      <c r="AR28" s="5">
        <v>40000</v>
      </c>
      <c r="AS28" s="5">
        <v>0</v>
      </c>
      <c r="AT28" s="5">
        <v>0</v>
      </c>
      <c r="AU28" s="5">
        <v>0</v>
      </c>
      <c r="AV28" s="5">
        <v>0</v>
      </c>
      <c r="AW28" s="5">
        <v>0</v>
      </c>
      <c r="AX28" s="5">
        <v>0</v>
      </c>
      <c r="AY28" s="5">
        <f t="shared" si="3"/>
        <v>40400</v>
      </c>
      <c r="AZ28" s="5">
        <v>0</v>
      </c>
      <c r="BA28" s="5">
        <v>40400</v>
      </c>
      <c r="BB28" s="5">
        <v>0</v>
      </c>
      <c r="BC28" s="5">
        <v>0</v>
      </c>
      <c r="BD28" s="5">
        <v>0</v>
      </c>
      <c r="BE28" s="5">
        <v>0</v>
      </c>
      <c r="BF28" s="5">
        <v>0</v>
      </c>
      <c r="BG28" s="5">
        <v>0</v>
      </c>
      <c r="BH28" s="5">
        <v>0</v>
      </c>
      <c r="BI28" s="5">
        <f t="shared" si="4"/>
        <v>40600</v>
      </c>
      <c r="BJ28" s="5">
        <v>0</v>
      </c>
      <c r="BK28" s="5">
        <v>40600</v>
      </c>
      <c r="BL28" s="5">
        <v>0</v>
      </c>
      <c r="BM28" s="5">
        <v>0</v>
      </c>
      <c r="BN28" s="5">
        <v>0</v>
      </c>
      <c r="BO28" s="5">
        <v>0</v>
      </c>
      <c r="BP28" s="5">
        <v>0</v>
      </c>
      <c r="BQ28" s="5">
        <v>0</v>
      </c>
      <c r="BR28" s="5">
        <v>0</v>
      </c>
      <c r="BS28" s="5">
        <f t="shared" si="5"/>
        <v>47000</v>
      </c>
      <c r="BT28" s="5">
        <v>0</v>
      </c>
      <c r="BU28" s="5">
        <v>47000</v>
      </c>
      <c r="BV28" s="5">
        <v>0</v>
      </c>
      <c r="BW28" s="5">
        <v>0</v>
      </c>
      <c r="BX28" s="5">
        <v>0</v>
      </c>
      <c r="BY28" s="5">
        <v>0</v>
      </c>
      <c r="BZ28" s="5">
        <v>0</v>
      </c>
      <c r="CA28" s="5">
        <v>0</v>
      </c>
      <c r="CB28" s="200"/>
      <c r="CC28" s="216" t="s">
        <v>190</v>
      </c>
      <c r="CD28" s="211"/>
    </row>
    <row r="29" spans="1:82" s="4" customFormat="1" ht="48" customHeight="1">
      <c r="A29" s="3"/>
      <c r="B29" s="982"/>
      <c r="C29" s="985"/>
      <c r="D29" s="869"/>
      <c r="E29" s="913"/>
      <c r="F29" s="988"/>
      <c r="G29" s="991"/>
      <c r="H29" s="817"/>
      <c r="I29" s="37">
        <f aca="true" t="shared" si="7" ref="I29:I38">I28+1</f>
        <v>15</v>
      </c>
      <c r="J29" s="36" t="s">
        <v>191</v>
      </c>
      <c r="K29" s="36" t="s">
        <v>192</v>
      </c>
      <c r="L29" s="34">
        <v>99.27710843373494</v>
      </c>
      <c r="M29" s="34">
        <v>100</v>
      </c>
      <c r="N29" s="9"/>
      <c r="O29" s="9"/>
      <c r="P29" s="9"/>
      <c r="Q29" s="12">
        <f t="shared" si="0"/>
        <v>22</v>
      </c>
      <c r="R29" s="9" t="s">
        <v>193</v>
      </c>
      <c r="S29" s="185" t="s">
        <v>194</v>
      </c>
      <c r="T29" s="36" t="s">
        <v>195</v>
      </c>
      <c r="U29" s="13" t="s">
        <v>196</v>
      </c>
      <c r="V29" s="44" t="s">
        <v>67</v>
      </c>
      <c r="W29" s="104" t="s">
        <v>68</v>
      </c>
      <c r="X29" s="9"/>
      <c r="Y29" s="9"/>
      <c r="Z29" s="7">
        <v>1</v>
      </c>
      <c r="AA29" s="9"/>
      <c r="AB29" s="9"/>
      <c r="AC29" s="9">
        <v>1</v>
      </c>
      <c r="AD29" s="9"/>
      <c r="AE29" s="9"/>
      <c r="AF29" s="9">
        <v>1</v>
      </c>
      <c r="AG29" s="9"/>
      <c r="AH29" s="9"/>
      <c r="AI29" s="9">
        <v>1</v>
      </c>
      <c r="AJ29" s="9"/>
      <c r="AK29" s="9"/>
      <c r="AL29" s="9">
        <v>1</v>
      </c>
      <c r="AM29" s="9"/>
      <c r="AN29" s="97">
        <f t="shared" si="1"/>
        <v>0</v>
      </c>
      <c r="AO29" s="5">
        <f t="shared" si="2"/>
        <v>0</v>
      </c>
      <c r="AP29" s="5">
        <v>0</v>
      </c>
      <c r="AQ29" s="5">
        <v>0</v>
      </c>
      <c r="AR29" s="5">
        <v>0</v>
      </c>
      <c r="AS29" s="5">
        <v>0</v>
      </c>
      <c r="AT29" s="5">
        <v>0</v>
      </c>
      <c r="AU29" s="5">
        <v>0</v>
      </c>
      <c r="AV29" s="5">
        <v>0</v>
      </c>
      <c r="AW29" s="5">
        <v>0</v>
      </c>
      <c r="AX29" s="5">
        <v>0</v>
      </c>
      <c r="AY29" s="5">
        <f t="shared" si="3"/>
        <v>0</v>
      </c>
      <c r="AZ29" s="5">
        <v>0</v>
      </c>
      <c r="BA29" s="5">
        <v>0</v>
      </c>
      <c r="BB29" s="5">
        <v>0</v>
      </c>
      <c r="BC29" s="5">
        <v>0</v>
      </c>
      <c r="BD29" s="5">
        <v>0</v>
      </c>
      <c r="BE29" s="5">
        <v>0</v>
      </c>
      <c r="BF29" s="5">
        <v>0</v>
      </c>
      <c r="BG29" s="5">
        <v>0</v>
      </c>
      <c r="BH29" s="5">
        <v>0</v>
      </c>
      <c r="BI29" s="5">
        <f t="shared" si="4"/>
        <v>0</v>
      </c>
      <c r="BJ29" s="5">
        <v>0</v>
      </c>
      <c r="BK29" s="5">
        <v>0</v>
      </c>
      <c r="BL29" s="5">
        <v>0</v>
      </c>
      <c r="BM29" s="5">
        <v>0</v>
      </c>
      <c r="BN29" s="5">
        <v>0</v>
      </c>
      <c r="BO29" s="5">
        <v>0</v>
      </c>
      <c r="BP29" s="5">
        <v>0</v>
      </c>
      <c r="BQ29" s="5">
        <v>0</v>
      </c>
      <c r="BR29" s="5">
        <v>0</v>
      </c>
      <c r="BS29" s="5">
        <f t="shared" si="5"/>
        <v>0</v>
      </c>
      <c r="BT29" s="5">
        <v>0</v>
      </c>
      <c r="BU29" s="5">
        <v>0</v>
      </c>
      <c r="BV29" s="5">
        <v>0</v>
      </c>
      <c r="BW29" s="5">
        <v>0</v>
      </c>
      <c r="BX29" s="5">
        <v>0</v>
      </c>
      <c r="BY29" s="5">
        <v>0</v>
      </c>
      <c r="BZ29" s="5">
        <v>0</v>
      </c>
      <c r="CA29" s="5">
        <v>0</v>
      </c>
      <c r="CB29" s="200"/>
      <c r="CC29" s="216" t="s">
        <v>197</v>
      </c>
      <c r="CD29" s="211"/>
    </row>
    <row r="30" spans="1:82" s="4" customFormat="1" ht="65.25" customHeight="1">
      <c r="A30" s="3"/>
      <c r="B30" s="982"/>
      <c r="C30" s="985"/>
      <c r="D30" s="869"/>
      <c r="E30" s="913"/>
      <c r="F30" s="988"/>
      <c r="G30" s="991"/>
      <c r="H30" s="817"/>
      <c r="I30" s="37">
        <f t="shared" si="7"/>
        <v>16</v>
      </c>
      <c r="J30" s="36" t="s">
        <v>198</v>
      </c>
      <c r="K30" s="36" t="s">
        <v>199</v>
      </c>
      <c r="L30" s="17">
        <v>0.182</v>
      </c>
      <c r="M30" s="34" t="s">
        <v>200</v>
      </c>
      <c r="N30" s="9"/>
      <c r="O30" s="9"/>
      <c r="P30" s="9"/>
      <c r="Q30" s="12">
        <f t="shared" si="0"/>
        <v>23</v>
      </c>
      <c r="R30" s="9" t="s">
        <v>201</v>
      </c>
      <c r="S30" s="185" t="s">
        <v>202</v>
      </c>
      <c r="T30" s="802" t="s">
        <v>203</v>
      </c>
      <c r="U30" s="802" t="s">
        <v>204</v>
      </c>
      <c r="V30" s="802" t="s">
        <v>67</v>
      </c>
      <c r="W30" s="802" t="s">
        <v>68</v>
      </c>
      <c r="X30" s="864"/>
      <c r="Y30" s="9"/>
      <c r="Z30" s="788">
        <v>1</v>
      </c>
      <c r="AA30" s="788"/>
      <c r="AB30" s="788"/>
      <c r="AC30" s="788">
        <v>1</v>
      </c>
      <c r="AD30" s="788"/>
      <c r="AE30" s="788"/>
      <c r="AF30" s="788">
        <v>1</v>
      </c>
      <c r="AG30" s="788"/>
      <c r="AH30" s="788"/>
      <c r="AI30" s="788">
        <v>1</v>
      </c>
      <c r="AJ30" s="788"/>
      <c r="AK30" s="788"/>
      <c r="AL30" s="788">
        <v>1</v>
      </c>
      <c r="AM30" s="788"/>
      <c r="AN30" s="866">
        <f t="shared" si="1"/>
        <v>85100</v>
      </c>
      <c r="AO30" s="962">
        <f t="shared" si="2"/>
        <v>21000</v>
      </c>
      <c r="AP30" s="962">
        <v>0</v>
      </c>
      <c r="AQ30" s="962">
        <v>0</v>
      </c>
      <c r="AR30" s="962">
        <v>21000</v>
      </c>
      <c r="AS30" s="962">
        <v>0</v>
      </c>
      <c r="AT30" s="962">
        <v>0</v>
      </c>
      <c r="AU30" s="962">
        <v>0</v>
      </c>
      <c r="AV30" s="962">
        <v>0</v>
      </c>
      <c r="AW30" s="962">
        <v>0</v>
      </c>
      <c r="AX30" s="962">
        <v>0</v>
      </c>
      <c r="AY30" s="962">
        <f t="shared" si="3"/>
        <v>21300</v>
      </c>
      <c r="AZ30" s="962">
        <v>0</v>
      </c>
      <c r="BA30" s="962">
        <v>21300</v>
      </c>
      <c r="BB30" s="962">
        <v>0</v>
      </c>
      <c r="BC30" s="962">
        <v>0</v>
      </c>
      <c r="BD30" s="962">
        <v>0</v>
      </c>
      <c r="BE30" s="962">
        <v>0</v>
      </c>
      <c r="BF30" s="962">
        <v>0</v>
      </c>
      <c r="BG30" s="962">
        <v>0</v>
      </c>
      <c r="BH30" s="962">
        <v>0</v>
      </c>
      <c r="BI30" s="962">
        <f t="shared" si="4"/>
        <v>21300</v>
      </c>
      <c r="BJ30" s="962">
        <v>0</v>
      </c>
      <c r="BK30" s="962">
        <v>21300</v>
      </c>
      <c r="BL30" s="962">
        <v>0</v>
      </c>
      <c r="BM30" s="962">
        <v>0</v>
      </c>
      <c r="BN30" s="962">
        <v>0</v>
      </c>
      <c r="BO30" s="962">
        <v>0</v>
      </c>
      <c r="BP30" s="962">
        <v>0</v>
      </c>
      <c r="BQ30" s="962">
        <v>0</v>
      </c>
      <c r="BR30" s="962">
        <v>0</v>
      </c>
      <c r="BS30" s="962">
        <f t="shared" si="5"/>
        <v>21500</v>
      </c>
      <c r="BT30" s="962">
        <v>0</v>
      </c>
      <c r="BU30" s="962">
        <v>21500</v>
      </c>
      <c r="BV30" s="962">
        <v>0</v>
      </c>
      <c r="BW30" s="962">
        <v>0</v>
      </c>
      <c r="BX30" s="962">
        <v>0</v>
      </c>
      <c r="BY30" s="962">
        <v>0</v>
      </c>
      <c r="BZ30" s="962">
        <v>0</v>
      </c>
      <c r="CA30" s="962">
        <v>0</v>
      </c>
      <c r="CB30" s="965"/>
      <c r="CC30" s="968" t="s">
        <v>205</v>
      </c>
      <c r="CD30" s="211"/>
    </row>
    <row r="31" spans="1:82" s="4" customFormat="1" ht="65.25" customHeight="1">
      <c r="A31" s="3"/>
      <c r="B31" s="982"/>
      <c r="C31" s="985"/>
      <c r="D31" s="869"/>
      <c r="E31" s="913"/>
      <c r="F31" s="988"/>
      <c r="G31" s="991"/>
      <c r="H31" s="817"/>
      <c r="I31" s="37">
        <f t="shared" si="7"/>
        <v>17</v>
      </c>
      <c r="J31" s="36" t="s">
        <v>206</v>
      </c>
      <c r="K31" s="36" t="s">
        <v>207</v>
      </c>
      <c r="L31" s="16">
        <v>0.12</v>
      </c>
      <c r="M31" s="16">
        <v>0.08</v>
      </c>
      <c r="N31" s="9"/>
      <c r="O31" s="9"/>
      <c r="P31" s="9"/>
      <c r="Q31" s="12">
        <f t="shared" si="0"/>
        <v>24</v>
      </c>
      <c r="R31" s="976" t="s">
        <v>208</v>
      </c>
      <c r="S31" s="823" t="s">
        <v>209</v>
      </c>
      <c r="T31" s="803"/>
      <c r="U31" s="803"/>
      <c r="V31" s="803"/>
      <c r="W31" s="803"/>
      <c r="X31" s="905"/>
      <c r="Y31" s="9"/>
      <c r="Z31" s="819"/>
      <c r="AA31" s="819"/>
      <c r="AB31" s="819"/>
      <c r="AC31" s="819"/>
      <c r="AD31" s="819"/>
      <c r="AE31" s="819"/>
      <c r="AF31" s="819"/>
      <c r="AG31" s="819"/>
      <c r="AH31" s="819"/>
      <c r="AI31" s="819"/>
      <c r="AJ31" s="819"/>
      <c r="AK31" s="819"/>
      <c r="AL31" s="819"/>
      <c r="AM31" s="819"/>
      <c r="AN31" s="973"/>
      <c r="AO31" s="964"/>
      <c r="AP31" s="964"/>
      <c r="AQ31" s="964"/>
      <c r="AR31" s="964"/>
      <c r="AS31" s="964"/>
      <c r="AT31" s="964"/>
      <c r="AU31" s="964"/>
      <c r="AV31" s="964"/>
      <c r="AW31" s="964"/>
      <c r="AX31" s="964"/>
      <c r="AY31" s="964"/>
      <c r="AZ31" s="964"/>
      <c r="BA31" s="964"/>
      <c r="BB31" s="964"/>
      <c r="BC31" s="964"/>
      <c r="BD31" s="964"/>
      <c r="BE31" s="964"/>
      <c r="BF31" s="964"/>
      <c r="BG31" s="964"/>
      <c r="BH31" s="964"/>
      <c r="BI31" s="964"/>
      <c r="BJ31" s="964"/>
      <c r="BK31" s="964"/>
      <c r="BL31" s="964"/>
      <c r="BM31" s="964"/>
      <c r="BN31" s="964"/>
      <c r="BO31" s="964"/>
      <c r="BP31" s="964"/>
      <c r="BQ31" s="964"/>
      <c r="BR31" s="964"/>
      <c r="BS31" s="964"/>
      <c r="BT31" s="964"/>
      <c r="BU31" s="964"/>
      <c r="BV31" s="964"/>
      <c r="BW31" s="964"/>
      <c r="BX31" s="964"/>
      <c r="BY31" s="964"/>
      <c r="BZ31" s="964"/>
      <c r="CA31" s="964"/>
      <c r="CB31" s="966"/>
      <c r="CC31" s="969"/>
      <c r="CD31" s="211"/>
    </row>
    <row r="32" spans="1:82" s="4" customFormat="1" ht="65.25" customHeight="1">
      <c r="A32" s="3"/>
      <c r="B32" s="982"/>
      <c r="C32" s="985"/>
      <c r="D32" s="869"/>
      <c r="E32" s="913"/>
      <c r="F32" s="988"/>
      <c r="G32" s="991"/>
      <c r="H32" s="817"/>
      <c r="I32" s="37">
        <f t="shared" si="7"/>
        <v>18</v>
      </c>
      <c r="J32" s="36" t="s">
        <v>210</v>
      </c>
      <c r="K32" s="36" t="s">
        <v>211</v>
      </c>
      <c r="L32" s="106">
        <v>871</v>
      </c>
      <c r="M32" s="106">
        <v>800</v>
      </c>
      <c r="N32" s="9"/>
      <c r="O32" s="9"/>
      <c r="P32" s="9"/>
      <c r="Q32" s="12">
        <f t="shared" si="0"/>
        <v>25</v>
      </c>
      <c r="R32" s="977"/>
      <c r="S32" s="824"/>
      <c r="T32" s="804"/>
      <c r="U32" s="804"/>
      <c r="V32" s="804"/>
      <c r="W32" s="804"/>
      <c r="X32" s="865"/>
      <c r="Y32" s="9"/>
      <c r="Z32" s="789"/>
      <c r="AA32" s="789"/>
      <c r="AB32" s="789"/>
      <c r="AC32" s="789"/>
      <c r="AD32" s="789"/>
      <c r="AE32" s="789"/>
      <c r="AF32" s="789"/>
      <c r="AG32" s="789"/>
      <c r="AH32" s="789"/>
      <c r="AI32" s="789"/>
      <c r="AJ32" s="789"/>
      <c r="AK32" s="789"/>
      <c r="AL32" s="789"/>
      <c r="AM32" s="789"/>
      <c r="AN32" s="867"/>
      <c r="AO32" s="963"/>
      <c r="AP32" s="963"/>
      <c r="AQ32" s="963"/>
      <c r="AR32" s="963"/>
      <c r="AS32" s="963"/>
      <c r="AT32" s="963"/>
      <c r="AU32" s="963"/>
      <c r="AV32" s="963"/>
      <c r="AW32" s="963"/>
      <c r="AX32" s="963"/>
      <c r="AY32" s="963"/>
      <c r="AZ32" s="963"/>
      <c r="BA32" s="963"/>
      <c r="BB32" s="963"/>
      <c r="BC32" s="963"/>
      <c r="BD32" s="963"/>
      <c r="BE32" s="963"/>
      <c r="BF32" s="963"/>
      <c r="BG32" s="963"/>
      <c r="BH32" s="963"/>
      <c r="BI32" s="963"/>
      <c r="BJ32" s="963"/>
      <c r="BK32" s="963"/>
      <c r="BL32" s="963"/>
      <c r="BM32" s="963"/>
      <c r="BN32" s="963"/>
      <c r="BO32" s="963"/>
      <c r="BP32" s="963"/>
      <c r="BQ32" s="963"/>
      <c r="BR32" s="963"/>
      <c r="BS32" s="963"/>
      <c r="BT32" s="963"/>
      <c r="BU32" s="963"/>
      <c r="BV32" s="963"/>
      <c r="BW32" s="963"/>
      <c r="BX32" s="963"/>
      <c r="BY32" s="963"/>
      <c r="BZ32" s="963"/>
      <c r="CA32" s="963"/>
      <c r="CB32" s="967"/>
      <c r="CC32" s="970"/>
      <c r="CD32" s="211"/>
    </row>
    <row r="33" spans="1:82" s="4" customFormat="1" ht="65.25" customHeight="1">
      <c r="A33" s="3"/>
      <c r="B33" s="982"/>
      <c r="C33" s="985"/>
      <c r="D33" s="869"/>
      <c r="E33" s="913"/>
      <c r="F33" s="988"/>
      <c r="G33" s="991"/>
      <c r="H33" s="817"/>
      <c r="I33" s="37">
        <f t="shared" si="7"/>
        <v>19</v>
      </c>
      <c r="J33" s="13" t="s">
        <v>212</v>
      </c>
      <c r="K33" s="13" t="s">
        <v>213</v>
      </c>
      <c r="L33" s="106">
        <v>2</v>
      </c>
      <c r="M33" s="106">
        <v>1</v>
      </c>
      <c r="N33" s="9"/>
      <c r="O33" s="9"/>
      <c r="P33" s="9"/>
      <c r="Q33" s="12">
        <f t="shared" si="0"/>
        <v>26</v>
      </c>
      <c r="R33" s="788" t="s">
        <v>214</v>
      </c>
      <c r="S33" s="823" t="s">
        <v>187</v>
      </c>
      <c r="T33" s="802" t="s">
        <v>215</v>
      </c>
      <c r="U33" s="802" t="s">
        <v>216</v>
      </c>
      <c r="V33" s="955" t="s">
        <v>67</v>
      </c>
      <c r="W33" s="788"/>
      <c r="X33" s="788"/>
      <c r="Y33" s="9"/>
      <c r="Z33" s="953">
        <v>1</v>
      </c>
      <c r="AA33" s="864"/>
      <c r="AB33" s="864"/>
      <c r="AC33" s="971">
        <v>1</v>
      </c>
      <c r="AD33" s="864"/>
      <c r="AE33" s="864"/>
      <c r="AF33" s="955">
        <v>1</v>
      </c>
      <c r="AG33" s="864"/>
      <c r="AH33" s="864"/>
      <c r="AI33" s="955">
        <v>1</v>
      </c>
      <c r="AJ33" s="864"/>
      <c r="AK33" s="864"/>
      <c r="AL33" s="955">
        <v>1</v>
      </c>
      <c r="AM33" s="864"/>
      <c r="AN33" s="866">
        <f>+AO33+AY33+BI33+BS33</f>
        <v>20550</v>
      </c>
      <c r="AO33" s="962">
        <f t="shared" si="2"/>
        <v>5000</v>
      </c>
      <c r="AP33" s="962">
        <v>0</v>
      </c>
      <c r="AQ33" s="864">
        <v>0</v>
      </c>
      <c r="AR33" s="962">
        <v>5000</v>
      </c>
      <c r="AS33" s="864">
        <v>0</v>
      </c>
      <c r="AT33" s="962">
        <v>0</v>
      </c>
      <c r="AU33" s="864">
        <v>0</v>
      </c>
      <c r="AV33" s="962">
        <v>0</v>
      </c>
      <c r="AW33" s="864">
        <v>0</v>
      </c>
      <c r="AX33" s="962">
        <v>0</v>
      </c>
      <c r="AY33" s="962">
        <f>SUM(AZ33:BH34)</f>
        <v>5100</v>
      </c>
      <c r="AZ33" s="962">
        <v>0</v>
      </c>
      <c r="BA33" s="864">
        <v>5100</v>
      </c>
      <c r="BB33" s="962">
        <v>0</v>
      </c>
      <c r="BC33" s="864">
        <v>0</v>
      </c>
      <c r="BD33" s="962">
        <v>0</v>
      </c>
      <c r="BE33" s="864">
        <v>0</v>
      </c>
      <c r="BF33" s="962">
        <v>0</v>
      </c>
      <c r="BG33" s="864">
        <v>0</v>
      </c>
      <c r="BH33" s="962">
        <v>0</v>
      </c>
      <c r="BI33" s="962">
        <f>SUM(BJ33:BQ34)</f>
        <v>5150</v>
      </c>
      <c r="BJ33" s="962">
        <v>0</v>
      </c>
      <c r="BK33" s="864">
        <v>5150</v>
      </c>
      <c r="BL33" s="962">
        <v>0</v>
      </c>
      <c r="BM33" s="864">
        <v>0</v>
      </c>
      <c r="BN33" s="962">
        <v>0</v>
      </c>
      <c r="BO33" s="864">
        <v>0</v>
      </c>
      <c r="BP33" s="962">
        <v>0</v>
      </c>
      <c r="BQ33" s="864">
        <v>0</v>
      </c>
      <c r="BR33" s="962">
        <v>0</v>
      </c>
      <c r="BS33" s="962">
        <f>SUM(BT33:CA34)</f>
        <v>5300</v>
      </c>
      <c r="BT33" s="962">
        <v>0</v>
      </c>
      <c r="BU33" s="864">
        <v>5300</v>
      </c>
      <c r="BV33" s="962">
        <v>0</v>
      </c>
      <c r="BW33" s="864">
        <v>0</v>
      </c>
      <c r="BX33" s="962">
        <v>0</v>
      </c>
      <c r="BY33" s="864">
        <v>0</v>
      </c>
      <c r="BZ33" s="962">
        <v>0</v>
      </c>
      <c r="CA33" s="864">
        <v>0</v>
      </c>
      <c r="CB33" s="932"/>
      <c r="CC33" s="934" t="s">
        <v>217</v>
      </c>
      <c r="CD33" s="211"/>
    </row>
    <row r="34" spans="1:82" s="4" customFormat="1" ht="48" customHeight="1">
      <c r="A34" s="3"/>
      <c r="B34" s="982"/>
      <c r="C34" s="985"/>
      <c r="D34" s="869"/>
      <c r="E34" s="913"/>
      <c r="F34" s="988"/>
      <c r="G34" s="991"/>
      <c r="H34" s="817"/>
      <c r="I34" s="37">
        <f t="shared" si="7"/>
        <v>20</v>
      </c>
      <c r="J34" s="36" t="s">
        <v>218</v>
      </c>
      <c r="K34" s="36" t="s">
        <v>219</v>
      </c>
      <c r="L34" s="16">
        <v>0</v>
      </c>
      <c r="M34" s="16">
        <v>0</v>
      </c>
      <c r="N34" s="9"/>
      <c r="O34" s="9"/>
      <c r="P34" s="9"/>
      <c r="Q34" s="12">
        <f t="shared" si="0"/>
        <v>27</v>
      </c>
      <c r="R34" s="789"/>
      <c r="S34" s="824"/>
      <c r="T34" s="804"/>
      <c r="U34" s="804"/>
      <c r="V34" s="956"/>
      <c r="W34" s="789"/>
      <c r="X34" s="789"/>
      <c r="Y34" s="9"/>
      <c r="Z34" s="954"/>
      <c r="AA34" s="865"/>
      <c r="AB34" s="865"/>
      <c r="AC34" s="972"/>
      <c r="AD34" s="865"/>
      <c r="AE34" s="865"/>
      <c r="AF34" s="956"/>
      <c r="AG34" s="865"/>
      <c r="AH34" s="865"/>
      <c r="AI34" s="956"/>
      <c r="AJ34" s="865"/>
      <c r="AK34" s="865"/>
      <c r="AL34" s="956"/>
      <c r="AM34" s="865"/>
      <c r="AN34" s="867"/>
      <c r="AO34" s="963"/>
      <c r="AP34" s="963"/>
      <c r="AQ34" s="865"/>
      <c r="AR34" s="963"/>
      <c r="AS34" s="865"/>
      <c r="AT34" s="963"/>
      <c r="AU34" s="865"/>
      <c r="AV34" s="963"/>
      <c r="AW34" s="865"/>
      <c r="AX34" s="963"/>
      <c r="AY34" s="963"/>
      <c r="AZ34" s="963"/>
      <c r="BA34" s="865"/>
      <c r="BB34" s="963"/>
      <c r="BC34" s="865"/>
      <c r="BD34" s="963"/>
      <c r="BE34" s="865"/>
      <c r="BF34" s="963"/>
      <c r="BG34" s="865"/>
      <c r="BH34" s="963"/>
      <c r="BI34" s="963"/>
      <c r="BJ34" s="963"/>
      <c r="BK34" s="865"/>
      <c r="BL34" s="963"/>
      <c r="BM34" s="865"/>
      <c r="BN34" s="963"/>
      <c r="BO34" s="865"/>
      <c r="BP34" s="963"/>
      <c r="BQ34" s="865"/>
      <c r="BR34" s="963"/>
      <c r="BS34" s="963"/>
      <c r="BT34" s="963"/>
      <c r="BU34" s="865"/>
      <c r="BV34" s="963"/>
      <c r="BW34" s="865"/>
      <c r="BX34" s="963"/>
      <c r="BY34" s="865"/>
      <c r="BZ34" s="963"/>
      <c r="CA34" s="865"/>
      <c r="CB34" s="933"/>
      <c r="CC34" s="882"/>
      <c r="CD34" s="211"/>
    </row>
    <row r="35" spans="1:82" s="4" customFormat="1" ht="40.5" customHeight="1">
      <c r="A35" s="3"/>
      <c r="B35" s="982"/>
      <c r="C35" s="985"/>
      <c r="D35" s="869"/>
      <c r="E35" s="913"/>
      <c r="F35" s="988"/>
      <c r="G35" s="991"/>
      <c r="H35" s="817"/>
      <c r="I35" s="37">
        <f t="shared" si="7"/>
        <v>21</v>
      </c>
      <c r="J35" s="36" t="s">
        <v>220</v>
      </c>
      <c r="K35" s="36" t="s">
        <v>221</v>
      </c>
      <c r="L35" s="16">
        <v>0.92</v>
      </c>
      <c r="M35" s="16">
        <v>0.96</v>
      </c>
      <c r="N35" s="9"/>
      <c r="O35" s="9"/>
      <c r="P35" s="9"/>
      <c r="Q35" s="12">
        <f t="shared" si="0"/>
        <v>28</v>
      </c>
      <c r="R35" s="9" t="s">
        <v>222</v>
      </c>
      <c r="S35" s="185" t="s">
        <v>187</v>
      </c>
      <c r="T35" s="36" t="s">
        <v>223</v>
      </c>
      <c r="U35" s="13" t="s">
        <v>224</v>
      </c>
      <c r="V35" s="49" t="s">
        <v>77</v>
      </c>
      <c r="W35" s="9"/>
      <c r="X35" s="9"/>
      <c r="Y35" s="9"/>
      <c r="Z35" s="7">
        <v>40</v>
      </c>
      <c r="AA35" s="9"/>
      <c r="AB35" s="9"/>
      <c r="AC35" s="9">
        <v>10</v>
      </c>
      <c r="AD35" s="9"/>
      <c r="AE35" s="9"/>
      <c r="AF35" s="9">
        <v>10</v>
      </c>
      <c r="AG35" s="9"/>
      <c r="AH35" s="9"/>
      <c r="AI35" s="9">
        <v>10</v>
      </c>
      <c r="AJ35" s="9"/>
      <c r="AK35" s="9"/>
      <c r="AL35" s="9">
        <v>10</v>
      </c>
      <c r="AM35" s="9"/>
      <c r="AN35" s="97">
        <f t="shared" si="1"/>
        <v>128000</v>
      </c>
      <c r="AO35" s="5">
        <f t="shared" si="2"/>
        <v>31100</v>
      </c>
      <c r="AP35" s="5">
        <v>0</v>
      </c>
      <c r="AQ35" s="5">
        <v>0</v>
      </c>
      <c r="AR35" s="5">
        <v>31100</v>
      </c>
      <c r="AS35" s="5">
        <v>0</v>
      </c>
      <c r="AT35" s="5">
        <v>0</v>
      </c>
      <c r="AU35" s="5">
        <v>0</v>
      </c>
      <c r="AV35" s="5">
        <v>0</v>
      </c>
      <c r="AW35" s="5">
        <v>0</v>
      </c>
      <c r="AX35" s="5">
        <v>0</v>
      </c>
      <c r="AY35" s="5">
        <f t="shared" si="3"/>
        <v>32100</v>
      </c>
      <c r="AZ35" s="5">
        <v>0</v>
      </c>
      <c r="BA35" s="5">
        <v>32100</v>
      </c>
      <c r="BB35" s="5">
        <v>0</v>
      </c>
      <c r="BC35" s="5">
        <v>0</v>
      </c>
      <c r="BD35" s="5">
        <v>0</v>
      </c>
      <c r="BE35" s="5">
        <v>0</v>
      </c>
      <c r="BF35" s="5">
        <v>0</v>
      </c>
      <c r="BG35" s="5">
        <v>0</v>
      </c>
      <c r="BH35" s="5">
        <v>0</v>
      </c>
      <c r="BI35" s="5">
        <f t="shared" si="4"/>
        <v>32300</v>
      </c>
      <c r="BJ35" s="5">
        <v>0</v>
      </c>
      <c r="BK35" s="5">
        <v>32300</v>
      </c>
      <c r="BL35" s="5">
        <v>0</v>
      </c>
      <c r="BM35" s="5">
        <v>0</v>
      </c>
      <c r="BN35" s="5">
        <v>0</v>
      </c>
      <c r="BO35" s="5">
        <v>0</v>
      </c>
      <c r="BP35" s="5">
        <v>0</v>
      </c>
      <c r="BQ35" s="5">
        <v>0</v>
      </c>
      <c r="BR35" s="5">
        <v>0</v>
      </c>
      <c r="BS35" s="5">
        <f t="shared" si="5"/>
        <v>32500</v>
      </c>
      <c r="BT35" s="5">
        <v>0</v>
      </c>
      <c r="BU35" s="5">
        <v>32500</v>
      </c>
      <c r="BV35" s="5">
        <v>0</v>
      </c>
      <c r="BW35" s="5">
        <v>0</v>
      </c>
      <c r="BX35" s="5">
        <v>0</v>
      </c>
      <c r="BY35" s="5">
        <v>0</v>
      </c>
      <c r="BZ35" s="5">
        <v>0</v>
      </c>
      <c r="CA35" s="5">
        <v>0</v>
      </c>
      <c r="CB35" s="200"/>
      <c r="CC35" s="216" t="s">
        <v>190</v>
      </c>
      <c r="CD35" s="211"/>
    </row>
    <row r="36" spans="1:82" s="4" customFormat="1" ht="68.25" customHeight="1">
      <c r="A36" s="3"/>
      <c r="B36" s="982"/>
      <c r="C36" s="985"/>
      <c r="D36" s="869"/>
      <c r="E36" s="913"/>
      <c r="F36" s="988"/>
      <c r="G36" s="991"/>
      <c r="H36" s="817"/>
      <c r="I36" s="37">
        <f t="shared" si="7"/>
        <v>22</v>
      </c>
      <c r="J36" s="36" t="s">
        <v>225</v>
      </c>
      <c r="K36" s="36" t="s">
        <v>226</v>
      </c>
      <c r="L36" s="34" t="s">
        <v>227</v>
      </c>
      <c r="M36" s="34">
        <v>26</v>
      </c>
      <c r="N36" s="9"/>
      <c r="O36" s="9"/>
      <c r="P36" s="9"/>
      <c r="Q36" s="12">
        <f t="shared" si="0"/>
        <v>29</v>
      </c>
      <c r="R36" s="9" t="s">
        <v>228</v>
      </c>
      <c r="S36" s="185" t="s">
        <v>229</v>
      </c>
      <c r="T36" s="13" t="s">
        <v>230</v>
      </c>
      <c r="U36" s="111" t="s">
        <v>231</v>
      </c>
      <c r="V36" s="49" t="s">
        <v>77</v>
      </c>
      <c r="W36" s="9"/>
      <c r="X36" s="9"/>
      <c r="Y36" s="9"/>
      <c r="Z36" s="7">
        <v>10</v>
      </c>
      <c r="AA36" s="9"/>
      <c r="AB36" s="9"/>
      <c r="AC36" s="9">
        <v>3</v>
      </c>
      <c r="AD36" s="9"/>
      <c r="AE36" s="9"/>
      <c r="AF36" s="9">
        <v>5</v>
      </c>
      <c r="AG36" s="9"/>
      <c r="AH36" s="9"/>
      <c r="AI36" s="9">
        <v>7</v>
      </c>
      <c r="AJ36" s="9"/>
      <c r="AK36" s="9"/>
      <c r="AL36" s="9">
        <v>10</v>
      </c>
      <c r="AM36" s="9"/>
      <c r="AN36" s="97">
        <f t="shared" si="1"/>
        <v>66000</v>
      </c>
      <c r="AO36" s="5">
        <f t="shared" si="2"/>
        <v>16000</v>
      </c>
      <c r="AP36" s="5">
        <v>0</v>
      </c>
      <c r="AQ36" s="5">
        <v>0</v>
      </c>
      <c r="AR36" s="5">
        <v>16000</v>
      </c>
      <c r="AS36" s="5">
        <v>0</v>
      </c>
      <c r="AT36" s="5">
        <v>0</v>
      </c>
      <c r="AU36" s="5">
        <v>0</v>
      </c>
      <c r="AV36" s="5">
        <v>0</v>
      </c>
      <c r="AW36" s="5">
        <v>0</v>
      </c>
      <c r="AX36" s="5">
        <v>0</v>
      </c>
      <c r="AY36" s="5">
        <f t="shared" si="3"/>
        <v>16400</v>
      </c>
      <c r="AZ36" s="5">
        <v>0</v>
      </c>
      <c r="BA36" s="5">
        <v>16400</v>
      </c>
      <c r="BB36" s="5">
        <v>0</v>
      </c>
      <c r="BC36" s="5">
        <v>0</v>
      </c>
      <c r="BD36" s="5">
        <v>0</v>
      </c>
      <c r="BE36" s="5">
        <v>0</v>
      </c>
      <c r="BF36" s="5">
        <v>0</v>
      </c>
      <c r="BG36" s="5">
        <v>0</v>
      </c>
      <c r="BH36" s="5">
        <v>0</v>
      </c>
      <c r="BI36" s="5">
        <f t="shared" si="4"/>
        <v>16700</v>
      </c>
      <c r="BJ36" s="5">
        <v>0</v>
      </c>
      <c r="BK36" s="5">
        <v>16700</v>
      </c>
      <c r="BL36" s="5">
        <v>0</v>
      </c>
      <c r="BM36" s="5">
        <v>0</v>
      </c>
      <c r="BN36" s="5">
        <v>0</v>
      </c>
      <c r="BO36" s="5">
        <v>0</v>
      </c>
      <c r="BP36" s="5">
        <v>0</v>
      </c>
      <c r="BQ36" s="5">
        <v>0</v>
      </c>
      <c r="BR36" s="5">
        <v>0</v>
      </c>
      <c r="BS36" s="5">
        <f t="shared" si="5"/>
        <v>16900</v>
      </c>
      <c r="BT36" s="5">
        <v>0</v>
      </c>
      <c r="BU36" s="5">
        <v>16900</v>
      </c>
      <c r="BV36" s="5">
        <v>0</v>
      </c>
      <c r="BW36" s="5">
        <v>0</v>
      </c>
      <c r="BX36" s="5">
        <v>0</v>
      </c>
      <c r="BY36" s="5">
        <v>0</v>
      </c>
      <c r="BZ36" s="5">
        <v>0</v>
      </c>
      <c r="CA36" s="5">
        <v>0</v>
      </c>
      <c r="CB36" s="200"/>
      <c r="CC36" s="216" t="s">
        <v>190</v>
      </c>
      <c r="CD36" s="211"/>
    </row>
    <row r="37" spans="1:82" s="4" customFormat="1" ht="63" customHeight="1">
      <c r="A37" s="3"/>
      <c r="B37" s="982"/>
      <c r="C37" s="985"/>
      <c r="D37" s="869"/>
      <c r="E37" s="913"/>
      <c r="F37" s="988"/>
      <c r="G37" s="991"/>
      <c r="H37" s="817"/>
      <c r="I37" s="37">
        <f t="shared" si="7"/>
        <v>23</v>
      </c>
      <c r="J37" s="36" t="s">
        <v>232</v>
      </c>
      <c r="K37" s="36" t="s">
        <v>233</v>
      </c>
      <c r="L37" s="112">
        <v>2000</v>
      </c>
      <c r="M37" s="34">
        <v>3500</v>
      </c>
      <c r="N37" s="9"/>
      <c r="O37" s="9"/>
      <c r="P37" s="9"/>
      <c r="Q37" s="12">
        <f t="shared" si="0"/>
        <v>30</v>
      </c>
      <c r="R37" s="9" t="s">
        <v>234</v>
      </c>
      <c r="S37" s="185" t="s">
        <v>235</v>
      </c>
      <c r="T37" s="13" t="s">
        <v>236</v>
      </c>
      <c r="U37" s="113" t="s">
        <v>237</v>
      </c>
      <c r="V37" s="49" t="s">
        <v>77</v>
      </c>
      <c r="W37" s="104" t="s">
        <v>238</v>
      </c>
      <c r="X37" s="9"/>
      <c r="Y37" s="9"/>
      <c r="Z37" s="7">
        <v>10</v>
      </c>
      <c r="AA37" s="9"/>
      <c r="AB37" s="9"/>
      <c r="AC37" s="9">
        <v>3</v>
      </c>
      <c r="AD37" s="9"/>
      <c r="AE37" s="9"/>
      <c r="AF37" s="9">
        <v>5</v>
      </c>
      <c r="AG37" s="9"/>
      <c r="AH37" s="9"/>
      <c r="AI37" s="9">
        <v>7</v>
      </c>
      <c r="AJ37" s="9"/>
      <c r="AK37" s="9"/>
      <c r="AL37" s="9">
        <v>10</v>
      </c>
      <c r="AM37" s="9"/>
      <c r="AN37" s="97">
        <f t="shared" si="1"/>
        <v>78200</v>
      </c>
      <c r="AO37" s="5">
        <f t="shared" si="2"/>
        <v>18600</v>
      </c>
      <c r="AP37" s="5">
        <v>0</v>
      </c>
      <c r="AQ37" s="5">
        <v>0</v>
      </c>
      <c r="AR37" s="5">
        <v>18600</v>
      </c>
      <c r="AS37" s="5">
        <v>0</v>
      </c>
      <c r="AT37" s="5">
        <v>0</v>
      </c>
      <c r="AU37" s="5">
        <v>0</v>
      </c>
      <c r="AV37" s="5">
        <v>0</v>
      </c>
      <c r="AW37" s="5">
        <v>0</v>
      </c>
      <c r="AX37" s="5">
        <v>0</v>
      </c>
      <c r="AY37" s="5">
        <f t="shared" si="3"/>
        <v>19600</v>
      </c>
      <c r="AZ37" s="5">
        <v>0</v>
      </c>
      <c r="BA37" s="5">
        <v>19600</v>
      </c>
      <c r="BB37" s="5">
        <v>0</v>
      </c>
      <c r="BC37" s="5">
        <v>0</v>
      </c>
      <c r="BD37" s="5">
        <v>0</v>
      </c>
      <c r="BE37" s="5">
        <v>0</v>
      </c>
      <c r="BF37" s="5">
        <v>0</v>
      </c>
      <c r="BG37" s="5">
        <v>0</v>
      </c>
      <c r="BH37" s="5">
        <v>0</v>
      </c>
      <c r="BI37" s="5">
        <f t="shared" si="4"/>
        <v>19900</v>
      </c>
      <c r="BJ37" s="5">
        <v>0</v>
      </c>
      <c r="BK37" s="5">
        <v>19900</v>
      </c>
      <c r="BL37" s="5">
        <v>0</v>
      </c>
      <c r="BM37" s="5">
        <v>0</v>
      </c>
      <c r="BN37" s="5">
        <v>0</v>
      </c>
      <c r="BO37" s="5">
        <v>0</v>
      </c>
      <c r="BP37" s="5">
        <v>0</v>
      </c>
      <c r="BQ37" s="5">
        <v>0</v>
      </c>
      <c r="BR37" s="5">
        <v>0</v>
      </c>
      <c r="BS37" s="5">
        <f t="shared" si="5"/>
        <v>20100</v>
      </c>
      <c r="BT37" s="5">
        <v>0</v>
      </c>
      <c r="BU37" s="5">
        <v>20100</v>
      </c>
      <c r="BV37" s="5">
        <v>0</v>
      </c>
      <c r="BW37" s="5">
        <v>0</v>
      </c>
      <c r="BX37" s="5">
        <v>0</v>
      </c>
      <c r="BY37" s="5">
        <v>0</v>
      </c>
      <c r="BZ37" s="5">
        <v>0</v>
      </c>
      <c r="CA37" s="5">
        <v>0</v>
      </c>
      <c r="CB37" s="200"/>
      <c r="CC37" s="216" t="s">
        <v>190</v>
      </c>
      <c r="CD37" s="211"/>
    </row>
    <row r="38" spans="1:82" s="4" customFormat="1" ht="52.5" customHeight="1">
      <c r="A38" s="3"/>
      <c r="B38" s="982"/>
      <c r="C38" s="985"/>
      <c r="D38" s="869"/>
      <c r="E38" s="915"/>
      <c r="F38" s="989"/>
      <c r="G38" s="992"/>
      <c r="H38" s="818"/>
      <c r="I38" s="37">
        <f t="shared" si="7"/>
        <v>24</v>
      </c>
      <c r="J38" s="36" t="s">
        <v>239</v>
      </c>
      <c r="K38" s="36" t="s">
        <v>240</v>
      </c>
      <c r="L38" s="34" t="s">
        <v>241</v>
      </c>
      <c r="M38" s="34" t="s">
        <v>242</v>
      </c>
      <c r="N38" s="9"/>
      <c r="O38" s="9"/>
      <c r="P38" s="9"/>
      <c r="Q38" s="12">
        <f t="shared" si="0"/>
        <v>31</v>
      </c>
      <c r="R38" s="9" t="s">
        <v>214</v>
      </c>
      <c r="S38" s="185" t="s">
        <v>187</v>
      </c>
      <c r="T38" s="36" t="s">
        <v>243</v>
      </c>
      <c r="U38" s="36" t="s">
        <v>244</v>
      </c>
      <c r="V38" s="12" t="s">
        <v>77</v>
      </c>
      <c r="W38" s="9"/>
      <c r="X38" s="9"/>
      <c r="Y38" s="9"/>
      <c r="Z38" s="7">
        <v>8</v>
      </c>
      <c r="AA38" s="9"/>
      <c r="AB38" s="9"/>
      <c r="AC38" s="9">
        <v>2</v>
      </c>
      <c r="AD38" s="9"/>
      <c r="AE38" s="9"/>
      <c r="AF38" s="9">
        <v>4</v>
      </c>
      <c r="AG38" s="9"/>
      <c r="AH38" s="9"/>
      <c r="AI38" s="9">
        <v>6</v>
      </c>
      <c r="AJ38" s="9"/>
      <c r="AK38" s="9"/>
      <c r="AL38" s="9">
        <v>8</v>
      </c>
      <c r="AM38" s="9"/>
      <c r="AN38" s="97">
        <f t="shared" si="1"/>
        <v>108200</v>
      </c>
      <c r="AO38" s="5">
        <f t="shared" si="2"/>
        <v>26000</v>
      </c>
      <c r="AP38" s="5">
        <v>0</v>
      </c>
      <c r="AQ38" s="5">
        <v>0</v>
      </c>
      <c r="AR38" s="5">
        <v>26000</v>
      </c>
      <c r="AS38" s="5">
        <v>0</v>
      </c>
      <c r="AT38" s="5">
        <v>0</v>
      </c>
      <c r="AU38" s="5">
        <v>0</v>
      </c>
      <c r="AV38" s="5">
        <v>0</v>
      </c>
      <c r="AW38" s="5">
        <v>0</v>
      </c>
      <c r="AX38" s="5">
        <v>0</v>
      </c>
      <c r="AY38" s="5">
        <f t="shared" si="3"/>
        <v>27100</v>
      </c>
      <c r="AZ38" s="5">
        <v>0</v>
      </c>
      <c r="BA38" s="5">
        <v>27100</v>
      </c>
      <c r="BB38" s="5">
        <v>0</v>
      </c>
      <c r="BC38" s="5">
        <v>0</v>
      </c>
      <c r="BD38" s="5">
        <v>0</v>
      </c>
      <c r="BE38" s="5">
        <v>0</v>
      </c>
      <c r="BF38" s="5">
        <v>0</v>
      </c>
      <c r="BG38" s="5">
        <v>0</v>
      </c>
      <c r="BH38" s="5">
        <v>0</v>
      </c>
      <c r="BI38" s="5">
        <f t="shared" si="4"/>
        <v>27400</v>
      </c>
      <c r="BJ38" s="5">
        <v>0</v>
      </c>
      <c r="BK38" s="5">
        <v>27400</v>
      </c>
      <c r="BL38" s="5">
        <v>0</v>
      </c>
      <c r="BM38" s="5">
        <v>0</v>
      </c>
      <c r="BN38" s="5">
        <v>0</v>
      </c>
      <c r="BO38" s="5">
        <v>0</v>
      </c>
      <c r="BP38" s="5">
        <v>0</v>
      </c>
      <c r="BQ38" s="5">
        <v>0</v>
      </c>
      <c r="BR38" s="5">
        <v>0</v>
      </c>
      <c r="BS38" s="5">
        <f t="shared" si="5"/>
        <v>27700</v>
      </c>
      <c r="BT38" s="5">
        <v>0</v>
      </c>
      <c r="BU38" s="5">
        <v>27700</v>
      </c>
      <c r="BV38" s="5">
        <v>0</v>
      </c>
      <c r="BW38" s="5">
        <v>0</v>
      </c>
      <c r="BX38" s="5">
        <v>0</v>
      </c>
      <c r="BY38" s="5">
        <v>0</v>
      </c>
      <c r="BZ38" s="5">
        <v>0</v>
      </c>
      <c r="CA38" s="5">
        <v>0</v>
      </c>
      <c r="CB38" s="200"/>
      <c r="CC38" s="216" t="s">
        <v>190</v>
      </c>
      <c r="CD38" s="211"/>
    </row>
    <row r="39" spans="1:82" s="162" customFormat="1" ht="23.25" customHeight="1">
      <c r="A39" s="157"/>
      <c r="B39" s="982"/>
      <c r="C39" s="985"/>
      <c r="D39" s="869"/>
      <c r="E39" s="159"/>
      <c r="F39" s="159"/>
      <c r="G39" s="794" t="s">
        <v>245</v>
      </c>
      <c r="H39" s="795"/>
      <c r="I39" s="795"/>
      <c r="J39" s="795"/>
      <c r="K39" s="795"/>
      <c r="L39" s="795"/>
      <c r="M39" s="795"/>
      <c r="N39" s="795"/>
      <c r="O39" s="795"/>
      <c r="P39" s="795"/>
      <c r="Q39" s="795"/>
      <c r="R39" s="795"/>
      <c r="S39" s="795"/>
      <c r="T39" s="795"/>
      <c r="U39" s="795"/>
      <c r="V39" s="795"/>
      <c r="W39" s="795"/>
      <c r="X39" s="795"/>
      <c r="Y39" s="795"/>
      <c r="Z39" s="795"/>
      <c r="AA39" s="795"/>
      <c r="AB39" s="795"/>
      <c r="AC39" s="795"/>
      <c r="AD39" s="795"/>
      <c r="AE39" s="795"/>
      <c r="AF39" s="795"/>
      <c r="AG39" s="795"/>
      <c r="AH39" s="795"/>
      <c r="AI39" s="795"/>
      <c r="AJ39" s="795"/>
      <c r="AK39" s="795"/>
      <c r="AL39" s="795"/>
      <c r="AM39" s="796"/>
      <c r="AN39" s="160">
        <f>SUM(AN24:AN38)</f>
        <v>23168190</v>
      </c>
      <c r="AO39" s="161">
        <f aca="true" t="shared" si="8" ref="AO39:CB39">SUM(AO24:AO38)</f>
        <v>5418443</v>
      </c>
      <c r="AP39" s="161">
        <f t="shared" si="8"/>
        <v>0</v>
      </c>
      <c r="AQ39" s="161">
        <f t="shared" si="8"/>
        <v>1736015</v>
      </c>
      <c r="AR39" s="161">
        <f t="shared" si="8"/>
        <v>163700</v>
      </c>
      <c r="AS39" s="161">
        <f t="shared" si="8"/>
        <v>0</v>
      </c>
      <c r="AT39" s="161">
        <f t="shared" si="8"/>
        <v>0</v>
      </c>
      <c r="AU39" s="161">
        <f t="shared" si="8"/>
        <v>0</v>
      </c>
      <c r="AV39" s="161">
        <f t="shared" si="8"/>
        <v>928000</v>
      </c>
      <c r="AW39" s="161">
        <f t="shared" si="8"/>
        <v>2590728</v>
      </c>
      <c r="AX39" s="161">
        <f t="shared" si="8"/>
        <v>0</v>
      </c>
      <c r="AY39" s="161">
        <f t="shared" si="8"/>
        <v>5806349</v>
      </c>
      <c r="AZ39" s="161">
        <f t="shared" si="8"/>
        <v>0</v>
      </c>
      <c r="BA39" s="161">
        <f t="shared" si="8"/>
        <v>1956302</v>
      </c>
      <c r="BB39" s="161">
        <f t="shared" si="8"/>
        <v>0</v>
      </c>
      <c r="BC39" s="161">
        <f t="shared" si="8"/>
        <v>0</v>
      </c>
      <c r="BD39" s="161">
        <f t="shared" si="8"/>
        <v>0</v>
      </c>
      <c r="BE39" s="161">
        <f t="shared" si="8"/>
        <v>0</v>
      </c>
      <c r="BF39" s="161">
        <f t="shared" si="8"/>
        <v>985000</v>
      </c>
      <c r="BG39" s="161">
        <f t="shared" si="8"/>
        <v>2865047</v>
      </c>
      <c r="BH39" s="161">
        <f t="shared" si="8"/>
        <v>0</v>
      </c>
      <c r="BI39" s="161">
        <f t="shared" si="8"/>
        <v>5916009</v>
      </c>
      <c r="BJ39" s="161">
        <f t="shared" si="8"/>
        <v>0</v>
      </c>
      <c r="BK39" s="161">
        <f t="shared" si="8"/>
        <v>2011301</v>
      </c>
      <c r="BL39" s="161">
        <f t="shared" si="8"/>
        <v>0</v>
      </c>
      <c r="BM39" s="161">
        <f t="shared" si="8"/>
        <v>0</v>
      </c>
      <c r="BN39" s="161">
        <f t="shared" si="8"/>
        <v>0</v>
      </c>
      <c r="BO39" s="161">
        <f t="shared" si="8"/>
        <v>0</v>
      </c>
      <c r="BP39" s="161">
        <f t="shared" si="8"/>
        <v>992000</v>
      </c>
      <c r="BQ39" s="161">
        <f t="shared" si="8"/>
        <v>2912708</v>
      </c>
      <c r="BR39" s="161">
        <f t="shared" si="8"/>
        <v>0</v>
      </c>
      <c r="BS39" s="161">
        <f t="shared" si="8"/>
        <v>6027389</v>
      </c>
      <c r="BT39" s="161">
        <f t="shared" si="8"/>
        <v>0</v>
      </c>
      <c r="BU39" s="161">
        <f t="shared" si="8"/>
        <v>2074000</v>
      </c>
      <c r="BV39" s="161">
        <f t="shared" si="8"/>
        <v>0</v>
      </c>
      <c r="BW39" s="161">
        <f t="shared" si="8"/>
        <v>0</v>
      </c>
      <c r="BX39" s="161">
        <f t="shared" si="8"/>
        <v>0</v>
      </c>
      <c r="BY39" s="161">
        <f t="shared" si="8"/>
        <v>0</v>
      </c>
      <c r="BZ39" s="161">
        <f t="shared" si="8"/>
        <v>1020000</v>
      </c>
      <c r="CA39" s="161">
        <f t="shared" si="8"/>
        <v>2933389</v>
      </c>
      <c r="CB39" s="201">
        <f t="shared" si="8"/>
        <v>0</v>
      </c>
      <c r="CC39" s="217"/>
      <c r="CD39" s="211"/>
    </row>
    <row r="40" spans="1:82" s="4" customFormat="1" ht="44.25" customHeight="1">
      <c r="A40" s="3"/>
      <c r="B40" s="982"/>
      <c r="C40" s="985"/>
      <c r="D40" s="869"/>
      <c r="E40" s="912" t="s">
        <v>246</v>
      </c>
      <c r="F40" s="825"/>
      <c r="G40" s="816" t="s">
        <v>247</v>
      </c>
      <c r="H40" s="825" t="s">
        <v>248</v>
      </c>
      <c r="I40" s="41">
        <f>I38+1</f>
        <v>25</v>
      </c>
      <c r="J40" s="36" t="s">
        <v>249</v>
      </c>
      <c r="K40" s="36" t="s">
        <v>250</v>
      </c>
      <c r="L40" s="34">
        <v>7455</v>
      </c>
      <c r="M40" s="34">
        <v>8000</v>
      </c>
      <c r="N40" s="9"/>
      <c r="O40" s="9"/>
      <c r="P40" s="9"/>
      <c r="Q40" s="12">
        <f>Q38+1</f>
        <v>32</v>
      </c>
      <c r="R40" s="9" t="s">
        <v>251</v>
      </c>
      <c r="S40" s="188" t="s">
        <v>252</v>
      </c>
      <c r="T40" s="36" t="s">
        <v>253</v>
      </c>
      <c r="U40" s="36" t="s">
        <v>254</v>
      </c>
      <c r="V40" s="12" t="s">
        <v>77</v>
      </c>
      <c r="W40" s="9"/>
      <c r="X40" s="12">
        <v>0</v>
      </c>
      <c r="Y40" s="9"/>
      <c r="Z40" s="12">
        <v>500</v>
      </c>
      <c r="AA40" s="9"/>
      <c r="AB40" s="12"/>
      <c r="AC40" s="12">
        <v>125</v>
      </c>
      <c r="AD40" s="9"/>
      <c r="AE40" s="9"/>
      <c r="AF40" s="12">
        <v>250</v>
      </c>
      <c r="AG40" s="12"/>
      <c r="AH40" s="12"/>
      <c r="AI40" s="12">
        <v>375</v>
      </c>
      <c r="AJ40" s="12"/>
      <c r="AK40" s="12"/>
      <c r="AL40" s="12">
        <v>500</v>
      </c>
      <c r="AM40" s="12"/>
      <c r="AN40" s="97">
        <f t="shared" si="1"/>
        <v>18700</v>
      </c>
      <c r="AO40" s="5">
        <f t="shared" si="2"/>
        <v>0</v>
      </c>
      <c r="AP40" s="5">
        <v>0</v>
      </c>
      <c r="AQ40" s="5">
        <v>0</v>
      </c>
      <c r="AR40" s="5">
        <v>0</v>
      </c>
      <c r="AS40" s="5">
        <v>0</v>
      </c>
      <c r="AT40" s="5">
        <v>0</v>
      </c>
      <c r="AU40" s="5">
        <v>0</v>
      </c>
      <c r="AV40" s="5">
        <v>0</v>
      </c>
      <c r="AW40" s="5">
        <v>0</v>
      </c>
      <c r="AX40" s="5">
        <v>0</v>
      </c>
      <c r="AY40" s="5">
        <f t="shared" si="3"/>
        <v>6000</v>
      </c>
      <c r="AZ40" s="5">
        <v>0</v>
      </c>
      <c r="BA40" s="5">
        <v>0</v>
      </c>
      <c r="BB40" s="5">
        <v>6000</v>
      </c>
      <c r="BC40" s="5">
        <v>0</v>
      </c>
      <c r="BD40" s="5">
        <v>0</v>
      </c>
      <c r="BE40" s="5">
        <v>0</v>
      </c>
      <c r="BF40" s="5">
        <v>0</v>
      </c>
      <c r="BG40" s="5">
        <v>0</v>
      </c>
      <c r="BH40" s="5">
        <v>0</v>
      </c>
      <c r="BI40" s="5">
        <f t="shared" si="4"/>
        <v>6200</v>
      </c>
      <c r="BJ40" s="5">
        <v>0</v>
      </c>
      <c r="BK40" s="5">
        <v>0</v>
      </c>
      <c r="BL40" s="5">
        <v>0</v>
      </c>
      <c r="BM40" s="5">
        <v>0</v>
      </c>
      <c r="BN40" s="5">
        <v>0</v>
      </c>
      <c r="BO40" s="5">
        <v>0</v>
      </c>
      <c r="BP40" s="5">
        <v>0</v>
      </c>
      <c r="BQ40" s="5">
        <v>6200</v>
      </c>
      <c r="BR40" s="5">
        <v>0</v>
      </c>
      <c r="BS40" s="5">
        <f t="shared" si="5"/>
        <v>6500</v>
      </c>
      <c r="BT40" s="5">
        <v>0</v>
      </c>
      <c r="BU40" s="5">
        <v>0</v>
      </c>
      <c r="BV40" s="5">
        <v>0</v>
      </c>
      <c r="BW40" s="5">
        <v>0</v>
      </c>
      <c r="BX40" s="5">
        <v>0</v>
      </c>
      <c r="BY40" s="5">
        <v>0</v>
      </c>
      <c r="BZ40" s="5">
        <v>0</v>
      </c>
      <c r="CA40" s="5">
        <v>6500</v>
      </c>
      <c r="CB40" s="200"/>
      <c r="CC40" s="216" t="s">
        <v>255</v>
      </c>
      <c r="CD40" s="211"/>
    </row>
    <row r="41" spans="1:82" s="4" customFormat="1" ht="46.5" customHeight="1">
      <c r="A41" s="3"/>
      <c r="B41" s="982"/>
      <c r="C41" s="985"/>
      <c r="D41" s="869"/>
      <c r="E41" s="913"/>
      <c r="F41" s="826"/>
      <c r="G41" s="817"/>
      <c r="H41" s="826"/>
      <c r="I41" s="39"/>
      <c r="J41" s="802" t="s">
        <v>256</v>
      </c>
      <c r="K41" s="802" t="s">
        <v>257</v>
      </c>
      <c r="L41" s="802" t="s">
        <v>258</v>
      </c>
      <c r="M41" s="802" t="s">
        <v>259</v>
      </c>
      <c r="N41" s="9"/>
      <c r="O41" s="9"/>
      <c r="P41" s="9"/>
      <c r="Q41" s="12">
        <f t="shared" si="0"/>
        <v>33</v>
      </c>
      <c r="R41" s="9" t="s">
        <v>260</v>
      </c>
      <c r="S41" s="188" t="s">
        <v>261</v>
      </c>
      <c r="T41" s="603" t="s">
        <v>262</v>
      </c>
      <c r="U41" s="603" t="s">
        <v>263</v>
      </c>
      <c r="V41" s="605" t="s">
        <v>67</v>
      </c>
      <c r="W41" s="606"/>
      <c r="X41" s="606"/>
      <c r="Y41" s="606"/>
      <c r="Z41" s="607">
        <v>1</v>
      </c>
      <c r="AA41" s="9"/>
      <c r="AB41" s="9"/>
      <c r="AC41" s="606">
        <v>1</v>
      </c>
      <c r="AD41" s="9"/>
      <c r="AE41" s="9"/>
      <c r="AF41" s="606">
        <v>1</v>
      </c>
      <c r="AG41" s="9"/>
      <c r="AH41" s="9"/>
      <c r="AI41" s="606">
        <v>1</v>
      </c>
      <c r="AJ41" s="9"/>
      <c r="AK41" s="9"/>
      <c r="AL41" s="606">
        <v>1</v>
      </c>
      <c r="AM41" s="9"/>
      <c r="AN41" s="608">
        <f t="shared" si="1"/>
        <v>0</v>
      </c>
      <c r="AO41" s="609">
        <f t="shared" si="2"/>
        <v>0</v>
      </c>
      <c r="AP41" s="609">
        <v>0</v>
      </c>
      <c r="AQ41" s="609">
        <v>0</v>
      </c>
      <c r="AR41" s="609">
        <v>0</v>
      </c>
      <c r="AS41" s="609">
        <v>0</v>
      </c>
      <c r="AT41" s="5">
        <v>0</v>
      </c>
      <c r="AU41" s="5">
        <v>0</v>
      </c>
      <c r="AV41" s="5">
        <v>0</v>
      </c>
      <c r="AW41" s="5">
        <v>0</v>
      </c>
      <c r="AX41" s="5">
        <v>0</v>
      </c>
      <c r="AY41" s="5">
        <f t="shared" si="3"/>
        <v>0</v>
      </c>
      <c r="AZ41" s="5">
        <v>0</v>
      </c>
      <c r="BA41" s="5">
        <v>0</v>
      </c>
      <c r="BB41" s="5">
        <v>0</v>
      </c>
      <c r="BC41" s="5">
        <v>0</v>
      </c>
      <c r="BD41" s="5">
        <v>0</v>
      </c>
      <c r="BE41" s="5">
        <v>0</v>
      </c>
      <c r="BF41" s="5">
        <v>0</v>
      </c>
      <c r="BG41" s="5">
        <v>0</v>
      </c>
      <c r="BH41" s="5">
        <v>0</v>
      </c>
      <c r="BI41" s="5">
        <f t="shared" si="4"/>
        <v>0</v>
      </c>
      <c r="BJ41" s="5">
        <v>0</v>
      </c>
      <c r="BK41" s="5">
        <v>0</v>
      </c>
      <c r="BL41" s="5">
        <v>0</v>
      </c>
      <c r="BM41" s="5">
        <v>0</v>
      </c>
      <c r="BN41" s="5">
        <v>0</v>
      </c>
      <c r="BO41" s="5">
        <v>0</v>
      </c>
      <c r="BP41" s="5">
        <v>0</v>
      </c>
      <c r="BQ41" s="5">
        <v>0</v>
      </c>
      <c r="BR41" s="5">
        <v>0</v>
      </c>
      <c r="BS41" s="5">
        <f t="shared" si="5"/>
        <v>0</v>
      </c>
      <c r="BT41" s="5">
        <v>0</v>
      </c>
      <c r="BU41" s="5">
        <v>0</v>
      </c>
      <c r="BV41" s="5">
        <v>0</v>
      </c>
      <c r="BW41" s="5">
        <v>0</v>
      </c>
      <c r="BX41" s="5">
        <v>0</v>
      </c>
      <c r="BY41" s="5">
        <v>0</v>
      </c>
      <c r="BZ41" s="5">
        <v>0</v>
      </c>
      <c r="CA41" s="5">
        <v>0</v>
      </c>
      <c r="CB41" s="200"/>
      <c r="CC41" s="216" t="s">
        <v>255</v>
      </c>
      <c r="CD41" s="211"/>
    </row>
    <row r="42" spans="1:82" s="4" customFormat="1" ht="84" customHeight="1">
      <c r="A42" s="3"/>
      <c r="B42" s="982"/>
      <c r="C42" s="985"/>
      <c r="D42" s="869"/>
      <c r="E42" s="913"/>
      <c r="F42" s="826"/>
      <c r="G42" s="817"/>
      <c r="H42" s="826"/>
      <c r="I42" s="39"/>
      <c r="J42" s="803"/>
      <c r="K42" s="803"/>
      <c r="L42" s="803"/>
      <c r="M42" s="803"/>
      <c r="N42" s="9"/>
      <c r="O42" s="9"/>
      <c r="P42" s="9"/>
      <c r="Q42" s="12">
        <f t="shared" si="0"/>
        <v>34</v>
      </c>
      <c r="R42" s="9" t="s">
        <v>264</v>
      </c>
      <c r="S42" s="188" t="s">
        <v>265</v>
      </c>
      <c r="T42" s="36" t="s">
        <v>266</v>
      </c>
      <c r="U42" s="36" t="s">
        <v>267</v>
      </c>
      <c r="V42" s="12" t="s">
        <v>77</v>
      </c>
      <c r="W42" s="42"/>
      <c r="X42" s="9"/>
      <c r="Y42" s="9"/>
      <c r="Z42" s="7">
        <v>30</v>
      </c>
      <c r="AA42" s="9"/>
      <c r="AB42" s="9"/>
      <c r="AC42" s="9">
        <v>8</v>
      </c>
      <c r="AD42" s="9"/>
      <c r="AE42" s="9"/>
      <c r="AF42" s="9">
        <v>16</v>
      </c>
      <c r="AG42" s="9"/>
      <c r="AH42" s="9"/>
      <c r="AI42" s="9">
        <v>24</v>
      </c>
      <c r="AJ42" s="9"/>
      <c r="AK42" s="9"/>
      <c r="AL42" s="9">
        <v>30</v>
      </c>
      <c r="AM42" s="9"/>
      <c r="AN42" s="97">
        <f t="shared" si="1"/>
        <v>34550</v>
      </c>
      <c r="AO42" s="5">
        <f t="shared" si="2"/>
        <v>8400</v>
      </c>
      <c r="AP42" s="5">
        <v>8400</v>
      </c>
      <c r="AQ42" s="5">
        <v>0</v>
      </c>
      <c r="AR42" s="5">
        <v>0</v>
      </c>
      <c r="AS42" s="5">
        <v>0</v>
      </c>
      <c r="AT42" s="5">
        <v>0</v>
      </c>
      <c r="AU42" s="5">
        <v>0</v>
      </c>
      <c r="AV42" s="5">
        <v>0</v>
      </c>
      <c r="AW42" s="5">
        <v>0</v>
      </c>
      <c r="AX42" s="5">
        <v>0</v>
      </c>
      <c r="AY42" s="5">
        <f t="shared" si="3"/>
        <v>8600</v>
      </c>
      <c r="AZ42" s="5">
        <v>8600</v>
      </c>
      <c r="BA42" s="5">
        <v>0</v>
      </c>
      <c r="BB42" s="5">
        <v>0</v>
      </c>
      <c r="BC42" s="5">
        <v>0</v>
      </c>
      <c r="BD42" s="5">
        <v>0</v>
      </c>
      <c r="BE42" s="5">
        <v>0</v>
      </c>
      <c r="BF42" s="5">
        <v>0</v>
      </c>
      <c r="BG42" s="5">
        <v>0</v>
      </c>
      <c r="BH42" s="5">
        <v>0</v>
      </c>
      <c r="BI42" s="5">
        <f t="shared" si="4"/>
        <v>8750</v>
      </c>
      <c r="BJ42" s="5">
        <v>8750</v>
      </c>
      <c r="BK42" s="5">
        <v>0</v>
      </c>
      <c r="BL42" s="5">
        <v>0</v>
      </c>
      <c r="BM42" s="5">
        <v>0</v>
      </c>
      <c r="BN42" s="5">
        <v>0</v>
      </c>
      <c r="BO42" s="5">
        <v>0</v>
      </c>
      <c r="BP42" s="5">
        <v>0</v>
      </c>
      <c r="BQ42" s="5">
        <v>0</v>
      </c>
      <c r="BR42" s="5">
        <v>0</v>
      </c>
      <c r="BS42" s="5">
        <f t="shared" si="5"/>
        <v>8800</v>
      </c>
      <c r="BT42" s="5">
        <v>8800</v>
      </c>
      <c r="BU42" s="5">
        <v>0</v>
      </c>
      <c r="BV42" s="5">
        <v>0</v>
      </c>
      <c r="BW42" s="5">
        <v>0</v>
      </c>
      <c r="BX42" s="5">
        <v>0</v>
      </c>
      <c r="BY42" s="5">
        <v>0</v>
      </c>
      <c r="BZ42" s="5">
        <v>0</v>
      </c>
      <c r="CA42" s="5">
        <v>0</v>
      </c>
      <c r="CB42" s="200"/>
      <c r="CC42" s="216" t="s">
        <v>255</v>
      </c>
      <c r="CD42" s="212" t="s">
        <v>1085</v>
      </c>
    </row>
    <row r="43" spans="1:82" s="4" customFormat="1" ht="71.25" customHeight="1">
      <c r="A43" s="3"/>
      <c r="B43" s="982"/>
      <c r="C43" s="985"/>
      <c r="D43" s="869"/>
      <c r="E43" s="913"/>
      <c r="F43" s="826"/>
      <c r="G43" s="817"/>
      <c r="H43" s="826"/>
      <c r="I43" s="39"/>
      <c r="J43" s="803"/>
      <c r="K43" s="803"/>
      <c r="L43" s="803"/>
      <c r="M43" s="803"/>
      <c r="N43" s="9"/>
      <c r="O43" s="9"/>
      <c r="P43" s="25"/>
      <c r="Q43" s="12">
        <f t="shared" si="0"/>
        <v>35</v>
      </c>
      <c r="R43" s="25" t="s">
        <v>268</v>
      </c>
      <c r="S43" s="188" t="s">
        <v>265</v>
      </c>
      <c r="T43" s="36" t="s">
        <v>269</v>
      </c>
      <c r="U43" s="36" t="s">
        <v>270</v>
      </c>
      <c r="V43" s="12" t="s">
        <v>67</v>
      </c>
      <c r="W43" s="9"/>
      <c r="X43" s="7">
        <v>0</v>
      </c>
      <c r="Y43" s="9"/>
      <c r="Z43" s="7">
        <v>2</v>
      </c>
      <c r="AA43" s="9"/>
      <c r="AB43" s="9"/>
      <c r="AC43" s="9">
        <v>2</v>
      </c>
      <c r="AD43" s="9"/>
      <c r="AE43" s="9"/>
      <c r="AF43" s="9">
        <v>2</v>
      </c>
      <c r="AG43" s="9"/>
      <c r="AH43" s="9"/>
      <c r="AI43" s="9">
        <v>2</v>
      </c>
      <c r="AJ43" s="9"/>
      <c r="AK43" s="9"/>
      <c r="AL43" s="9">
        <v>2</v>
      </c>
      <c r="AM43" s="9"/>
      <c r="AN43" s="97">
        <f t="shared" si="1"/>
        <v>34550</v>
      </c>
      <c r="AO43" s="5">
        <f t="shared" si="2"/>
        <v>8400</v>
      </c>
      <c r="AP43" s="5"/>
      <c r="AQ43" s="5">
        <v>0</v>
      </c>
      <c r="AR43" s="5">
        <v>8400</v>
      </c>
      <c r="AS43" s="5">
        <v>0</v>
      </c>
      <c r="AT43" s="5">
        <v>0</v>
      </c>
      <c r="AU43" s="5">
        <v>0</v>
      </c>
      <c r="AV43" s="5">
        <v>0</v>
      </c>
      <c r="AW43" s="5">
        <v>0</v>
      </c>
      <c r="AX43" s="5">
        <v>0</v>
      </c>
      <c r="AY43" s="5">
        <f t="shared" si="3"/>
        <v>8600</v>
      </c>
      <c r="AZ43" s="5">
        <v>0</v>
      </c>
      <c r="BA43" s="5">
        <v>0</v>
      </c>
      <c r="BB43" s="5">
        <v>8600</v>
      </c>
      <c r="BC43" s="5">
        <v>0</v>
      </c>
      <c r="BD43" s="5">
        <v>0</v>
      </c>
      <c r="BE43" s="5">
        <v>0</v>
      </c>
      <c r="BF43" s="5">
        <v>0</v>
      </c>
      <c r="BG43" s="5">
        <v>0</v>
      </c>
      <c r="BH43" s="5">
        <v>0</v>
      </c>
      <c r="BI43" s="5">
        <f t="shared" si="4"/>
        <v>8750</v>
      </c>
      <c r="BJ43" s="5">
        <v>0</v>
      </c>
      <c r="BK43" s="5">
        <v>0</v>
      </c>
      <c r="BL43" s="5">
        <v>8750</v>
      </c>
      <c r="BM43" s="5">
        <v>0</v>
      </c>
      <c r="BN43" s="5">
        <v>0</v>
      </c>
      <c r="BO43" s="5">
        <v>0</v>
      </c>
      <c r="BP43" s="5">
        <v>0</v>
      </c>
      <c r="BQ43" s="5">
        <v>0</v>
      </c>
      <c r="BR43" s="5">
        <v>0</v>
      </c>
      <c r="BS43" s="5">
        <f t="shared" si="5"/>
        <v>8800</v>
      </c>
      <c r="BT43" s="5">
        <v>0</v>
      </c>
      <c r="BU43" s="5">
        <v>0</v>
      </c>
      <c r="BV43" s="5">
        <v>8800</v>
      </c>
      <c r="BW43" s="5">
        <v>0</v>
      </c>
      <c r="BX43" s="5">
        <v>0</v>
      </c>
      <c r="BY43" s="5">
        <v>0</v>
      </c>
      <c r="BZ43" s="5">
        <v>0</v>
      </c>
      <c r="CA43" s="5">
        <v>0</v>
      </c>
      <c r="CB43" s="200"/>
      <c r="CC43" s="216" t="s">
        <v>255</v>
      </c>
      <c r="CD43" s="211"/>
    </row>
    <row r="44" spans="1:82" s="4" customFormat="1" ht="66.75" customHeight="1">
      <c r="A44" s="3"/>
      <c r="B44" s="982"/>
      <c r="C44" s="985"/>
      <c r="D44" s="869"/>
      <c r="E44" s="913"/>
      <c r="F44" s="826"/>
      <c r="G44" s="817"/>
      <c r="H44" s="826"/>
      <c r="I44" s="39">
        <f>I40+1</f>
        <v>26</v>
      </c>
      <c r="J44" s="803"/>
      <c r="K44" s="803"/>
      <c r="L44" s="803"/>
      <c r="M44" s="803"/>
      <c r="N44" s="9"/>
      <c r="O44" s="9"/>
      <c r="P44" s="25"/>
      <c r="Q44" s="12">
        <f t="shared" si="0"/>
        <v>36</v>
      </c>
      <c r="R44" s="25" t="s">
        <v>264</v>
      </c>
      <c r="S44" s="188" t="s">
        <v>265</v>
      </c>
      <c r="T44" s="36" t="s">
        <v>271</v>
      </c>
      <c r="U44" s="36" t="s">
        <v>272</v>
      </c>
      <c r="V44" s="12" t="s">
        <v>77</v>
      </c>
      <c r="W44" s="9"/>
      <c r="X44" s="9" t="s">
        <v>273</v>
      </c>
      <c r="Y44" s="9"/>
      <c r="Z44" s="114">
        <v>0.0537</v>
      </c>
      <c r="AA44" s="9"/>
      <c r="AB44" s="9"/>
      <c r="AC44" s="115">
        <v>0.0387</v>
      </c>
      <c r="AD44" s="9"/>
      <c r="AE44" s="9"/>
      <c r="AF44" s="115">
        <v>0.0437</v>
      </c>
      <c r="AG44" s="9"/>
      <c r="AH44" s="9"/>
      <c r="AI44" s="115">
        <v>0.0487</v>
      </c>
      <c r="AJ44" s="9"/>
      <c r="AK44" s="9"/>
      <c r="AL44" s="115">
        <v>0.0537</v>
      </c>
      <c r="AM44" s="9"/>
      <c r="AN44" s="97">
        <f t="shared" si="1"/>
        <v>429459</v>
      </c>
      <c r="AO44" s="5">
        <f t="shared" si="2"/>
        <v>61000</v>
      </c>
      <c r="AP44" s="5">
        <v>8000</v>
      </c>
      <c r="AQ44" s="5">
        <v>0</v>
      </c>
      <c r="AR44" s="5">
        <v>50000</v>
      </c>
      <c r="AS44" s="5">
        <v>0</v>
      </c>
      <c r="AT44" s="5">
        <v>0</v>
      </c>
      <c r="AU44" s="5">
        <v>0</v>
      </c>
      <c r="AV44" s="5">
        <v>0</v>
      </c>
      <c r="AW44" s="5">
        <v>3000</v>
      </c>
      <c r="AX44" s="5">
        <v>0</v>
      </c>
      <c r="AY44" s="5">
        <f t="shared" si="3"/>
        <v>120859</v>
      </c>
      <c r="AZ44" s="5">
        <v>29360</v>
      </c>
      <c r="BA44" s="5">
        <v>91499</v>
      </c>
      <c r="BB44" s="5">
        <v>0</v>
      </c>
      <c r="BC44" s="5">
        <v>0</v>
      </c>
      <c r="BD44" s="5">
        <v>0</v>
      </c>
      <c r="BE44" s="5">
        <v>0</v>
      </c>
      <c r="BF44" s="5">
        <v>0</v>
      </c>
      <c r="BG44" s="5">
        <v>0</v>
      </c>
      <c r="BH44" s="5">
        <v>0</v>
      </c>
      <c r="BI44" s="5">
        <f t="shared" si="4"/>
        <v>122700</v>
      </c>
      <c r="BJ44" s="5">
        <v>29450</v>
      </c>
      <c r="BK44" s="5">
        <v>93250</v>
      </c>
      <c r="BL44" s="5">
        <v>0</v>
      </c>
      <c r="BM44" s="5">
        <v>0</v>
      </c>
      <c r="BN44" s="5">
        <v>0</v>
      </c>
      <c r="BO44" s="5">
        <v>0</v>
      </c>
      <c r="BP44" s="5">
        <v>0</v>
      </c>
      <c r="BQ44" s="5">
        <v>0</v>
      </c>
      <c r="BR44" s="5">
        <v>0</v>
      </c>
      <c r="BS44" s="5">
        <f t="shared" si="5"/>
        <v>124900</v>
      </c>
      <c r="BT44" s="5">
        <v>28700</v>
      </c>
      <c r="BU44" s="5">
        <v>96200</v>
      </c>
      <c r="BV44" s="5">
        <v>0</v>
      </c>
      <c r="BW44" s="5">
        <v>0</v>
      </c>
      <c r="BX44" s="5">
        <v>0</v>
      </c>
      <c r="BY44" s="5">
        <v>0</v>
      </c>
      <c r="BZ44" s="5">
        <v>0</v>
      </c>
      <c r="CA44" s="5">
        <v>0</v>
      </c>
      <c r="CB44" s="200"/>
      <c r="CC44" s="216" t="s">
        <v>255</v>
      </c>
      <c r="CD44" s="211"/>
    </row>
    <row r="45" spans="1:82" s="4" customFormat="1" ht="42.75" customHeight="1">
      <c r="A45" s="3"/>
      <c r="B45" s="982"/>
      <c r="C45" s="985"/>
      <c r="D45" s="869"/>
      <c r="E45" s="913"/>
      <c r="F45" s="826"/>
      <c r="G45" s="817"/>
      <c r="H45" s="826"/>
      <c r="I45" s="39"/>
      <c r="J45" s="803"/>
      <c r="K45" s="803"/>
      <c r="L45" s="803"/>
      <c r="M45" s="803"/>
      <c r="N45" s="9"/>
      <c r="O45" s="9"/>
      <c r="P45" s="25"/>
      <c r="Q45" s="12">
        <f t="shared" si="0"/>
        <v>37</v>
      </c>
      <c r="R45" s="25" t="s">
        <v>264</v>
      </c>
      <c r="S45" s="188" t="s">
        <v>274</v>
      </c>
      <c r="T45" s="36" t="s">
        <v>275</v>
      </c>
      <c r="U45" s="36" t="s">
        <v>276</v>
      </c>
      <c r="V45" s="12" t="s">
        <v>77</v>
      </c>
      <c r="W45" s="9"/>
      <c r="X45" s="9" t="s">
        <v>273</v>
      </c>
      <c r="Y45" s="9"/>
      <c r="Z45" s="114">
        <v>0.0537</v>
      </c>
      <c r="AA45" s="9"/>
      <c r="AB45" s="9"/>
      <c r="AC45" s="115">
        <v>0.0387</v>
      </c>
      <c r="AD45" s="9"/>
      <c r="AE45" s="9"/>
      <c r="AF45" s="115">
        <v>0.0437</v>
      </c>
      <c r="AG45" s="9"/>
      <c r="AH45" s="9"/>
      <c r="AI45" s="115">
        <v>0.0487</v>
      </c>
      <c r="AJ45" s="9"/>
      <c r="AK45" s="9"/>
      <c r="AL45" s="115">
        <v>0.0537</v>
      </c>
      <c r="AM45" s="9"/>
      <c r="AN45" s="97">
        <f t="shared" si="1"/>
        <v>577920</v>
      </c>
      <c r="AO45" s="5">
        <f t="shared" si="2"/>
        <v>141500</v>
      </c>
      <c r="AP45" s="5">
        <v>13500</v>
      </c>
      <c r="AQ45" s="5">
        <v>100000</v>
      </c>
      <c r="AR45" s="5"/>
      <c r="AS45" s="5"/>
      <c r="AT45" s="5"/>
      <c r="AU45" s="5"/>
      <c r="AV45" s="5"/>
      <c r="AW45" s="5">
        <v>28000</v>
      </c>
      <c r="AX45" s="5"/>
      <c r="AY45" s="5">
        <f t="shared" si="3"/>
        <v>142720</v>
      </c>
      <c r="AZ45" s="5">
        <v>13970</v>
      </c>
      <c r="BA45" s="5">
        <v>100000</v>
      </c>
      <c r="BB45" s="5"/>
      <c r="BC45" s="5"/>
      <c r="BD45" s="5"/>
      <c r="BE45" s="5"/>
      <c r="BF45" s="5"/>
      <c r="BG45" s="5">
        <v>28750</v>
      </c>
      <c r="BH45" s="5"/>
      <c r="BI45" s="5">
        <f t="shared" si="4"/>
        <v>145100</v>
      </c>
      <c r="BJ45" s="5">
        <v>14100</v>
      </c>
      <c r="BK45" s="5">
        <v>102000</v>
      </c>
      <c r="BL45" s="5"/>
      <c r="BM45" s="5"/>
      <c r="BN45" s="5"/>
      <c r="BO45" s="5"/>
      <c r="BP45" s="5"/>
      <c r="BQ45" s="5">
        <v>29000</v>
      </c>
      <c r="BR45" s="5"/>
      <c r="BS45" s="5">
        <f t="shared" si="5"/>
        <v>148600</v>
      </c>
      <c r="BT45" s="5">
        <v>14300</v>
      </c>
      <c r="BU45" s="5">
        <v>105000</v>
      </c>
      <c r="BV45" s="5"/>
      <c r="BW45" s="5"/>
      <c r="BX45" s="5"/>
      <c r="BY45" s="5"/>
      <c r="BZ45" s="5"/>
      <c r="CA45" s="5">
        <v>29300</v>
      </c>
      <c r="CB45" s="200"/>
      <c r="CC45" s="216" t="s">
        <v>255</v>
      </c>
      <c r="CD45" s="211"/>
    </row>
    <row r="46" spans="1:82" s="4" customFormat="1" ht="59.25" customHeight="1">
      <c r="A46" s="3"/>
      <c r="B46" s="982"/>
      <c r="C46" s="985"/>
      <c r="D46" s="869"/>
      <c r="E46" s="913"/>
      <c r="F46" s="826"/>
      <c r="G46" s="817"/>
      <c r="H46" s="826"/>
      <c r="I46" s="39"/>
      <c r="J46" s="803"/>
      <c r="K46" s="803"/>
      <c r="L46" s="803"/>
      <c r="M46" s="803"/>
      <c r="N46" s="9"/>
      <c r="O46" s="9"/>
      <c r="P46" s="25"/>
      <c r="Q46" s="12">
        <f t="shared" si="0"/>
        <v>38</v>
      </c>
      <c r="R46" s="25" t="s">
        <v>277</v>
      </c>
      <c r="S46" s="188" t="s">
        <v>278</v>
      </c>
      <c r="T46" s="36" t="s">
        <v>279</v>
      </c>
      <c r="U46" s="36" t="s">
        <v>280</v>
      </c>
      <c r="V46" s="12" t="s">
        <v>77</v>
      </c>
      <c r="W46" s="9"/>
      <c r="X46" s="9">
        <v>0</v>
      </c>
      <c r="Y46" s="9"/>
      <c r="Z46" s="7">
        <v>36</v>
      </c>
      <c r="AA46" s="9"/>
      <c r="AB46" s="9"/>
      <c r="AC46" s="96">
        <v>9</v>
      </c>
      <c r="AD46" s="9"/>
      <c r="AE46" s="9"/>
      <c r="AF46" s="9">
        <v>18</v>
      </c>
      <c r="AG46" s="9"/>
      <c r="AH46" s="9"/>
      <c r="AI46" s="9">
        <v>27</v>
      </c>
      <c r="AJ46" s="9"/>
      <c r="AK46" s="9"/>
      <c r="AL46" s="9">
        <v>36</v>
      </c>
      <c r="AM46" s="9"/>
      <c r="AN46" s="97">
        <f t="shared" si="1"/>
        <v>36100</v>
      </c>
      <c r="AO46" s="5">
        <f t="shared" si="2"/>
        <v>7500</v>
      </c>
      <c r="AP46" s="5">
        <v>0</v>
      </c>
      <c r="AQ46" s="5">
        <v>0</v>
      </c>
      <c r="AR46" s="5">
        <v>7500</v>
      </c>
      <c r="AS46" s="5">
        <v>0</v>
      </c>
      <c r="AT46" s="5">
        <v>0</v>
      </c>
      <c r="AU46" s="5">
        <v>0</v>
      </c>
      <c r="AV46" s="5">
        <v>0</v>
      </c>
      <c r="AW46" s="5">
        <v>0</v>
      </c>
      <c r="AX46" s="5">
        <v>0</v>
      </c>
      <c r="AY46" s="5">
        <f t="shared" si="3"/>
        <v>9300</v>
      </c>
      <c r="AZ46" s="5">
        <v>5000</v>
      </c>
      <c r="BA46" s="5">
        <v>4300</v>
      </c>
      <c r="BB46" s="5">
        <v>0</v>
      </c>
      <c r="BC46" s="5">
        <v>0</v>
      </c>
      <c r="BD46" s="5">
        <v>0</v>
      </c>
      <c r="BE46" s="5">
        <v>0</v>
      </c>
      <c r="BF46" s="5">
        <v>0</v>
      </c>
      <c r="BG46" s="5">
        <v>0</v>
      </c>
      <c r="BH46" s="5">
        <v>0</v>
      </c>
      <c r="BI46" s="5">
        <f t="shared" si="4"/>
        <v>9550</v>
      </c>
      <c r="BJ46" s="5">
        <v>5150</v>
      </c>
      <c r="BK46" s="5">
        <v>4400</v>
      </c>
      <c r="BL46" s="5">
        <v>0</v>
      </c>
      <c r="BM46" s="5">
        <v>0</v>
      </c>
      <c r="BN46" s="5">
        <v>0</v>
      </c>
      <c r="BO46" s="5">
        <v>0</v>
      </c>
      <c r="BP46" s="5">
        <v>0</v>
      </c>
      <c r="BQ46" s="5">
        <v>0</v>
      </c>
      <c r="BR46" s="5">
        <v>0</v>
      </c>
      <c r="BS46" s="5">
        <f t="shared" si="5"/>
        <v>9750</v>
      </c>
      <c r="BT46" s="5">
        <v>5300</v>
      </c>
      <c r="BU46" s="5">
        <v>4450</v>
      </c>
      <c r="BV46" s="5">
        <v>0</v>
      </c>
      <c r="BW46" s="5">
        <v>0</v>
      </c>
      <c r="BX46" s="5">
        <v>0</v>
      </c>
      <c r="BY46" s="5">
        <v>0</v>
      </c>
      <c r="BZ46" s="5">
        <v>0</v>
      </c>
      <c r="CA46" s="5">
        <v>0</v>
      </c>
      <c r="CB46" s="200"/>
      <c r="CC46" s="216" t="s">
        <v>255</v>
      </c>
      <c r="CD46" s="211"/>
    </row>
    <row r="47" spans="1:82" s="4" customFormat="1" ht="57" customHeight="1">
      <c r="A47" s="3"/>
      <c r="B47" s="982"/>
      <c r="C47" s="985"/>
      <c r="D47" s="869"/>
      <c r="E47" s="913"/>
      <c r="F47" s="826"/>
      <c r="G47" s="817"/>
      <c r="H47" s="960"/>
      <c r="I47" s="39"/>
      <c r="J47" s="961"/>
      <c r="K47" s="803"/>
      <c r="L47" s="803"/>
      <c r="M47" s="803"/>
      <c r="N47" s="9"/>
      <c r="O47" s="9"/>
      <c r="P47" s="25"/>
      <c r="Q47" s="12">
        <f t="shared" si="0"/>
        <v>39</v>
      </c>
      <c r="R47" s="25" t="s">
        <v>277</v>
      </c>
      <c r="S47" s="188" t="s">
        <v>278</v>
      </c>
      <c r="T47" s="36" t="s">
        <v>281</v>
      </c>
      <c r="U47" s="36" t="s">
        <v>282</v>
      </c>
      <c r="V47" s="12" t="s">
        <v>77</v>
      </c>
      <c r="W47" s="9"/>
      <c r="X47" s="9"/>
      <c r="Y47" s="9"/>
      <c r="Z47" s="7">
        <v>15</v>
      </c>
      <c r="AA47" s="9"/>
      <c r="AB47" s="9"/>
      <c r="AC47" s="9">
        <v>3</v>
      </c>
      <c r="AD47" s="9"/>
      <c r="AE47" s="9"/>
      <c r="AF47" s="9">
        <v>7</v>
      </c>
      <c r="AG47" s="9"/>
      <c r="AH47" s="9"/>
      <c r="AI47" s="9">
        <v>11</v>
      </c>
      <c r="AJ47" s="9"/>
      <c r="AK47" s="9"/>
      <c r="AL47" s="9">
        <v>15</v>
      </c>
      <c r="AM47" s="9"/>
      <c r="AN47" s="97">
        <f t="shared" si="1"/>
        <v>480900</v>
      </c>
      <c r="AO47" s="5">
        <f t="shared" si="2"/>
        <v>180000</v>
      </c>
      <c r="AP47" s="5">
        <v>0</v>
      </c>
      <c r="AQ47" s="5">
        <v>50541</v>
      </c>
      <c r="AR47" s="5">
        <v>117459</v>
      </c>
      <c r="AS47" s="5">
        <v>0</v>
      </c>
      <c r="AT47" s="5">
        <v>0</v>
      </c>
      <c r="AU47" s="5">
        <v>0</v>
      </c>
      <c r="AV47" s="5">
        <v>0</v>
      </c>
      <c r="AW47" s="5">
        <v>12000</v>
      </c>
      <c r="AX47" s="5">
        <v>0</v>
      </c>
      <c r="AY47" s="5">
        <f t="shared" si="3"/>
        <v>98000</v>
      </c>
      <c r="AZ47" s="5">
        <v>10000</v>
      </c>
      <c r="BA47" s="5">
        <v>48000</v>
      </c>
      <c r="BB47" s="5">
        <v>25000</v>
      </c>
      <c r="BC47" s="5">
        <v>0</v>
      </c>
      <c r="BD47" s="5">
        <v>0</v>
      </c>
      <c r="BE47" s="5">
        <v>0</v>
      </c>
      <c r="BF47" s="5">
        <v>0</v>
      </c>
      <c r="BG47" s="5">
        <v>15000</v>
      </c>
      <c r="BH47" s="5">
        <v>0</v>
      </c>
      <c r="BI47" s="5">
        <f t="shared" si="4"/>
        <v>100600</v>
      </c>
      <c r="BJ47" s="5">
        <v>10200</v>
      </c>
      <c r="BK47" s="5">
        <v>50000</v>
      </c>
      <c r="BL47" s="5">
        <v>25300</v>
      </c>
      <c r="BM47" s="5">
        <v>0</v>
      </c>
      <c r="BN47" s="5">
        <v>0</v>
      </c>
      <c r="BO47" s="5">
        <v>0</v>
      </c>
      <c r="BP47" s="5">
        <v>0</v>
      </c>
      <c r="BQ47" s="5">
        <v>15100</v>
      </c>
      <c r="BR47" s="5">
        <v>0</v>
      </c>
      <c r="BS47" s="5">
        <f t="shared" si="5"/>
        <v>102300</v>
      </c>
      <c r="BT47" s="5">
        <v>10500</v>
      </c>
      <c r="BU47" s="5">
        <v>51000</v>
      </c>
      <c r="BV47" s="5">
        <v>25500</v>
      </c>
      <c r="BW47" s="5">
        <v>0</v>
      </c>
      <c r="BX47" s="5">
        <v>0</v>
      </c>
      <c r="BY47" s="5">
        <v>0</v>
      </c>
      <c r="BZ47" s="5">
        <v>0</v>
      </c>
      <c r="CA47" s="5">
        <v>15300</v>
      </c>
      <c r="CB47" s="200"/>
      <c r="CC47" s="216" t="s">
        <v>255</v>
      </c>
      <c r="CD47" s="211"/>
    </row>
    <row r="48" spans="1:85" s="4" customFormat="1" ht="48" customHeight="1">
      <c r="A48" s="3"/>
      <c r="B48" s="982"/>
      <c r="C48" s="985"/>
      <c r="D48" s="869"/>
      <c r="E48" s="913"/>
      <c r="F48" s="826"/>
      <c r="G48" s="817"/>
      <c r="H48" s="19" t="s">
        <v>283</v>
      </c>
      <c r="I48" s="19"/>
      <c r="J48" s="803"/>
      <c r="K48" s="803"/>
      <c r="L48" s="803"/>
      <c r="M48" s="803"/>
      <c r="N48" s="9"/>
      <c r="O48" s="9"/>
      <c r="P48" s="25"/>
      <c r="Q48" s="12">
        <f t="shared" si="0"/>
        <v>40</v>
      </c>
      <c r="R48" s="25" t="s">
        <v>284</v>
      </c>
      <c r="S48" s="188" t="s">
        <v>285</v>
      </c>
      <c r="T48" s="325" t="s">
        <v>286</v>
      </c>
      <c r="U48" s="36" t="s">
        <v>287</v>
      </c>
      <c r="V48" s="12" t="s">
        <v>67</v>
      </c>
      <c r="W48" s="9"/>
      <c r="X48" s="9"/>
      <c r="Y48" s="9"/>
      <c r="Z48" s="7">
        <v>5</v>
      </c>
      <c r="AA48" s="9"/>
      <c r="AB48" s="9"/>
      <c r="AC48" s="9">
        <v>5</v>
      </c>
      <c r="AD48" s="9"/>
      <c r="AE48" s="9"/>
      <c r="AF48" s="9">
        <v>5</v>
      </c>
      <c r="AG48" s="9"/>
      <c r="AH48" s="9"/>
      <c r="AI48" s="9">
        <v>5</v>
      </c>
      <c r="AJ48" s="9"/>
      <c r="AK48" s="9"/>
      <c r="AL48" s="9">
        <v>5</v>
      </c>
      <c r="AM48" s="9"/>
      <c r="AN48" s="97">
        <f t="shared" si="1"/>
        <v>88220</v>
      </c>
      <c r="AO48" s="5">
        <f t="shared" si="2"/>
        <v>23000</v>
      </c>
      <c r="AP48" s="5">
        <v>0</v>
      </c>
      <c r="AQ48" s="5">
        <v>0</v>
      </c>
      <c r="AR48" s="5">
        <v>23000</v>
      </c>
      <c r="AS48" s="5">
        <v>0</v>
      </c>
      <c r="AT48" s="5">
        <v>0</v>
      </c>
      <c r="AU48" s="5">
        <v>0</v>
      </c>
      <c r="AV48" s="5">
        <v>0</v>
      </c>
      <c r="AW48" s="5">
        <v>0</v>
      </c>
      <c r="AX48" s="5">
        <v>0</v>
      </c>
      <c r="AY48" s="320">
        <f t="shared" si="3"/>
        <v>21400</v>
      </c>
      <c r="AZ48" s="5">
        <v>0</v>
      </c>
      <c r="BA48" s="5">
        <v>4025</v>
      </c>
      <c r="BB48" s="5">
        <v>17375</v>
      </c>
      <c r="BC48" s="5">
        <v>0</v>
      </c>
      <c r="BD48" s="5">
        <v>0</v>
      </c>
      <c r="BE48" s="5">
        <v>0</v>
      </c>
      <c r="BF48" s="5">
        <v>0</v>
      </c>
      <c r="BG48" s="5">
        <v>0</v>
      </c>
      <c r="BH48" s="5">
        <v>0</v>
      </c>
      <c r="BI48" s="383">
        <f t="shared" si="4"/>
        <v>21670</v>
      </c>
      <c r="BJ48" s="5">
        <v>0</v>
      </c>
      <c r="BK48" s="5">
        <v>4070</v>
      </c>
      <c r="BL48" s="5">
        <v>17600</v>
      </c>
      <c r="BM48" s="5">
        <v>0</v>
      </c>
      <c r="BN48" s="5">
        <v>0</v>
      </c>
      <c r="BO48" s="5">
        <v>0</v>
      </c>
      <c r="BP48" s="5">
        <v>0</v>
      </c>
      <c r="BQ48" s="5">
        <v>0</v>
      </c>
      <c r="BR48" s="5">
        <v>0</v>
      </c>
      <c r="BS48" s="5">
        <f t="shared" si="5"/>
        <v>22150</v>
      </c>
      <c r="BT48" s="5">
        <v>0</v>
      </c>
      <c r="BU48" s="5">
        <v>4150</v>
      </c>
      <c r="BV48" s="5">
        <v>18000</v>
      </c>
      <c r="BW48" s="5">
        <v>0</v>
      </c>
      <c r="BX48" s="5">
        <v>0</v>
      </c>
      <c r="BY48" s="5">
        <v>0</v>
      </c>
      <c r="BZ48" s="5">
        <v>0</v>
      </c>
      <c r="CA48" s="5">
        <v>0</v>
      </c>
      <c r="CB48" s="200"/>
      <c r="CC48" s="216" t="s">
        <v>288</v>
      </c>
      <c r="CD48" s="211"/>
      <c r="CF48" s="256" t="s">
        <v>1131</v>
      </c>
      <c r="CG48" s="9">
        <v>21.4</v>
      </c>
    </row>
    <row r="49" spans="1:82" s="4" customFormat="1" ht="60" customHeight="1">
      <c r="A49" s="3"/>
      <c r="B49" s="982"/>
      <c r="C49" s="985"/>
      <c r="D49" s="869"/>
      <c r="E49" s="913"/>
      <c r="F49" s="826"/>
      <c r="G49" s="817"/>
      <c r="H49" s="790" t="s">
        <v>289</v>
      </c>
      <c r="I49" s="116"/>
      <c r="J49" s="803"/>
      <c r="K49" s="803"/>
      <c r="L49" s="803"/>
      <c r="M49" s="803"/>
      <c r="N49" s="9"/>
      <c r="O49" s="9"/>
      <c r="P49" s="9"/>
      <c r="Q49" s="12">
        <f t="shared" si="0"/>
        <v>41</v>
      </c>
      <c r="R49" s="9" t="s">
        <v>277</v>
      </c>
      <c r="S49" s="188" t="s">
        <v>278</v>
      </c>
      <c r="T49" s="36" t="s">
        <v>290</v>
      </c>
      <c r="U49" s="36" t="s">
        <v>291</v>
      </c>
      <c r="V49" s="12" t="s">
        <v>67</v>
      </c>
      <c r="W49" s="9"/>
      <c r="X49" s="9"/>
      <c r="Y49" s="9"/>
      <c r="Z49" s="7">
        <v>10000</v>
      </c>
      <c r="AA49" s="9"/>
      <c r="AB49" s="9"/>
      <c r="AC49" s="9">
        <v>7000</v>
      </c>
      <c r="AD49" s="9"/>
      <c r="AE49" s="9"/>
      <c r="AF49" s="9">
        <v>8000</v>
      </c>
      <c r="AG49" s="9"/>
      <c r="AH49" s="9"/>
      <c r="AI49" s="9">
        <v>9000</v>
      </c>
      <c r="AJ49" s="9"/>
      <c r="AK49" s="9"/>
      <c r="AL49" s="9">
        <v>10000</v>
      </c>
      <c r="AM49" s="9"/>
      <c r="AN49" s="97">
        <f t="shared" si="1"/>
        <v>78200</v>
      </c>
      <c r="AO49" s="5">
        <f t="shared" si="2"/>
        <v>18000</v>
      </c>
      <c r="AP49" s="5">
        <v>0</v>
      </c>
      <c r="AQ49" s="5">
        <v>0</v>
      </c>
      <c r="AR49" s="5">
        <v>18000</v>
      </c>
      <c r="AS49" s="5">
        <v>0</v>
      </c>
      <c r="AT49" s="5">
        <v>0</v>
      </c>
      <c r="AU49" s="5">
        <v>0</v>
      </c>
      <c r="AV49" s="5">
        <v>0</v>
      </c>
      <c r="AW49" s="5">
        <v>0</v>
      </c>
      <c r="AX49" s="5">
        <v>0</v>
      </c>
      <c r="AY49" s="5">
        <f t="shared" si="3"/>
        <v>19700</v>
      </c>
      <c r="AZ49" s="5">
        <v>10000</v>
      </c>
      <c r="BA49" s="5">
        <v>0</v>
      </c>
      <c r="BB49" s="5">
        <v>9700</v>
      </c>
      <c r="BC49" s="5">
        <v>0</v>
      </c>
      <c r="BD49" s="5">
        <v>0</v>
      </c>
      <c r="BE49" s="5">
        <v>0</v>
      </c>
      <c r="BF49" s="5">
        <v>0</v>
      </c>
      <c r="BG49" s="5">
        <v>0</v>
      </c>
      <c r="BH49" s="5">
        <v>0</v>
      </c>
      <c r="BI49" s="5">
        <f t="shared" si="4"/>
        <v>20000</v>
      </c>
      <c r="BJ49" s="5">
        <v>10200</v>
      </c>
      <c r="BK49" s="5">
        <v>0</v>
      </c>
      <c r="BL49" s="5">
        <v>9800</v>
      </c>
      <c r="BM49" s="5">
        <v>0</v>
      </c>
      <c r="BN49" s="5">
        <v>0</v>
      </c>
      <c r="BO49" s="5">
        <v>0</v>
      </c>
      <c r="BP49" s="5">
        <v>0</v>
      </c>
      <c r="BQ49" s="5">
        <v>0</v>
      </c>
      <c r="BR49" s="5">
        <v>0</v>
      </c>
      <c r="BS49" s="5">
        <f t="shared" si="5"/>
        <v>20500</v>
      </c>
      <c r="BT49" s="5">
        <v>10500</v>
      </c>
      <c r="BU49" s="5">
        <v>0</v>
      </c>
      <c r="BV49" s="5">
        <v>10000</v>
      </c>
      <c r="BW49" s="5">
        <v>0</v>
      </c>
      <c r="BX49" s="5">
        <v>0</v>
      </c>
      <c r="BY49" s="5">
        <v>0</v>
      </c>
      <c r="BZ49" s="5">
        <v>0</v>
      </c>
      <c r="CA49" s="5">
        <v>0</v>
      </c>
      <c r="CB49" s="200"/>
      <c r="CC49" s="216" t="s">
        <v>255</v>
      </c>
      <c r="CD49" s="211"/>
    </row>
    <row r="50" spans="1:82" s="4" customFormat="1" ht="39.75" customHeight="1">
      <c r="A50" s="3"/>
      <c r="B50" s="982"/>
      <c r="C50" s="985"/>
      <c r="D50" s="869"/>
      <c r="E50" s="913"/>
      <c r="F50" s="826"/>
      <c r="G50" s="817"/>
      <c r="H50" s="791"/>
      <c r="I50" s="116"/>
      <c r="J50" s="803"/>
      <c r="K50" s="803"/>
      <c r="L50" s="803"/>
      <c r="M50" s="803"/>
      <c r="N50" s="9"/>
      <c r="O50" s="9"/>
      <c r="P50" s="9"/>
      <c r="Q50" s="12">
        <f t="shared" si="0"/>
        <v>42</v>
      </c>
      <c r="R50" s="9" t="s">
        <v>292</v>
      </c>
      <c r="S50" s="188" t="s">
        <v>293</v>
      </c>
      <c r="T50" s="36" t="s">
        <v>294</v>
      </c>
      <c r="U50" s="36" t="s">
        <v>295</v>
      </c>
      <c r="V50" s="12" t="s">
        <v>67</v>
      </c>
      <c r="W50" s="9"/>
      <c r="X50" s="9"/>
      <c r="Y50" s="9"/>
      <c r="Z50" s="7">
        <v>1</v>
      </c>
      <c r="AA50" s="9"/>
      <c r="AB50" s="9"/>
      <c r="AC50" s="9">
        <v>1</v>
      </c>
      <c r="AD50" s="9"/>
      <c r="AE50" s="9"/>
      <c r="AF50" s="9">
        <v>1</v>
      </c>
      <c r="AG50" s="9"/>
      <c r="AH50" s="9"/>
      <c r="AI50" s="9">
        <v>1</v>
      </c>
      <c r="AJ50" s="9"/>
      <c r="AK50" s="9"/>
      <c r="AL50" s="9">
        <v>1</v>
      </c>
      <c r="AM50" s="9"/>
      <c r="AN50" s="97">
        <f t="shared" si="1"/>
        <v>77840</v>
      </c>
      <c r="AO50" s="5">
        <f t="shared" si="2"/>
        <v>18600</v>
      </c>
      <c r="AP50" s="5">
        <v>0</v>
      </c>
      <c r="AQ50" s="5">
        <v>0</v>
      </c>
      <c r="AR50" s="5">
        <v>0</v>
      </c>
      <c r="AS50" s="5">
        <v>0</v>
      </c>
      <c r="AT50" s="5">
        <v>0</v>
      </c>
      <c r="AU50" s="5">
        <v>0</v>
      </c>
      <c r="AV50" s="5">
        <v>0</v>
      </c>
      <c r="AW50" s="5">
        <v>18600</v>
      </c>
      <c r="AX50" s="5">
        <v>0</v>
      </c>
      <c r="AY50" s="5">
        <f t="shared" si="3"/>
        <v>19160</v>
      </c>
      <c r="AZ50" s="5">
        <v>0</v>
      </c>
      <c r="BA50" s="5">
        <v>0</v>
      </c>
      <c r="BB50" s="5">
        <v>0</v>
      </c>
      <c r="BC50" s="5">
        <v>0</v>
      </c>
      <c r="BD50" s="5">
        <v>0</v>
      </c>
      <c r="BE50" s="5">
        <v>0</v>
      </c>
      <c r="BF50" s="5">
        <v>0</v>
      </c>
      <c r="BG50" s="5">
        <v>19160</v>
      </c>
      <c r="BH50" s="5">
        <v>0</v>
      </c>
      <c r="BI50" s="5">
        <f t="shared" si="4"/>
        <v>19740</v>
      </c>
      <c r="BJ50" s="5">
        <v>0</v>
      </c>
      <c r="BK50" s="5">
        <v>0</v>
      </c>
      <c r="BL50" s="5">
        <v>0</v>
      </c>
      <c r="BM50" s="5">
        <v>0</v>
      </c>
      <c r="BN50" s="5">
        <v>0</v>
      </c>
      <c r="BO50" s="5">
        <v>0</v>
      </c>
      <c r="BP50" s="5">
        <v>0</v>
      </c>
      <c r="BQ50" s="5">
        <v>19740</v>
      </c>
      <c r="BR50" s="5">
        <v>0</v>
      </c>
      <c r="BS50" s="5">
        <f t="shared" si="5"/>
        <v>20340</v>
      </c>
      <c r="BT50" s="5">
        <v>0</v>
      </c>
      <c r="BU50" s="5">
        <v>0</v>
      </c>
      <c r="BV50" s="5">
        <v>0</v>
      </c>
      <c r="BW50" s="5">
        <v>0</v>
      </c>
      <c r="BX50" s="5">
        <v>0</v>
      </c>
      <c r="BY50" s="5">
        <v>0</v>
      </c>
      <c r="BZ50" s="5">
        <v>0</v>
      </c>
      <c r="CA50" s="5">
        <v>20340</v>
      </c>
      <c r="CB50" s="200"/>
      <c r="CC50" s="216" t="s">
        <v>255</v>
      </c>
      <c r="CD50" s="211"/>
    </row>
    <row r="51" spans="1:82" s="4" customFormat="1" ht="39.75" customHeight="1">
      <c r="A51" s="3"/>
      <c r="B51" s="982"/>
      <c r="C51" s="985"/>
      <c r="D51" s="869"/>
      <c r="E51" s="915"/>
      <c r="F51" s="827"/>
      <c r="G51" s="818"/>
      <c r="H51" s="792"/>
      <c r="I51" s="117"/>
      <c r="J51" s="804"/>
      <c r="K51" s="804"/>
      <c r="L51" s="804"/>
      <c r="M51" s="804"/>
      <c r="N51" s="9"/>
      <c r="O51" s="9"/>
      <c r="P51" s="9"/>
      <c r="Q51" s="12">
        <f t="shared" si="0"/>
        <v>43</v>
      </c>
      <c r="R51" s="9" t="s">
        <v>292</v>
      </c>
      <c r="S51" s="188" t="s">
        <v>293</v>
      </c>
      <c r="T51" s="36" t="s">
        <v>296</v>
      </c>
      <c r="U51" s="36" t="s">
        <v>297</v>
      </c>
      <c r="V51" s="12" t="s">
        <v>67</v>
      </c>
      <c r="W51" s="9"/>
      <c r="X51" s="9"/>
      <c r="Y51" s="9"/>
      <c r="Z51" s="7">
        <v>1</v>
      </c>
      <c r="AA51" s="9"/>
      <c r="AB51" s="9"/>
      <c r="AC51" s="9">
        <v>1</v>
      </c>
      <c r="AD51" s="9"/>
      <c r="AE51" s="9"/>
      <c r="AF51" s="9">
        <v>0</v>
      </c>
      <c r="AG51" s="9"/>
      <c r="AH51" s="9"/>
      <c r="AI51" s="9">
        <v>0</v>
      </c>
      <c r="AJ51" s="9"/>
      <c r="AK51" s="9"/>
      <c r="AL51" s="9">
        <v>0</v>
      </c>
      <c r="AM51" s="9"/>
      <c r="AN51" s="97">
        <f t="shared" si="1"/>
        <v>34330</v>
      </c>
      <c r="AO51" s="5">
        <f t="shared" si="2"/>
        <v>0</v>
      </c>
      <c r="AP51" s="5">
        <v>0</v>
      </c>
      <c r="AQ51" s="5">
        <v>0</v>
      </c>
      <c r="AR51" s="5">
        <v>0</v>
      </c>
      <c r="AS51" s="5">
        <v>0</v>
      </c>
      <c r="AT51" s="5">
        <v>0</v>
      </c>
      <c r="AU51" s="5">
        <v>0</v>
      </c>
      <c r="AV51" s="5">
        <v>0</v>
      </c>
      <c r="AW51" s="5">
        <v>0</v>
      </c>
      <c r="AX51" s="5">
        <v>0</v>
      </c>
      <c r="AY51" s="5">
        <f t="shared" si="3"/>
        <v>11400</v>
      </c>
      <c r="AZ51" s="5">
        <v>11400</v>
      </c>
      <c r="BA51" s="5">
        <v>0</v>
      </c>
      <c r="BB51" s="5">
        <v>0</v>
      </c>
      <c r="BC51" s="5">
        <v>0</v>
      </c>
      <c r="BD51" s="5">
        <v>0</v>
      </c>
      <c r="BE51" s="5">
        <v>0</v>
      </c>
      <c r="BF51" s="5">
        <v>0</v>
      </c>
      <c r="BG51" s="5">
        <v>0</v>
      </c>
      <c r="BH51" s="5">
        <v>0</v>
      </c>
      <c r="BI51" s="5">
        <f t="shared" si="4"/>
        <v>11450</v>
      </c>
      <c r="BJ51" s="5">
        <v>11450</v>
      </c>
      <c r="BK51" s="5">
        <v>0</v>
      </c>
      <c r="BL51" s="5">
        <v>0</v>
      </c>
      <c r="BM51" s="5">
        <v>0</v>
      </c>
      <c r="BN51" s="5">
        <v>0</v>
      </c>
      <c r="BO51" s="5">
        <v>0</v>
      </c>
      <c r="BP51" s="5">
        <v>0</v>
      </c>
      <c r="BQ51" s="5">
        <v>0</v>
      </c>
      <c r="BR51" s="5">
        <v>0</v>
      </c>
      <c r="BS51" s="5">
        <f t="shared" si="5"/>
        <v>11480</v>
      </c>
      <c r="BT51" s="5">
        <v>11480</v>
      </c>
      <c r="BU51" s="5">
        <v>0</v>
      </c>
      <c r="BV51" s="5">
        <v>0</v>
      </c>
      <c r="BW51" s="5">
        <v>0</v>
      </c>
      <c r="BX51" s="5">
        <v>0</v>
      </c>
      <c r="BY51" s="5">
        <v>0</v>
      </c>
      <c r="BZ51" s="5">
        <v>0</v>
      </c>
      <c r="CA51" s="5">
        <v>0</v>
      </c>
      <c r="CB51" s="200"/>
      <c r="CC51" s="216" t="s">
        <v>255</v>
      </c>
      <c r="CD51" s="211"/>
    </row>
    <row r="52" spans="1:82" s="162" customFormat="1" ht="21" customHeight="1">
      <c r="A52" s="157"/>
      <c r="B52" s="982"/>
      <c r="C52" s="985"/>
      <c r="D52" s="869"/>
      <c r="E52" s="159"/>
      <c r="F52" s="159"/>
      <c r="G52" s="794" t="s">
        <v>298</v>
      </c>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6"/>
      <c r="AN52" s="160">
        <f>SUM(AN40:AN51)</f>
        <v>1890769</v>
      </c>
      <c r="AO52" s="161">
        <f aca="true" t="shared" si="9" ref="AO52:CB52">SUM(AO40:AO51)</f>
        <v>466400</v>
      </c>
      <c r="AP52" s="161">
        <f t="shared" si="9"/>
        <v>29900</v>
      </c>
      <c r="AQ52" s="161">
        <f t="shared" si="9"/>
        <v>150541</v>
      </c>
      <c r="AR52" s="161">
        <f t="shared" si="9"/>
        <v>224359</v>
      </c>
      <c r="AS52" s="161">
        <f t="shared" si="9"/>
        <v>0</v>
      </c>
      <c r="AT52" s="161">
        <f t="shared" si="9"/>
        <v>0</v>
      </c>
      <c r="AU52" s="161">
        <f t="shared" si="9"/>
        <v>0</v>
      </c>
      <c r="AV52" s="161">
        <f t="shared" si="9"/>
        <v>0</v>
      </c>
      <c r="AW52" s="161">
        <f t="shared" si="9"/>
        <v>61600</v>
      </c>
      <c r="AX52" s="161">
        <f t="shared" si="9"/>
        <v>0</v>
      </c>
      <c r="AY52" s="161">
        <f t="shared" si="9"/>
        <v>465739</v>
      </c>
      <c r="AZ52" s="161">
        <f t="shared" si="9"/>
        <v>88330</v>
      </c>
      <c r="BA52" s="161">
        <f t="shared" si="9"/>
        <v>247824</v>
      </c>
      <c r="BB52" s="161">
        <f t="shared" si="9"/>
        <v>66675</v>
      </c>
      <c r="BC52" s="161">
        <f t="shared" si="9"/>
        <v>0</v>
      </c>
      <c r="BD52" s="161">
        <f t="shared" si="9"/>
        <v>0</v>
      </c>
      <c r="BE52" s="161">
        <f t="shared" si="9"/>
        <v>0</v>
      </c>
      <c r="BF52" s="161">
        <f t="shared" si="9"/>
        <v>0</v>
      </c>
      <c r="BG52" s="161">
        <f t="shared" si="9"/>
        <v>62910</v>
      </c>
      <c r="BH52" s="161">
        <f t="shared" si="9"/>
        <v>0</v>
      </c>
      <c r="BI52" s="161">
        <f t="shared" si="9"/>
        <v>474510</v>
      </c>
      <c r="BJ52" s="161">
        <f t="shared" si="9"/>
        <v>89300</v>
      </c>
      <c r="BK52" s="161">
        <f t="shared" si="9"/>
        <v>253720</v>
      </c>
      <c r="BL52" s="161">
        <f t="shared" si="9"/>
        <v>61450</v>
      </c>
      <c r="BM52" s="161">
        <f t="shared" si="9"/>
        <v>0</v>
      </c>
      <c r="BN52" s="161">
        <f t="shared" si="9"/>
        <v>0</v>
      </c>
      <c r="BO52" s="161">
        <f t="shared" si="9"/>
        <v>0</v>
      </c>
      <c r="BP52" s="161">
        <f t="shared" si="9"/>
        <v>0</v>
      </c>
      <c r="BQ52" s="161">
        <f t="shared" si="9"/>
        <v>70040</v>
      </c>
      <c r="BR52" s="161">
        <f t="shared" si="9"/>
        <v>0</v>
      </c>
      <c r="BS52" s="161">
        <f t="shared" si="9"/>
        <v>484120</v>
      </c>
      <c r="BT52" s="161">
        <f t="shared" si="9"/>
        <v>89580</v>
      </c>
      <c r="BU52" s="161">
        <f t="shared" si="9"/>
        <v>260800</v>
      </c>
      <c r="BV52" s="161">
        <f t="shared" si="9"/>
        <v>62300</v>
      </c>
      <c r="BW52" s="161">
        <f t="shared" si="9"/>
        <v>0</v>
      </c>
      <c r="BX52" s="161">
        <f t="shared" si="9"/>
        <v>0</v>
      </c>
      <c r="BY52" s="161">
        <f t="shared" si="9"/>
        <v>0</v>
      </c>
      <c r="BZ52" s="161">
        <f t="shared" si="9"/>
        <v>0</v>
      </c>
      <c r="CA52" s="161">
        <f t="shared" si="9"/>
        <v>71440</v>
      </c>
      <c r="CB52" s="201">
        <f t="shared" si="9"/>
        <v>0</v>
      </c>
      <c r="CC52" s="217"/>
      <c r="CD52" s="211"/>
    </row>
    <row r="53" spans="1:82" s="4" customFormat="1" ht="44.25" customHeight="1">
      <c r="A53" s="3"/>
      <c r="B53" s="982"/>
      <c r="C53" s="985"/>
      <c r="D53" s="869"/>
      <c r="E53" s="993" t="s">
        <v>299</v>
      </c>
      <c r="F53" s="996"/>
      <c r="G53" s="816" t="s">
        <v>300</v>
      </c>
      <c r="H53" s="825" t="s">
        <v>301</v>
      </c>
      <c r="I53" s="790">
        <f>I44+1</f>
        <v>27</v>
      </c>
      <c r="J53" s="802" t="s">
        <v>302</v>
      </c>
      <c r="K53" s="802" t="s">
        <v>303</v>
      </c>
      <c r="L53" s="955">
        <v>0.19</v>
      </c>
      <c r="M53" s="955">
        <v>0.25</v>
      </c>
      <c r="N53" s="9"/>
      <c r="O53" s="9"/>
      <c r="P53" s="9"/>
      <c r="Q53" s="12">
        <f>Q51+1</f>
        <v>44</v>
      </c>
      <c r="R53" s="9" t="s">
        <v>304</v>
      </c>
      <c r="S53" s="185" t="s">
        <v>305</v>
      </c>
      <c r="T53" s="36" t="s">
        <v>306</v>
      </c>
      <c r="U53" s="36" t="s">
        <v>307</v>
      </c>
      <c r="V53" s="49" t="s">
        <v>67</v>
      </c>
      <c r="W53" s="9"/>
      <c r="X53" s="9">
        <v>2</v>
      </c>
      <c r="Y53" s="9"/>
      <c r="Z53" s="7">
        <v>6</v>
      </c>
      <c r="AA53" s="9"/>
      <c r="AB53" s="9"/>
      <c r="AC53" s="9">
        <v>6</v>
      </c>
      <c r="AD53" s="9"/>
      <c r="AE53" s="9"/>
      <c r="AF53" s="9">
        <v>6</v>
      </c>
      <c r="AG53" s="9"/>
      <c r="AH53" s="9"/>
      <c r="AI53" s="9">
        <v>6</v>
      </c>
      <c r="AJ53" s="9"/>
      <c r="AK53" s="9"/>
      <c r="AL53" s="9">
        <v>6</v>
      </c>
      <c r="AM53" s="9"/>
      <c r="AN53" s="97">
        <f t="shared" si="1"/>
        <v>414435</v>
      </c>
      <c r="AO53" s="5">
        <f t="shared" si="2"/>
        <v>90895</v>
      </c>
      <c r="AP53" s="5">
        <v>0</v>
      </c>
      <c r="AQ53" s="5">
        <v>67140</v>
      </c>
      <c r="AR53" s="5">
        <v>22860</v>
      </c>
      <c r="AS53" s="5">
        <v>0</v>
      </c>
      <c r="AT53" s="5">
        <v>0</v>
      </c>
      <c r="AU53" s="5">
        <v>0</v>
      </c>
      <c r="AV53" s="5">
        <v>0</v>
      </c>
      <c r="AW53" s="5">
        <v>895</v>
      </c>
      <c r="AX53" s="5">
        <v>0</v>
      </c>
      <c r="AY53" s="5">
        <f t="shared" si="3"/>
        <v>105560</v>
      </c>
      <c r="AZ53" s="5">
        <v>0</v>
      </c>
      <c r="BA53" s="5">
        <v>69635</v>
      </c>
      <c r="BB53" s="5">
        <v>35000</v>
      </c>
      <c r="BC53" s="5">
        <v>0</v>
      </c>
      <c r="BD53" s="5">
        <v>0</v>
      </c>
      <c r="BE53" s="5">
        <v>0</v>
      </c>
      <c r="BF53" s="5">
        <v>0</v>
      </c>
      <c r="BG53" s="5">
        <v>925</v>
      </c>
      <c r="BH53" s="5">
        <v>0</v>
      </c>
      <c r="BI53" s="5">
        <f t="shared" si="4"/>
        <v>107630</v>
      </c>
      <c r="BJ53" s="5">
        <v>0</v>
      </c>
      <c r="BK53" s="5">
        <v>71280</v>
      </c>
      <c r="BL53" s="5">
        <v>35400</v>
      </c>
      <c r="BM53" s="5">
        <v>0</v>
      </c>
      <c r="BN53" s="5">
        <v>0</v>
      </c>
      <c r="BO53" s="5">
        <v>0</v>
      </c>
      <c r="BP53" s="5">
        <v>0</v>
      </c>
      <c r="BQ53" s="5">
        <v>950</v>
      </c>
      <c r="BR53" s="5">
        <v>0</v>
      </c>
      <c r="BS53" s="5">
        <f t="shared" si="5"/>
        <v>110350</v>
      </c>
      <c r="BT53" s="5">
        <v>0</v>
      </c>
      <c r="BU53" s="5">
        <v>73420</v>
      </c>
      <c r="BV53" s="5">
        <v>35950</v>
      </c>
      <c r="BW53" s="5">
        <v>0</v>
      </c>
      <c r="BX53" s="5">
        <v>0</v>
      </c>
      <c r="BY53" s="5">
        <v>0</v>
      </c>
      <c r="BZ53" s="5">
        <v>0</v>
      </c>
      <c r="CA53" s="5">
        <v>980</v>
      </c>
      <c r="CB53" s="200"/>
      <c r="CC53" s="42" t="s">
        <v>308</v>
      </c>
      <c r="CD53" s="211"/>
    </row>
    <row r="54" spans="1:82" s="4" customFormat="1" ht="52.5" customHeight="1">
      <c r="A54" s="3"/>
      <c r="B54" s="982"/>
      <c r="C54" s="985"/>
      <c r="D54" s="869"/>
      <c r="E54" s="994"/>
      <c r="F54" s="997"/>
      <c r="G54" s="817"/>
      <c r="H54" s="826"/>
      <c r="I54" s="791"/>
      <c r="J54" s="803"/>
      <c r="K54" s="803"/>
      <c r="L54" s="959"/>
      <c r="M54" s="959"/>
      <c r="N54" s="9"/>
      <c r="O54" s="9"/>
      <c r="P54" s="9"/>
      <c r="Q54" s="12">
        <f t="shared" si="0"/>
        <v>45</v>
      </c>
      <c r="R54" s="9" t="s">
        <v>309</v>
      </c>
      <c r="S54" s="185" t="s">
        <v>310</v>
      </c>
      <c r="T54" s="36" t="s">
        <v>311</v>
      </c>
      <c r="U54" s="36" t="s">
        <v>312</v>
      </c>
      <c r="V54" s="49" t="s">
        <v>67</v>
      </c>
      <c r="W54" s="9"/>
      <c r="X54" s="9">
        <v>1</v>
      </c>
      <c r="Y54" s="9"/>
      <c r="Z54" s="7">
        <v>5</v>
      </c>
      <c r="AA54" s="9"/>
      <c r="AB54" s="9"/>
      <c r="AC54" s="9">
        <v>5</v>
      </c>
      <c r="AD54" s="9"/>
      <c r="AE54" s="9"/>
      <c r="AF54" s="9">
        <v>5</v>
      </c>
      <c r="AG54" s="9"/>
      <c r="AH54" s="9"/>
      <c r="AI54" s="9">
        <v>5</v>
      </c>
      <c r="AJ54" s="9"/>
      <c r="AK54" s="9"/>
      <c r="AL54" s="9">
        <v>5</v>
      </c>
      <c r="AM54" s="9"/>
      <c r="AN54" s="97">
        <f t="shared" si="1"/>
        <v>50240</v>
      </c>
      <c r="AO54" s="5">
        <f t="shared" si="2"/>
        <v>12000</v>
      </c>
      <c r="AP54" s="5">
        <v>4000</v>
      </c>
      <c r="AQ54" s="5">
        <v>0</v>
      </c>
      <c r="AR54" s="5">
        <v>8000</v>
      </c>
      <c r="AS54" s="5">
        <v>0</v>
      </c>
      <c r="AT54" s="5">
        <v>0</v>
      </c>
      <c r="AU54" s="5">
        <v>0</v>
      </c>
      <c r="AV54" s="5">
        <v>0</v>
      </c>
      <c r="AW54" s="5">
        <v>0</v>
      </c>
      <c r="AX54" s="5">
        <v>0</v>
      </c>
      <c r="AY54" s="5">
        <f t="shared" si="3"/>
        <v>12360</v>
      </c>
      <c r="AZ54" s="5">
        <v>4120</v>
      </c>
      <c r="BA54" s="5">
        <v>0</v>
      </c>
      <c r="BB54" s="5">
        <v>8240</v>
      </c>
      <c r="BC54" s="5">
        <v>0</v>
      </c>
      <c r="BD54" s="5">
        <v>0</v>
      </c>
      <c r="BE54" s="5">
        <v>0</v>
      </c>
      <c r="BF54" s="5">
        <v>0</v>
      </c>
      <c r="BG54" s="5">
        <v>0</v>
      </c>
      <c r="BH54" s="5">
        <v>0</v>
      </c>
      <c r="BI54" s="5">
        <f t="shared" si="4"/>
        <v>12750</v>
      </c>
      <c r="BJ54" s="5">
        <v>4250</v>
      </c>
      <c r="BK54" s="5">
        <v>0</v>
      </c>
      <c r="BL54" s="5">
        <v>8500</v>
      </c>
      <c r="BM54" s="5">
        <v>0</v>
      </c>
      <c r="BN54" s="5">
        <v>0</v>
      </c>
      <c r="BO54" s="5">
        <v>0</v>
      </c>
      <c r="BP54" s="5">
        <v>0</v>
      </c>
      <c r="BQ54" s="5">
        <v>0</v>
      </c>
      <c r="BR54" s="5">
        <v>0</v>
      </c>
      <c r="BS54" s="5">
        <f t="shared" si="5"/>
        <v>13130</v>
      </c>
      <c r="BT54" s="5">
        <v>4380</v>
      </c>
      <c r="BU54" s="5">
        <v>0</v>
      </c>
      <c r="BV54" s="5">
        <v>8750</v>
      </c>
      <c r="BW54" s="5">
        <v>0</v>
      </c>
      <c r="BX54" s="5">
        <v>0</v>
      </c>
      <c r="BY54" s="5">
        <v>0</v>
      </c>
      <c r="BZ54" s="5">
        <v>0</v>
      </c>
      <c r="CA54" s="5">
        <v>0</v>
      </c>
      <c r="CB54" s="200"/>
      <c r="CC54" s="42" t="s">
        <v>308</v>
      </c>
      <c r="CD54" s="211"/>
    </row>
    <row r="55" spans="1:82" s="4" customFormat="1" ht="59.25" customHeight="1">
      <c r="A55" s="3"/>
      <c r="B55" s="982"/>
      <c r="C55" s="985"/>
      <c r="D55" s="869"/>
      <c r="E55" s="994"/>
      <c r="F55" s="997"/>
      <c r="G55" s="817"/>
      <c r="H55" s="827"/>
      <c r="I55" s="791"/>
      <c r="J55" s="803"/>
      <c r="K55" s="803"/>
      <c r="L55" s="959"/>
      <c r="M55" s="959"/>
      <c r="N55" s="9"/>
      <c r="O55" s="9"/>
      <c r="P55" s="9"/>
      <c r="Q55" s="12">
        <f t="shared" si="0"/>
        <v>46</v>
      </c>
      <c r="R55" s="9" t="s">
        <v>309</v>
      </c>
      <c r="S55" s="185" t="s">
        <v>305</v>
      </c>
      <c r="T55" s="36" t="s">
        <v>313</v>
      </c>
      <c r="U55" s="36" t="s">
        <v>314</v>
      </c>
      <c r="V55" s="49" t="s">
        <v>67</v>
      </c>
      <c r="W55" s="9"/>
      <c r="X55" s="9">
        <v>0</v>
      </c>
      <c r="Y55" s="9"/>
      <c r="Z55" s="7">
        <v>2</v>
      </c>
      <c r="AA55" s="9"/>
      <c r="AB55" s="9"/>
      <c r="AC55" s="9">
        <v>2</v>
      </c>
      <c r="AD55" s="9"/>
      <c r="AE55" s="9"/>
      <c r="AF55" s="9">
        <v>2</v>
      </c>
      <c r="AG55" s="9"/>
      <c r="AH55" s="9"/>
      <c r="AI55" s="9">
        <v>2</v>
      </c>
      <c r="AJ55" s="9"/>
      <c r="AK55" s="9"/>
      <c r="AL55" s="9">
        <v>2</v>
      </c>
      <c r="AM55" s="9"/>
      <c r="AN55" s="97">
        <f t="shared" si="1"/>
        <v>66130</v>
      </c>
      <c r="AO55" s="5">
        <f t="shared" si="2"/>
        <v>16000</v>
      </c>
      <c r="AP55" s="5">
        <v>16000</v>
      </c>
      <c r="AQ55" s="5">
        <v>0</v>
      </c>
      <c r="AR55" s="5">
        <v>0</v>
      </c>
      <c r="AS55" s="5">
        <v>0</v>
      </c>
      <c r="AT55" s="5">
        <v>0</v>
      </c>
      <c r="AU55" s="5">
        <v>0</v>
      </c>
      <c r="AV55" s="5">
        <v>0</v>
      </c>
      <c r="AW55" s="5">
        <v>0</v>
      </c>
      <c r="AX55" s="5">
        <v>0</v>
      </c>
      <c r="AY55" s="5">
        <f t="shared" si="3"/>
        <v>16480</v>
      </c>
      <c r="AZ55" s="5">
        <v>0</v>
      </c>
      <c r="BA55" s="5">
        <v>5700</v>
      </c>
      <c r="BB55" s="5">
        <v>10780</v>
      </c>
      <c r="BC55" s="5">
        <v>0</v>
      </c>
      <c r="BD55" s="5">
        <v>0</v>
      </c>
      <c r="BE55" s="5">
        <v>0</v>
      </c>
      <c r="BF55" s="5">
        <v>0</v>
      </c>
      <c r="BG55" s="5">
        <v>0</v>
      </c>
      <c r="BH55" s="5">
        <v>0</v>
      </c>
      <c r="BI55" s="5">
        <f t="shared" si="4"/>
        <v>16650</v>
      </c>
      <c r="BJ55" s="5">
        <v>0</v>
      </c>
      <c r="BK55" s="5">
        <v>5850</v>
      </c>
      <c r="BL55" s="5">
        <v>10800</v>
      </c>
      <c r="BM55" s="5">
        <v>0</v>
      </c>
      <c r="BN55" s="5">
        <v>0</v>
      </c>
      <c r="BO55" s="5">
        <v>0</v>
      </c>
      <c r="BP55" s="5">
        <v>0</v>
      </c>
      <c r="BQ55" s="5">
        <v>0</v>
      </c>
      <c r="BR55" s="5">
        <v>0</v>
      </c>
      <c r="BS55" s="5">
        <f t="shared" si="5"/>
        <v>17000</v>
      </c>
      <c r="BT55" s="5">
        <v>0</v>
      </c>
      <c r="BU55" s="5">
        <v>6000</v>
      </c>
      <c r="BV55" s="5">
        <v>11000</v>
      </c>
      <c r="BW55" s="5">
        <v>0</v>
      </c>
      <c r="BX55" s="5">
        <v>0</v>
      </c>
      <c r="BY55" s="5">
        <v>0</v>
      </c>
      <c r="BZ55" s="5">
        <v>0</v>
      </c>
      <c r="CA55" s="5">
        <v>0</v>
      </c>
      <c r="CB55" s="200"/>
      <c r="CC55" s="42" t="s">
        <v>308</v>
      </c>
      <c r="CD55" s="211"/>
    </row>
    <row r="56" spans="1:85" s="4" customFormat="1" ht="45" customHeight="1">
      <c r="A56" s="3"/>
      <c r="B56" s="982"/>
      <c r="C56" s="985"/>
      <c r="D56" s="869"/>
      <c r="E56" s="994"/>
      <c r="F56" s="997"/>
      <c r="G56" s="817"/>
      <c r="H56" s="118" t="s">
        <v>315</v>
      </c>
      <c r="I56" s="791"/>
      <c r="J56" s="961"/>
      <c r="K56" s="803"/>
      <c r="L56" s="959"/>
      <c r="M56" s="959"/>
      <c r="N56" s="9"/>
      <c r="O56" s="9"/>
      <c r="P56" s="9"/>
      <c r="Q56" s="12">
        <f t="shared" si="0"/>
        <v>47</v>
      </c>
      <c r="R56" s="9" t="s">
        <v>316</v>
      </c>
      <c r="S56" s="185" t="s">
        <v>317</v>
      </c>
      <c r="T56" s="325" t="s">
        <v>318</v>
      </c>
      <c r="U56" s="36" t="s">
        <v>319</v>
      </c>
      <c r="V56" s="49" t="s">
        <v>77</v>
      </c>
      <c r="W56" s="9"/>
      <c r="X56" s="9">
        <v>0</v>
      </c>
      <c r="Y56" s="9"/>
      <c r="Z56" s="7">
        <v>4</v>
      </c>
      <c r="AA56" s="9"/>
      <c r="AB56" s="9"/>
      <c r="AC56" s="9">
        <v>1</v>
      </c>
      <c r="AD56" s="9"/>
      <c r="AE56" s="9"/>
      <c r="AF56" s="9">
        <v>2</v>
      </c>
      <c r="AG56" s="9"/>
      <c r="AH56" s="9"/>
      <c r="AI56" s="9">
        <v>3</v>
      </c>
      <c r="AJ56" s="9"/>
      <c r="AK56" s="9"/>
      <c r="AL56" s="9">
        <v>4</v>
      </c>
      <c r="AM56" s="9"/>
      <c r="AN56" s="97">
        <f t="shared" si="1"/>
        <v>330320</v>
      </c>
      <c r="AO56" s="5">
        <f t="shared" si="2"/>
        <v>83520</v>
      </c>
      <c r="AP56" s="5">
        <v>0</v>
      </c>
      <c r="AQ56" s="5">
        <v>0</v>
      </c>
      <c r="AR56" s="5">
        <v>83520</v>
      </c>
      <c r="AS56" s="5">
        <v>0</v>
      </c>
      <c r="AT56" s="5">
        <v>0</v>
      </c>
      <c r="AU56" s="5">
        <v>0</v>
      </c>
      <c r="AV56" s="5">
        <v>0</v>
      </c>
      <c r="AW56" s="5">
        <v>0</v>
      </c>
      <c r="AX56" s="5">
        <v>0</v>
      </c>
      <c r="AY56" s="320">
        <f t="shared" si="3"/>
        <v>80000</v>
      </c>
      <c r="AZ56" s="5">
        <v>0</v>
      </c>
      <c r="BA56" s="5">
        <v>0</v>
      </c>
      <c r="BB56" s="5">
        <v>80000</v>
      </c>
      <c r="BC56" s="5">
        <v>0</v>
      </c>
      <c r="BD56" s="5">
        <v>0</v>
      </c>
      <c r="BE56" s="5">
        <v>0</v>
      </c>
      <c r="BF56" s="5">
        <v>0</v>
      </c>
      <c r="BG56" s="5">
        <v>0</v>
      </c>
      <c r="BH56" s="5">
        <v>0</v>
      </c>
      <c r="BI56" s="383">
        <f t="shared" si="4"/>
        <v>82500</v>
      </c>
      <c r="BJ56" s="5">
        <v>0</v>
      </c>
      <c r="BK56" s="5">
        <v>0</v>
      </c>
      <c r="BL56" s="5">
        <v>82500</v>
      </c>
      <c r="BM56" s="5">
        <v>0</v>
      </c>
      <c r="BN56" s="5">
        <v>0</v>
      </c>
      <c r="BO56" s="5">
        <v>0</v>
      </c>
      <c r="BP56" s="5">
        <v>0</v>
      </c>
      <c r="BQ56" s="5">
        <v>0</v>
      </c>
      <c r="BR56" s="5">
        <v>0</v>
      </c>
      <c r="BS56" s="5">
        <f t="shared" si="5"/>
        <v>84300</v>
      </c>
      <c r="BT56" s="5">
        <v>0</v>
      </c>
      <c r="BU56" s="5">
        <v>0</v>
      </c>
      <c r="BV56" s="5">
        <v>84300</v>
      </c>
      <c r="BW56" s="5">
        <v>0</v>
      </c>
      <c r="BX56" s="5">
        <v>0</v>
      </c>
      <c r="BY56" s="5">
        <v>0</v>
      </c>
      <c r="BZ56" s="5">
        <v>0</v>
      </c>
      <c r="CA56" s="5">
        <v>0</v>
      </c>
      <c r="CB56" s="200"/>
      <c r="CC56" s="42" t="s">
        <v>320</v>
      </c>
      <c r="CD56" s="211"/>
      <c r="CF56" s="256" t="s">
        <v>1132</v>
      </c>
      <c r="CG56" s="9">
        <v>80</v>
      </c>
    </row>
    <row r="57" spans="1:82" s="4" customFormat="1" ht="47.25" customHeight="1">
      <c r="A57" s="3"/>
      <c r="B57" s="982"/>
      <c r="C57" s="985"/>
      <c r="D57" s="869"/>
      <c r="E57" s="994"/>
      <c r="F57" s="997"/>
      <c r="G57" s="817"/>
      <c r="H57" s="790" t="s">
        <v>321</v>
      </c>
      <c r="I57" s="791"/>
      <c r="J57" s="803"/>
      <c r="K57" s="803"/>
      <c r="L57" s="959"/>
      <c r="M57" s="959"/>
      <c r="N57" s="9"/>
      <c r="O57" s="9"/>
      <c r="P57" s="9"/>
      <c r="Q57" s="12">
        <f t="shared" si="0"/>
        <v>48</v>
      </c>
      <c r="R57" s="9" t="s">
        <v>309</v>
      </c>
      <c r="S57" s="185" t="s">
        <v>310</v>
      </c>
      <c r="T57" s="20" t="s">
        <v>322</v>
      </c>
      <c r="U57" s="20" t="s">
        <v>323</v>
      </c>
      <c r="V57" s="44" t="s">
        <v>77</v>
      </c>
      <c r="W57" s="9"/>
      <c r="X57" s="9">
        <v>0</v>
      </c>
      <c r="Y57" s="9"/>
      <c r="Z57" s="7">
        <v>5</v>
      </c>
      <c r="AA57" s="9"/>
      <c r="AB57" s="9"/>
      <c r="AC57" s="9">
        <v>1</v>
      </c>
      <c r="AD57" s="9"/>
      <c r="AE57" s="9"/>
      <c r="AF57" s="9">
        <v>3</v>
      </c>
      <c r="AG57" s="9"/>
      <c r="AH57" s="9"/>
      <c r="AI57" s="9">
        <v>4</v>
      </c>
      <c r="AJ57" s="9"/>
      <c r="AK57" s="9"/>
      <c r="AL57" s="9">
        <v>5</v>
      </c>
      <c r="AM57" s="9"/>
      <c r="AN57" s="97">
        <f t="shared" si="1"/>
        <v>41850</v>
      </c>
      <c r="AO57" s="5">
        <f t="shared" si="2"/>
        <v>10000</v>
      </c>
      <c r="AP57" s="5">
        <v>0</v>
      </c>
      <c r="AQ57" s="5">
        <v>0</v>
      </c>
      <c r="AR57" s="5">
        <v>10000</v>
      </c>
      <c r="AS57" s="5">
        <v>0</v>
      </c>
      <c r="AT57" s="5">
        <v>0</v>
      </c>
      <c r="AU57" s="5">
        <v>0</v>
      </c>
      <c r="AV57" s="5">
        <v>0</v>
      </c>
      <c r="AW57" s="5">
        <v>0</v>
      </c>
      <c r="AX57" s="5">
        <v>0</v>
      </c>
      <c r="AY57" s="5">
        <f t="shared" si="3"/>
        <v>10300</v>
      </c>
      <c r="AZ57" s="5">
        <v>0</v>
      </c>
      <c r="BA57" s="5">
        <v>0</v>
      </c>
      <c r="BB57" s="5">
        <v>10300</v>
      </c>
      <c r="BC57" s="5">
        <v>0</v>
      </c>
      <c r="BD57" s="5">
        <v>0</v>
      </c>
      <c r="BE57" s="5">
        <v>0</v>
      </c>
      <c r="BF57" s="5">
        <v>0</v>
      </c>
      <c r="BG57" s="5">
        <v>0</v>
      </c>
      <c r="BH57" s="5">
        <v>0</v>
      </c>
      <c r="BI57" s="5">
        <f t="shared" si="4"/>
        <v>10600</v>
      </c>
      <c r="BJ57" s="5">
        <v>0</v>
      </c>
      <c r="BK57" s="5">
        <v>0</v>
      </c>
      <c r="BL57" s="5">
        <v>10600</v>
      </c>
      <c r="BM57" s="5">
        <v>0</v>
      </c>
      <c r="BN57" s="5">
        <v>0</v>
      </c>
      <c r="BO57" s="5">
        <v>0</v>
      </c>
      <c r="BP57" s="5">
        <v>0</v>
      </c>
      <c r="BQ57" s="5">
        <v>0</v>
      </c>
      <c r="BR57" s="5">
        <v>0</v>
      </c>
      <c r="BS57" s="5">
        <f t="shared" si="5"/>
        <v>10950</v>
      </c>
      <c r="BT57" s="5">
        <v>0</v>
      </c>
      <c r="BU57" s="5">
        <v>0</v>
      </c>
      <c r="BV57" s="5">
        <v>10950</v>
      </c>
      <c r="BW57" s="5">
        <v>0</v>
      </c>
      <c r="BX57" s="5">
        <v>0</v>
      </c>
      <c r="BY57" s="5">
        <v>0</v>
      </c>
      <c r="BZ57" s="5">
        <v>0</v>
      </c>
      <c r="CA57" s="5">
        <v>0</v>
      </c>
      <c r="CB57" s="200"/>
      <c r="CC57" s="42" t="s">
        <v>308</v>
      </c>
      <c r="CD57" s="212" t="s">
        <v>324</v>
      </c>
    </row>
    <row r="58" spans="1:82" s="4" customFormat="1" ht="67.5" customHeight="1">
      <c r="A58" s="3"/>
      <c r="B58" s="982"/>
      <c r="C58" s="985"/>
      <c r="D58" s="869"/>
      <c r="E58" s="995"/>
      <c r="F58" s="998"/>
      <c r="G58" s="818"/>
      <c r="H58" s="792"/>
      <c r="I58" s="792"/>
      <c r="J58" s="804"/>
      <c r="K58" s="804"/>
      <c r="L58" s="956"/>
      <c r="M58" s="956"/>
      <c r="N58" s="9"/>
      <c r="O58" s="9"/>
      <c r="P58" s="9"/>
      <c r="Q58" s="12">
        <f t="shared" si="0"/>
        <v>49</v>
      </c>
      <c r="R58" s="9" t="s">
        <v>309</v>
      </c>
      <c r="S58" s="185" t="s">
        <v>310</v>
      </c>
      <c r="T58" s="20" t="s">
        <v>325</v>
      </c>
      <c r="U58" s="36" t="s">
        <v>326</v>
      </c>
      <c r="V58" s="44" t="s">
        <v>77</v>
      </c>
      <c r="W58" s="9"/>
      <c r="X58" s="9"/>
      <c r="Y58" s="9"/>
      <c r="Z58" s="7">
        <v>10</v>
      </c>
      <c r="AA58" s="9"/>
      <c r="AB58" s="9"/>
      <c r="AC58" s="9">
        <v>2</v>
      </c>
      <c r="AD58" s="9"/>
      <c r="AE58" s="9"/>
      <c r="AF58" s="9">
        <v>4</v>
      </c>
      <c r="AG58" s="9"/>
      <c r="AH58" s="9"/>
      <c r="AI58" s="9">
        <v>8</v>
      </c>
      <c r="AJ58" s="9"/>
      <c r="AK58" s="9"/>
      <c r="AL58" s="9">
        <v>10</v>
      </c>
      <c r="AM58" s="9"/>
      <c r="AN58" s="97">
        <f t="shared" si="1"/>
        <v>41850</v>
      </c>
      <c r="AO58" s="5">
        <f t="shared" si="2"/>
        <v>10000</v>
      </c>
      <c r="AP58" s="5">
        <v>0</v>
      </c>
      <c r="AQ58" s="5">
        <v>0</v>
      </c>
      <c r="AR58" s="5">
        <v>10000</v>
      </c>
      <c r="AS58" s="5">
        <v>0</v>
      </c>
      <c r="AT58" s="5">
        <v>0</v>
      </c>
      <c r="AU58" s="5">
        <v>0</v>
      </c>
      <c r="AV58" s="5">
        <v>0</v>
      </c>
      <c r="AW58" s="5">
        <v>0</v>
      </c>
      <c r="AX58" s="5">
        <v>0</v>
      </c>
      <c r="AY58" s="5">
        <f t="shared" si="3"/>
        <v>10300</v>
      </c>
      <c r="AZ58" s="5">
        <v>0</v>
      </c>
      <c r="BA58" s="5">
        <v>0</v>
      </c>
      <c r="BB58" s="5">
        <v>10300</v>
      </c>
      <c r="BC58" s="5">
        <v>0</v>
      </c>
      <c r="BD58" s="5">
        <v>0</v>
      </c>
      <c r="BE58" s="5">
        <v>0</v>
      </c>
      <c r="BF58" s="5">
        <v>0</v>
      </c>
      <c r="BG58" s="5">
        <v>0</v>
      </c>
      <c r="BH58" s="5">
        <v>0</v>
      </c>
      <c r="BI58" s="5">
        <f t="shared" si="4"/>
        <v>10600</v>
      </c>
      <c r="BJ58" s="5">
        <v>0</v>
      </c>
      <c r="BK58" s="5">
        <v>0</v>
      </c>
      <c r="BL58" s="5">
        <v>10600</v>
      </c>
      <c r="BM58" s="5">
        <v>0</v>
      </c>
      <c r="BN58" s="5">
        <v>0</v>
      </c>
      <c r="BO58" s="5">
        <v>0</v>
      </c>
      <c r="BP58" s="5">
        <v>0</v>
      </c>
      <c r="BQ58" s="5">
        <v>0</v>
      </c>
      <c r="BR58" s="5">
        <v>0</v>
      </c>
      <c r="BS58" s="5">
        <f t="shared" si="5"/>
        <v>10950</v>
      </c>
      <c r="BT58" s="5">
        <v>0</v>
      </c>
      <c r="BU58" s="5">
        <v>0</v>
      </c>
      <c r="BV58" s="5">
        <v>10950</v>
      </c>
      <c r="BW58" s="5">
        <v>0</v>
      </c>
      <c r="BX58" s="5">
        <v>0</v>
      </c>
      <c r="BY58" s="5">
        <v>0</v>
      </c>
      <c r="BZ58" s="5">
        <v>0</v>
      </c>
      <c r="CA58" s="5">
        <v>0</v>
      </c>
      <c r="CB58" s="200"/>
      <c r="CC58" s="42" t="s">
        <v>308</v>
      </c>
      <c r="CD58" s="211"/>
    </row>
    <row r="59" spans="1:82" s="162" customFormat="1" ht="24" customHeight="1">
      <c r="A59" s="157"/>
      <c r="B59" s="982"/>
      <c r="C59" s="985"/>
      <c r="D59" s="869"/>
      <c r="E59" s="159"/>
      <c r="F59" s="159"/>
      <c r="G59" s="794" t="s">
        <v>327</v>
      </c>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6"/>
      <c r="AN59" s="160">
        <f>SUM(AN53:AN58)</f>
        <v>944825</v>
      </c>
      <c r="AO59" s="161">
        <f aca="true" t="shared" si="10" ref="AO59:CB59">SUM(AO53:AO58)</f>
        <v>222415</v>
      </c>
      <c r="AP59" s="161">
        <f t="shared" si="10"/>
        <v>20000</v>
      </c>
      <c r="AQ59" s="161">
        <f t="shared" si="10"/>
        <v>67140</v>
      </c>
      <c r="AR59" s="161">
        <f t="shared" si="10"/>
        <v>134380</v>
      </c>
      <c r="AS59" s="161">
        <f t="shared" si="10"/>
        <v>0</v>
      </c>
      <c r="AT59" s="161">
        <f t="shared" si="10"/>
        <v>0</v>
      </c>
      <c r="AU59" s="161">
        <f t="shared" si="10"/>
        <v>0</v>
      </c>
      <c r="AV59" s="161">
        <f t="shared" si="10"/>
        <v>0</v>
      </c>
      <c r="AW59" s="161">
        <f t="shared" si="10"/>
        <v>895</v>
      </c>
      <c r="AX59" s="161">
        <f t="shared" si="10"/>
        <v>0</v>
      </c>
      <c r="AY59" s="161">
        <f t="shared" si="10"/>
        <v>235000</v>
      </c>
      <c r="AZ59" s="161">
        <f t="shared" si="10"/>
        <v>4120</v>
      </c>
      <c r="BA59" s="161">
        <f t="shared" si="10"/>
        <v>75335</v>
      </c>
      <c r="BB59" s="161">
        <f t="shared" si="10"/>
        <v>154620</v>
      </c>
      <c r="BC59" s="161">
        <f t="shared" si="10"/>
        <v>0</v>
      </c>
      <c r="BD59" s="161">
        <f t="shared" si="10"/>
        <v>0</v>
      </c>
      <c r="BE59" s="161">
        <f t="shared" si="10"/>
        <v>0</v>
      </c>
      <c r="BF59" s="161">
        <f t="shared" si="10"/>
        <v>0</v>
      </c>
      <c r="BG59" s="161">
        <f t="shared" si="10"/>
        <v>925</v>
      </c>
      <c r="BH59" s="161">
        <f t="shared" si="10"/>
        <v>0</v>
      </c>
      <c r="BI59" s="161">
        <f t="shared" si="10"/>
        <v>240730</v>
      </c>
      <c r="BJ59" s="161">
        <f t="shared" si="10"/>
        <v>4250</v>
      </c>
      <c r="BK59" s="161">
        <f t="shared" si="10"/>
        <v>77130</v>
      </c>
      <c r="BL59" s="161">
        <f t="shared" si="10"/>
        <v>158400</v>
      </c>
      <c r="BM59" s="161">
        <f t="shared" si="10"/>
        <v>0</v>
      </c>
      <c r="BN59" s="161">
        <f t="shared" si="10"/>
        <v>0</v>
      </c>
      <c r="BO59" s="161">
        <f t="shared" si="10"/>
        <v>0</v>
      </c>
      <c r="BP59" s="161">
        <f t="shared" si="10"/>
        <v>0</v>
      </c>
      <c r="BQ59" s="161">
        <f t="shared" si="10"/>
        <v>950</v>
      </c>
      <c r="BR59" s="161">
        <f t="shared" si="10"/>
        <v>0</v>
      </c>
      <c r="BS59" s="161">
        <f t="shared" si="10"/>
        <v>246680</v>
      </c>
      <c r="BT59" s="161">
        <f t="shared" si="10"/>
        <v>4380</v>
      </c>
      <c r="BU59" s="161">
        <f t="shared" si="10"/>
        <v>79420</v>
      </c>
      <c r="BV59" s="161">
        <f t="shared" si="10"/>
        <v>161900</v>
      </c>
      <c r="BW59" s="161">
        <f t="shared" si="10"/>
        <v>0</v>
      </c>
      <c r="BX59" s="161">
        <f t="shared" si="10"/>
        <v>0</v>
      </c>
      <c r="BY59" s="161">
        <f t="shared" si="10"/>
        <v>0</v>
      </c>
      <c r="BZ59" s="161">
        <f t="shared" si="10"/>
        <v>0</v>
      </c>
      <c r="CA59" s="161">
        <f t="shared" si="10"/>
        <v>980</v>
      </c>
      <c r="CB59" s="201">
        <f t="shared" si="10"/>
        <v>0</v>
      </c>
      <c r="CC59" s="217"/>
      <c r="CD59" s="211"/>
    </row>
    <row r="60" spans="1:82" s="4" customFormat="1" ht="34.5" customHeight="1">
      <c r="A60" s="3"/>
      <c r="B60" s="982"/>
      <c r="C60" s="985"/>
      <c r="D60" s="869"/>
      <c r="E60" s="912" t="s">
        <v>328</v>
      </c>
      <c r="F60" s="864"/>
      <c r="G60" s="868" t="s">
        <v>329</v>
      </c>
      <c r="H60" s="790" t="s">
        <v>330</v>
      </c>
      <c r="I60" s="790">
        <f>I53+1</f>
        <v>28</v>
      </c>
      <c r="J60" s="802" t="s">
        <v>331</v>
      </c>
      <c r="K60" s="802" t="s">
        <v>332</v>
      </c>
      <c r="L60" s="802">
        <v>0</v>
      </c>
      <c r="M60" s="802" t="s">
        <v>333</v>
      </c>
      <c r="N60" s="9"/>
      <c r="O60" s="9"/>
      <c r="P60" s="9"/>
      <c r="Q60" s="12">
        <f>Q58+1</f>
        <v>50</v>
      </c>
      <c r="R60" s="9" t="s">
        <v>334</v>
      </c>
      <c r="S60" s="188" t="s">
        <v>335</v>
      </c>
      <c r="T60" s="14" t="s">
        <v>336</v>
      </c>
      <c r="U60" s="119" t="s">
        <v>337</v>
      </c>
      <c r="V60" s="49" t="s">
        <v>67</v>
      </c>
      <c r="W60" s="9"/>
      <c r="X60" s="9"/>
      <c r="Y60" s="9"/>
      <c r="Z60" s="7">
        <v>1</v>
      </c>
      <c r="AA60" s="9"/>
      <c r="AB60" s="9"/>
      <c r="AC60" s="9">
        <v>0</v>
      </c>
      <c r="AD60" s="9"/>
      <c r="AE60" s="9"/>
      <c r="AF60" s="9">
        <v>1</v>
      </c>
      <c r="AG60" s="9"/>
      <c r="AH60" s="9"/>
      <c r="AI60" s="9">
        <v>0</v>
      </c>
      <c r="AJ60" s="9"/>
      <c r="AK60" s="9"/>
      <c r="AL60" s="9">
        <v>0</v>
      </c>
      <c r="AM60" s="9"/>
      <c r="AN60" s="97">
        <f t="shared" si="1"/>
        <v>6200</v>
      </c>
      <c r="AO60" s="5">
        <f t="shared" si="2"/>
        <v>0</v>
      </c>
      <c r="AP60" s="5">
        <v>0</v>
      </c>
      <c r="AQ60" s="5">
        <v>0</v>
      </c>
      <c r="AR60" s="5">
        <v>0</v>
      </c>
      <c r="AS60" s="5">
        <v>0</v>
      </c>
      <c r="AT60" s="5">
        <v>0</v>
      </c>
      <c r="AU60" s="5">
        <v>0</v>
      </c>
      <c r="AV60" s="5">
        <v>0</v>
      </c>
      <c r="AW60" s="5">
        <v>0</v>
      </c>
      <c r="AX60" s="5">
        <v>0</v>
      </c>
      <c r="AY60" s="5">
        <f t="shared" si="3"/>
        <v>2000</v>
      </c>
      <c r="AZ60" s="5">
        <v>0</v>
      </c>
      <c r="BA60" s="5">
        <v>0</v>
      </c>
      <c r="BB60" s="5">
        <v>2000</v>
      </c>
      <c r="BC60" s="5">
        <v>0</v>
      </c>
      <c r="BD60" s="5">
        <v>0</v>
      </c>
      <c r="BE60" s="5">
        <v>0</v>
      </c>
      <c r="BF60" s="5">
        <v>0</v>
      </c>
      <c r="BG60" s="5">
        <v>0</v>
      </c>
      <c r="BH60" s="5">
        <v>0</v>
      </c>
      <c r="BI60" s="5">
        <f t="shared" si="4"/>
        <v>2050</v>
      </c>
      <c r="BJ60" s="5">
        <v>0</v>
      </c>
      <c r="BK60" s="5">
        <v>0</v>
      </c>
      <c r="BL60" s="5">
        <v>2050</v>
      </c>
      <c r="BM60" s="5">
        <v>0</v>
      </c>
      <c r="BN60" s="5">
        <v>0</v>
      </c>
      <c r="BO60" s="5">
        <v>0</v>
      </c>
      <c r="BP60" s="5">
        <v>0</v>
      </c>
      <c r="BQ60" s="5">
        <v>0</v>
      </c>
      <c r="BR60" s="5">
        <v>0</v>
      </c>
      <c r="BS60" s="5">
        <f t="shared" si="5"/>
        <v>2150</v>
      </c>
      <c r="BT60" s="5">
        <v>0</v>
      </c>
      <c r="BU60" s="5">
        <v>0</v>
      </c>
      <c r="BV60" s="5">
        <v>2150</v>
      </c>
      <c r="BW60" s="5">
        <v>0</v>
      </c>
      <c r="BX60" s="5">
        <v>0</v>
      </c>
      <c r="BY60" s="5">
        <v>0</v>
      </c>
      <c r="BZ60" s="5">
        <v>0</v>
      </c>
      <c r="CA60" s="5">
        <v>0</v>
      </c>
      <c r="CB60" s="200"/>
      <c r="CC60" s="216" t="s">
        <v>217</v>
      </c>
      <c r="CD60" s="211"/>
    </row>
    <row r="61" spans="1:82" s="4" customFormat="1" ht="53.25" customHeight="1">
      <c r="A61" s="3"/>
      <c r="B61" s="982"/>
      <c r="C61" s="985"/>
      <c r="D61" s="869"/>
      <c r="E61" s="913"/>
      <c r="F61" s="905"/>
      <c r="G61" s="869"/>
      <c r="H61" s="791"/>
      <c r="I61" s="791"/>
      <c r="J61" s="803"/>
      <c r="K61" s="803"/>
      <c r="L61" s="803"/>
      <c r="M61" s="803"/>
      <c r="N61" s="9"/>
      <c r="O61" s="9"/>
      <c r="P61" s="9"/>
      <c r="Q61" s="12">
        <f t="shared" si="0"/>
        <v>51</v>
      </c>
      <c r="R61" s="9" t="s">
        <v>338</v>
      </c>
      <c r="S61" s="188" t="s">
        <v>339</v>
      </c>
      <c r="T61" s="36" t="s">
        <v>340</v>
      </c>
      <c r="U61" s="119" t="s">
        <v>341</v>
      </c>
      <c r="V61" s="46" t="s">
        <v>67</v>
      </c>
      <c r="W61" s="9"/>
      <c r="X61" s="9"/>
      <c r="Y61" s="9"/>
      <c r="Z61" s="7">
        <v>1</v>
      </c>
      <c r="AA61" s="9"/>
      <c r="AB61" s="9"/>
      <c r="AC61" s="9">
        <v>1</v>
      </c>
      <c r="AD61" s="9"/>
      <c r="AE61" s="9"/>
      <c r="AF61" s="9">
        <v>0</v>
      </c>
      <c r="AG61" s="9"/>
      <c r="AH61" s="9"/>
      <c r="AI61" s="9">
        <v>0</v>
      </c>
      <c r="AJ61" s="9"/>
      <c r="AK61" s="9"/>
      <c r="AL61" s="9">
        <v>0</v>
      </c>
      <c r="AM61" s="9"/>
      <c r="AN61" s="97">
        <f t="shared" si="1"/>
        <v>88700</v>
      </c>
      <c r="AO61" s="5">
        <f t="shared" si="2"/>
        <v>57700</v>
      </c>
      <c r="AP61" s="5">
        <v>0</v>
      </c>
      <c r="AQ61" s="5">
        <v>0</v>
      </c>
      <c r="AR61" s="5">
        <v>57700</v>
      </c>
      <c r="AS61" s="5">
        <v>0</v>
      </c>
      <c r="AT61" s="5">
        <v>0</v>
      </c>
      <c r="AU61" s="5">
        <v>0</v>
      </c>
      <c r="AV61" s="5">
        <v>0</v>
      </c>
      <c r="AW61" s="5">
        <v>0</v>
      </c>
      <c r="AX61" s="5">
        <v>0</v>
      </c>
      <c r="AY61" s="5">
        <f t="shared" si="3"/>
        <v>10000</v>
      </c>
      <c r="AZ61" s="5">
        <v>0</v>
      </c>
      <c r="BA61" s="5">
        <v>0</v>
      </c>
      <c r="BB61" s="5">
        <v>10000</v>
      </c>
      <c r="BC61" s="5">
        <v>0</v>
      </c>
      <c r="BD61" s="5">
        <v>0</v>
      </c>
      <c r="BE61" s="5">
        <v>0</v>
      </c>
      <c r="BF61" s="5">
        <v>0</v>
      </c>
      <c r="BG61" s="5">
        <v>0</v>
      </c>
      <c r="BH61" s="5">
        <v>0</v>
      </c>
      <c r="BI61" s="5">
        <f t="shared" si="4"/>
        <v>10500</v>
      </c>
      <c r="BJ61" s="5">
        <v>0</v>
      </c>
      <c r="BK61" s="5">
        <v>0</v>
      </c>
      <c r="BL61" s="5">
        <v>10500</v>
      </c>
      <c r="BM61" s="5">
        <v>0</v>
      </c>
      <c r="BN61" s="5">
        <v>0</v>
      </c>
      <c r="BO61" s="5">
        <v>0</v>
      </c>
      <c r="BP61" s="5">
        <v>0</v>
      </c>
      <c r="BQ61" s="5">
        <v>0</v>
      </c>
      <c r="BR61" s="5">
        <v>0</v>
      </c>
      <c r="BS61" s="5">
        <f t="shared" si="5"/>
        <v>10500</v>
      </c>
      <c r="BT61" s="5">
        <v>0</v>
      </c>
      <c r="BU61" s="5">
        <v>0</v>
      </c>
      <c r="BV61" s="5">
        <v>10500</v>
      </c>
      <c r="BW61" s="5">
        <v>0</v>
      </c>
      <c r="BX61" s="5">
        <v>0</v>
      </c>
      <c r="BY61" s="5">
        <v>0</v>
      </c>
      <c r="BZ61" s="5">
        <v>0</v>
      </c>
      <c r="CA61" s="5">
        <v>0</v>
      </c>
      <c r="CB61" s="200"/>
      <c r="CC61" s="216" t="s">
        <v>342</v>
      </c>
      <c r="CD61" s="211"/>
    </row>
    <row r="62" spans="1:82" s="4" customFormat="1" ht="60.75" customHeight="1">
      <c r="A62" s="3"/>
      <c r="B62" s="982"/>
      <c r="C62" s="985"/>
      <c r="D62" s="869"/>
      <c r="E62" s="913"/>
      <c r="F62" s="905"/>
      <c r="G62" s="869"/>
      <c r="H62" s="791"/>
      <c r="I62" s="791"/>
      <c r="J62" s="803"/>
      <c r="K62" s="803"/>
      <c r="L62" s="803"/>
      <c r="M62" s="803"/>
      <c r="N62" s="9"/>
      <c r="O62" s="9"/>
      <c r="P62" s="9"/>
      <c r="Q62" s="12">
        <f t="shared" si="0"/>
        <v>52</v>
      </c>
      <c r="R62" s="9" t="s">
        <v>343</v>
      </c>
      <c r="S62" s="188" t="s">
        <v>344</v>
      </c>
      <c r="T62" s="36" t="s">
        <v>345</v>
      </c>
      <c r="U62" s="119" t="s">
        <v>346</v>
      </c>
      <c r="V62" s="46" t="s">
        <v>67</v>
      </c>
      <c r="W62" s="9"/>
      <c r="X62" s="9"/>
      <c r="Y62" s="9"/>
      <c r="Z62" s="7">
        <v>1</v>
      </c>
      <c r="AA62" s="9"/>
      <c r="AB62" s="9"/>
      <c r="AC62" s="9">
        <v>0</v>
      </c>
      <c r="AD62" s="9"/>
      <c r="AE62" s="9"/>
      <c r="AF62" s="9">
        <v>1</v>
      </c>
      <c r="AG62" s="9"/>
      <c r="AH62" s="9"/>
      <c r="AI62" s="9">
        <v>0</v>
      </c>
      <c r="AJ62" s="9"/>
      <c r="AK62" s="9"/>
      <c r="AL62" s="9">
        <v>0</v>
      </c>
      <c r="AM62" s="9"/>
      <c r="AN62" s="97">
        <f t="shared" si="1"/>
        <v>0</v>
      </c>
      <c r="AO62" s="5">
        <f t="shared" si="2"/>
        <v>0</v>
      </c>
      <c r="AP62" s="5">
        <v>0</v>
      </c>
      <c r="AQ62" s="5">
        <v>0</v>
      </c>
      <c r="AR62" s="5">
        <v>0</v>
      </c>
      <c r="AS62" s="5">
        <v>0</v>
      </c>
      <c r="AT62" s="5">
        <v>0</v>
      </c>
      <c r="AU62" s="5">
        <v>0</v>
      </c>
      <c r="AV62" s="5">
        <v>0</v>
      </c>
      <c r="AW62" s="5">
        <v>0</v>
      </c>
      <c r="AX62" s="5">
        <v>0</v>
      </c>
      <c r="AY62" s="5">
        <f t="shared" si="3"/>
        <v>0</v>
      </c>
      <c r="AZ62" s="5">
        <v>0</v>
      </c>
      <c r="BA62" s="5">
        <v>0</v>
      </c>
      <c r="BB62" s="5">
        <v>0</v>
      </c>
      <c r="BC62" s="5">
        <v>0</v>
      </c>
      <c r="BD62" s="5">
        <v>0</v>
      </c>
      <c r="BE62" s="5">
        <v>0</v>
      </c>
      <c r="BF62" s="5">
        <v>0</v>
      </c>
      <c r="BG62" s="5">
        <v>0</v>
      </c>
      <c r="BH62" s="5">
        <v>0</v>
      </c>
      <c r="BI62" s="5">
        <f t="shared" si="4"/>
        <v>0</v>
      </c>
      <c r="BJ62" s="5">
        <v>0</v>
      </c>
      <c r="BK62" s="5">
        <v>0</v>
      </c>
      <c r="BL62" s="5">
        <v>0</v>
      </c>
      <c r="BM62" s="5">
        <v>0</v>
      </c>
      <c r="BN62" s="5">
        <v>0</v>
      </c>
      <c r="BO62" s="5">
        <v>0</v>
      </c>
      <c r="BP62" s="5">
        <v>0</v>
      </c>
      <c r="BQ62" s="5">
        <v>0</v>
      </c>
      <c r="BR62" s="5">
        <v>0</v>
      </c>
      <c r="BS62" s="5">
        <f t="shared" si="5"/>
        <v>0</v>
      </c>
      <c r="BT62" s="5">
        <v>0</v>
      </c>
      <c r="BU62" s="5">
        <v>0</v>
      </c>
      <c r="BV62" s="5">
        <v>0</v>
      </c>
      <c r="BW62" s="5">
        <v>0</v>
      </c>
      <c r="BX62" s="5">
        <v>0</v>
      </c>
      <c r="BY62" s="5">
        <v>0</v>
      </c>
      <c r="BZ62" s="5">
        <v>0</v>
      </c>
      <c r="CA62" s="5">
        <v>0</v>
      </c>
      <c r="CB62" s="200"/>
      <c r="CC62" s="216" t="s">
        <v>342</v>
      </c>
      <c r="CD62" s="211"/>
    </row>
    <row r="63" spans="1:82" s="4" customFormat="1" ht="42.75" customHeight="1">
      <c r="A63" s="3"/>
      <c r="B63" s="982"/>
      <c r="C63" s="985"/>
      <c r="D63" s="869"/>
      <c r="E63" s="913"/>
      <c r="F63" s="905"/>
      <c r="G63" s="869"/>
      <c r="H63" s="791"/>
      <c r="I63" s="791"/>
      <c r="J63" s="803"/>
      <c r="K63" s="803"/>
      <c r="L63" s="803"/>
      <c r="M63" s="803"/>
      <c r="N63" s="9"/>
      <c r="O63" s="9"/>
      <c r="P63" s="9"/>
      <c r="Q63" s="12">
        <f t="shared" si="0"/>
        <v>53</v>
      </c>
      <c r="R63" s="9" t="s">
        <v>334</v>
      </c>
      <c r="S63" s="188" t="s">
        <v>335</v>
      </c>
      <c r="T63" s="36" t="s">
        <v>347</v>
      </c>
      <c r="U63" s="119" t="s">
        <v>337</v>
      </c>
      <c r="V63" s="46" t="s">
        <v>67</v>
      </c>
      <c r="W63" s="9"/>
      <c r="X63" s="9">
        <v>0</v>
      </c>
      <c r="Y63" s="9"/>
      <c r="Z63" s="42">
        <v>1</v>
      </c>
      <c r="AA63" s="9"/>
      <c r="AB63" s="9"/>
      <c r="AC63" s="9">
        <v>0</v>
      </c>
      <c r="AD63" s="9"/>
      <c r="AE63" s="9"/>
      <c r="AF63" s="9">
        <v>1</v>
      </c>
      <c r="AG63" s="9"/>
      <c r="AH63" s="9"/>
      <c r="AI63" s="9">
        <v>0</v>
      </c>
      <c r="AJ63" s="9"/>
      <c r="AK63" s="9"/>
      <c r="AL63" s="9">
        <v>0</v>
      </c>
      <c r="AM63" s="9"/>
      <c r="AN63" s="97">
        <f t="shared" si="1"/>
        <v>964700</v>
      </c>
      <c r="AO63" s="5">
        <f t="shared" si="2"/>
        <v>210000</v>
      </c>
      <c r="AP63" s="5">
        <v>0</v>
      </c>
      <c r="AQ63" s="5">
        <v>0</v>
      </c>
      <c r="AR63" s="5">
        <v>210000</v>
      </c>
      <c r="AS63" s="5">
        <v>0</v>
      </c>
      <c r="AT63" s="5">
        <v>0</v>
      </c>
      <c r="AU63" s="5">
        <v>0</v>
      </c>
      <c r="AV63" s="5">
        <v>0</v>
      </c>
      <c r="AW63" s="5">
        <v>0</v>
      </c>
      <c r="AX63" s="5">
        <v>0</v>
      </c>
      <c r="AY63" s="5">
        <f t="shared" si="3"/>
        <v>249700</v>
      </c>
      <c r="AZ63" s="5">
        <v>0</v>
      </c>
      <c r="BA63" s="5">
        <v>0</v>
      </c>
      <c r="BB63" s="5">
        <v>249700</v>
      </c>
      <c r="BC63" s="5">
        <v>0</v>
      </c>
      <c r="BD63" s="5">
        <v>0</v>
      </c>
      <c r="BE63" s="5">
        <v>0</v>
      </c>
      <c r="BF63" s="5">
        <v>0</v>
      </c>
      <c r="BG63" s="5">
        <v>0</v>
      </c>
      <c r="BH63" s="5">
        <v>0</v>
      </c>
      <c r="BI63" s="5">
        <f t="shared" si="4"/>
        <v>251000</v>
      </c>
      <c r="BJ63" s="5">
        <v>0</v>
      </c>
      <c r="BK63" s="5">
        <v>0</v>
      </c>
      <c r="BL63" s="5">
        <v>251000</v>
      </c>
      <c r="BM63" s="5">
        <v>0</v>
      </c>
      <c r="BN63" s="5">
        <v>0</v>
      </c>
      <c r="BO63" s="5">
        <v>0</v>
      </c>
      <c r="BP63" s="5">
        <v>0</v>
      </c>
      <c r="BQ63" s="5">
        <v>0</v>
      </c>
      <c r="BR63" s="5">
        <v>0</v>
      </c>
      <c r="BS63" s="5">
        <f t="shared" si="5"/>
        <v>254000</v>
      </c>
      <c r="BT63" s="5">
        <v>0</v>
      </c>
      <c r="BU63" s="5">
        <v>0</v>
      </c>
      <c r="BV63" s="5">
        <v>254000</v>
      </c>
      <c r="BW63" s="5">
        <v>0</v>
      </c>
      <c r="BX63" s="5">
        <v>0</v>
      </c>
      <c r="BY63" s="5">
        <v>0</v>
      </c>
      <c r="BZ63" s="5">
        <v>0</v>
      </c>
      <c r="CA63" s="5">
        <v>0</v>
      </c>
      <c r="CB63" s="200"/>
      <c r="CC63" s="216" t="s">
        <v>217</v>
      </c>
      <c r="CD63" s="211"/>
    </row>
    <row r="64" spans="1:82" s="4" customFormat="1" ht="70.5" customHeight="1">
      <c r="A64" s="3"/>
      <c r="B64" s="982"/>
      <c r="C64" s="985"/>
      <c r="D64" s="869"/>
      <c r="E64" s="913"/>
      <c r="F64" s="905"/>
      <c r="G64" s="869"/>
      <c r="H64" s="792"/>
      <c r="I64" s="792"/>
      <c r="J64" s="804"/>
      <c r="K64" s="804"/>
      <c r="L64" s="804"/>
      <c r="M64" s="804"/>
      <c r="N64" s="9"/>
      <c r="O64" s="9"/>
      <c r="P64" s="9"/>
      <c r="Q64" s="12">
        <f t="shared" si="0"/>
        <v>54</v>
      </c>
      <c r="R64" s="9" t="s">
        <v>264</v>
      </c>
      <c r="S64" s="189" t="s">
        <v>265</v>
      </c>
      <c r="T64" s="13" t="s">
        <v>348</v>
      </c>
      <c r="U64" s="14" t="s">
        <v>349</v>
      </c>
      <c r="V64" s="46" t="s">
        <v>77</v>
      </c>
      <c r="W64" s="9"/>
      <c r="X64" s="9">
        <v>10000</v>
      </c>
      <c r="Y64" s="9"/>
      <c r="Z64" s="56">
        <v>11548</v>
      </c>
      <c r="AA64" s="9"/>
      <c r="AB64" s="9"/>
      <c r="AC64" s="9">
        <v>10348</v>
      </c>
      <c r="AD64" s="9"/>
      <c r="AE64" s="9"/>
      <c r="AF64" s="9">
        <v>10748</v>
      </c>
      <c r="AG64" s="9"/>
      <c r="AH64" s="9"/>
      <c r="AI64" s="9">
        <v>11148</v>
      </c>
      <c r="AJ64" s="9"/>
      <c r="AK64" s="9"/>
      <c r="AL64" s="9">
        <v>11548</v>
      </c>
      <c r="AM64" s="9"/>
      <c r="AN64" s="97">
        <f t="shared" si="1"/>
        <v>19080</v>
      </c>
      <c r="AO64" s="5">
        <f t="shared" si="2"/>
        <v>16000</v>
      </c>
      <c r="AP64" s="5">
        <v>16000</v>
      </c>
      <c r="AQ64" s="5">
        <v>0</v>
      </c>
      <c r="AR64" s="5">
        <v>0</v>
      </c>
      <c r="AS64" s="5">
        <v>0</v>
      </c>
      <c r="AT64" s="5">
        <v>0</v>
      </c>
      <c r="AU64" s="5">
        <v>0</v>
      </c>
      <c r="AV64" s="5">
        <v>0</v>
      </c>
      <c r="AW64" s="5">
        <v>0</v>
      </c>
      <c r="AX64" s="5">
        <v>0</v>
      </c>
      <c r="AY64" s="5">
        <f t="shared" si="3"/>
        <v>1000</v>
      </c>
      <c r="AZ64" s="5">
        <v>1000</v>
      </c>
      <c r="BA64" s="5">
        <v>0</v>
      </c>
      <c r="BB64" s="5">
        <v>0</v>
      </c>
      <c r="BC64" s="5">
        <v>0</v>
      </c>
      <c r="BD64" s="5">
        <v>0</v>
      </c>
      <c r="BE64" s="5">
        <v>0</v>
      </c>
      <c r="BF64" s="5">
        <v>0</v>
      </c>
      <c r="BG64" s="5">
        <v>0</v>
      </c>
      <c r="BH64" s="5">
        <v>0</v>
      </c>
      <c r="BI64" s="5">
        <f t="shared" si="4"/>
        <v>1030</v>
      </c>
      <c r="BJ64" s="5">
        <v>1030</v>
      </c>
      <c r="BK64" s="5">
        <v>0</v>
      </c>
      <c r="BL64" s="5">
        <v>0</v>
      </c>
      <c r="BM64" s="5">
        <v>0</v>
      </c>
      <c r="BN64" s="5">
        <v>0</v>
      </c>
      <c r="BO64" s="5">
        <v>0</v>
      </c>
      <c r="BP64" s="5">
        <v>0</v>
      </c>
      <c r="BQ64" s="5">
        <v>0</v>
      </c>
      <c r="BR64" s="5">
        <v>0</v>
      </c>
      <c r="BS64" s="5">
        <f t="shared" si="5"/>
        <v>1050</v>
      </c>
      <c r="BT64" s="5">
        <v>1050</v>
      </c>
      <c r="BU64" s="5">
        <v>0</v>
      </c>
      <c r="BV64" s="5">
        <v>0</v>
      </c>
      <c r="BW64" s="5">
        <v>0</v>
      </c>
      <c r="BX64" s="5">
        <v>0</v>
      </c>
      <c r="BY64" s="5">
        <v>0</v>
      </c>
      <c r="BZ64" s="5">
        <v>0</v>
      </c>
      <c r="CA64" s="5">
        <v>0</v>
      </c>
      <c r="CB64" s="200"/>
      <c r="CC64" s="216" t="s">
        <v>350</v>
      </c>
      <c r="CD64" s="211"/>
    </row>
    <row r="65" spans="1:82" s="4" customFormat="1" ht="70.5" customHeight="1">
      <c r="A65" s="3"/>
      <c r="B65" s="982"/>
      <c r="C65" s="985"/>
      <c r="D65" s="869"/>
      <c r="E65" s="913"/>
      <c r="F65" s="905"/>
      <c r="G65" s="869"/>
      <c r="H65" s="790" t="s">
        <v>351</v>
      </c>
      <c r="I65" s="41">
        <f>I60+1</f>
        <v>29</v>
      </c>
      <c r="J65" s="20" t="s">
        <v>352</v>
      </c>
      <c r="K65" s="20" t="s">
        <v>353</v>
      </c>
      <c r="L65" s="34">
        <v>15</v>
      </c>
      <c r="M65" s="34">
        <v>10</v>
      </c>
      <c r="N65" s="9"/>
      <c r="O65" s="34"/>
      <c r="P65" s="34"/>
      <c r="Q65" s="34">
        <f t="shared" si="0"/>
        <v>55</v>
      </c>
      <c r="R65" s="34" t="s">
        <v>354</v>
      </c>
      <c r="S65" s="190" t="s">
        <v>355</v>
      </c>
      <c r="T65" s="34" t="s">
        <v>356</v>
      </c>
      <c r="U65" s="34" t="s">
        <v>357</v>
      </c>
      <c r="V65" s="34" t="s">
        <v>77</v>
      </c>
      <c r="W65" s="34"/>
      <c r="X65" s="34">
        <v>0</v>
      </c>
      <c r="Y65" s="9"/>
      <c r="Z65" s="34">
        <v>5</v>
      </c>
      <c r="AA65" s="34"/>
      <c r="AB65" s="34"/>
      <c r="AC65" s="34">
        <v>1</v>
      </c>
      <c r="AD65" s="34"/>
      <c r="AE65" s="34"/>
      <c r="AF65" s="34">
        <v>2</v>
      </c>
      <c r="AG65" s="34"/>
      <c r="AH65" s="34"/>
      <c r="AI65" s="34">
        <v>3</v>
      </c>
      <c r="AJ65" s="34"/>
      <c r="AK65" s="34"/>
      <c r="AL65" s="34">
        <v>5</v>
      </c>
      <c r="AM65" s="34"/>
      <c r="AN65" s="120">
        <f t="shared" si="1"/>
        <v>16400</v>
      </c>
      <c r="AO65" s="42">
        <f t="shared" si="2"/>
        <v>4000</v>
      </c>
      <c r="AP65" s="42">
        <v>0</v>
      </c>
      <c r="AQ65" s="42">
        <v>0</v>
      </c>
      <c r="AR65" s="42">
        <v>4000</v>
      </c>
      <c r="AS65" s="42">
        <v>0</v>
      </c>
      <c r="AT65" s="42">
        <v>0</v>
      </c>
      <c r="AU65" s="42">
        <v>0</v>
      </c>
      <c r="AV65" s="42">
        <v>0</v>
      </c>
      <c r="AW65" s="42">
        <v>0</v>
      </c>
      <c r="AX65" s="42">
        <v>0</v>
      </c>
      <c r="AY65" s="42">
        <f t="shared" si="3"/>
        <v>4000</v>
      </c>
      <c r="AZ65" s="42">
        <v>0</v>
      </c>
      <c r="BA65" s="42">
        <v>0</v>
      </c>
      <c r="BB65" s="42">
        <v>4000</v>
      </c>
      <c r="BC65" s="42">
        <v>0</v>
      </c>
      <c r="BD65" s="42">
        <v>0</v>
      </c>
      <c r="BE65" s="42">
        <v>0</v>
      </c>
      <c r="BF65" s="42">
        <v>0</v>
      </c>
      <c r="BG65" s="42">
        <v>0</v>
      </c>
      <c r="BH65" s="42">
        <v>0</v>
      </c>
      <c r="BI65" s="42">
        <f t="shared" si="4"/>
        <v>4100</v>
      </c>
      <c r="BJ65" s="42">
        <v>0</v>
      </c>
      <c r="BK65" s="42">
        <v>0</v>
      </c>
      <c r="BL65" s="42">
        <v>4100</v>
      </c>
      <c r="BM65" s="42">
        <v>0</v>
      </c>
      <c r="BN65" s="42">
        <v>0</v>
      </c>
      <c r="BO65" s="42">
        <v>0</v>
      </c>
      <c r="BP65" s="42">
        <v>0</v>
      </c>
      <c r="BQ65" s="42">
        <v>0</v>
      </c>
      <c r="BR65" s="42">
        <v>0</v>
      </c>
      <c r="BS65" s="42">
        <f t="shared" si="5"/>
        <v>4300</v>
      </c>
      <c r="BT65" s="42">
        <v>0</v>
      </c>
      <c r="BU65" s="42">
        <v>0</v>
      </c>
      <c r="BV65" s="42">
        <v>4300</v>
      </c>
      <c r="BW65" s="42">
        <v>0</v>
      </c>
      <c r="BX65" s="42">
        <v>0</v>
      </c>
      <c r="BY65" s="42">
        <v>0</v>
      </c>
      <c r="BZ65" s="42">
        <v>0</v>
      </c>
      <c r="CA65" s="42">
        <v>0</v>
      </c>
      <c r="CB65" s="43"/>
      <c r="CC65" s="42" t="s">
        <v>350</v>
      </c>
      <c r="CD65" s="211"/>
    </row>
    <row r="66" spans="1:82" s="4" customFormat="1" ht="42" customHeight="1">
      <c r="A66" s="3"/>
      <c r="B66" s="982"/>
      <c r="C66" s="985"/>
      <c r="D66" s="869"/>
      <c r="E66" s="913"/>
      <c r="F66" s="905"/>
      <c r="G66" s="869"/>
      <c r="H66" s="792"/>
      <c r="I66" s="40">
        <f>I65+1</f>
        <v>30</v>
      </c>
      <c r="J66" s="36" t="s">
        <v>358</v>
      </c>
      <c r="K66" s="36" t="s">
        <v>359</v>
      </c>
      <c r="L66" s="34" t="s">
        <v>360</v>
      </c>
      <c r="M66" s="16">
        <v>0</v>
      </c>
      <c r="N66" s="9"/>
      <c r="O66" s="16"/>
      <c r="P66" s="16"/>
      <c r="Q66" s="802">
        <f t="shared" si="0"/>
        <v>56</v>
      </c>
      <c r="R66" s="788" t="s">
        <v>361</v>
      </c>
      <c r="S66" s="823" t="s">
        <v>362</v>
      </c>
      <c r="T66" s="802" t="s">
        <v>363</v>
      </c>
      <c r="U66" s="802" t="s">
        <v>357</v>
      </c>
      <c r="V66" s="802" t="s">
        <v>77</v>
      </c>
      <c r="W66" s="802" t="s">
        <v>364</v>
      </c>
      <c r="X66" s="802"/>
      <c r="Y66" s="9"/>
      <c r="Z66" s="802">
        <v>5</v>
      </c>
      <c r="AA66" s="802"/>
      <c r="AB66" s="802"/>
      <c r="AC66" s="802">
        <v>1</v>
      </c>
      <c r="AD66" s="802"/>
      <c r="AE66" s="802"/>
      <c r="AF66" s="802">
        <v>2</v>
      </c>
      <c r="AG66" s="802"/>
      <c r="AH66" s="802"/>
      <c r="AI66" s="802">
        <v>3</v>
      </c>
      <c r="AJ66" s="802"/>
      <c r="AK66" s="802"/>
      <c r="AL66" s="802">
        <v>5</v>
      </c>
      <c r="AM66" s="802"/>
      <c r="AN66" s="958">
        <v>24050</v>
      </c>
      <c r="AO66" s="934">
        <v>6000</v>
      </c>
      <c r="AP66" s="934">
        <v>0</v>
      </c>
      <c r="AQ66" s="934">
        <v>0</v>
      </c>
      <c r="AR66" s="934">
        <v>6000</v>
      </c>
      <c r="AS66" s="934">
        <v>0</v>
      </c>
      <c r="AT66" s="934">
        <v>0</v>
      </c>
      <c r="AU66" s="934">
        <v>0</v>
      </c>
      <c r="AV66" s="934">
        <v>0</v>
      </c>
      <c r="AW66" s="934">
        <v>0</v>
      </c>
      <c r="AX66" s="934">
        <v>0</v>
      </c>
      <c r="AY66" s="934">
        <v>6000</v>
      </c>
      <c r="AZ66" s="934">
        <v>0</v>
      </c>
      <c r="BA66" s="934">
        <v>0</v>
      </c>
      <c r="BB66" s="934">
        <v>6000</v>
      </c>
      <c r="BC66" s="934">
        <v>0</v>
      </c>
      <c r="BD66" s="934">
        <v>0</v>
      </c>
      <c r="BE66" s="934">
        <v>0</v>
      </c>
      <c r="BF66" s="934">
        <v>0</v>
      </c>
      <c r="BG66" s="934">
        <v>0</v>
      </c>
      <c r="BH66" s="934">
        <v>0</v>
      </c>
      <c r="BI66" s="934">
        <v>6000</v>
      </c>
      <c r="BJ66" s="934">
        <v>0</v>
      </c>
      <c r="BK66" s="934">
        <v>0</v>
      </c>
      <c r="BL66" s="934">
        <v>6000</v>
      </c>
      <c r="BM66" s="934">
        <v>0</v>
      </c>
      <c r="BN66" s="934">
        <v>0</v>
      </c>
      <c r="BO66" s="934">
        <v>0</v>
      </c>
      <c r="BP66" s="934">
        <v>0</v>
      </c>
      <c r="BQ66" s="934">
        <v>0</v>
      </c>
      <c r="BR66" s="934">
        <v>0</v>
      </c>
      <c r="BS66" s="934">
        <v>6050</v>
      </c>
      <c r="BT66" s="934">
        <v>0</v>
      </c>
      <c r="BU66" s="934">
        <v>0</v>
      </c>
      <c r="BV66" s="934">
        <v>6050</v>
      </c>
      <c r="BW66" s="934">
        <v>0</v>
      </c>
      <c r="BX66" s="934">
        <v>0</v>
      </c>
      <c r="BY66" s="934">
        <v>0</v>
      </c>
      <c r="BZ66" s="934">
        <v>0</v>
      </c>
      <c r="CA66" s="934">
        <v>0</v>
      </c>
      <c r="CB66" s="957"/>
      <c r="CC66" s="934" t="s">
        <v>350</v>
      </c>
      <c r="CD66" s="212" t="s">
        <v>365</v>
      </c>
    </row>
    <row r="67" spans="1:82" s="4" customFormat="1" ht="58.5" customHeight="1">
      <c r="A67" s="3"/>
      <c r="B67" s="982"/>
      <c r="C67" s="985"/>
      <c r="D67" s="869"/>
      <c r="E67" s="913"/>
      <c r="F67" s="905"/>
      <c r="G67" s="869"/>
      <c r="H67" s="55" t="s">
        <v>366</v>
      </c>
      <c r="I67" s="37">
        <f>I66+1</f>
        <v>31</v>
      </c>
      <c r="J67" s="36" t="s">
        <v>367</v>
      </c>
      <c r="K67" s="36" t="s">
        <v>368</v>
      </c>
      <c r="L67" s="34" t="s">
        <v>369</v>
      </c>
      <c r="M67" s="34" t="s">
        <v>370</v>
      </c>
      <c r="N67" s="9"/>
      <c r="O67" s="9"/>
      <c r="P67" s="9"/>
      <c r="Q67" s="804"/>
      <c r="R67" s="789"/>
      <c r="S67" s="824"/>
      <c r="T67" s="804"/>
      <c r="U67" s="804"/>
      <c r="V67" s="804"/>
      <c r="W67" s="804"/>
      <c r="X67" s="804"/>
      <c r="Y67" s="9"/>
      <c r="Z67" s="804"/>
      <c r="AA67" s="804"/>
      <c r="AB67" s="804"/>
      <c r="AC67" s="804"/>
      <c r="AD67" s="804"/>
      <c r="AE67" s="804"/>
      <c r="AF67" s="804"/>
      <c r="AG67" s="804"/>
      <c r="AH67" s="804"/>
      <c r="AI67" s="804"/>
      <c r="AJ67" s="804"/>
      <c r="AK67" s="804"/>
      <c r="AL67" s="804"/>
      <c r="AM67" s="804"/>
      <c r="AN67" s="889"/>
      <c r="AO67" s="882"/>
      <c r="AP67" s="882"/>
      <c r="AQ67" s="882"/>
      <c r="AR67" s="882"/>
      <c r="AS67" s="882"/>
      <c r="AT67" s="882"/>
      <c r="AU67" s="882"/>
      <c r="AV67" s="882"/>
      <c r="AW67" s="882"/>
      <c r="AX67" s="882"/>
      <c r="AY67" s="882"/>
      <c r="AZ67" s="882"/>
      <c r="BA67" s="882"/>
      <c r="BB67" s="882"/>
      <c r="BC67" s="882"/>
      <c r="BD67" s="882"/>
      <c r="BE67" s="882"/>
      <c r="BF67" s="882"/>
      <c r="BG67" s="882"/>
      <c r="BH67" s="882"/>
      <c r="BI67" s="882"/>
      <c r="BJ67" s="882"/>
      <c r="BK67" s="882"/>
      <c r="BL67" s="882"/>
      <c r="BM67" s="882"/>
      <c r="BN67" s="882"/>
      <c r="BO67" s="882"/>
      <c r="BP67" s="882"/>
      <c r="BQ67" s="882"/>
      <c r="BR67" s="882"/>
      <c r="BS67" s="882"/>
      <c r="BT67" s="882"/>
      <c r="BU67" s="882"/>
      <c r="BV67" s="882"/>
      <c r="BW67" s="882"/>
      <c r="BX67" s="882"/>
      <c r="BY67" s="882"/>
      <c r="BZ67" s="882"/>
      <c r="CA67" s="882"/>
      <c r="CB67" s="884"/>
      <c r="CC67" s="882"/>
      <c r="CD67" s="211"/>
    </row>
    <row r="68" spans="1:82" s="4" customFormat="1" ht="95.25" customHeight="1">
      <c r="A68" s="3"/>
      <c r="B68" s="982"/>
      <c r="C68" s="985"/>
      <c r="D68" s="869"/>
      <c r="E68" s="913"/>
      <c r="F68" s="905"/>
      <c r="G68" s="869"/>
      <c r="H68" s="37" t="s">
        <v>371</v>
      </c>
      <c r="I68" s="19">
        <f>I67+1</f>
        <v>32</v>
      </c>
      <c r="J68" s="121" t="s">
        <v>372</v>
      </c>
      <c r="K68" s="121" t="s">
        <v>373</v>
      </c>
      <c r="L68" s="21">
        <v>0.25</v>
      </c>
      <c r="M68" s="21">
        <v>1</v>
      </c>
      <c r="N68" s="9"/>
      <c r="O68" s="9"/>
      <c r="P68" s="9"/>
      <c r="Q68" s="12">
        <v>58</v>
      </c>
      <c r="R68" s="12" t="s">
        <v>361</v>
      </c>
      <c r="S68" s="187" t="s">
        <v>355</v>
      </c>
      <c r="T68" s="36" t="s">
        <v>374</v>
      </c>
      <c r="U68" s="36" t="s">
        <v>357</v>
      </c>
      <c r="V68" s="49" t="s">
        <v>67</v>
      </c>
      <c r="W68" s="9"/>
      <c r="X68" s="9"/>
      <c r="Y68" s="9"/>
      <c r="Z68" s="7">
        <v>3</v>
      </c>
      <c r="AA68" s="9"/>
      <c r="AB68" s="9"/>
      <c r="AC68" s="9">
        <v>3</v>
      </c>
      <c r="AD68" s="9"/>
      <c r="AE68" s="9"/>
      <c r="AF68" s="9">
        <v>3</v>
      </c>
      <c r="AG68" s="9"/>
      <c r="AH68" s="9"/>
      <c r="AI68" s="9">
        <v>3</v>
      </c>
      <c r="AJ68" s="9"/>
      <c r="AK68" s="9"/>
      <c r="AL68" s="9">
        <v>3</v>
      </c>
      <c r="AM68" s="9"/>
      <c r="AN68" s="97">
        <f>+AO68+AY68+BI68+BS68</f>
        <v>20250</v>
      </c>
      <c r="AO68" s="5">
        <f>SUM(AP68:AW68)</f>
        <v>5000</v>
      </c>
      <c r="AP68" s="5">
        <v>0</v>
      </c>
      <c r="AQ68" s="5">
        <v>0</v>
      </c>
      <c r="AR68" s="5">
        <v>5000</v>
      </c>
      <c r="AS68" s="5">
        <v>0</v>
      </c>
      <c r="AT68" s="5">
        <v>0</v>
      </c>
      <c r="AU68" s="5">
        <v>0</v>
      </c>
      <c r="AV68" s="5">
        <v>0</v>
      </c>
      <c r="AW68" s="5">
        <v>0</v>
      </c>
      <c r="AX68" s="5">
        <v>0</v>
      </c>
      <c r="AY68" s="5">
        <f>SUM(AZ68:BG68)</f>
        <v>5000</v>
      </c>
      <c r="AZ68" s="5">
        <v>0</v>
      </c>
      <c r="BA68" s="5">
        <v>0</v>
      </c>
      <c r="BB68" s="5">
        <v>5000</v>
      </c>
      <c r="BC68" s="5">
        <v>0</v>
      </c>
      <c r="BD68" s="5">
        <v>0</v>
      </c>
      <c r="BE68" s="5">
        <v>0</v>
      </c>
      <c r="BF68" s="5">
        <v>0</v>
      </c>
      <c r="BG68" s="5">
        <v>0</v>
      </c>
      <c r="BH68" s="5">
        <v>0</v>
      </c>
      <c r="BI68" s="5">
        <f>SUM(BJ68:BQ68)</f>
        <v>5100</v>
      </c>
      <c r="BJ68" s="5">
        <v>0</v>
      </c>
      <c r="BK68" s="5">
        <v>0</v>
      </c>
      <c r="BL68" s="5">
        <v>5100</v>
      </c>
      <c r="BM68" s="5">
        <v>0</v>
      </c>
      <c r="BN68" s="5">
        <v>0</v>
      </c>
      <c r="BO68" s="5">
        <v>0</v>
      </c>
      <c r="BP68" s="5">
        <v>0</v>
      </c>
      <c r="BQ68" s="5">
        <v>0</v>
      </c>
      <c r="BR68" s="5">
        <v>0</v>
      </c>
      <c r="BS68" s="5">
        <f>SUM(BT68:CA68)</f>
        <v>5150</v>
      </c>
      <c r="BT68" s="5">
        <v>0</v>
      </c>
      <c r="BU68" s="5">
        <v>0</v>
      </c>
      <c r="BV68" s="5">
        <v>5150</v>
      </c>
      <c r="BW68" s="5">
        <v>0</v>
      </c>
      <c r="BX68" s="5">
        <v>0</v>
      </c>
      <c r="BY68" s="5">
        <v>0</v>
      </c>
      <c r="BZ68" s="5">
        <v>0</v>
      </c>
      <c r="CA68" s="5">
        <v>0</v>
      </c>
      <c r="CB68" s="200"/>
      <c r="CC68" s="216" t="s">
        <v>350</v>
      </c>
      <c r="CD68" s="211"/>
    </row>
    <row r="69" spans="1:82" s="4" customFormat="1" ht="56.25" customHeight="1">
      <c r="A69" s="3"/>
      <c r="B69" s="982"/>
      <c r="C69" s="985"/>
      <c r="D69" s="869"/>
      <c r="E69" s="913"/>
      <c r="F69" s="905"/>
      <c r="G69" s="869"/>
      <c r="H69" s="790" t="s">
        <v>375</v>
      </c>
      <c r="I69" s="38">
        <f>I68+1</f>
        <v>33</v>
      </c>
      <c r="J69" s="802" t="s">
        <v>376</v>
      </c>
      <c r="K69" s="802" t="s">
        <v>377</v>
      </c>
      <c r="L69" s="802">
        <v>10</v>
      </c>
      <c r="M69" s="802">
        <v>25</v>
      </c>
      <c r="N69" s="802"/>
      <c r="O69" s="802"/>
      <c r="P69" s="802"/>
      <c r="Q69" s="12">
        <f t="shared" si="0"/>
        <v>59</v>
      </c>
      <c r="R69" s="12" t="s">
        <v>378</v>
      </c>
      <c r="S69" s="187" t="s">
        <v>379</v>
      </c>
      <c r="T69" s="36" t="s">
        <v>380</v>
      </c>
      <c r="U69" s="36" t="s">
        <v>381</v>
      </c>
      <c r="V69" s="49" t="s">
        <v>67</v>
      </c>
      <c r="W69" s="9"/>
      <c r="X69" s="9">
        <v>0</v>
      </c>
      <c r="Y69" s="802"/>
      <c r="Z69" s="7">
        <v>3</v>
      </c>
      <c r="AA69" s="9"/>
      <c r="AB69" s="9"/>
      <c r="AC69" s="9">
        <v>3</v>
      </c>
      <c r="AD69" s="9"/>
      <c r="AE69" s="9"/>
      <c r="AF69" s="9">
        <v>3</v>
      </c>
      <c r="AG69" s="9"/>
      <c r="AH69" s="9"/>
      <c r="AI69" s="9">
        <v>3</v>
      </c>
      <c r="AJ69" s="9"/>
      <c r="AK69" s="9"/>
      <c r="AL69" s="9">
        <v>3</v>
      </c>
      <c r="AM69" s="9"/>
      <c r="AN69" s="97">
        <f>+AO69+AY69+BI69+BS69</f>
        <v>28110</v>
      </c>
      <c r="AO69" s="5">
        <f>SUM(AP69:AW69)</f>
        <v>6810</v>
      </c>
      <c r="AP69" s="5">
        <v>0</v>
      </c>
      <c r="AQ69" s="5">
        <v>0</v>
      </c>
      <c r="AR69" s="5">
        <v>6810</v>
      </c>
      <c r="AS69" s="5">
        <v>0</v>
      </c>
      <c r="AT69" s="5">
        <v>0</v>
      </c>
      <c r="AU69" s="5">
        <v>0</v>
      </c>
      <c r="AV69" s="5">
        <v>0</v>
      </c>
      <c r="AW69" s="5">
        <v>0</v>
      </c>
      <c r="AX69" s="5">
        <v>0</v>
      </c>
      <c r="AY69" s="5">
        <f>SUM(AZ69:BG69)</f>
        <v>6900</v>
      </c>
      <c r="AZ69" s="5">
        <v>0</v>
      </c>
      <c r="BA69" s="5">
        <v>0</v>
      </c>
      <c r="BB69" s="5">
        <v>6900</v>
      </c>
      <c r="BC69" s="5">
        <v>0</v>
      </c>
      <c r="BD69" s="5">
        <v>0</v>
      </c>
      <c r="BE69" s="5">
        <v>0</v>
      </c>
      <c r="BF69" s="5">
        <v>0</v>
      </c>
      <c r="BG69" s="5">
        <v>0</v>
      </c>
      <c r="BH69" s="5">
        <v>0</v>
      </c>
      <c r="BI69" s="5">
        <f>SUM(BJ69:BQ69)</f>
        <v>7100</v>
      </c>
      <c r="BJ69" s="5">
        <v>0</v>
      </c>
      <c r="BK69" s="5">
        <v>0</v>
      </c>
      <c r="BL69" s="5">
        <v>7100</v>
      </c>
      <c r="BM69" s="5">
        <v>0</v>
      </c>
      <c r="BN69" s="5">
        <v>0</v>
      </c>
      <c r="BO69" s="5">
        <v>0</v>
      </c>
      <c r="BP69" s="5">
        <v>0</v>
      </c>
      <c r="BQ69" s="5">
        <v>0</v>
      </c>
      <c r="BR69" s="5">
        <v>0</v>
      </c>
      <c r="BS69" s="5">
        <f>SUM(BT69:CA69)</f>
        <v>7300</v>
      </c>
      <c r="BT69" s="5">
        <v>0</v>
      </c>
      <c r="BU69" s="5">
        <v>0</v>
      </c>
      <c r="BV69" s="5">
        <v>7300</v>
      </c>
      <c r="BW69" s="5">
        <v>0</v>
      </c>
      <c r="BX69" s="5">
        <v>0</v>
      </c>
      <c r="BY69" s="5">
        <v>0</v>
      </c>
      <c r="BZ69" s="5">
        <v>0</v>
      </c>
      <c r="CA69" s="5">
        <v>0</v>
      </c>
      <c r="CB69" s="200"/>
      <c r="CC69" s="216" t="s">
        <v>350</v>
      </c>
      <c r="CD69" s="211"/>
    </row>
    <row r="70" spans="1:82" s="4" customFormat="1" ht="48.75" customHeight="1">
      <c r="A70" s="3"/>
      <c r="B70" s="982"/>
      <c r="C70" s="985"/>
      <c r="D70" s="869"/>
      <c r="E70" s="913"/>
      <c r="F70" s="905"/>
      <c r="G70" s="869"/>
      <c r="H70" s="792"/>
      <c r="I70" s="40"/>
      <c r="J70" s="804"/>
      <c r="K70" s="804"/>
      <c r="L70" s="804"/>
      <c r="M70" s="804"/>
      <c r="N70" s="804"/>
      <c r="O70" s="804"/>
      <c r="P70" s="804"/>
      <c r="Q70" s="12">
        <f t="shared" si="0"/>
        <v>60</v>
      </c>
      <c r="R70" s="9" t="s">
        <v>382</v>
      </c>
      <c r="S70" s="185" t="s">
        <v>383</v>
      </c>
      <c r="T70" s="122" t="s">
        <v>384</v>
      </c>
      <c r="U70" s="36" t="s">
        <v>385</v>
      </c>
      <c r="V70" s="49" t="s">
        <v>77</v>
      </c>
      <c r="W70" s="9"/>
      <c r="X70" s="9"/>
      <c r="Y70" s="804"/>
      <c r="Z70" s="7">
        <v>5</v>
      </c>
      <c r="AA70" s="9"/>
      <c r="AB70" s="9"/>
      <c r="AC70" s="9">
        <v>5</v>
      </c>
      <c r="AD70" s="9"/>
      <c r="AE70" s="9"/>
      <c r="AF70" s="9">
        <v>5</v>
      </c>
      <c r="AG70" s="9"/>
      <c r="AH70" s="9"/>
      <c r="AI70" s="9">
        <v>5</v>
      </c>
      <c r="AJ70" s="9"/>
      <c r="AK70" s="9"/>
      <c r="AL70" s="9">
        <v>5</v>
      </c>
      <c r="AM70" s="9"/>
      <c r="AN70" s="97">
        <f aca="true" t="shared" si="11" ref="AN70:AN124">+AO70+AY70+BI70+BS70</f>
        <v>4000</v>
      </c>
      <c r="AO70" s="5">
        <f aca="true" t="shared" si="12" ref="AO70:AO144">SUM(AP70:AW70)</f>
        <v>1000</v>
      </c>
      <c r="AP70" s="5">
        <v>0</v>
      </c>
      <c r="AQ70" s="5">
        <v>0</v>
      </c>
      <c r="AR70" s="5">
        <v>1000</v>
      </c>
      <c r="AS70" s="5">
        <v>0</v>
      </c>
      <c r="AT70" s="5">
        <v>0</v>
      </c>
      <c r="AU70" s="5">
        <v>0</v>
      </c>
      <c r="AV70" s="5">
        <v>0</v>
      </c>
      <c r="AW70" s="5">
        <v>0</v>
      </c>
      <c r="AX70" s="5">
        <v>0</v>
      </c>
      <c r="AY70" s="5">
        <f aca="true" t="shared" si="13" ref="AY70:AY125">SUM(AZ70:BG70)</f>
        <v>1000</v>
      </c>
      <c r="AZ70" s="5">
        <v>0</v>
      </c>
      <c r="BA70" s="5">
        <v>0</v>
      </c>
      <c r="BB70" s="5">
        <v>1000</v>
      </c>
      <c r="BC70" s="5">
        <v>0</v>
      </c>
      <c r="BD70" s="5">
        <v>0</v>
      </c>
      <c r="BE70" s="5">
        <v>0</v>
      </c>
      <c r="BF70" s="5">
        <v>0</v>
      </c>
      <c r="BG70" s="5">
        <v>0</v>
      </c>
      <c r="BH70" s="5">
        <v>0</v>
      </c>
      <c r="BI70" s="5">
        <f aca="true" t="shared" si="14" ref="BI70:BI125">SUM(BJ70:BQ70)</f>
        <v>1000</v>
      </c>
      <c r="BJ70" s="5">
        <v>0</v>
      </c>
      <c r="BK70" s="5">
        <v>0</v>
      </c>
      <c r="BL70" s="5">
        <v>1000</v>
      </c>
      <c r="BM70" s="5">
        <v>0</v>
      </c>
      <c r="BN70" s="5">
        <v>0</v>
      </c>
      <c r="BO70" s="5">
        <v>0</v>
      </c>
      <c r="BP70" s="5">
        <v>0</v>
      </c>
      <c r="BQ70" s="5">
        <v>0</v>
      </c>
      <c r="BR70" s="5">
        <v>0</v>
      </c>
      <c r="BS70" s="5">
        <f aca="true" t="shared" si="15" ref="BS70:BS125">SUM(BT70:CA70)</f>
        <v>1000</v>
      </c>
      <c r="BT70" s="5">
        <v>0</v>
      </c>
      <c r="BU70" s="5">
        <v>0</v>
      </c>
      <c r="BV70" s="5">
        <v>1000</v>
      </c>
      <c r="BW70" s="5">
        <v>0</v>
      </c>
      <c r="BX70" s="5">
        <v>0</v>
      </c>
      <c r="BY70" s="5">
        <v>0</v>
      </c>
      <c r="BZ70" s="5">
        <v>0</v>
      </c>
      <c r="CA70" s="5">
        <v>0</v>
      </c>
      <c r="CB70" s="200"/>
      <c r="CC70" s="216" t="s">
        <v>350</v>
      </c>
      <c r="CD70" s="211"/>
    </row>
    <row r="71" spans="1:82" s="4" customFormat="1" ht="45.75" customHeight="1">
      <c r="A71" s="3"/>
      <c r="B71" s="982"/>
      <c r="C71" s="985"/>
      <c r="D71" s="869"/>
      <c r="E71" s="913"/>
      <c r="F71" s="905"/>
      <c r="G71" s="869"/>
      <c r="H71" s="816" t="s">
        <v>386</v>
      </c>
      <c r="I71" s="790">
        <f>I69+1</f>
        <v>34</v>
      </c>
      <c r="J71" s="802" t="s">
        <v>387</v>
      </c>
      <c r="K71" s="802" t="s">
        <v>388</v>
      </c>
      <c r="L71" s="44">
        <v>1</v>
      </c>
      <c r="M71" s="802">
        <v>5</v>
      </c>
      <c r="N71" s="802"/>
      <c r="O71" s="802"/>
      <c r="P71" s="802"/>
      <c r="Q71" s="12">
        <f t="shared" si="0"/>
        <v>61</v>
      </c>
      <c r="R71" s="9" t="s">
        <v>389</v>
      </c>
      <c r="S71" s="185" t="s">
        <v>390</v>
      </c>
      <c r="T71" s="36" t="s">
        <v>391</v>
      </c>
      <c r="U71" s="36" t="s">
        <v>392</v>
      </c>
      <c r="V71" s="12" t="s">
        <v>77</v>
      </c>
      <c r="W71" s="9"/>
      <c r="X71" s="9"/>
      <c r="Y71" s="802"/>
      <c r="Z71" s="7">
        <v>6</v>
      </c>
      <c r="AA71" s="9"/>
      <c r="AB71" s="9"/>
      <c r="AC71" s="9">
        <v>1</v>
      </c>
      <c r="AD71" s="9"/>
      <c r="AE71" s="9"/>
      <c r="AF71" s="9">
        <v>2</v>
      </c>
      <c r="AG71" s="9"/>
      <c r="AH71" s="9"/>
      <c r="AI71" s="9">
        <v>4</v>
      </c>
      <c r="AJ71" s="9"/>
      <c r="AK71" s="9"/>
      <c r="AL71" s="9">
        <v>6</v>
      </c>
      <c r="AM71" s="9"/>
      <c r="AN71" s="97">
        <f t="shared" si="11"/>
        <v>22400</v>
      </c>
      <c r="AO71" s="5">
        <f t="shared" si="12"/>
        <v>4000</v>
      </c>
      <c r="AP71" s="5">
        <v>0</v>
      </c>
      <c r="AQ71" s="5">
        <v>0</v>
      </c>
      <c r="AR71" s="5">
        <v>4000</v>
      </c>
      <c r="AS71" s="5">
        <v>0</v>
      </c>
      <c r="AT71" s="5">
        <v>0</v>
      </c>
      <c r="AU71" s="5">
        <v>0</v>
      </c>
      <c r="AV71" s="5">
        <v>0</v>
      </c>
      <c r="AW71" s="5">
        <v>0</v>
      </c>
      <c r="AX71" s="5">
        <v>0</v>
      </c>
      <c r="AY71" s="5">
        <f t="shared" si="13"/>
        <v>6000</v>
      </c>
      <c r="AZ71" s="5">
        <v>0</v>
      </c>
      <c r="BA71" s="5">
        <v>0</v>
      </c>
      <c r="BB71" s="5">
        <v>6000</v>
      </c>
      <c r="BC71" s="5">
        <v>0</v>
      </c>
      <c r="BD71" s="5">
        <v>0</v>
      </c>
      <c r="BE71" s="5">
        <v>0</v>
      </c>
      <c r="BF71" s="5">
        <v>0</v>
      </c>
      <c r="BG71" s="5">
        <v>0</v>
      </c>
      <c r="BH71" s="5">
        <v>0</v>
      </c>
      <c r="BI71" s="5">
        <f t="shared" si="14"/>
        <v>6100</v>
      </c>
      <c r="BJ71" s="5">
        <v>0</v>
      </c>
      <c r="BK71" s="5">
        <v>0</v>
      </c>
      <c r="BL71" s="5">
        <v>6100</v>
      </c>
      <c r="BM71" s="5">
        <v>0</v>
      </c>
      <c r="BN71" s="5">
        <v>0</v>
      </c>
      <c r="BO71" s="5">
        <v>0</v>
      </c>
      <c r="BP71" s="5">
        <v>0</v>
      </c>
      <c r="BQ71" s="5">
        <v>0</v>
      </c>
      <c r="BR71" s="5">
        <v>0</v>
      </c>
      <c r="BS71" s="5">
        <f t="shared" si="15"/>
        <v>6300</v>
      </c>
      <c r="BT71" s="5">
        <v>0</v>
      </c>
      <c r="BU71" s="5">
        <v>0</v>
      </c>
      <c r="BV71" s="5">
        <v>6300</v>
      </c>
      <c r="BW71" s="5">
        <v>0</v>
      </c>
      <c r="BX71" s="5">
        <v>0</v>
      </c>
      <c r="BY71" s="5">
        <v>0</v>
      </c>
      <c r="BZ71" s="5">
        <v>0</v>
      </c>
      <c r="CA71" s="5">
        <v>0</v>
      </c>
      <c r="CB71" s="200"/>
      <c r="CC71" s="216" t="s">
        <v>393</v>
      </c>
      <c r="CD71" s="211"/>
    </row>
    <row r="72" spans="1:82" s="4" customFormat="1" ht="48.75" customHeight="1">
      <c r="A72" s="3"/>
      <c r="B72" s="982"/>
      <c r="C72" s="985"/>
      <c r="D72" s="869"/>
      <c r="E72" s="913"/>
      <c r="F72" s="905"/>
      <c r="G72" s="869"/>
      <c r="H72" s="817"/>
      <c r="I72" s="791"/>
      <c r="J72" s="803"/>
      <c r="K72" s="803"/>
      <c r="L72" s="45"/>
      <c r="M72" s="803"/>
      <c r="N72" s="803"/>
      <c r="O72" s="803"/>
      <c r="P72" s="803"/>
      <c r="Q72" s="12">
        <f aca="true" t="shared" si="16" ref="Q72:Q133">Q71+1</f>
        <v>62</v>
      </c>
      <c r="R72" s="9" t="s">
        <v>389</v>
      </c>
      <c r="S72" s="185" t="s">
        <v>390</v>
      </c>
      <c r="T72" s="36" t="s">
        <v>394</v>
      </c>
      <c r="U72" s="36" t="s">
        <v>395</v>
      </c>
      <c r="V72" s="12" t="s">
        <v>77</v>
      </c>
      <c r="W72" s="9"/>
      <c r="X72" s="9"/>
      <c r="Y72" s="803"/>
      <c r="Z72" s="7">
        <v>6</v>
      </c>
      <c r="AA72" s="9"/>
      <c r="AB72" s="9"/>
      <c r="AC72" s="9">
        <v>1</v>
      </c>
      <c r="AD72" s="9"/>
      <c r="AE72" s="9"/>
      <c r="AF72" s="9">
        <v>2</v>
      </c>
      <c r="AG72" s="9"/>
      <c r="AH72" s="9"/>
      <c r="AI72" s="9">
        <v>4</v>
      </c>
      <c r="AJ72" s="9"/>
      <c r="AK72" s="9"/>
      <c r="AL72" s="9">
        <v>6</v>
      </c>
      <c r="AM72" s="9"/>
      <c r="AN72" s="97">
        <f t="shared" si="11"/>
        <v>12100</v>
      </c>
      <c r="AO72" s="5">
        <f t="shared" si="12"/>
        <v>3000</v>
      </c>
      <c r="AP72" s="5">
        <v>0</v>
      </c>
      <c r="AQ72" s="5">
        <v>0</v>
      </c>
      <c r="AR72" s="5">
        <v>3000</v>
      </c>
      <c r="AS72" s="5">
        <v>0</v>
      </c>
      <c r="AT72" s="5">
        <v>0</v>
      </c>
      <c r="AU72" s="5">
        <v>0</v>
      </c>
      <c r="AV72" s="5">
        <v>0</v>
      </c>
      <c r="AW72" s="5">
        <v>0</v>
      </c>
      <c r="AX72" s="5">
        <v>0</v>
      </c>
      <c r="AY72" s="5">
        <f t="shared" si="13"/>
        <v>3000</v>
      </c>
      <c r="AZ72" s="5">
        <v>0</v>
      </c>
      <c r="BA72" s="5">
        <v>0</v>
      </c>
      <c r="BB72" s="5">
        <v>3000</v>
      </c>
      <c r="BC72" s="5">
        <v>0</v>
      </c>
      <c r="BD72" s="5">
        <v>0</v>
      </c>
      <c r="BE72" s="5">
        <v>0</v>
      </c>
      <c r="BF72" s="5">
        <v>0</v>
      </c>
      <c r="BG72" s="5">
        <v>0</v>
      </c>
      <c r="BH72" s="5">
        <v>0</v>
      </c>
      <c r="BI72" s="5">
        <f t="shared" si="14"/>
        <v>3000</v>
      </c>
      <c r="BJ72" s="5">
        <v>0</v>
      </c>
      <c r="BK72" s="5">
        <v>0</v>
      </c>
      <c r="BL72" s="5">
        <v>3000</v>
      </c>
      <c r="BM72" s="5">
        <v>0</v>
      </c>
      <c r="BN72" s="5">
        <v>0</v>
      </c>
      <c r="BO72" s="5">
        <v>0</v>
      </c>
      <c r="BP72" s="5">
        <v>0</v>
      </c>
      <c r="BQ72" s="5">
        <v>0</v>
      </c>
      <c r="BR72" s="5">
        <v>0</v>
      </c>
      <c r="BS72" s="5">
        <f t="shared" si="15"/>
        <v>3100</v>
      </c>
      <c r="BT72" s="5">
        <v>0</v>
      </c>
      <c r="BU72" s="5">
        <v>0</v>
      </c>
      <c r="BV72" s="5">
        <v>3100</v>
      </c>
      <c r="BW72" s="5">
        <v>0</v>
      </c>
      <c r="BX72" s="5">
        <v>0</v>
      </c>
      <c r="BY72" s="5">
        <v>0</v>
      </c>
      <c r="BZ72" s="5">
        <v>0</v>
      </c>
      <c r="CA72" s="5">
        <v>0</v>
      </c>
      <c r="CB72" s="200"/>
      <c r="CC72" s="216" t="s">
        <v>396</v>
      </c>
      <c r="CD72" s="211"/>
    </row>
    <row r="73" spans="1:82" s="4" customFormat="1" ht="53.25" customHeight="1">
      <c r="A73" s="3"/>
      <c r="B73" s="982"/>
      <c r="C73" s="985"/>
      <c r="D73" s="869"/>
      <c r="E73" s="913"/>
      <c r="F73" s="905"/>
      <c r="G73" s="869"/>
      <c r="H73" s="817"/>
      <c r="I73" s="791"/>
      <c r="J73" s="803"/>
      <c r="K73" s="803"/>
      <c r="L73" s="45"/>
      <c r="M73" s="803"/>
      <c r="N73" s="803"/>
      <c r="O73" s="803"/>
      <c r="P73" s="803"/>
      <c r="Q73" s="12">
        <f t="shared" si="16"/>
        <v>63</v>
      </c>
      <c r="R73" s="9" t="s">
        <v>389</v>
      </c>
      <c r="S73" s="185" t="s">
        <v>390</v>
      </c>
      <c r="T73" s="36" t="s">
        <v>397</v>
      </c>
      <c r="U73" s="36" t="s">
        <v>398</v>
      </c>
      <c r="V73" s="12" t="s">
        <v>67</v>
      </c>
      <c r="W73" s="9"/>
      <c r="X73" s="9"/>
      <c r="Y73" s="803"/>
      <c r="Z73" s="10">
        <v>1</v>
      </c>
      <c r="AA73" s="9"/>
      <c r="AB73" s="9"/>
      <c r="AC73" s="9">
        <v>100</v>
      </c>
      <c r="AD73" s="9"/>
      <c r="AE73" s="9"/>
      <c r="AF73" s="9">
        <v>100</v>
      </c>
      <c r="AG73" s="9"/>
      <c r="AH73" s="9"/>
      <c r="AI73" s="9">
        <v>100</v>
      </c>
      <c r="AJ73" s="9"/>
      <c r="AK73" s="9"/>
      <c r="AL73" s="9">
        <v>100</v>
      </c>
      <c r="AM73" s="9"/>
      <c r="AN73" s="97">
        <f t="shared" si="11"/>
        <v>5600</v>
      </c>
      <c r="AO73" s="5">
        <f t="shared" si="12"/>
        <v>1000</v>
      </c>
      <c r="AP73" s="5">
        <v>0</v>
      </c>
      <c r="AQ73" s="5">
        <v>0</v>
      </c>
      <c r="AR73" s="5">
        <v>1000</v>
      </c>
      <c r="AS73" s="5">
        <v>0</v>
      </c>
      <c r="AT73" s="5">
        <v>0</v>
      </c>
      <c r="AU73" s="5">
        <v>0</v>
      </c>
      <c r="AV73" s="5">
        <v>0</v>
      </c>
      <c r="AW73" s="5">
        <v>0</v>
      </c>
      <c r="AX73" s="5">
        <v>0</v>
      </c>
      <c r="AY73" s="5">
        <f t="shared" si="13"/>
        <v>1500</v>
      </c>
      <c r="AZ73" s="5">
        <v>0</v>
      </c>
      <c r="BA73" s="5">
        <v>0</v>
      </c>
      <c r="BB73" s="5">
        <v>1500</v>
      </c>
      <c r="BC73" s="5">
        <v>0</v>
      </c>
      <c r="BD73" s="5">
        <v>0</v>
      </c>
      <c r="BE73" s="5">
        <v>0</v>
      </c>
      <c r="BF73" s="5">
        <v>0</v>
      </c>
      <c r="BG73" s="5">
        <v>0</v>
      </c>
      <c r="BH73" s="5">
        <v>0</v>
      </c>
      <c r="BI73" s="5">
        <f t="shared" si="14"/>
        <v>1500</v>
      </c>
      <c r="BJ73" s="5">
        <v>0</v>
      </c>
      <c r="BK73" s="5">
        <v>0</v>
      </c>
      <c r="BL73" s="5">
        <v>1500</v>
      </c>
      <c r="BM73" s="5">
        <v>0</v>
      </c>
      <c r="BN73" s="5">
        <v>0</v>
      </c>
      <c r="BO73" s="5">
        <v>0</v>
      </c>
      <c r="BP73" s="5">
        <v>0</v>
      </c>
      <c r="BQ73" s="5">
        <v>0</v>
      </c>
      <c r="BR73" s="5">
        <v>0</v>
      </c>
      <c r="BS73" s="5">
        <f t="shared" si="15"/>
        <v>1600</v>
      </c>
      <c r="BT73" s="5">
        <v>0</v>
      </c>
      <c r="BU73" s="5">
        <v>0</v>
      </c>
      <c r="BV73" s="5">
        <v>1600</v>
      </c>
      <c r="BW73" s="5">
        <v>0</v>
      </c>
      <c r="BX73" s="5">
        <v>0</v>
      </c>
      <c r="BY73" s="5">
        <v>0</v>
      </c>
      <c r="BZ73" s="5">
        <v>0</v>
      </c>
      <c r="CA73" s="5">
        <v>0</v>
      </c>
      <c r="CB73" s="200"/>
      <c r="CC73" s="216" t="s">
        <v>217</v>
      </c>
      <c r="CD73" s="211"/>
    </row>
    <row r="74" spans="1:82" s="4" customFormat="1" ht="56.25" customHeight="1">
      <c r="A74" s="3"/>
      <c r="B74" s="982"/>
      <c r="C74" s="985"/>
      <c r="D74" s="869"/>
      <c r="E74" s="913"/>
      <c r="F74" s="905"/>
      <c r="G74" s="869"/>
      <c r="H74" s="817"/>
      <c r="I74" s="791"/>
      <c r="J74" s="803"/>
      <c r="K74" s="803"/>
      <c r="L74" s="45"/>
      <c r="M74" s="803"/>
      <c r="N74" s="803"/>
      <c r="O74" s="803"/>
      <c r="P74" s="803"/>
      <c r="Q74" s="12">
        <f t="shared" si="16"/>
        <v>64</v>
      </c>
      <c r="R74" s="9" t="s">
        <v>389</v>
      </c>
      <c r="S74" s="185" t="s">
        <v>390</v>
      </c>
      <c r="T74" s="36" t="s">
        <v>399</v>
      </c>
      <c r="U74" s="36" t="s">
        <v>400</v>
      </c>
      <c r="V74" s="12" t="s">
        <v>67</v>
      </c>
      <c r="W74" s="9"/>
      <c r="X74" s="9"/>
      <c r="Y74" s="803"/>
      <c r="Z74" s="10">
        <v>0.5</v>
      </c>
      <c r="AA74" s="9"/>
      <c r="AB74" s="9"/>
      <c r="AC74" s="9">
        <v>50</v>
      </c>
      <c r="AD74" s="9"/>
      <c r="AE74" s="9"/>
      <c r="AF74" s="9">
        <v>50</v>
      </c>
      <c r="AG74" s="9"/>
      <c r="AH74" s="9"/>
      <c r="AI74" s="9">
        <v>50</v>
      </c>
      <c r="AJ74" s="9"/>
      <c r="AK74" s="9"/>
      <c r="AL74" s="9">
        <v>50</v>
      </c>
      <c r="AM74" s="9"/>
      <c r="AN74" s="97">
        <f t="shared" si="11"/>
        <v>4300</v>
      </c>
      <c r="AO74" s="5">
        <f t="shared" si="12"/>
        <v>1000</v>
      </c>
      <c r="AP74" s="5">
        <v>0</v>
      </c>
      <c r="AQ74" s="5">
        <v>0</v>
      </c>
      <c r="AR74" s="5">
        <v>1000</v>
      </c>
      <c r="AS74" s="5">
        <v>0</v>
      </c>
      <c r="AT74" s="5">
        <v>0</v>
      </c>
      <c r="AU74" s="5">
        <v>0</v>
      </c>
      <c r="AV74" s="5">
        <v>0</v>
      </c>
      <c r="AW74" s="5">
        <v>0</v>
      </c>
      <c r="AX74" s="5">
        <v>0</v>
      </c>
      <c r="AY74" s="5">
        <f t="shared" si="13"/>
        <v>1000</v>
      </c>
      <c r="AZ74" s="5">
        <v>0</v>
      </c>
      <c r="BA74" s="5">
        <v>0</v>
      </c>
      <c r="BB74" s="5">
        <v>1000</v>
      </c>
      <c r="BC74" s="5">
        <v>0</v>
      </c>
      <c r="BD74" s="5">
        <v>0</v>
      </c>
      <c r="BE74" s="5">
        <v>0</v>
      </c>
      <c r="BF74" s="5">
        <v>0</v>
      </c>
      <c r="BG74" s="5">
        <v>0</v>
      </c>
      <c r="BH74" s="5">
        <v>0</v>
      </c>
      <c r="BI74" s="5">
        <f t="shared" si="14"/>
        <v>1100</v>
      </c>
      <c r="BJ74" s="5">
        <v>0</v>
      </c>
      <c r="BK74" s="5">
        <v>0</v>
      </c>
      <c r="BL74" s="5">
        <v>1100</v>
      </c>
      <c r="BM74" s="5">
        <v>0</v>
      </c>
      <c r="BN74" s="5">
        <v>0</v>
      </c>
      <c r="BO74" s="5">
        <v>0</v>
      </c>
      <c r="BP74" s="5">
        <v>0</v>
      </c>
      <c r="BQ74" s="5">
        <v>0</v>
      </c>
      <c r="BR74" s="5">
        <v>0</v>
      </c>
      <c r="BS74" s="5">
        <f t="shared" si="15"/>
        <v>1200</v>
      </c>
      <c r="BT74" s="5">
        <v>0</v>
      </c>
      <c r="BU74" s="5">
        <v>0</v>
      </c>
      <c r="BV74" s="5">
        <v>1200</v>
      </c>
      <c r="BW74" s="5">
        <v>0</v>
      </c>
      <c r="BX74" s="5">
        <v>0</v>
      </c>
      <c r="BY74" s="5">
        <v>0</v>
      </c>
      <c r="BZ74" s="5">
        <v>0</v>
      </c>
      <c r="CA74" s="5">
        <v>0</v>
      </c>
      <c r="CB74" s="200"/>
      <c r="CC74" s="216" t="s">
        <v>401</v>
      </c>
      <c r="CD74" s="211"/>
    </row>
    <row r="75" spans="1:82" s="4" customFormat="1" ht="54" customHeight="1">
      <c r="A75" s="3"/>
      <c r="B75" s="982"/>
      <c r="C75" s="985"/>
      <c r="D75" s="869"/>
      <c r="E75" s="913"/>
      <c r="F75" s="905"/>
      <c r="G75" s="869"/>
      <c r="H75" s="817"/>
      <c r="I75" s="791"/>
      <c r="J75" s="803"/>
      <c r="K75" s="803"/>
      <c r="L75" s="45"/>
      <c r="M75" s="803"/>
      <c r="N75" s="803"/>
      <c r="O75" s="803"/>
      <c r="P75" s="803"/>
      <c r="Q75" s="12">
        <f t="shared" si="16"/>
        <v>65</v>
      </c>
      <c r="R75" s="9" t="s">
        <v>389</v>
      </c>
      <c r="S75" s="185" t="s">
        <v>390</v>
      </c>
      <c r="T75" s="36" t="s">
        <v>402</v>
      </c>
      <c r="U75" s="36" t="s">
        <v>403</v>
      </c>
      <c r="V75" s="47" t="s">
        <v>67</v>
      </c>
      <c r="W75" s="9"/>
      <c r="X75" s="9"/>
      <c r="Y75" s="803"/>
      <c r="Z75" s="7">
        <v>1</v>
      </c>
      <c r="AA75" s="9"/>
      <c r="AB75" s="9"/>
      <c r="AC75" s="9">
        <v>0</v>
      </c>
      <c r="AD75" s="9"/>
      <c r="AE75" s="9"/>
      <c r="AF75" s="9">
        <v>1</v>
      </c>
      <c r="AG75" s="9"/>
      <c r="AH75" s="9"/>
      <c r="AI75" s="9">
        <v>0</v>
      </c>
      <c r="AJ75" s="9"/>
      <c r="AK75" s="9"/>
      <c r="AL75" s="9">
        <v>0</v>
      </c>
      <c r="AM75" s="9"/>
      <c r="AN75" s="97">
        <f t="shared" si="11"/>
        <v>27400</v>
      </c>
      <c r="AO75" s="5">
        <f t="shared" si="12"/>
        <v>6000</v>
      </c>
      <c r="AP75" s="5">
        <v>0</v>
      </c>
      <c r="AQ75" s="5">
        <v>0</v>
      </c>
      <c r="AR75" s="5">
        <v>6000</v>
      </c>
      <c r="AS75" s="5">
        <v>0</v>
      </c>
      <c r="AT75" s="5">
        <v>0</v>
      </c>
      <c r="AU75" s="5">
        <v>0</v>
      </c>
      <c r="AV75" s="5">
        <v>0</v>
      </c>
      <c r="AW75" s="5">
        <v>0</v>
      </c>
      <c r="AX75" s="5">
        <v>0</v>
      </c>
      <c r="AY75" s="5">
        <f t="shared" si="13"/>
        <v>7000</v>
      </c>
      <c r="AZ75" s="5">
        <v>0</v>
      </c>
      <c r="BA75" s="5">
        <v>0</v>
      </c>
      <c r="BB75" s="5">
        <v>7000</v>
      </c>
      <c r="BC75" s="5">
        <v>0</v>
      </c>
      <c r="BD75" s="5">
        <v>0</v>
      </c>
      <c r="BE75" s="5">
        <v>0</v>
      </c>
      <c r="BF75" s="5">
        <v>0</v>
      </c>
      <c r="BG75" s="5">
        <v>0</v>
      </c>
      <c r="BH75" s="5">
        <v>0</v>
      </c>
      <c r="BI75" s="5">
        <f t="shared" si="14"/>
        <v>7200</v>
      </c>
      <c r="BJ75" s="5">
        <v>0</v>
      </c>
      <c r="BK75" s="5">
        <v>0</v>
      </c>
      <c r="BL75" s="5">
        <v>7200</v>
      </c>
      <c r="BM75" s="5">
        <v>0</v>
      </c>
      <c r="BN75" s="5">
        <v>0</v>
      </c>
      <c r="BO75" s="5">
        <v>0</v>
      </c>
      <c r="BP75" s="5">
        <v>0</v>
      </c>
      <c r="BQ75" s="5">
        <v>0</v>
      </c>
      <c r="BR75" s="5">
        <v>0</v>
      </c>
      <c r="BS75" s="5">
        <f t="shared" si="15"/>
        <v>7200</v>
      </c>
      <c r="BT75" s="5">
        <v>0</v>
      </c>
      <c r="BU75" s="5">
        <v>0</v>
      </c>
      <c r="BV75" s="5">
        <v>7200</v>
      </c>
      <c r="BW75" s="5">
        <v>0</v>
      </c>
      <c r="BX75" s="5">
        <v>0</v>
      </c>
      <c r="BY75" s="5">
        <v>0</v>
      </c>
      <c r="BZ75" s="5">
        <v>0</v>
      </c>
      <c r="CA75" s="5">
        <v>0</v>
      </c>
      <c r="CB75" s="200"/>
      <c r="CC75" s="216" t="s">
        <v>393</v>
      </c>
      <c r="CD75" s="211"/>
    </row>
    <row r="76" spans="1:82" s="4" customFormat="1" ht="49.5" customHeight="1">
      <c r="A76" s="3"/>
      <c r="B76" s="982"/>
      <c r="C76" s="985"/>
      <c r="D76" s="869"/>
      <c r="E76" s="913"/>
      <c r="F76" s="905"/>
      <c r="G76" s="869"/>
      <c r="H76" s="817"/>
      <c r="I76" s="791"/>
      <c r="J76" s="803"/>
      <c r="K76" s="803"/>
      <c r="L76" s="45"/>
      <c r="M76" s="803"/>
      <c r="N76" s="803"/>
      <c r="O76" s="803"/>
      <c r="P76" s="803"/>
      <c r="Q76" s="12">
        <f t="shared" si="16"/>
        <v>66</v>
      </c>
      <c r="R76" s="9" t="s">
        <v>389</v>
      </c>
      <c r="S76" s="185" t="s">
        <v>390</v>
      </c>
      <c r="T76" s="36" t="s">
        <v>404</v>
      </c>
      <c r="U76" s="36" t="s">
        <v>405</v>
      </c>
      <c r="V76" s="48" t="s">
        <v>67</v>
      </c>
      <c r="W76" s="9"/>
      <c r="X76" s="9"/>
      <c r="Y76" s="803"/>
      <c r="Z76" s="7">
        <v>1</v>
      </c>
      <c r="AA76" s="9"/>
      <c r="AB76" s="9"/>
      <c r="AC76" s="9">
        <v>0</v>
      </c>
      <c r="AD76" s="9"/>
      <c r="AE76" s="9"/>
      <c r="AF76" s="9">
        <v>1</v>
      </c>
      <c r="AG76" s="9"/>
      <c r="AH76" s="9"/>
      <c r="AI76" s="9">
        <v>0</v>
      </c>
      <c r="AJ76" s="9"/>
      <c r="AK76" s="9"/>
      <c r="AL76" s="9">
        <v>0</v>
      </c>
      <c r="AM76" s="9"/>
      <c r="AN76" s="97">
        <f t="shared" si="11"/>
        <v>13750</v>
      </c>
      <c r="AO76" s="5">
        <f t="shared" si="12"/>
        <v>3000</v>
      </c>
      <c r="AP76" s="5">
        <v>0</v>
      </c>
      <c r="AQ76" s="5">
        <v>0</v>
      </c>
      <c r="AR76" s="5">
        <v>3000</v>
      </c>
      <c r="AS76" s="5">
        <v>0</v>
      </c>
      <c r="AT76" s="5">
        <v>0</v>
      </c>
      <c r="AU76" s="5">
        <v>0</v>
      </c>
      <c r="AV76" s="5">
        <v>0</v>
      </c>
      <c r="AW76" s="5">
        <v>0</v>
      </c>
      <c r="AX76" s="5">
        <v>0</v>
      </c>
      <c r="AY76" s="5">
        <f t="shared" si="13"/>
        <v>3500</v>
      </c>
      <c r="AZ76" s="5">
        <v>0</v>
      </c>
      <c r="BA76" s="5">
        <v>0</v>
      </c>
      <c r="BB76" s="5">
        <v>3500</v>
      </c>
      <c r="BC76" s="5">
        <v>0</v>
      </c>
      <c r="BD76" s="5">
        <v>0</v>
      </c>
      <c r="BE76" s="5">
        <v>0</v>
      </c>
      <c r="BF76" s="5">
        <v>0</v>
      </c>
      <c r="BG76" s="5">
        <v>0</v>
      </c>
      <c r="BH76" s="5">
        <v>0</v>
      </c>
      <c r="BI76" s="5">
        <f t="shared" si="14"/>
        <v>3600</v>
      </c>
      <c r="BJ76" s="5">
        <v>0</v>
      </c>
      <c r="BK76" s="5">
        <v>0</v>
      </c>
      <c r="BL76" s="5">
        <v>3600</v>
      </c>
      <c r="BM76" s="5">
        <v>0</v>
      </c>
      <c r="BN76" s="5">
        <v>0</v>
      </c>
      <c r="BO76" s="5">
        <v>0</v>
      </c>
      <c r="BP76" s="5">
        <v>0</v>
      </c>
      <c r="BQ76" s="5">
        <v>0</v>
      </c>
      <c r="BR76" s="5">
        <v>0</v>
      </c>
      <c r="BS76" s="5">
        <f t="shared" si="15"/>
        <v>3650</v>
      </c>
      <c r="BT76" s="5">
        <v>0</v>
      </c>
      <c r="BU76" s="5">
        <v>0</v>
      </c>
      <c r="BV76" s="5">
        <v>3650</v>
      </c>
      <c r="BW76" s="5">
        <v>0</v>
      </c>
      <c r="BX76" s="5">
        <v>0</v>
      </c>
      <c r="BY76" s="5">
        <v>0</v>
      </c>
      <c r="BZ76" s="5">
        <v>0</v>
      </c>
      <c r="CA76" s="5">
        <v>0</v>
      </c>
      <c r="CB76" s="200"/>
      <c r="CC76" s="216" t="s">
        <v>393</v>
      </c>
      <c r="CD76" s="211"/>
    </row>
    <row r="77" spans="1:82" s="4" customFormat="1" ht="73.5" customHeight="1">
      <c r="A77" s="3"/>
      <c r="B77" s="982"/>
      <c r="C77" s="985"/>
      <c r="D77" s="869"/>
      <c r="E77" s="913"/>
      <c r="F77" s="905"/>
      <c r="G77" s="869"/>
      <c r="H77" s="817"/>
      <c r="I77" s="791"/>
      <c r="J77" s="803"/>
      <c r="K77" s="803"/>
      <c r="L77" s="45"/>
      <c r="M77" s="803"/>
      <c r="N77" s="803"/>
      <c r="O77" s="803"/>
      <c r="P77" s="803"/>
      <c r="Q77" s="12">
        <f t="shared" si="16"/>
        <v>67</v>
      </c>
      <c r="R77" s="9" t="s">
        <v>389</v>
      </c>
      <c r="S77" s="185" t="s">
        <v>390</v>
      </c>
      <c r="T77" s="36" t="s">
        <v>406</v>
      </c>
      <c r="U77" s="36" t="s">
        <v>407</v>
      </c>
      <c r="V77" s="12" t="s">
        <v>67</v>
      </c>
      <c r="W77" s="9"/>
      <c r="X77" s="9"/>
      <c r="Y77" s="803"/>
      <c r="Z77" s="7">
        <v>1</v>
      </c>
      <c r="AA77" s="9"/>
      <c r="AB77" s="9"/>
      <c r="AC77" s="9">
        <v>1</v>
      </c>
      <c r="AD77" s="9"/>
      <c r="AE77" s="9"/>
      <c r="AF77" s="9">
        <v>1</v>
      </c>
      <c r="AG77" s="9"/>
      <c r="AH77" s="9"/>
      <c r="AI77" s="9">
        <v>1</v>
      </c>
      <c r="AJ77" s="9"/>
      <c r="AK77" s="9"/>
      <c r="AL77" s="9">
        <v>1</v>
      </c>
      <c r="AM77" s="9"/>
      <c r="AN77" s="97">
        <f t="shared" si="11"/>
        <v>4000</v>
      </c>
      <c r="AO77" s="5">
        <f t="shared" si="12"/>
        <v>1000</v>
      </c>
      <c r="AP77" s="5">
        <v>0</v>
      </c>
      <c r="AQ77" s="5">
        <v>0</v>
      </c>
      <c r="AR77" s="5">
        <v>1000</v>
      </c>
      <c r="AS77" s="5">
        <v>0</v>
      </c>
      <c r="AT77" s="5">
        <v>0</v>
      </c>
      <c r="AU77" s="5">
        <v>0</v>
      </c>
      <c r="AV77" s="5">
        <v>0</v>
      </c>
      <c r="AW77" s="5">
        <v>0</v>
      </c>
      <c r="AX77" s="5">
        <v>0</v>
      </c>
      <c r="AY77" s="5">
        <f t="shared" si="13"/>
        <v>1000</v>
      </c>
      <c r="AZ77" s="5">
        <v>0</v>
      </c>
      <c r="BA77" s="5">
        <v>0</v>
      </c>
      <c r="BB77" s="5">
        <v>1000</v>
      </c>
      <c r="BC77" s="5">
        <v>0</v>
      </c>
      <c r="BD77" s="5">
        <v>0</v>
      </c>
      <c r="BE77" s="5">
        <v>0</v>
      </c>
      <c r="BF77" s="5">
        <v>0</v>
      </c>
      <c r="BG77" s="5">
        <v>0</v>
      </c>
      <c r="BH77" s="5">
        <v>0</v>
      </c>
      <c r="BI77" s="5">
        <f t="shared" si="14"/>
        <v>1000</v>
      </c>
      <c r="BJ77" s="5">
        <v>0</v>
      </c>
      <c r="BK77" s="5">
        <v>0</v>
      </c>
      <c r="BL77" s="5">
        <v>1000</v>
      </c>
      <c r="BM77" s="5">
        <v>0</v>
      </c>
      <c r="BN77" s="5">
        <v>0</v>
      </c>
      <c r="BO77" s="5">
        <v>0</v>
      </c>
      <c r="BP77" s="5">
        <v>0</v>
      </c>
      <c r="BQ77" s="5">
        <v>0</v>
      </c>
      <c r="BR77" s="5">
        <v>0</v>
      </c>
      <c r="BS77" s="5">
        <f t="shared" si="15"/>
        <v>1000</v>
      </c>
      <c r="BT77" s="5">
        <v>0</v>
      </c>
      <c r="BU77" s="5">
        <v>0</v>
      </c>
      <c r="BV77" s="5">
        <v>1000</v>
      </c>
      <c r="BW77" s="5">
        <v>0</v>
      </c>
      <c r="BX77" s="5">
        <v>0</v>
      </c>
      <c r="BY77" s="5">
        <v>0</v>
      </c>
      <c r="BZ77" s="5">
        <v>0</v>
      </c>
      <c r="CA77" s="5">
        <v>0</v>
      </c>
      <c r="CB77" s="200"/>
      <c r="CC77" s="216" t="s">
        <v>393</v>
      </c>
      <c r="CD77" s="211"/>
    </row>
    <row r="78" spans="1:82" s="4" customFormat="1" ht="44.25" customHeight="1">
      <c r="A78" s="3"/>
      <c r="B78" s="982"/>
      <c r="C78" s="985"/>
      <c r="D78" s="869"/>
      <c r="E78" s="913"/>
      <c r="F78" s="905"/>
      <c r="G78" s="869"/>
      <c r="H78" s="817"/>
      <c r="I78" s="791"/>
      <c r="J78" s="803" t="s">
        <v>408</v>
      </c>
      <c r="K78" s="803" t="s">
        <v>409</v>
      </c>
      <c r="L78" s="45" t="s">
        <v>410</v>
      </c>
      <c r="M78" s="803"/>
      <c r="N78" s="803"/>
      <c r="O78" s="803"/>
      <c r="P78" s="803"/>
      <c r="Q78" s="12">
        <f t="shared" si="16"/>
        <v>68</v>
      </c>
      <c r="R78" s="9" t="s">
        <v>389</v>
      </c>
      <c r="S78" s="185" t="s">
        <v>390</v>
      </c>
      <c r="T78" s="36" t="s">
        <v>411</v>
      </c>
      <c r="U78" s="36" t="s">
        <v>412</v>
      </c>
      <c r="V78" s="32" t="s">
        <v>67</v>
      </c>
      <c r="W78" s="9"/>
      <c r="X78" s="9"/>
      <c r="Y78" s="803"/>
      <c r="Z78" s="10">
        <v>1</v>
      </c>
      <c r="AA78" s="9"/>
      <c r="AB78" s="9"/>
      <c r="AC78" s="10">
        <v>1</v>
      </c>
      <c r="AD78" s="9"/>
      <c r="AE78" s="9"/>
      <c r="AF78" s="10">
        <v>1</v>
      </c>
      <c r="AG78" s="9"/>
      <c r="AH78" s="9"/>
      <c r="AI78" s="10">
        <v>1</v>
      </c>
      <c r="AJ78" s="9"/>
      <c r="AK78" s="9"/>
      <c r="AL78" s="10">
        <v>1</v>
      </c>
      <c r="AM78" s="9"/>
      <c r="AN78" s="97">
        <f t="shared" si="11"/>
        <v>8150</v>
      </c>
      <c r="AO78" s="5">
        <f t="shared" si="12"/>
        <v>2000</v>
      </c>
      <c r="AP78" s="5">
        <v>0</v>
      </c>
      <c r="AQ78" s="5">
        <v>0</v>
      </c>
      <c r="AR78" s="5">
        <v>2000</v>
      </c>
      <c r="AS78" s="5">
        <v>0</v>
      </c>
      <c r="AT78" s="5">
        <v>0</v>
      </c>
      <c r="AU78" s="5">
        <v>0</v>
      </c>
      <c r="AV78" s="5">
        <v>0</v>
      </c>
      <c r="AW78" s="5">
        <v>0</v>
      </c>
      <c r="AX78" s="5">
        <v>0</v>
      </c>
      <c r="AY78" s="5">
        <f t="shared" si="13"/>
        <v>2000</v>
      </c>
      <c r="AZ78" s="5">
        <v>0</v>
      </c>
      <c r="BA78" s="5">
        <v>0</v>
      </c>
      <c r="BB78" s="5">
        <v>2000</v>
      </c>
      <c r="BC78" s="5">
        <v>0</v>
      </c>
      <c r="BD78" s="5">
        <v>0</v>
      </c>
      <c r="BE78" s="5">
        <v>0</v>
      </c>
      <c r="BF78" s="5">
        <v>0</v>
      </c>
      <c r="BG78" s="5">
        <v>0</v>
      </c>
      <c r="BH78" s="5">
        <v>0</v>
      </c>
      <c r="BI78" s="5">
        <f t="shared" si="14"/>
        <v>2050</v>
      </c>
      <c r="BJ78" s="5">
        <v>0</v>
      </c>
      <c r="BK78" s="5">
        <v>0</v>
      </c>
      <c r="BL78" s="5">
        <v>2050</v>
      </c>
      <c r="BM78" s="5">
        <v>0</v>
      </c>
      <c r="BN78" s="5">
        <v>0</v>
      </c>
      <c r="BO78" s="5">
        <v>0</v>
      </c>
      <c r="BP78" s="5">
        <v>0</v>
      </c>
      <c r="BQ78" s="5">
        <v>0</v>
      </c>
      <c r="BR78" s="5">
        <v>0</v>
      </c>
      <c r="BS78" s="5">
        <f t="shared" si="15"/>
        <v>2100</v>
      </c>
      <c r="BT78" s="5">
        <v>0</v>
      </c>
      <c r="BU78" s="5">
        <v>0</v>
      </c>
      <c r="BV78" s="5">
        <v>2100</v>
      </c>
      <c r="BW78" s="5">
        <v>0</v>
      </c>
      <c r="BX78" s="5">
        <v>0</v>
      </c>
      <c r="BY78" s="5">
        <v>0</v>
      </c>
      <c r="BZ78" s="5">
        <v>0</v>
      </c>
      <c r="CA78" s="5">
        <v>0</v>
      </c>
      <c r="CB78" s="200"/>
      <c r="CC78" s="216" t="s">
        <v>393</v>
      </c>
      <c r="CD78" s="211"/>
    </row>
    <row r="79" spans="1:82" s="4" customFormat="1" ht="40.5" customHeight="1">
      <c r="A79" s="3"/>
      <c r="B79" s="982"/>
      <c r="C79" s="985"/>
      <c r="D79" s="869"/>
      <c r="E79" s="913"/>
      <c r="F79" s="905"/>
      <c r="G79" s="869"/>
      <c r="H79" s="817"/>
      <c r="I79" s="791"/>
      <c r="J79" s="803"/>
      <c r="K79" s="803"/>
      <c r="L79" s="45"/>
      <c r="M79" s="803"/>
      <c r="N79" s="803"/>
      <c r="O79" s="803"/>
      <c r="P79" s="803"/>
      <c r="Q79" s="12">
        <f t="shared" si="16"/>
        <v>69</v>
      </c>
      <c r="R79" s="9" t="s">
        <v>389</v>
      </c>
      <c r="S79" s="185" t="s">
        <v>390</v>
      </c>
      <c r="T79" s="36" t="s">
        <v>413</v>
      </c>
      <c r="U79" s="36" t="s">
        <v>414</v>
      </c>
      <c r="V79" s="12" t="s">
        <v>67</v>
      </c>
      <c r="W79" s="9"/>
      <c r="X79" s="9"/>
      <c r="Y79" s="803"/>
      <c r="Z79" s="7">
        <v>2</v>
      </c>
      <c r="AA79" s="9"/>
      <c r="AB79" s="9"/>
      <c r="AC79" s="9">
        <v>2</v>
      </c>
      <c r="AD79" s="9"/>
      <c r="AE79" s="9"/>
      <c r="AF79" s="9">
        <v>2</v>
      </c>
      <c r="AG79" s="9"/>
      <c r="AH79" s="9"/>
      <c r="AI79" s="9">
        <v>2</v>
      </c>
      <c r="AJ79" s="9"/>
      <c r="AK79" s="9"/>
      <c r="AL79" s="9">
        <v>2</v>
      </c>
      <c r="AM79" s="9"/>
      <c r="AN79" s="97">
        <f t="shared" si="11"/>
        <v>4200</v>
      </c>
      <c r="AO79" s="5">
        <f t="shared" si="12"/>
        <v>1000</v>
      </c>
      <c r="AP79" s="5">
        <v>0</v>
      </c>
      <c r="AQ79" s="5">
        <v>0</v>
      </c>
      <c r="AR79" s="5">
        <v>1000</v>
      </c>
      <c r="AS79" s="5">
        <v>0</v>
      </c>
      <c r="AT79" s="5">
        <v>0</v>
      </c>
      <c r="AU79" s="5">
        <v>0</v>
      </c>
      <c r="AV79" s="5">
        <v>0</v>
      </c>
      <c r="AW79" s="5">
        <v>0</v>
      </c>
      <c r="AX79" s="5">
        <v>0</v>
      </c>
      <c r="AY79" s="5">
        <f t="shared" si="13"/>
        <v>1000</v>
      </c>
      <c r="AZ79" s="5">
        <v>0</v>
      </c>
      <c r="BA79" s="5">
        <v>0</v>
      </c>
      <c r="BB79" s="5">
        <v>1000</v>
      </c>
      <c r="BC79" s="5">
        <v>0</v>
      </c>
      <c r="BD79" s="5">
        <v>0</v>
      </c>
      <c r="BE79" s="5">
        <v>0</v>
      </c>
      <c r="BF79" s="5">
        <v>0</v>
      </c>
      <c r="BG79" s="5">
        <v>0</v>
      </c>
      <c r="BH79" s="5">
        <v>0</v>
      </c>
      <c r="BI79" s="5">
        <f t="shared" si="14"/>
        <v>1100</v>
      </c>
      <c r="BJ79" s="5">
        <v>0</v>
      </c>
      <c r="BK79" s="5">
        <v>0</v>
      </c>
      <c r="BL79" s="5">
        <v>1100</v>
      </c>
      <c r="BM79" s="5">
        <v>0</v>
      </c>
      <c r="BN79" s="5">
        <v>0</v>
      </c>
      <c r="BO79" s="5">
        <v>0</v>
      </c>
      <c r="BP79" s="5">
        <v>0</v>
      </c>
      <c r="BQ79" s="5">
        <v>0</v>
      </c>
      <c r="BR79" s="5">
        <v>0</v>
      </c>
      <c r="BS79" s="5">
        <f t="shared" si="15"/>
        <v>1100</v>
      </c>
      <c r="BT79" s="5">
        <v>0</v>
      </c>
      <c r="BU79" s="5">
        <v>0</v>
      </c>
      <c r="BV79" s="5">
        <v>1100</v>
      </c>
      <c r="BW79" s="5">
        <v>0</v>
      </c>
      <c r="BX79" s="5">
        <v>0</v>
      </c>
      <c r="BY79" s="5">
        <v>0</v>
      </c>
      <c r="BZ79" s="5">
        <v>0</v>
      </c>
      <c r="CA79" s="5">
        <v>0</v>
      </c>
      <c r="CB79" s="200"/>
      <c r="CC79" s="216" t="s">
        <v>393</v>
      </c>
      <c r="CD79" s="211"/>
    </row>
    <row r="80" spans="1:82" s="4" customFormat="1" ht="58.5" customHeight="1">
      <c r="A80" s="3"/>
      <c r="B80" s="982"/>
      <c r="C80" s="985"/>
      <c r="D80" s="869"/>
      <c r="E80" s="913"/>
      <c r="F80" s="905"/>
      <c r="G80" s="869"/>
      <c r="H80" s="818"/>
      <c r="I80" s="792"/>
      <c r="J80" s="804" t="s">
        <v>415</v>
      </c>
      <c r="K80" s="804" t="s">
        <v>416</v>
      </c>
      <c r="L80" s="46" t="s">
        <v>410</v>
      </c>
      <c r="M80" s="804"/>
      <c r="N80" s="804"/>
      <c r="O80" s="804"/>
      <c r="P80" s="804"/>
      <c r="Q80" s="12">
        <f t="shared" si="16"/>
        <v>70</v>
      </c>
      <c r="R80" s="9" t="s">
        <v>389</v>
      </c>
      <c r="S80" s="185" t="s">
        <v>390</v>
      </c>
      <c r="T80" s="36" t="s">
        <v>417</v>
      </c>
      <c r="U80" s="36" t="s">
        <v>418</v>
      </c>
      <c r="V80" s="12" t="s">
        <v>77</v>
      </c>
      <c r="W80" s="9"/>
      <c r="X80" s="9"/>
      <c r="Y80" s="804"/>
      <c r="Z80" s="7">
        <v>3</v>
      </c>
      <c r="AA80" s="9"/>
      <c r="AB80" s="9"/>
      <c r="AC80" s="9">
        <v>3</v>
      </c>
      <c r="AD80" s="9"/>
      <c r="AE80" s="9"/>
      <c r="AF80" s="9">
        <v>3</v>
      </c>
      <c r="AG80" s="9"/>
      <c r="AH80" s="9"/>
      <c r="AI80" s="9">
        <v>3</v>
      </c>
      <c r="AJ80" s="9"/>
      <c r="AK80" s="9"/>
      <c r="AL80" s="9">
        <v>3</v>
      </c>
      <c r="AM80" s="9"/>
      <c r="AN80" s="97">
        <f t="shared" si="11"/>
        <v>4450</v>
      </c>
      <c r="AO80" s="5">
        <f t="shared" si="12"/>
        <v>1000</v>
      </c>
      <c r="AP80" s="5">
        <v>0</v>
      </c>
      <c r="AQ80" s="5">
        <v>0</v>
      </c>
      <c r="AR80" s="5">
        <v>1000</v>
      </c>
      <c r="AS80" s="5">
        <v>0</v>
      </c>
      <c r="AT80" s="5">
        <v>0</v>
      </c>
      <c r="AU80" s="5">
        <v>0</v>
      </c>
      <c r="AV80" s="5">
        <v>0</v>
      </c>
      <c r="AW80" s="5">
        <v>0</v>
      </c>
      <c r="AX80" s="5">
        <v>0</v>
      </c>
      <c r="AY80" s="5">
        <f t="shared" si="13"/>
        <v>1100</v>
      </c>
      <c r="AZ80" s="5">
        <v>0</v>
      </c>
      <c r="BA80" s="5">
        <v>0</v>
      </c>
      <c r="BB80" s="5">
        <v>1100</v>
      </c>
      <c r="BC80" s="5">
        <v>0</v>
      </c>
      <c r="BD80" s="5">
        <v>0</v>
      </c>
      <c r="BE80" s="5">
        <v>0</v>
      </c>
      <c r="BF80" s="5">
        <v>0</v>
      </c>
      <c r="BG80" s="5">
        <v>0</v>
      </c>
      <c r="BH80" s="5">
        <v>0</v>
      </c>
      <c r="BI80" s="5">
        <f t="shared" si="14"/>
        <v>1150</v>
      </c>
      <c r="BJ80" s="5">
        <v>0</v>
      </c>
      <c r="BK80" s="5">
        <v>0</v>
      </c>
      <c r="BL80" s="5">
        <v>1150</v>
      </c>
      <c r="BM80" s="5">
        <v>0</v>
      </c>
      <c r="BN80" s="5">
        <v>0</v>
      </c>
      <c r="BO80" s="5">
        <v>0</v>
      </c>
      <c r="BP80" s="5">
        <v>0</v>
      </c>
      <c r="BQ80" s="5">
        <v>0</v>
      </c>
      <c r="BR80" s="5">
        <v>0</v>
      </c>
      <c r="BS80" s="5">
        <f t="shared" si="15"/>
        <v>1200</v>
      </c>
      <c r="BT80" s="5">
        <v>0</v>
      </c>
      <c r="BU80" s="5">
        <v>0</v>
      </c>
      <c r="BV80" s="5">
        <v>1200</v>
      </c>
      <c r="BW80" s="5">
        <v>0</v>
      </c>
      <c r="BX80" s="5">
        <v>0</v>
      </c>
      <c r="BY80" s="5">
        <v>0</v>
      </c>
      <c r="BZ80" s="5">
        <v>0</v>
      </c>
      <c r="CA80" s="5">
        <v>0</v>
      </c>
      <c r="CB80" s="200"/>
      <c r="CC80" s="216" t="s">
        <v>393</v>
      </c>
      <c r="CD80" s="211"/>
    </row>
    <row r="81" spans="1:82" s="4" customFormat="1" ht="56.25" customHeight="1">
      <c r="A81" s="3"/>
      <c r="B81" s="982"/>
      <c r="C81" s="985"/>
      <c r="D81" s="869"/>
      <c r="E81" s="914"/>
      <c r="F81" s="905"/>
      <c r="G81" s="869"/>
      <c r="H81" s="816" t="s">
        <v>419</v>
      </c>
      <c r="I81" s="790">
        <f>I71+1</f>
        <v>35</v>
      </c>
      <c r="J81" s="802" t="s">
        <v>420</v>
      </c>
      <c r="K81" s="123" t="s">
        <v>421</v>
      </c>
      <c r="L81" s="35" t="s">
        <v>422</v>
      </c>
      <c r="M81" s="124">
        <v>1</v>
      </c>
      <c r="N81" s="9"/>
      <c r="O81" s="9"/>
      <c r="P81" s="9"/>
      <c r="Q81" s="12">
        <f t="shared" si="16"/>
        <v>71</v>
      </c>
      <c r="R81" s="9" t="s">
        <v>423</v>
      </c>
      <c r="S81" s="185" t="s">
        <v>424</v>
      </c>
      <c r="T81" s="36" t="s">
        <v>425</v>
      </c>
      <c r="U81" s="36" t="s">
        <v>426</v>
      </c>
      <c r="V81" s="32" t="s">
        <v>67</v>
      </c>
      <c r="W81" s="9"/>
      <c r="X81" s="9"/>
      <c r="Y81" s="9"/>
      <c r="Z81" s="10">
        <v>1</v>
      </c>
      <c r="AA81" s="9"/>
      <c r="AB81" s="9"/>
      <c r="AC81" s="10">
        <v>1</v>
      </c>
      <c r="AD81" s="9"/>
      <c r="AE81" s="9"/>
      <c r="AF81" s="10">
        <v>1</v>
      </c>
      <c r="AG81" s="9"/>
      <c r="AH81" s="9"/>
      <c r="AI81" s="10">
        <v>1</v>
      </c>
      <c r="AJ81" s="9"/>
      <c r="AK81" s="9"/>
      <c r="AL81" s="9"/>
      <c r="AM81" s="9"/>
      <c r="AN81" s="97">
        <f t="shared" si="11"/>
        <v>0</v>
      </c>
      <c r="AO81" s="5">
        <f t="shared" si="12"/>
        <v>0</v>
      </c>
      <c r="AP81" s="5">
        <v>0</v>
      </c>
      <c r="AQ81" s="5">
        <v>0</v>
      </c>
      <c r="AR81" s="5">
        <v>0</v>
      </c>
      <c r="AS81" s="5">
        <v>0</v>
      </c>
      <c r="AT81" s="5">
        <v>0</v>
      </c>
      <c r="AU81" s="5">
        <v>0</v>
      </c>
      <c r="AV81" s="5">
        <v>0</v>
      </c>
      <c r="AW81" s="5">
        <v>0</v>
      </c>
      <c r="AX81" s="5">
        <v>0</v>
      </c>
      <c r="AY81" s="5">
        <f t="shared" si="13"/>
        <v>0</v>
      </c>
      <c r="AZ81" s="5">
        <v>0</v>
      </c>
      <c r="BA81" s="5">
        <v>0</v>
      </c>
      <c r="BB81" s="5">
        <v>0</v>
      </c>
      <c r="BC81" s="5">
        <v>0</v>
      </c>
      <c r="BD81" s="5">
        <v>0</v>
      </c>
      <c r="BE81" s="5">
        <v>0</v>
      </c>
      <c r="BF81" s="5">
        <v>0</v>
      </c>
      <c r="BG81" s="5">
        <v>0</v>
      </c>
      <c r="BH81" s="5">
        <v>0</v>
      </c>
      <c r="BI81" s="5">
        <f t="shared" si="14"/>
        <v>0</v>
      </c>
      <c r="BJ81" s="5">
        <v>0</v>
      </c>
      <c r="BK81" s="5">
        <v>0</v>
      </c>
      <c r="BL81" s="5">
        <v>0</v>
      </c>
      <c r="BM81" s="5">
        <v>0</v>
      </c>
      <c r="BN81" s="5">
        <v>0</v>
      </c>
      <c r="BO81" s="5">
        <v>0</v>
      </c>
      <c r="BP81" s="5">
        <v>0</v>
      </c>
      <c r="BQ81" s="5">
        <v>0</v>
      </c>
      <c r="BR81" s="5">
        <v>0</v>
      </c>
      <c r="BS81" s="5">
        <f t="shared" si="15"/>
        <v>0</v>
      </c>
      <c r="BT81" s="5">
        <v>0</v>
      </c>
      <c r="BU81" s="5">
        <v>0</v>
      </c>
      <c r="BV81" s="5">
        <v>0</v>
      </c>
      <c r="BW81" s="5">
        <v>0</v>
      </c>
      <c r="BX81" s="5">
        <v>0</v>
      </c>
      <c r="BY81" s="5">
        <v>0</v>
      </c>
      <c r="BZ81" s="5">
        <v>0</v>
      </c>
      <c r="CA81" s="5">
        <v>0</v>
      </c>
      <c r="CB81" s="200"/>
      <c r="CC81" s="216" t="s">
        <v>427</v>
      </c>
      <c r="CD81" s="211"/>
    </row>
    <row r="82" spans="1:82" s="4" customFormat="1" ht="65.25" customHeight="1">
      <c r="A82" s="3"/>
      <c r="B82" s="982"/>
      <c r="C82" s="985"/>
      <c r="D82" s="869"/>
      <c r="E82" s="914"/>
      <c r="F82" s="905"/>
      <c r="G82" s="869"/>
      <c r="H82" s="817"/>
      <c r="I82" s="791"/>
      <c r="J82" s="803"/>
      <c r="K82" s="123" t="s">
        <v>428</v>
      </c>
      <c r="L82" s="124">
        <v>1</v>
      </c>
      <c r="M82" s="124">
        <v>1</v>
      </c>
      <c r="N82" s="9"/>
      <c r="O82" s="9"/>
      <c r="P82" s="9"/>
      <c r="Q82" s="12">
        <f t="shared" si="16"/>
        <v>72</v>
      </c>
      <c r="R82" s="9" t="s">
        <v>423</v>
      </c>
      <c r="S82" s="185" t="s">
        <v>424</v>
      </c>
      <c r="T82" s="36" t="s">
        <v>429</v>
      </c>
      <c r="U82" s="122" t="s">
        <v>430</v>
      </c>
      <c r="V82" s="54" t="s">
        <v>67</v>
      </c>
      <c r="W82" s="9"/>
      <c r="X82" s="9"/>
      <c r="Y82" s="9"/>
      <c r="Z82" s="125">
        <v>1</v>
      </c>
      <c r="AA82" s="9"/>
      <c r="AB82" s="9"/>
      <c r="AC82" s="125">
        <v>1</v>
      </c>
      <c r="AD82" s="9"/>
      <c r="AE82" s="9"/>
      <c r="AF82" s="125">
        <v>1</v>
      </c>
      <c r="AG82" s="9"/>
      <c r="AH82" s="9"/>
      <c r="AI82" s="125">
        <v>1</v>
      </c>
      <c r="AJ82" s="9"/>
      <c r="AK82" s="9"/>
      <c r="AL82" s="9"/>
      <c r="AM82" s="9"/>
      <c r="AN82" s="97">
        <f t="shared" si="11"/>
        <v>0</v>
      </c>
      <c r="AO82" s="5">
        <f t="shared" si="12"/>
        <v>0</v>
      </c>
      <c r="AP82" s="5">
        <v>0</v>
      </c>
      <c r="AQ82" s="5">
        <v>0</v>
      </c>
      <c r="AR82" s="5">
        <v>0</v>
      </c>
      <c r="AS82" s="5">
        <v>0</v>
      </c>
      <c r="AT82" s="5">
        <v>0</v>
      </c>
      <c r="AU82" s="5">
        <v>0</v>
      </c>
      <c r="AV82" s="5">
        <v>0</v>
      </c>
      <c r="AW82" s="5">
        <v>0</v>
      </c>
      <c r="AX82" s="5">
        <v>0</v>
      </c>
      <c r="AY82" s="5">
        <f t="shared" si="13"/>
        <v>0</v>
      </c>
      <c r="AZ82" s="5">
        <v>0</v>
      </c>
      <c r="BA82" s="5">
        <v>0</v>
      </c>
      <c r="BB82" s="5">
        <v>0</v>
      </c>
      <c r="BC82" s="5">
        <v>0</v>
      </c>
      <c r="BD82" s="5">
        <v>0</v>
      </c>
      <c r="BE82" s="5">
        <v>0</v>
      </c>
      <c r="BF82" s="5">
        <v>0</v>
      </c>
      <c r="BG82" s="5">
        <v>0</v>
      </c>
      <c r="BH82" s="5">
        <v>0</v>
      </c>
      <c r="BI82" s="5">
        <f t="shared" si="14"/>
        <v>0</v>
      </c>
      <c r="BJ82" s="5">
        <v>0</v>
      </c>
      <c r="BK82" s="5">
        <v>0</v>
      </c>
      <c r="BL82" s="5">
        <v>0</v>
      </c>
      <c r="BM82" s="5">
        <v>0</v>
      </c>
      <c r="BN82" s="5">
        <v>0</v>
      </c>
      <c r="BO82" s="5">
        <v>0</v>
      </c>
      <c r="BP82" s="5">
        <v>0</v>
      </c>
      <c r="BQ82" s="5">
        <v>0</v>
      </c>
      <c r="BR82" s="5">
        <v>0</v>
      </c>
      <c r="BS82" s="5">
        <f t="shared" si="15"/>
        <v>0</v>
      </c>
      <c r="BT82" s="5">
        <v>0</v>
      </c>
      <c r="BU82" s="5">
        <v>0</v>
      </c>
      <c r="BV82" s="5">
        <v>0</v>
      </c>
      <c r="BW82" s="5">
        <v>0</v>
      </c>
      <c r="BX82" s="5">
        <v>0</v>
      </c>
      <c r="BY82" s="5">
        <v>0</v>
      </c>
      <c r="BZ82" s="5">
        <v>0</v>
      </c>
      <c r="CA82" s="5">
        <v>0</v>
      </c>
      <c r="CB82" s="200"/>
      <c r="CC82" s="216" t="s">
        <v>427</v>
      </c>
      <c r="CD82" s="211"/>
    </row>
    <row r="83" spans="1:82" s="4" customFormat="1" ht="126.75" customHeight="1">
      <c r="A83" s="3"/>
      <c r="B83" s="982"/>
      <c r="C83" s="985"/>
      <c r="D83" s="869"/>
      <c r="E83" s="914"/>
      <c r="F83" s="905"/>
      <c r="G83" s="869"/>
      <c r="H83" s="818"/>
      <c r="I83" s="792"/>
      <c r="J83" s="804"/>
      <c r="K83" s="126" t="s">
        <v>431</v>
      </c>
      <c r="L83" s="127">
        <v>1</v>
      </c>
      <c r="M83" s="128">
        <v>1</v>
      </c>
      <c r="N83" s="9"/>
      <c r="O83" s="9"/>
      <c r="P83" s="9"/>
      <c r="Q83" s="12">
        <f t="shared" si="16"/>
        <v>73</v>
      </c>
      <c r="R83" s="9" t="s">
        <v>423</v>
      </c>
      <c r="S83" s="185" t="s">
        <v>424</v>
      </c>
      <c r="T83" s="36" t="s">
        <v>432</v>
      </c>
      <c r="U83" s="36" t="s">
        <v>433</v>
      </c>
      <c r="V83" s="54" t="s">
        <v>67</v>
      </c>
      <c r="W83" s="9"/>
      <c r="X83" s="9"/>
      <c r="Y83" s="9"/>
      <c r="Z83" s="125">
        <v>1</v>
      </c>
      <c r="AA83" s="9"/>
      <c r="AB83" s="9"/>
      <c r="AC83" s="125">
        <v>1</v>
      </c>
      <c r="AD83" s="9"/>
      <c r="AE83" s="9"/>
      <c r="AF83" s="125">
        <v>1</v>
      </c>
      <c r="AG83" s="9"/>
      <c r="AH83" s="9"/>
      <c r="AI83" s="125">
        <v>1</v>
      </c>
      <c r="AJ83" s="9"/>
      <c r="AK83" s="9"/>
      <c r="AL83" s="9"/>
      <c r="AM83" s="9"/>
      <c r="AN83" s="97">
        <f t="shared" si="11"/>
        <v>4150</v>
      </c>
      <c r="AO83" s="5">
        <f t="shared" si="12"/>
        <v>1000</v>
      </c>
      <c r="AP83" s="5">
        <v>0</v>
      </c>
      <c r="AQ83" s="5">
        <v>0</v>
      </c>
      <c r="AR83" s="5">
        <v>1000</v>
      </c>
      <c r="AS83" s="5">
        <v>0</v>
      </c>
      <c r="AT83" s="5">
        <v>0</v>
      </c>
      <c r="AU83" s="5">
        <v>0</v>
      </c>
      <c r="AV83" s="5">
        <v>0</v>
      </c>
      <c r="AW83" s="5">
        <v>0</v>
      </c>
      <c r="AX83" s="5">
        <v>0</v>
      </c>
      <c r="AY83" s="5">
        <f t="shared" si="13"/>
        <v>1000</v>
      </c>
      <c r="AZ83" s="5">
        <v>0</v>
      </c>
      <c r="BA83" s="5">
        <v>0</v>
      </c>
      <c r="BB83" s="5">
        <v>1000</v>
      </c>
      <c r="BC83" s="5">
        <v>0</v>
      </c>
      <c r="BD83" s="5">
        <v>0</v>
      </c>
      <c r="BE83" s="5">
        <v>0</v>
      </c>
      <c r="BF83" s="5">
        <v>0</v>
      </c>
      <c r="BG83" s="5">
        <v>0</v>
      </c>
      <c r="BH83" s="5">
        <v>0</v>
      </c>
      <c r="BI83" s="5">
        <f t="shared" si="14"/>
        <v>1050</v>
      </c>
      <c r="BJ83" s="5">
        <v>0</v>
      </c>
      <c r="BK83" s="5">
        <v>0</v>
      </c>
      <c r="BL83" s="5">
        <v>1050</v>
      </c>
      <c r="BM83" s="5">
        <v>0</v>
      </c>
      <c r="BN83" s="5">
        <v>0</v>
      </c>
      <c r="BO83" s="5">
        <v>0</v>
      </c>
      <c r="BP83" s="5">
        <v>0</v>
      </c>
      <c r="BQ83" s="5">
        <v>0</v>
      </c>
      <c r="BR83" s="5">
        <v>0</v>
      </c>
      <c r="BS83" s="5">
        <f t="shared" si="15"/>
        <v>1100</v>
      </c>
      <c r="BT83" s="5">
        <v>0</v>
      </c>
      <c r="BU83" s="5">
        <v>0</v>
      </c>
      <c r="BV83" s="5">
        <v>1100</v>
      </c>
      <c r="BW83" s="5">
        <v>0</v>
      </c>
      <c r="BX83" s="5">
        <v>0</v>
      </c>
      <c r="BY83" s="5">
        <v>0</v>
      </c>
      <c r="BZ83" s="5">
        <v>0</v>
      </c>
      <c r="CA83" s="5">
        <v>0</v>
      </c>
      <c r="CB83" s="200"/>
      <c r="CC83" s="216" t="s">
        <v>427</v>
      </c>
      <c r="CD83" s="211"/>
    </row>
    <row r="84" spans="1:82" s="4" customFormat="1" ht="54.75" customHeight="1">
      <c r="A84" s="3"/>
      <c r="B84" s="982"/>
      <c r="C84" s="985"/>
      <c r="D84" s="869"/>
      <c r="E84" s="914"/>
      <c r="F84" s="905"/>
      <c r="G84" s="869"/>
      <c r="H84" s="790" t="s">
        <v>434</v>
      </c>
      <c r="I84" s="790">
        <f>I81+1</f>
        <v>36</v>
      </c>
      <c r="J84" s="802" t="s">
        <v>435</v>
      </c>
      <c r="K84" s="802" t="s">
        <v>436</v>
      </c>
      <c r="L84" s="50"/>
      <c r="M84" s="128">
        <v>1</v>
      </c>
      <c r="N84" s="9"/>
      <c r="O84" s="9"/>
      <c r="P84" s="9"/>
      <c r="Q84" s="12">
        <f t="shared" si="16"/>
        <v>74</v>
      </c>
      <c r="R84" s="9" t="s">
        <v>423</v>
      </c>
      <c r="S84" s="185" t="s">
        <v>424</v>
      </c>
      <c r="T84" s="36" t="s">
        <v>437</v>
      </c>
      <c r="U84" s="49" t="s">
        <v>438</v>
      </c>
      <c r="V84" s="54" t="s">
        <v>67</v>
      </c>
      <c r="W84" s="9"/>
      <c r="X84" s="9"/>
      <c r="Y84" s="9"/>
      <c r="Z84" s="125">
        <v>1</v>
      </c>
      <c r="AA84" s="9"/>
      <c r="AB84" s="9"/>
      <c r="AC84" s="125">
        <v>1</v>
      </c>
      <c r="AD84" s="9"/>
      <c r="AE84" s="9"/>
      <c r="AF84" s="125">
        <v>1</v>
      </c>
      <c r="AG84" s="9"/>
      <c r="AH84" s="9"/>
      <c r="AI84" s="125">
        <v>1</v>
      </c>
      <c r="AJ84" s="9"/>
      <c r="AK84" s="9"/>
      <c r="AL84" s="9"/>
      <c r="AM84" s="9"/>
      <c r="AN84" s="97">
        <f t="shared" si="11"/>
        <v>8400</v>
      </c>
      <c r="AO84" s="5">
        <f t="shared" si="12"/>
        <v>2000</v>
      </c>
      <c r="AP84" s="5">
        <v>0</v>
      </c>
      <c r="AQ84" s="5">
        <v>0</v>
      </c>
      <c r="AR84" s="5">
        <v>2000</v>
      </c>
      <c r="AS84" s="5">
        <v>0</v>
      </c>
      <c r="AT84" s="5">
        <v>0</v>
      </c>
      <c r="AU84" s="5">
        <v>0</v>
      </c>
      <c r="AV84" s="5">
        <v>0</v>
      </c>
      <c r="AW84" s="5">
        <v>0</v>
      </c>
      <c r="AX84" s="5">
        <v>0</v>
      </c>
      <c r="AY84" s="5">
        <f t="shared" si="13"/>
        <v>2100</v>
      </c>
      <c r="AZ84" s="5">
        <v>0</v>
      </c>
      <c r="BA84" s="5">
        <v>0</v>
      </c>
      <c r="BB84" s="5">
        <v>2100</v>
      </c>
      <c r="BC84" s="5">
        <v>0</v>
      </c>
      <c r="BD84" s="5">
        <v>0</v>
      </c>
      <c r="BE84" s="5">
        <v>0</v>
      </c>
      <c r="BF84" s="5">
        <v>0</v>
      </c>
      <c r="BG84" s="5">
        <v>0</v>
      </c>
      <c r="BH84" s="5">
        <v>0</v>
      </c>
      <c r="BI84" s="5">
        <f t="shared" si="14"/>
        <v>2100</v>
      </c>
      <c r="BJ84" s="5">
        <v>0</v>
      </c>
      <c r="BK84" s="5">
        <v>0</v>
      </c>
      <c r="BL84" s="5">
        <v>2100</v>
      </c>
      <c r="BM84" s="5">
        <v>0</v>
      </c>
      <c r="BN84" s="5">
        <v>0</v>
      </c>
      <c r="BO84" s="5">
        <v>0</v>
      </c>
      <c r="BP84" s="5">
        <v>0</v>
      </c>
      <c r="BQ84" s="5">
        <v>0</v>
      </c>
      <c r="BR84" s="5">
        <v>0</v>
      </c>
      <c r="BS84" s="5">
        <f t="shared" si="15"/>
        <v>2200</v>
      </c>
      <c r="BT84" s="5">
        <v>0</v>
      </c>
      <c r="BU84" s="5">
        <v>0</v>
      </c>
      <c r="BV84" s="5">
        <v>2200</v>
      </c>
      <c r="BW84" s="5">
        <v>0</v>
      </c>
      <c r="BX84" s="5">
        <v>0</v>
      </c>
      <c r="BY84" s="5">
        <v>0</v>
      </c>
      <c r="BZ84" s="5">
        <v>0</v>
      </c>
      <c r="CA84" s="5">
        <v>0</v>
      </c>
      <c r="CB84" s="200"/>
      <c r="CC84" s="216" t="s">
        <v>427</v>
      </c>
      <c r="CD84" s="211"/>
    </row>
    <row r="85" spans="1:82" s="4" customFormat="1" ht="70.5" customHeight="1">
      <c r="A85" s="3"/>
      <c r="B85" s="982"/>
      <c r="C85" s="985"/>
      <c r="D85" s="869"/>
      <c r="E85" s="914"/>
      <c r="F85" s="905"/>
      <c r="G85" s="869"/>
      <c r="H85" s="791"/>
      <c r="I85" s="791"/>
      <c r="J85" s="803"/>
      <c r="K85" s="803"/>
      <c r="L85" s="50"/>
      <c r="M85" s="119"/>
      <c r="N85" s="9"/>
      <c r="O85" s="9"/>
      <c r="P85" s="9"/>
      <c r="Q85" s="12">
        <f t="shared" si="16"/>
        <v>75</v>
      </c>
      <c r="R85" s="9" t="s">
        <v>423</v>
      </c>
      <c r="S85" s="185" t="s">
        <v>424</v>
      </c>
      <c r="T85" s="36" t="s">
        <v>439</v>
      </c>
      <c r="U85" s="46" t="s">
        <v>438</v>
      </c>
      <c r="V85" s="54" t="s">
        <v>67</v>
      </c>
      <c r="W85" s="9"/>
      <c r="X85" s="9"/>
      <c r="Y85" s="9"/>
      <c r="Z85" s="54">
        <v>1</v>
      </c>
      <c r="AA85" s="9"/>
      <c r="AB85" s="9"/>
      <c r="AC85" s="54">
        <v>1</v>
      </c>
      <c r="AD85" s="9"/>
      <c r="AE85" s="9"/>
      <c r="AF85" s="54">
        <v>1</v>
      </c>
      <c r="AG85" s="9"/>
      <c r="AH85" s="9"/>
      <c r="AI85" s="54">
        <v>1</v>
      </c>
      <c r="AJ85" s="9"/>
      <c r="AK85" s="9"/>
      <c r="AL85" s="54">
        <v>1</v>
      </c>
      <c r="AM85" s="9"/>
      <c r="AN85" s="97">
        <f t="shared" si="11"/>
        <v>33100</v>
      </c>
      <c r="AO85" s="5">
        <f t="shared" si="12"/>
        <v>8000</v>
      </c>
      <c r="AP85" s="5">
        <v>0</v>
      </c>
      <c r="AQ85" s="5">
        <v>0</v>
      </c>
      <c r="AR85" s="5">
        <v>8000</v>
      </c>
      <c r="AS85" s="5">
        <v>0</v>
      </c>
      <c r="AT85" s="5">
        <v>0</v>
      </c>
      <c r="AU85" s="5">
        <v>0</v>
      </c>
      <c r="AV85" s="5">
        <v>0</v>
      </c>
      <c r="AW85" s="5">
        <v>0</v>
      </c>
      <c r="AX85" s="5">
        <v>0</v>
      </c>
      <c r="AY85" s="5">
        <f t="shared" si="13"/>
        <v>8200</v>
      </c>
      <c r="AZ85" s="5">
        <v>0</v>
      </c>
      <c r="BA85" s="5">
        <v>0</v>
      </c>
      <c r="BB85" s="5">
        <v>8200</v>
      </c>
      <c r="BC85" s="5">
        <v>0</v>
      </c>
      <c r="BD85" s="5">
        <v>0</v>
      </c>
      <c r="BE85" s="5">
        <v>0</v>
      </c>
      <c r="BF85" s="5">
        <v>0</v>
      </c>
      <c r="BG85" s="5">
        <v>0</v>
      </c>
      <c r="BH85" s="5">
        <v>0</v>
      </c>
      <c r="BI85" s="5">
        <f t="shared" si="14"/>
        <v>8400</v>
      </c>
      <c r="BJ85" s="5">
        <v>0</v>
      </c>
      <c r="BK85" s="5">
        <v>0</v>
      </c>
      <c r="BL85" s="5">
        <v>8400</v>
      </c>
      <c r="BM85" s="5">
        <v>0</v>
      </c>
      <c r="BN85" s="5">
        <v>0</v>
      </c>
      <c r="BO85" s="5">
        <v>0</v>
      </c>
      <c r="BP85" s="5">
        <v>0</v>
      </c>
      <c r="BQ85" s="5">
        <v>0</v>
      </c>
      <c r="BR85" s="5">
        <v>0</v>
      </c>
      <c r="BS85" s="5">
        <f t="shared" si="15"/>
        <v>8500</v>
      </c>
      <c r="BT85" s="5">
        <v>0</v>
      </c>
      <c r="BU85" s="5">
        <v>0</v>
      </c>
      <c r="BV85" s="5">
        <v>8500</v>
      </c>
      <c r="BW85" s="5">
        <v>0</v>
      </c>
      <c r="BX85" s="5">
        <v>0</v>
      </c>
      <c r="BY85" s="5">
        <v>0</v>
      </c>
      <c r="BZ85" s="5">
        <v>0</v>
      </c>
      <c r="CA85" s="5">
        <v>0</v>
      </c>
      <c r="CB85" s="200"/>
      <c r="CC85" s="216" t="s">
        <v>427</v>
      </c>
      <c r="CD85" s="211"/>
    </row>
    <row r="86" spans="1:82" s="4" customFormat="1" ht="75" customHeight="1">
      <c r="A86" s="3"/>
      <c r="B86" s="982"/>
      <c r="C86" s="985"/>
      <c r="D86" s="869"/>
      <c r="E86" s="913"/>
      <c r="F86" s="905"/>
      <c r="G86" s="869"/>
      <c r="H86" s="792"/>
      <c r="I86" s="792"/>
      <c r="J86" s="804"/>
      <c r="K86" s="804"/>
      <c r="L86" s="129"/>
      <c r="M86" s="130"/>
      <c r="N86" s="131"/>
      <c r="O86" s="131"/>
      <c r="P86" s="131"/>
      <c r="Q86" s="12"/>
      <c r="R86" s="9" t="s">
        <v>423</v>
      </c>
      <c r="S86" s="185" t="s">
        <v>424</v>
      </c>
      <c r="T86" s="36" t="s">
        <v>440</v>
      </c>
      <c r="U86" s="123" t="s">
        <v>441</v>
      </c>
      <c r="V86" s="54" t="s">
        <v>77</v>
      </c>
      <c r="W86" s="9"/>
      <c r="X86" s="9">
        <v>0</v>
      </c>
      <c r="Y86" s="131"/>
      <c r="Z86" s="107">
        <v>1</v>
      </c>
      <c r="AA86" s="9"/>
      <c r="AB86" s="9"/>
      <c r="AC86" s="132">
        <v>1</v>
      </c>
      <c r="AD86" s="9"/>
      <c r="AE86" s="9"/>
      <c r="AF86" s="54"/>
      <c r="AG86" s="9"/>
      <c r="AH86" s="9"/>
      <c r="AI86" s="54"/>
      <c r="AJ86" s="9"/>
      <c r="AK86" s="9"/>
      <c r="AL86" s="54"/>
      <c r="AM86" s="9"/>
      <c r="AN86" s="97">
        <v>4000</v>
      </c>
      <c r="AO86" s="5">
        <v>1000</v>
      </c>
      <c r="AP86" s="5"/>
      <c r="AQ86" s="5"/>
      <c r="AR86" s="5">
        <v>1000</v>
      </c>
      <c r="AS86" s="5"/>
      <c r="AT86" s="5"/>
      <c r="AU86" s="5"/>
      <c r="AV86" s="5"/>
      <c r="AW86" s="5"/>
      <c r="AX86" s="5"/>
      <c r="AY86" s="5">
        <f t="shared" si="13"/>
        <v>1000</v>
      </c>
      <c r="AZ86" s="5"/>
      <c r="BA86" s="5"/>
      <c r="BB86" s="5">
        <v>1000</v>
      </c>
      <c r="BC86" s="5"/>
      <c r="BD86" s="5"/>
      <c r="BE86" s="5"/>
      <c r="BF86" s="5"/>
      <c r="BG86" s="5"/>
      <c r="BH86" s="5"/>
      <c r="BI86" s="5"/>
      <c r="BJ86" s="5"/>
      <c r="BK86" s="5"/>
      <c r="BL86" s="5">
        <v>1000</v>
      </c>
      <c r="BM86" s="5"/>
      <c r="BN86" s="5"/>
      <c r="BO86" s="5"/>
      <c r="BP86" s="5"/>
      <c r="BQ86" s="5"/>
      <c r="BR86" s="5"/>
      <c r="BS86" s="5"/>
      <c r="BT86" s="5"/>
      <c r="BU86" s="5"/>
      <c r="BV86" s="5">
        <v>1050</v>
      </c>
      <c r="BW86" s="5"/>
      <c r="BX86" s="5"/>
      <c r="BY86" s="5"/>
      <c r="BZ86" s="5"/>
      <c r="CA86" s="5"/>
      <c r="CB86" s="200"/>
      <c r="CC86" s="216"/>
      <c r="CD86" s="211"/>
    </row>
    <row r="87" spans="1:82" s="4" customFormat="1" ht="71.25" customHeight="1">
      <c r="A87" s="3"/>
      <c r="B87" s="982"/>
      <c r="C87" s="985"/>
      <c r="D87" s="869"/>
      <c r="E87" s="914"/>
      <c r="F87" s="905"/>
      <c r="G87" s="869"/>
      <c r="H87" s="790" t="s">
        <v>442</v>
      </c>
      <c r="I87" s="790">
        <f>I84+1</f>
        <v>37</v>
      </c>
      <c r="J87" s="802" t="s">
        <v>420</v>
      </c>
      <c r="K87" s="802" t="s">
        <v>443</v>
      </c>
      <c r="L87" s="802">
        <v>0</v>
      </c>
      <c r="M87" s="955">
        <v>1</v>
      </c>
      <c r="N87" s="802"/>
      <c r="O87" s="802"/>
      <c r="P87" s="802"/>
      <c r="Q87" s="12">
        <f>Q85+1</f>
        <v>76</v>
      </c>
      <c r="R87" s="9" t="s">
        <v>444</v>
      </c>
      <c r="S87" s="185" t="s">
        <v>445</v>
      </c>
      <c r="T87" s="14" t="s">
        <v>446</v>
      </c>
      <c r="U87" s="49" t="s">
        <v>447</v>
      </c>
      <c r="V87" s="49" t="s">
        <v>77</v>
      </c>
      <c r="W87" s="104" t="s">
        <v>448</v>
      </c>
      <c r="X87" s="9">
        <v>0</v>
      </c>
      <c r="Y87" s="802"/>
      <c r="Z87" s="7">
        <v>8</v>
      </c>
      <c r="AA87" s="9"/>
      <c r="AB87" s="9"/>
      <c r="AC87" s="9">
        <v>2</v>
      </c>
      <c r="AD87" s="9"/>
      <c r="AE87" s="9"/>
      <c r="AF87" s="9">
        <v>4</v>
      </c>
      <c r="AG87" s="9"/>
      <c r="AH87" s="9"/>
      <c r="AI87" s="9">
        <v>6</v>
      </c>
      <c r="AJ87" s="9"/>
      <c r="AK87" s="9"/>
      <c r="AL87" s="9">
        <v>8</v>
      </c>
      <c r="AM87" s="9"/>
      <c r="AN87" s="97">
        <f t="shared" si="11"/>
        <v>4350</v>
      </c>
      <c r="AO87" s="5">
        <f t="shared" si="12"/>
        <v>1000</v>
      </c>
      <c r="AP87" s="5">
        <v>0</v>
      </c>
      <c r="AQ87" s="5">
        <v>0</v>
      </c>
      <c r="AR87" s="5">
        <v>1000</v>
      </c>
      <c r="AS87" s="5">
        <v>0</v>
      </c>
      <c r="AT87" s="5">
        <v>0</v>
      </c>
      <c r="AU87" s="5">
        <v>0</v>
      </c>
      <c r="AV87" s="5">
        <v>0</v>
      </c>
      <c r="AW87" s="5">
        <v>0</v>
      </c>
      <c r="AX87" s="5">
        <v>0</v>
      </c>
      <c r="AY87" s="5">
        <f t="shared" si="13"/>
        <v>1100</v>
      </c>
      <c r="AZ87" s="5">
        <v>0</v>
      </c>
      <c r="BA87" s="5">
        <v>0</v>
      </c>
      <c r="BB87" s="5">
        <v>1100</v>
      </c>
      <c r="BC87" s="5">
        <v>0</v>
      </c>
      <c r="BD87" s="5">
        <v>0</v>
      </c>
      <c r="BE87" s="5">
        <v>0</v>
      </c>
      <c r="BF87" s="5">
        <v>0</v>
      </c>
      <c r="BG87" s="5">
        <v>0</v>
      </c>
      <c r="BH87" s="5">
        <v>0</v>
      </c>
      <c r="BI87" s="5">
        <f t="shared" si="14"/>
        <v>1100</v>
      </c>
      <c r="BJ87" s="5">
        <v>0</v>
      </c>
      <c r="BK87" s="5">
        <v>0</v>
      </c>
      <c r="BL87" s="5">
        <v>1100</v>
      </c>
      <c r="BM87" s="5">
        <v>0</v>
      </c>
      <c r="BN87" s="5">
        <v>0</v>
      </c>
      <c r="BO87" s="5">
        <v>0</v>
      </c>
      <c r="BP87" s="5">
        <v>0</v>
      </c>
      <c r="BQ87" s="5">
        <v>0</v>
      </c>
      <c r="BR87" s="5">
        <v>0</v>
      </c>
      <c r="BS87" s="5">
        <f t="shared" si="15"/>
        <v>1150</v>
      </c>
      <c r="BT87" s="5">
        <v>0</v>
      </c>
      <c r="BU87" s="5">
        <v>0</v>
      </c>
      <c r="BV87" s="5">
        <v>1150</v>
      </c>
      <c r="BW87" s="5">
        <v>0</v>
      </c>
      <c r="BX87" s="5">
        <v>0</v>
      </c>
      <c r="BY87" s="5">
        <v>0</v>
      </c>
      <c r="BZ87" s="5">
        <v>0</v>
      </c>
      <c r="CA87" s="5">
        <v>0</v>
      </c>
      <c r="CB87" s="200"/>
      <c r="CC87" s="216" t="s">
        <v>427</v>
      </c>
      <c r="CD87" s="211"/>
    </row>
    <row r="88" spans="1:82" s="4" customFormat="1" ht="54" customHeight="1">
      <c r="A88" s="3"/>
      <c r="B88" s="982"/>
      <c r="C88" s="985"/>
      <c r="D88" s="869"/>
      <c r="E88" s="914"/>
      <c r="F88" s="905"/>
      <c r="G88" s="869"/>
      <c r="H88" s="792"/>
      <c r="I88" s="792"/>
      <c r="J88" s="804"/>
      <c r="K88" s="804"/>
      <c r="L88" s="804"/>
      <c r="M88" s="956"/>
      <c r="N88" s="804"/>
      <c r="O88" s="804"/>
      <c r="P88" s="804"/>
      <c r="Q88" s="12">
        <f t="shared" si="16"/>
        <v>77</v>
      </c>
      <c r="R88" s="9" t="s">
        <v>423</v>
      </c>
      <c r="S88" s="185" t="s">
        <v>424</v>
      </c>
      <c r="T88" s="133" t="s">
        <v>449</v>
      </c>
      <c r="U88" s="49" t="s">
        <v>450</v>
      </c>
      <c r="V88" s="49" t="s">
        <v>67</v>
      </c>
      <c r="W88" s="9"/>
      <c r="X88" s="9"/>
      <c r="Y88" s="804"/>
      <c r="Z88" s="7">
        <v>1</v>
      </c>
      <c r="AA88" s="9"/>
      <c r="AB88" s="9"/>
      <c r="AC88" s="9">
        <v>1</v>
      </c>
      <c r="AD88" s="9"/>
      <c r="AE88" s="9"/>
      <c r="AF88" s="9">
        <v>0</v>
      </c>
      <c r="AG88" s="9"/>
      <c r="AH88" s="9"/>
      <c r="AI88" s="9">
        <v>0</v>
      </c>
      <c r="AJ88" s="9"/>
      <c r="AK88" s="9"/>
      <c r="AL88" s="9">
        <v>0</v>
      </c>
      <c r="AM88" s="9"/>
      <c r="AN88" s="97">
        <f t="shared" si="11"/>
        <v>8300</v>
      </c>
      <c r="AO88" s="5">
        <f t="shared" si="12"/>
        <v>2000</v>
      </c>
      <c r="AP88" s="5">
        <v>0</v>
      </c>
      <c r="AQ88" s="5">
        <v>0</v>
      </c>
      <c r="AR88" s="5">
        <v>2000</v>
      </c>
      <c r="AS88" s="5">
        <v>0</v>
      </c>
      <c r="AT88" s="5">
        <v>0</v>
      </c>
      <c r="AU88" s="5">
        <v>0</v>
      </c>
      <c r="AV88" s="5">
        <v>0</v>
      </c>
      <c r="AW88" s="5">
        <v>0</v>
      </c>
      <c r="AX88" s="5">
        <v>0</v>
      </c>
      <c r="AY88" s="5">
        <f t="shared" si="13"/>
        <v>2100</v>
      </c>
      <c r="AZ88" s="5">
        <v>0</v>
      </c>
      <c r="BA88" s="5">
        <v>0</v>
      </c>
      <c r="BB88" s="5">
        <v>2100</v>
      </c>
      <c r="BC88" s="5">
        <v>0</v>
      </c>
      <c r="BD88" s="5">
        <v>0</v>
      </c>
      <c r="BE88" s="5">
        <v>0</v>
      </c>
      <c r="BF88" s="5">
        <v>0</v>
      </c>
      <c r="BG88" s="5">
        <v>0</v>
      </c>
      <c r="BH88" s="5">
        <v>0</v>
      </c>
      <c r="BI88" s="5">
        <f t="shared" si="14"/>
        <v>2100</v>
      </c>
      <c r="BJ88" s="5">
        <v>0</v>
      </c>
      <c r="BK88" s="5">
        <v>0</v>
      </c>
      <c r="BL88" s="5">
        <v>2100</v>
      </c>
      <c r="BM88" s="5">
        <v>0</v>
      </c>
      <c r="BN88" s="5">
        <v>0</v>
      </c>
      <c r="BO88" s="5">
        <v>0</v>
      </c>
      <c r="BP88" s="5">
        <v>0</v>
      </c>
      <c r="BQ88" s="5">
        <v>0</v>
      </c>
      <c r="BR88" s="5">
        <v>0</v>
      </c>
      <c r="BS88" s="5">
        <f t="shared" si="15"/>
        <v>2100</v>
      </c>
      <c r="BT88" s="5">
        <v>0</v>
      </c>
      <c r="BU88" s="5">
        <v>0</v>
      </c>
      <c r="BV88" s="5">
        <v>2100</v>
      </c>
      <c r="BW88" s="5">
        <v>0</v>
      </c>
      <c r="BX88" s="5">
        <v>0</v>
      </c>
      <c r="BY88" s="5">
        <v>0</v>
      </c>
      <c r="BZ88" s="5">
        <v>0</v>
      </c>
      <c r="CA88" s="5">
        <v>0</v>
      </c>
      <c r="CB88" s="200"/>
      <c r="CC88" s="216" t="s">
        <v>427</v>
      </c>
      <c r="CD88" s="211"/>
    </row>
    <row r="89" spans="1:82" s="4" customFormat="1" ht="55.5" customHeight="1">
      <c r="A89" s="3"/>
      <c r="B89" s="982"/>
      <c r="C89" s="985"/>
      <c r="D89" s="869"/>
      <c r="E89" s="913"/>
      <c r="F89" s="905"/>
      <c r="G89" s="869"/>
      <c r="H89" s="790" t="s">
        <v>451</v>
      </c>
      <c r="I89" s="790">
        <f>I87+1</f>
        <v>38</v>
      </c>
      <c r="J89" s="802" t="s">
        <v>452</v>
      </c>
      <c r="K89" s="802" t="s">
        <v>453</v>
      </c>
      <c r="L89" s="953">
        <v>0.71</v>
      </c>
      <c r="M89" s="953">
        <v>0.81</v>
      </c>
      <c r="N89" s="46"/>
      <c r="O89" s="46"/>
      <c r="P89" s="46"/>
      <c r="Q89" s="12">
        <f t="shared" si="16"/>
        <v>78</v>
      </c>
      <c r="R89" s="9" t="s">
        <v>454</v>
      </c>
      <c r="S89" s="185" t="s">
        <v>455</v>
      </c>
      <c r="T89" s="134" t="s">
        <v>456</v>
      </c>
      <c r="U89" s="134" t="s">
        <v>457</v>
      </c>
      <c r="V89" s="49" t="s">
        <v>67</v>
      </c>
      <c r="W89" s="9"/>
      <c r="X89" s="9"/>
      <c r="Y89" s="62"/>
      <c r="Z89" s="10">
        <v>1</v>
      </c>
      <c r="AA89" s="9"/>
      <c r="AB89" s="9"/>
      <c r="AC89" s="10">
        <v>1</v>
      </c>
      <c r="AD89" s="9"/>
      <c r="AE89" s="9"/>
      <c r="AF89" s="10">
        <v>1</v>
      </c>
      <c r="AG89" s="9"/>
      <c r="AH89" s="9"/>
      <c r="AI89" s="10">
        <v>1</v>
      </c>
      <c r="AJ89" s="9"/>
      <c r="AK89" s="9"/>
      <c r="AL89" s="10">
        <v>1</v>
      </c>
      <c r="AM89" s="9"/>
      <c r="AN89" s="97">
        <f t="shared" si="11"/>
        <v>82500</v>
      </c>
      <c r="AO89" s="5">
        <f t="shared" si="12"/>
        <v>20000</v>
      </c>
      <c r="AP89" s="5">
        <v>0</v>
      </c>
      <c r="AQ89" s="5">
        <v>0</v>
      </c>
      <c r="AR89" s="5">
        <v>20000</v>
      </c>
      <c r="AS89" s="5">
        <v>0</v>
      </c>
      <c r="AT89" s="5">
        <v>0</v>
      </c>
      <c r="AU89" s="5">
        <v>0</v>
      </c>
      <c r="AV89" s="5">
        <v>0</v>
      </c>
      <c r="AW89" s="5">
        <v>0</v>
      </c>
      <c r="AX89" s="5">
        <v>0</v>
      </c>
      <c r="AY89" s="5">
        <f t="shared" si="13"/>
        <v>20000</v>
      </c>
      <c r="AZ89" s="5">
        <v>0</v>
      </c>
      <c r="BA89" s="5">
        <v>0</v>
      </c>
      <c r="BB89" s="5">
        <v>20000</v>
      </c>
      <c r="BC89" s="5">
        <v>0</v>
      </c>
      <c r="BD89" s="5">
        <v>0</v>
      </c>
      <c r="BE89" s="5">
        <v>0</v>
      </c>
      <c r="BF89" s="5">
        <v>0</v>
      </c>
      <c r="BG89" s="5">
        <v>0</v>
      </c>
      <c r="BH89" s="5">
        <v>0</v>
      </c>
      <c r="BI89" s="5">
        <f t="shared" si="14"/>
        <v>21000</v>
      </c>
      <c r="BJ89" s="5">
        <v>0</v>
      </c>
      <c r="BK89" s="5">
        <v>0</v>
      </c>
      <c r="BL89" s="5">
        <v>21000</v>
      </c>
      <c r="BM89" s="5">
        <v>0</v>
      </c>
      <c r="BN89" s="5">
        <v>0</v>
      </c>
      <c r="BO89" s="5">
        <v>0</v>
      </c>
      <c r="BP89" s="5">
        <v>0</v>
      </c>
      <c r="BQ89" s="5">
        <v>0</v>
      </c>
      <c r="BR89" s="5">
        <v>0</v>
      </c>
      <c r="BS89" s="5">
        <f t="shared" si="15"/>
        <v>21500</v>
      </c>
      <c r="BT89" s="5">
        <v>0</v>
      </c>
      <c r="BU89" s="5">
        <v>0</v>
      </c>
      <c r="BV89" s="5">
        <v>21500</v>
      </c>
      <c r="BW89" s="5">
        <v>0</v>
      </c>
      <c r="BX89" s="5">
        <v>0</v>
      </c>
      <c r="BY89" s="5">
        <v>0</v>
      </c>
      <c r="BZ89" s="5">
        <v>0</v>
      </c>
      <c r="CA89" s="5">
        <v>0</v>
      </c>
      <c r="CB89" s="200"/>
      <c r="CC89" s="216" t="s">
        <v>217</v>
      </c>
      <c r="CD89" s="211"/>
    </row>
    <row r="90" spans="1:82" s="4" customFormat="1" ht="48.75" customHeight="1">
      <c r="A90" s="3"/>
      <c r="B90" s="982"/>
      <c r="C90" s="985"/>
      <c r="D90" s="869"/>
      <c r="E90" s="913"/>
      <c r="F90" s="905"/>
      <c r="G90" s="869"/>
      <c r="H90" s="792"/>
      <c r="I90" s="792"/>
      <c r="J90" s="804"/>
      <c r="K90" s="804"/>
      <c r="L90" s="954"/>
      <c r="M90" s="954"/>
      <c r="N90" s="9"/>
      <c r="O90" s="9"/>
      <c r="P90" s="9"/>
      <c r="Q90" s="12">
        <f t="shared" si="16"/>
        <v>79</v>
      </c>
      <c r="R90" s="9" t="s">
        <v>458</v>
      </c>
      <c r="S90" s="185" t="s">
        <v>459</v>
      </c>
      <c r="T90" s="13" t="s">
        <v>460</v>
      </c>
      <c r="U90" s="13" t="s">
        <v>461</v>
      </c>
      <c r="V90" s="32" t="s">
        <v>67</v>
      </c>
      <c r="W90" s="9"/>
      <c r="X90" s="9"/>
      <c r="Y90" s="9"/>
      <c r="Z90" s="10">
        <v>1</v>
      </c>
      <c r="AA90" s="9"/>
      <c r="AB90" s="9"/>
      <c r="AC90" s="10">
        <v>1</v>
      </c>
      <c r="AD90" s="9"/>
      <c r="AE90" s="9"/>
      <c r="AF90" s="10">
        <v>1</v>
      </c>
      <c r="AG90" s="9"/>
      <c r="AH90" s="9"/>
      <c r="AI90" s="10">
        <v>1</v>
      </c>
      <c r="AJ90" s="9"/>
      <c r="AK90" s="9"/>
      <c r="AL90" s="10">
        <v>1</v>
      </c>
      <c r="AM90" s="9"/>
      <c r="AN90" s="97">
        <f t="shared" si="11"/>
        <v>20200</v>
      </c>
      <c r="AO90" s="5">
        <f t="shared" si="12"/>
        <v>5000</v>
      </c>
      <c r="AP90" s="5">
        <v>0</v>
      </c>
      <c r="AQ90" s="5">
        <v>0</v>
      </c>
      <c r="AR90" s="5">
        <v>5000</v>
      </c>
      <c r="AS90" s="5">
        <v>0</v>
      </c>
      <c r="AT90" s="5">
        <v>0</v>
      </c>
      <c r="AU90" s="5">
        <v>0</v>
      </c>
      <c r="AV90" s="5">
        <v>0</v>
      </c>
      <c r="AW90" s="5">
        <v>0</v>
      </c>
      <c r="AX90" s="5">
        <v>0</v>
      </c>
      <c r="AY90" s="5">
        <f t="shared" si="13"/>
        <v>5000</v>
      </c>
      <c r="AZ90" s="5">
        <v>0</v>
      </c>
      <c r="BA90" s="5">
        <v>0</v>
      </c>
      <c r="BB90" s="5">
        <v>5000</v>
      </c>
      <c r="BC90" s="5">
        <v>0</v>
      </c>
      <c r="BD90" s="5">
        <v>0</v>
      </c>
      <c r="BE90" s="5">
        <v>0</v>
      </c>
      <c r="BF90" s="5">
        <v>0</v>
      </c>
      <c r="BG90" s="5">
        <v>0</v>
      </c>
      <c r="BH90" s="5">
        <v>0</v>
      </c>
      <c r="BI90" s="5">
        <f t="shared" si="14"/>
        <v>5000</v>
      </c>
      <c r="BJ90" s="5">
        <v>0</v>
      </c>
      <c r="BK90" s="5">
        <v>0</v>
      </c>
      <c r="BL90" s="5">
        <v>5000</v>
      </c>
      <c r="BM90" s="5">
        <v>0</v>
      </c>
      <c r="BN90" s="5">
        <v>0</v>
      </c>
      <c r="BO90" s="5">
        <v>0</v>
      </c>
      <c r="BP90" s="5">
        <v>0</v>
      </c>
      <c r="BQ90" s="5">
        <v>0</v>
      </c>
      <c r="BR90" s="5">
        <v>0</v>
      </c>
      <c r="BS90" s="5">
        <f t="shared" si="15"/>
        <v>5200</v>
      </c>
      <c r="BT90" s="5">
        <v>0</v>
      </c>
      <c r="BU90" s="5">
        <v>0</v>
      </c>
      <c r="BV90" s="5">
        <v>5200</v>
      </c>
      <c r="BW90" s="5">
        <v>0</v>
      </c>
      <c r="BX90" s="5">
        <v>0</v>
      </c>
      <c r="BY90" s="5">
        <v>0</v>
      </c>
      <c r="BZ90" s="5">
        <v>0</v>
      </c>
      <c r="CA90" s="5">
        <v>0</v>
      </c>
      <c r="CB90" s="200"/>
      <c r="CC90" s="216" t="s">
        <v>217</v>
      </c>
      <c r="CD90" s="211"/>
    </row>
    <row r="91" spans="1:82" s="4" customFormat="1" ht="54" customHeight="1">
      <c r="A91" s="3"/>
      <c r="B91" s="982"/>
      <c r="C91" s="985"/>
      <c r="D91" s="869"/>
      <c r="E91" s="913"/>
      <c r="F91" s="905"/>
      <c r="G91" s="869"/>
      <c r="H91" s="790" t="s">
        <v>462</v>
      </c>
      <c r="I91" s="790">
        <f>I89+1</f>
        <v>39</v>
      </c>
      <c r="J91" s="802" t="s">
        <v>463</v>
      </c>
      <c r="K91" s="802" t="s">
        <v>464</v>
      </c>
      <c r="L91" s="110" t="s">
        <v>465</v>
      </c>
      <c r="M91" s="110" t="s">
        <v>466</v>
      </c>
      <c r="N91" s="9"/>
      <c r="O91" s="9"/>
      <c r="P91" s="9"/>
      <c r="Q91" s="12">
        <f t="shared" si="16"/>
        <v>80</v>
      </c>
      <c r="R91" s="9" t="s">
        <v>467</v>
      </c>
      <c r="S91" s="185" t="s">
        <v>468</v>
      </c>
      <c r="T91" s="36" t="s">
        <v>469</v>
      </c>
      <c r="U91" s="135" t="s">
        <v>470</v>
      </c>
      <c r="V91" s="44" t="s">
        <v>77</v>
      </c>
      <c r="W91" s="104" t="s">
        <v>471</v>
      </c>
      <c r="X91" s="9"/>
      <c r="Y91" s="9"/>
      <c r="Z91" s="7">
        <v>4</v>
      </c>
      <c r="AA91" s="9"/>
      <c r="AB91" s="9"/>
      <c r="AC91" s="9">
        <v>1</v>
      </c>
      <c r="AD91" s="9"/>
      <c r="AE91" s="9"/>
      <c r="AF91" s="9">
        <v>2</v>
      </c>
      <c r="AG91" s="9"/>
      <c r="AH91" s="9"/>
      <c r="AI91" s="9">
        <v>3</v>
      </c>
      <c r="AJ91" s="9"/>
      <c r="AK91" s="9"/>
      <c r="AL91" s="9">
        <v>4</v>
      </c>
      <c r="AM91" s="9"/>
      <c r="AN91" s="97">
        <f t="shared" si="11"/>
        <v>56000</v>
      </c>
      <c r="AO91" s="5">
        <f t="shared" si="12"/>
        <v>13000</v>
      </c>
      <c r="AP91" s="5">
        <v>0</v>
      </c>
      <c r="AQ91" s="5">
        <v>0</v>
      </c>
      <c r="AR91" s="5">
        <v>13000</v>
      </c>
      <c r="AS91" s="5">
        <v>0</v>
      </c>
      <c r="AT91" s="5">
        <v>0</v>
      </c>
      <c r="AU91" s="5">
        <v>0</v>
      </c>
      <c r="AV91" s="5">
        <v>0</v>
      </c>
      <c r="AW91" s="5">
        <v>0</v>
      </c>
      <c r="AX91" s="5">
        <v>0</v>
      </c>
      <c r="AY91" s="5">
        <f t="shared" si="13"/>
        <v>14000</v>
      </c>
      <c r="AZ91" s="5">
        <v>0</v>
      </c>
      <c r="BA91" s="5">
        <v>0</v>
      </c>
      <c r="BB91" s="5">
        <v>14000</v>
      </c>
      <c r="BC91" s="5">
        <v>0</v>
      </c>
      <c r="BD91" s="5">
        <v>0</v>
      </c>
      <c r="BE91" s="5">
        <v>0</v>
      </c>
      <c r="BF91" s="5">
        <v>0</v>
      </c>
      <c r="BG91" s="5">
        <v>0</v>
      </c>
      <c r="BH91" s="5">
        <v>0</v>
      </c>
      <c r="BI91" s="5">
        <f t="shared" si="14"/>
        <v>14500</v>
      </c>
      <c r="BJ91" s="5">
        <v>0</v>
      </c>
      <c r="BK91" s="5">
        <v>0</v>
      </c>
      <c r="BL91" s="5">
        <v>14500</v>
      </c>
      <c r="BM91" s="5">
        <v>0</v>
      </c>
      <c r="BN91" s="5">
        <v>0</v>
      </c>
      <c r="BO91" s="5">
        <v>0</v>
      </c>
      <c r="BP91" s="5">
        <v>0</v>
      </c>
      <c r="BQ91" s="5">
        <v>0</v>
      </c>
      <c r="BR91" s="5">
        <v>0</v>
      </c>
      <c r="BS91" s="5">
        <f t="shared" si="15"/>
        <v>14500</v>
      </c>
      <c r="BT91" s="5">
        <v>0</v>
      </c>
      <c r="BU91" s="5">
        <v>0</v>
      </c>
      <c r="BV91" s="5">
        <v>14500</v>
      </c>
      <c r="BW91" s="5">
        <v>0</v>
      </c>
      <c r="BX91" s="5">
        <v>0</v>
      </c>
      <c r="BY91" s="5">
        <v>0</v>
      </c>
      <c r="BZ91" s="5">
        <v>0</v>
      </c>
      <c r="CA91" s="5">
        <v>0</v>
      </c>
      <c r="CB91" s="200"/>
      <c r="CC91" s="216" t="s">
        <v>217</v>
      </c>
      <c r="CD91" s="211"/>
    </row>
    <row r="92" spans="1:82" s="4" customFormat="1" ht="54" customHeight="1">
      <c r="A92" s="3"/>
      <c r="B92" s="982"/>
      <c r="C92" s="985"/>
      <c r="D92" s="869"/>
      <c r="E92" s="913"/>
      <c r="F92" s="905"/>
      <c r="G92" s="869"/>
      <c r="H92" s="791"/>
      <c r="I92" s="791"/>
      <c r="J92" s="803"/>
      <c r="K92" s="803"/>
      <c r="L92" s="130"/>
      <c r="M92" s="130"/>
      <c r="N92" s="9"/>
      <c r="O92" s="9"/>
      <c r="P92" s="9"/>
      <c r="Q92" s="12">
        <f t="shared" si="16"/>
        <v>81</v>
      </c>
      <c r="R92" s="9" t="s">
        <v>472</v>
      </c>
      <c r="S92" s="185" t="s">
        <v>473</v>
      </c>
      <c r="T92" s="134" t="s">
        <v>474</v>
      </c>
      <c r="U92" s="13" t="s">
        <v>475</v>
      </c>
      <c r="V92" s="44" t="s">
        <v>77</v>
      </c>
      <c r="W92" s="9"/>
      <c r="X92" s="9"/>
      <c r="Y92" s="9"/>
      <c r="Z92" s="7">
        <v>20</v>
      </c>
      <c r="AA92" s="9"/>
      <c r="AB92" s="9"/>
      <c r="AC92" s="9">
        <v>5</v>
      </c>
      <c r="AD92" s="9"/>
      <c r="AE92" s="9"/>
      <c r="AF92" s="9">
        <v>10</v>
      </c>
      <c r="AG92" s="9"/>
      <c r="AH92" s="9"/>
      <c r="AI92" s="9">
        <v>15</v>
      </c>
      <c r="AJ92" s="9"/>
      <c r="AK92" s="9"/>
      <c r="AL92" s="9">
        <v>20</v>
      </c>
      <c r="AM92" s="9"/>
      <c r="AN92" s="97">
        <f t="shared" si="11"/>
        <v>142000</v>
      </c>
      <c r="AO92" s="5">
        <f t="shared" si="12"/>
        <v>31000</v>
      </c>
      <c r="AP92" s="5">
        <v>0</v>
      </c>
      <c r="AQ92" s="5">
        <v>0</v>
      </c>
      <c r="AR92" s="5">
        <v>31000</v>
      </c>
      <c r="AS92" s="5">
        <v>0</v>
      </c>
      <c r="AT92" s="5">
        <v>0</v>
      </c>
      <c r="AU92" s="5">
        <v>0</v>
      </c>
      <c r="AV92" s="5">
        <v>0</v>
      </c>
      <c r="AW92" s="5">
        <v>0</v>
      </c>
      <c r="AX92" s="5">
        <v>0</v>
      </c>
      <c r="AY92" s="5">
        <f t="shared" si="13"/>
        <v>37000</v>
      </c>
      <c r="AZ92" s="5">
        <v>0</v>
      </c>
      <c r="BA92" s="5">
        <v>0</v>
      </c>
      <c r="BB92" s="5">
        <v>37000</v>
      </c>
      <c r="BC92" s="5">
        <v>0</v>
      </c>
      <c r="BD92" s="5">
        <v>0</v>
      </c>
      <c r="BE92" s="5">
        <v>0</v>
      </c>
      <c r="BF92" s="5">
        <v>0</v>
      </c>
      <c r="BG92" s="5">
        <v>0</v>
      </c>
      <c r="BH92" s="5">
        <v>0</v>
      </c>
      <c r="BI92" s="5">
        <f t="shared" si="14"/>
        <v>37000</v>
      </c>
      <c r="BJ92" s="5">
        <v>0</v>
      </c>
      <c r="BK92" s="5">
        <v>0</v>
      </c>
      <c r="BL92" s="5">
        <v>37000</v>
      </c>
      <c r="BM92" s="5">
        <v>0</v>
      </c>
      <c r="BN92" s="5">
        <v>0</v>
      </c>
      <c r="BO92" s="5">
        <v>0</v>
      </c>
      <c r="BP92" s="5">
        <v>0</v>
      </c>
      <c r="BQ92" s="5">
        <v>0</v>
      </c>
      <c r="BR92" s="5">
        <v>0</v>
      </c>
      <c r="BS92" s="5">
        <f t="shared" si="15"/>
        <v>37000</v>
      </c>
      <c r="BT92" s="5">
        <v>0</v>
      </c>
      <c r="BU92" s="5">
        <v>0</v>
      </c>
      <c r="BV92" s="5">
        <v>37000</v>
      </c>
      <c r="BW92" s="5">
        <v>0</v>
      </c>
      <c r="BX92" s="5">
        <v>0</v>
      </c>
      <c r="BY92" s="5">
        <v>0</v>
      </c>
      <c r="BZ92" s="5">
        <v>0</v>
      </c>
      <c r="CA92" s="5">
        <v>0</v>
      </c>
      <c r="CB92" s="200"/>
      <c r="CC92" s="216" t="s">
        <v>217</v>
      </c>
      <c r="CD92" s="211"/>
    </row>
    <row r="93" spans="1:82" s="4" customFormat="1" ht="54" customHeight="1">
      <c r="A93" s="3"/>
      <c r="B93" s="982"/>
      <c r="C93" s="985"/>
      <c r="D93" s="869"/>
      <c r="E93" s="913"/>
      <c r="F93" s="905"/>
      <c r="G93" s="869"/>
      <c r="H93" s="791"/>
      <c r="I93" s="791"/>
      <c r="J93" s="803"/>
      <c r="K93" s="803"/>
      <c r="L93" s="130"/>
      <c r="M93" s="130"/>
      <c r="N93" s="9"/>
      <c r="O93" s="9"/>
      <c r="P93" s="9"/>
      <c r="Q93" s="12">
        <f t="shared" si="16"/>
        <v>82</v>
      </c>
      <c r="R93" s="9" t="s">
        <v>467</v>
      </c>
      <c r="S93" s="185" t="s">
        <v>468</v>
      </c>
      <c r="T93" s="20" t="s">
        <v>476</v>
      </c>
      <c r="U93" s="13" t="s">
        <v>477</v>
      </c>
      <c r="V93" s="49" t="s">
        <v>77</v>
      </c>
      <c r="W93" s="9"/>
      <c r="X93" s="9"/>
      <c r="Y93" s="9"/>
      <c r="Z93" s="7">
        <v>2</v>
      </c>
      <c r="AA93" s="9"/>
      <c r="AB93" s="9"/>
      <c r="AC93" s="9">
        <v>1</v>
      </c>
      <c r="AD93" s="9"/>
      <c r="AE93" s="9"/>
      <c r="AF93" s="9">
        <v>0</v>
      </c>
      <c r="AG93" s="9"/>
      <c r="AH93" s="9"/>
      <c r="AI93" s="9">
        <v>1</v>
      </c>
      <c r="AJ93" s="9"/>
      <c r="AK93" s="9"/>
      <c r="AL93" s="9">
        <v>0</v>
      </c>
      <c r="AM93" s="9"/>
      <c r="AN93" s="97">
        <f t="shared" si="11"/>
        <v>48800</v>
      </c>
      <c r="AO93" s="5">
        <f t="shared" si="12"/>
        <v>12000</v>
      </c>
      <c r="AP93" s="5">
        <v>0</v>
      </c>
      <c r="AQ93" s="5">
        <v>0</v>
      </c>
      <c r="AR93" s="5">
        <v>12000</v>
      </c>
      <c r="AS93" s="5">
        <v>0</v>
      </c>
      <c r="AT93" s="5">
        <v>0</v>
      </c>
      <c r="AU93" s="5">
        <v>0</v>
      </c>
      <c r="AV93" s="5">
        <v>0</v>
      </c>
      <c r="AW93" s="5">
        <v>0</v>
      </c>
      <c r="AX93" s="5">
        <v>0</v>
      </c>
      <c r="AY93" s="5">
        <f t="shared" si="13"/>
        <v>12000</v>
      </c>
      <c r="AZ93" s="5">
        <v>0</v>
      </c>
      <c r="BA93" s="5">
        <v>0</v>
      </c>
      <c r="BB93" s="5">
        <v>12000</v>
      </c>
      <c r="BC93" s="5">
        <v>0</v>
      </c>
      <c r="BD93" s="5">
        <v>0</v>
      </c>
      <c r="BE93" s="5">
        <v>0</v>
      </c>
      <c r="BF93" s="5">
        <v>0</v>
      </c>
      <c r="BG93" s="5">
        <v>0</v>
      </c>
      <c r="BH93" s="5">
        <v>0</v>
      </c>
      <c r="BI93" s="5">
        <f t="shared" si="14"/>
        <v>12300</v>
      </c>
      <c r="BJ93" s="5">
        <v>0</v>
      </c>
      <c r="BK93" s="5">
        <v>0</v>
      </c>
      <c r="BL93" s="5">
        <v>12300</v>
      </c>
      <c r="BM93" s="5">
        <v>0</v>
      </c>
      <c r="BN93" s="5">
        <v>0</v>
      </c>
      <c r="BO93" s="5">
        <v>0</v>
      </c>
      <c r="BP93" s="5">
        <v>0</v>
      </c>
      <c r="BQ93" s="5">
        <v>0</v>
      </c>
      <c r="BR93" s="5">
        <v>0</v>
      </c>
      <c r="BS93" s="5">
        <f t="shared" si="15"/>
        <v>12500</v>
      </c>
      <c r="BT93" s="5">
        <v>0</v>
      </c>
      <c r="BU93" s="5">
        <v>0</v>
      </c>
      <c r="BV93" s="5">
        <v>12500</v>
      </c>
      <c r="BW93" s="5">
        <v>0</v>
      </c>
      <c r="BX93" s="5">
        <v>0</v>
      </c>
      <c r="BY93" s="5">
        <v>0</v>
      </c>
      <c r="BZ93" s="5">
        <v>0</v>
      </c>
      <c r="CA93" s="5">
        <v>0</v>
      </c>
      <c r="CB93" s="200"/>
      <c r="CC93" s="216" t="s">
        <v>217</v>
      </c>
      <c r="CD93" s="211"/>
    </row>
    <row r="94" spans="1:82" s="4" customFormat="1" ht="54" customHeight="1">
      <c r="A94" s="3"/>
      <c r="B94" s="982"/>
      <c r="C94" s="985"/>
      <c r="D94" s="869"/>
      <c r="E94" s="913"/>
      <c r="F94" s="905"/>
      <c r="G94" s="869"/>
      <c r="H94" s="792"/>
      <c r="I94" s="792"/>
      <c r="J94" s="804"/>
      <c r="K94" s="804"/>
      <c r="L94" s="119"/>
      <c r="M94" s="119"/>
      <c r="N94" s="9"/>
      <c r="O94" s="9"/>
      <c r="P94" s="9"/>
      <c r="Q94" s="12">
        <f t="shared" si="16"/>
        <v>83</v>
      </c>
      <c r="R94" s="9" t="s">
        <v>467</v>
      </c>
      <c r="S94" s="185" t="s">
        <v>468</v>
      </c>
      <c r="T94" s="20" t="s">
        <v>478</v>
      </c>
      <c r="U94" s="13" t="s">
        <v>479</v>
      </c>
      <c r="V94" s="136" t="s">
        <v>67</v>
      </c>
      <c r="W94" s="9"/>
      <c r="X94" s="9"/>
      <c r="Y94" s="9"/>
      <c r="Z94" s="32">
        <v>1</v>
      </c>
      <c r="AA94" s="9"/>
      <c r="AB94" s="9"/>
      <c r="AC94" s="32">
        <v>1</v>
      </c>
      <c r="AD94" s="9"/>
      <c r="AE94" s="9"/>
      <c r="AF94" s="32">
        <v>1</v>
      </c>
      <c r="AG94" s="9"/>
      <c r="AH94" s="9"/>
      <c r="AI94" s="32">
        <v>1</v>
      </c>
      <c r="AJ94" s="9"/>
      <c r="AK94" s="9"/>
      <c r="AL94" s="32">
        <v>1</v>
      </c>
      <c r="AM94" s="9"/>
      <c r="AN94" s="97">
        <f t="shared" si="11"/>
        <v>20300</v>
      </c>
      <c r="AO94" s="5">
        <f t="shared" si="12"/>
        <v>5000</v>
      </c>
      <c r="AP94" s="5">
        <v>0</v>
      </c>
      <c r="AQ94" s="5">
        <v>0</v>
      </c>
      <c r="AR94" s="5">
        <v>5000</v>
      </c>
      <c r="AS94" s="5">
        <v>0</v>
      </c>
      <c r="AT94" s="5">
        <v>0</v>
      </c>
      <c r="AU94" s="5">
        <v>0</v>
      </c>
      <c r="AV94" s="5">
        <v>0</v>
      </c>
      <c r="AW94" s="5">
        <v>0</v>
      </c>
      <c r="AX94" s="5">
        <v>0</v>
      </c>
      <c r="AY94" s="5">
        <f t="shared" si="13"/>
        <v>5000</v>
      </c>
      <c r="AZ94" s="5">
        <v>0</v>
      </c>
      <c r="BA94" s="5">
        <v>0</v>
      </c>
      <c r="BB94" s="5">
        <v>5000</v>
      </c>
      <c r="BC94" s="5">
        <v>0</v>
      </c>
      <c r="BD94" s="5">
        <v>0</v>
      </c>
      <c r="BE94" s="5">
        <v>0</v>
      </c>
      <c r="BF94" s="5">
        <v>0</v>
      </c>
      <c r="BG94" s="5">
        <v>0</v>
      </c>
      <c r="BH94" s="5">
        <v>0</v>
      </c>
      <c r="BI94" s="5">
        <f t="shared" si="14"/>
        <v>5100</v>
      </c>
      <c r="BJ94" s="5">
        <v>0</v>
      </c>
      <c r="BK94" s="5">
        <v>0</v>
      </c>
      <c r="BL94" s="5">
        <v>5100</v>
      </c>
      <c r="BM94" s="5">
        <v>0</v>
      </c>
      <c r="BN94" s="5">
        <v>0</v>
      </c>
      <c r="BO94" s="5">
        <v>0</v>
      </c>
      <c r="BP94" s="5">
        <v>0</v>
      </c>
      <c r="BQ94" s="5">
        <v>0</v>
      </c>
      <c r="BR94" s="5">
        <v>0</v>
      </c>
      <c r="BS94" s="5">
        <f t="shared" si="15"/>
        <v>5200</v>
      </c>
      <c r="BT94" s="5">
        <v>0</v>
      </c>
      <c r="BU94" s="5">
        <v>0</v>
      </c>
      <c r="BV94" s="5">
        <v>5200</v>
      </c>
      <c r="BW94" s="5">
        <v>0</v>
      </c>
      <c r="BX94" s="5">
        <v>0</v>
      </c>
      <c r="BY94" s="5">
        <v>0</v>
      </c>
      <c r="BZ94" s="5">
        <v>0</v>
      </c>
      <c r="CA94" s="5">
        <v>0</v>
      </c>
      <c r="CB94" s="200"/>
      <c r="CC94" s="216" t="s">
        <v>217</v>
      </c>
      <c r="CD94" s="211"/>
    </row>
    <row r="95" spans="1:82" s="4" customFormat="1" ht="60" customHeight="1">
      <c r="A95" s="3"/>
      <c r="B95" s="982"/>
      <c r="C95" s="985"/>
      <c r="D95" s="869"/>
      <c r="E95" s="913"/>
      <c r="F95" s="905"/>
      <c r="G95" s="869"/>
      <c r="H95" s="790" t="s">
        <v>480</v>
      </c>
      <c r="I95" s="790">
        <f>I91+1</f>
        <v>40</v>
      </c>
      <c r="J95" s="802" t="s">
        <v>481</v>
      </c>
      <c r="K95" s="802" t="s">
        <v>482</v>
      </c>
      <c r="L95" s="802">
        <v>750</v>
      </c>
      <c r="M95" s="802">
        <v>800</v>
      </c>
      <c r="N95" s="9"/>
      <c r="O95" s="9"/>
      <c r="P95" s="9"/>
      <c r="Q95" s="12">
        <f t="shared" si="16"/>
        <v>84</v>
      </c>
      <c r="R95" s="9" t="s">
        <v>483</v>
      </c>
      <c r="S95" s="185" t="s">
        <v>484</v>
      </c>
      <c r="T95" s="20" t="s">
        <v>485</v>
      </c>
      <c r="U95" s="36" t="s">
        <v>486</v>
      </c>
      <c r="V95" s="44" t="s">
        <v>67</v>
      </c>
      <c r="W95" s="9"/>
      <c r="X95" s="9"/>
      <c r="Y95" s="9"/>
      <c r="Z95" s="7">
        <v>4</v>
      </c>
      <c r="AA95" s="9"/>
      <c r="AB95" s="9"/>
      <c r="AC95" s="9">
        <v>4</v>
      </c>
      <c r="AD95" s="9"/>
      <c r="AE95" s="9"/>
      <c r="AF95" s="9">
        <v>4</v>
      </c>
      <c r="AG95" s="9"/>
      <c r="AH95" s="9"/>
      <c r="AI95" s="9">
        <v>4</v>
      </c>
      <c r="AJ95" s="9"/>
      <c r="AK95" s="9"/>
      <c r="AL95" s="9">
        <v>4</v>
      </c>
      <c r="AM95" s="9"/>
      <c r="AN95" s="97">
        <f t="shared" si="11"/>
        <v>97000</v>
      </c>
      <c r="AO95" s="5">
        <f t="shared" si="12"/>
        <v>20000</v>
      </c>
      <c r="AP95" s="5">
        <v>0</v>
      </c>
      <c r="AQ95" s="5">
        <v>0</v>
      </c>
      <c r="AR95" s="5">
        <v>10000</v>
      </c>
      <c r="AS95" s="5">
        <v>0</v>
      </c>
      <c r="AT95" s="5">
        <v>0</v>
      </c>
      <c r="AU95" s="5">
        <v>0</v>
      </c>
      <c r="AV95" s="5">
        <v>0</v>
      </c>
      <c r="AW95" s="5">
        <v>10000</v>
      </c>
      <c r="AX95" s="5">
        <v>0</v>
      </c>
      <c r="AY95" s="5">
        <f t="shared" si="13"/>
        <v>25000</v>
      </c>
      <c r="AZ95" s="5">
        <v>0</v>
      </c>
      <c r="BA95" s="5">
        <v>0</v>
      </c>
      <c r="BB95" s="5">
        <v>11000</v>
      </c>
      <c r="BC95" s="5">
        <v>0</v>
      </c>
      <c r="BD95" s="5">
        <v>0</v>
      </c>
      <c r="BE95" s="5">
        <v>0</v>
      </c>
      <c r="BF95" s="5">
        <v>0</v>
      </c>
      <c r="BG95" s="5">
        <v>14000</v>
      </c>
      <c r="BH95" s="5">
        <v>0</v>
      </c>
      <c r="BI95" s="5">
        <f t="shared" si="14"/>
        <v>25500</v>
      </c>
      <c r="BJ95" s="5">
        <v>0</v>
      </c>
      <c r="BK95" s="5">
        <v>0</v>
      </c>
      <c r="BL95" s="5">
        <v>11000</v>
      </c>
      <c r="BM95" s="5">
        <v>0</v>
      </c>
      <c r="BN95" s="5">
        <v>0</v>
      </c>
      <c r="BO95" s="5">
        <v>0</v>
      </c>
      <c r="BP95" s="5">
        <v>0</v>
      </c>
      <c r="BQ95" s="5">
        <v>14500</v>
      </c>
      <c r="BR95" s="5">
        <v>0</v>
      </c>
      <c r="BS95" s="5">
        <f t="shared" si="15"/>
        <v>26500</v>
      </c>
      <c r="BT95" s="5">
        <v>0</v>
      </c>
      <c r="BU95" s="5">
        <v>0</v>
      </c>
      <c r="BV95" s="5">
        <v>11500</v>
      </c>
      <c r="BW95" s="5">
        <v>0</v>
      </c>
      <c r="BX95" s="5">
        <v>0</v>
      </c>
      <c r="BY95" s="5">
        <v>0</v>
      </c>
      <c r="BZ95" s="5">
        <v>0</v>
      </c>
      <c r="CA95" s="5">
        <v>15000</v>
      </c>
      <c r="CB95" s="200"/>
      <c r="CC95" s="216" t="s">
        <v>217</v>
      </c>
      <c r="CD95" s="211"/>
    </row>
    <row r="96" spans="1:82" s="4" customFormat="1" ht="51" customHeight="1">
      <c r="A96" s="3"/>
      <c r="B96" s="982"/>
      <c r="C96" s="985"/>
      <c r="D96" s="869"/>
      <c r="E96" s="913"/>
      <c r="F96" s="905"/>
      <c r="G96" s="869"/>
      <c r="H96" s="791"/>
      <c r="I96" s="791"/>
      <c r="J96" s="803"/>
      <c r="K96" s="803"/>
      <c r="L96" s="803"/>
      <c r="M96" s="803"/>
      <c r="N96" s="9"/>
      <c r="O96" s="9"/>
      <c r="P96" s="9"/>
      <c r="Q96" s="12">
        <f t="shared" si="16"/>
        <v>85</v>
      </c>
      <c r="R96" s="9" t="s">
        <v>487</v>
      </c>
      <c r="S96" s="185" t="s">
        <v>455</v>
      </c>
      <c r="T96" s="36" t="s">
        <v>488</v>
      </c>
      <c r="U96" s="36" t="s">
        <v>489</v>
      </c>
      <c r="V96" s="49" t="s">
        <v>77</v>
      </c>
      <c r="W96" s="9"/>
      <c r="X96" s="9"/>
      <c r="Y96" s="9"/>
      <c r="Z96" s="7">
        <v>4</v>
      </c>
      <c r="AA96" s="9"/>
      <c r="AB96" s="9"/>
      <c r="AC96" s="9">
        <v>1</v>
      </c>
      <c r="AD96" s="9"/>
      <c r="AE96" s="9"/>
      <c r="AF96" s="9">
        <v>1</v>
      </c>
      <c r="AG96" s="9"/>
      <c r="AH96" s="9"/>
      <c r="AI96" s="9">
        <v>1</v>
      </c>
      <c r="AJ96" s="9"/>
      <c r="AK96" s="9"/>
      <c r="AL96" s="9">
        <v>1</v>
      </c>
      <c r="AM96" s="9"/>
      <c r="AN96" s="97">
        <f t="shared" si="11"/>
        <v>20500</v>
      </c>
      <c r="AO96" s="5">
        <f t="shared" si="12"/>
        <v>5000</v>
      </c>
      <c r="AP96" s="5">
        <v>0</v>
      </c>
      <c r="AQ96" s="5">
        <v>0</v>
      </c>
      <c r="AR96" s="5">
        <v>0</v>
      </c>
      <c r="AS96" s="5">
        <v>0</v>
      </c>
      <c r="AT96" s="5">
        <v>0</v>
      </c>
      <c r="AU96" s="5">
        <v>0</v>
      </c>
      <c r="AV96" s="5">
        <v>0</v>
      </c>
      <c r="AW96" s="5">
        <v>5000</v>
      </c>
      <c r="AX96" s="5">
        <v>0</v>
      </c>
      <c r="AY96" s="5">
        <f t="shared" si="13"/>
        <v>5000</v>
      </c>
      <c r="AZ96" s="5">
        <v>0</v>
      </c>
      <c r="BA96" s="5">
        <v>0</v>
      </c>
      <c r="BB96" s="5">
        <v>0</v>
      </c>
      <c r="BC96" s="5">
        <v>0</v>
      </c>
      <c r="BD96" s="5">
        <v>0</v>
      </c>
      <c r="BE96" s="5">
        <v>0</v>
      </c>
      <c r="BF96" s="5">
        <v>0</v>
      </c>
      <c r="BG96" s="5">
        <v>5000</v>
      </c>
      <c r="BH96" s="5">
        <v>0</v>
      </c>
      <c r="BI96" s="5">
        <f t="shared" si="14"/>
        <v>5200</v>
      </c>
      <c r="BJ96" s="5">
        <v>0</v>
      </c>
      <c r="BK96" s="5">
        <v>0</v>
      </c>
      <c r="BL96" s="5">
        <v>0</v>
      </c>
      <c r="BM96" s="5">
        <v>0</v>
      </c>
      <c r="BN96" s="5">
        <v>0</v>
      </c>
      <c r="BO96" s="5">
        <v>0</v>
      </c>
      <c r="BP96" s="5">
        <v>0</v>
      </c>
      <c r="BQ96" s="5">
        <v>5200</v>
      </c>
      <c r="BR96" s="5">
        <v>0</v>
      </c>
      <c r="BS96" s="5">
        <f t="shared" si="15"/>
        <v>5300</v>
      </c>
      <c r="BT96" s="5">
        <v>0</v>
      </c>
      <c r="BU96" s="5">
        <v>0</v>
      </c>
      <c r="BV96" s="5">
        <v>0</v>
      </c>
      <c r="BW96" s="5">
        <v>0</v>
      </c>
      <c r="BX96" s="5">
        <v>0</v>
      </c>
      <c r="BY96" s="5">
        <v>0</v>
      </c>
      <c r="BZ96" s="5">
        <v>0</v>
      </c>
      <c r="CA96" s="5">
        <v>5300</v>
      </c>
      <c r="CB96" s="200"/>
      <c r="CC96" s="216" t="s">
        <v>217</v>
      </c>
      <c r="CD96" s="211"/>
    </row>
    <row r="97" spans="1:82" s="4" customFormat="1" ht="43.5" customHeight="1">
      <c r="A97" s="3"/>
      <c r="B97" s="982"/>
      <c r="C97" s="985"/>
      <c r="D97" s="869"/>
      <c r="E97" s="913"/>
      <c r="F97" s="905"/>
      <c r="G97" s="869"/>
      <c r="H97" s="791"/>
      <c r="I97" s="791"/>
      <c r="J97" s="803"/>
      <c r="K97" s="803"/>
      <c r="L97" s="803"/>
      <c r="M97" s="803"/>
      <c r="N97" s="9"/>
      <c r="O97" s="9"/>
      <c r="P97" s="9"/>
      <c r="Q97" s="12">
        <f t="shared" si="16"/>
        <v>86</v>
      </c>
      <c r="R97" s="9" t="s">
        <v>483</v>
      </c>
      <c r="S97" s="185" t="s">
        <v>484</v>
      </c>
      <c r="T97" s="36" t="s">
        <v>490</v>
      </c>
      <c r="U97" s="13" t="s">
        <v>491</v>
      </c>
      <c r="V97" s="49" t="s">
        <v>67</v>
      </c>
      <c r="W97" s="9"/>
      <c r="X97" s="9"/>
      <c r="Y97" s="9"/>
      <c r="Z97" s="7">
        <v>105</v>
      </c>
      <c r="AA97" s="9"/>
      <c r="AB97" s="9"/>
      <c r="AC97" s="9">
        <v>105</v>
      </c>
      <c r="AD97" s="9"/>
      <c r="AE97" s="9"/>
      <c r="AF97" s="9">
        <v>105</v>
      </c>
      <c r="AG97" s="9"/>
      <c r="AH97" s="9"/>
      <c r="AI97" s="9">
        <v>105</v>
      </c>
      <c r="AJ97" s="9"/>
      <c r="AK97" s="9"/>
      <c r="AL97" s="9">
        <v>105</v>
      </c>
      <c r="AM97" s="9"/>
      <c r="AN97" s="97">
        <f t="shared" si="11"/>
        <v>63800</v>
      </c>
      <c r="AO97" s="5">
        <f t="shared" si="12"/>
        <v>15000</v>
      </c>
      <c r="AP97" s="5">
        <v>0</v>
      </c>
      <c r="AQ97" s="5">
        <v>0</v>
      </c>
      <c r="AR97" s="5">
        <v>0</v>
      </c>
      <c r="AS97" s="5">
        <v>0</v>
      </c>
      <c r="AT97" s="5">
        <v>0</v>
      </c>
      <c r="AU97" s="5">
        <v>0</v>
      </c>
      <c r="AV97" s="5">
        <v>0</v>
      </c>
      <c r="AW97" s="5">
        <v>15000</v>
      </c>
      <c r="AX97" s="5">
        <v>0</v>
      </c>
      <c r="AY97" s="5">
        <f t="shared" si="13"/>
        <v>16000</v>
      </c>
      <c r="AZ97" s="5">
        <v>0</v>
      </c>
      <c r="BA97" s="5">
        <v>0</v>
      </c>
      <c r="BB97" s="5">
        <v>0</v>
      </c>
      <c r="BC97" s="5">
        <v>0</v>
      </c>
      <c r="BD97" s="5">
        <v>0</v>
      </c>
      <c r="BE97" s="5">
        <v>0</v>
      </c>
      <c r="BF97" s="5">
        <v>0</v>
      </c>
      <c r="BG97" s="5">
        <v>16000</v>
      </c>
      <c r="BH97" s="5">
        <v>0</v>
      </c>
      <c r="BI97" s="5">
        <f t="shared" si="14"/>
        <v>16300</v>
      </c>
      <c r="BJ97" s="5">
        <v>0</v>
      </c>
      <c r="BK97" s="5">
        <v>0</v>
      </c>
      <c r="BL97" s="5">
        <v>0</v>
      </c>
      <c r="BM97" s="5">
        <v>0</v>
      </c>
      <c r="BN97" s="5">
        <v>0</v>
      </c>
      <c r="BO97" s="5">
        <v>0</v>
      </c>
      <c r="BP97" s="5">
        <v>0</v>
      </c>
      <c r="BQ97" s="5">
        <v>16300</v>
      </c>
      <c r="BR97" s="5">
        <v>0</v>
      </c>
      <c r="BS97" s="5">
        <f t="shared" si="15"/>
        <v>16500</v>
      </c>
      <c r="BT97" s="5">
        <v>0</v>
      </c>
      <c r="BU97" s="5">
        <v>0</v>
      </c>
      <c r="BV97" s="5">
        <v>0</v>
      </c>
      <c r="BW97" s="5">
        <v>0</v>
      </c>
      <c r="BX97" s="5">
        <v>0</v>
      </c>
      <c r="BY97" s="5">
        <v>0</v>
      </c>
      <c r="BZ97" s="5">
        <v>0</v>
      </c>
      <c r="CA97" s="5">
        <v>16500</v>
      </c>
      <c r="CB97" s="200"/>
      <c r="CC97" s="216" t="s">
        <v>217</v>
      </c>
      <c r="CD97" s="211"/>
    </row>
    <row r="98" spans="1:82" s="4" customFormat="1" ht="54.75" customHeight="1">
      <c r="A98" s="3"/>
      <c r="B98" s="982"/>
      <c r="C98" s="985"/>
      <c r="D98" s="869"/>
      <c r="E98" s="915"/>
      <c r="F98" s="905"/>
      <c r="G98" s="900"/>
      <c r="H98" s="792"/>
      <c r="I98" s="792"/>
      <c r="J98" s="804"/>
      <c r="K98" s="804"/>
      <c r="L98" s="804"/>
      <c r="M98" s="804"/>
      <c r="N98" s="9"/>
      <c r="O98" s="9"/>
      <c r="P98" s="9"/>
      <c r="Q98" s="12">
        <f t="shared" si="16"/>
        <v>87</v>
      </c>
      <c r="R98" s="9" t="s">
        <v>483</v>
      </c>
      <c r="S98" s="185" t="s">
        <v>484</v>
      </c>
      <c r="T98" s="36" t="s">
        <v>492</v>
      </c>
      <c r="U98" s="13" t="s">
        <v>493</v>
      </c>
      <c r="V98" s="49" t="s">
        <v>494</v>
      </c>
      <c r="W98" s="9"/>
      <c r="X98" s="9">
        <v>50</v>
      </c>
      <c r="Y98" s="9"/>
      <c r="Z98" s="7">
        <v>280</v>
      </c>
      <c r="AA98" s="9"/>
      <c r="AB98" s="9"/>
      <c r="AC98" s="9">
        <v>50</v>
      </c>
      <c r="AD98" s="9"/>
      <c r="AE98" s="9"/>
      <c r="AF98" s="9">
        <v>120</v>
      </c>
      <c r="AG98" s="9"/>
      <c r="AH98" s="9"/>
      <c r="AI98" s="9">
        <v>200</v>
      </c>
      <c r="AJ98" s="9"/>
      <c r="AK98" s="9"/>
      <c r="AL98" s="9">
        <v>280</v>
      </c>
      <c r="AM98" s="9"/>
      <c r="AN98" s="97">
        <f t="shared" si="11"/>
        <v>40800</v>
      </c>
      <c r="AO98" s="5">
        <f t="shared" si="12"/>
        <v>10000</v>
      </c>
      <c r="AP98" s="5">
        <v>0</v>
      </c>
      <c r="AQ98" s="5">
        <v>0</v>
      </c>
      <c r="AR98" s="5">
        <v>0</v>
      </c>
      <c r="AS98" s="5">
        <v>0</v>
      </c>
      <c r="AT98" s="5">
        <v>0</v>
      </c>
      <c r="AU98" s="5">
        <v>0</v>
      </c>
      <c r="AV98" s="5">
        <v>0</v>
      </c>
      <c r="AW98" s="5">
        <v>10000</v>
      </c>
      <c r="AX98" s="5">
        <v>0</v>
      </c>
      <c r="AY98" s="5">
        <f t="shared" si="13"/>
        <v>10000</v>
      </c>
      <c r="AZ98" s="5">
        <v>0</v>
      </c>
      <c r="BA98" s="5">
        <v>0</v>
      </c>
      <c r="BB98" s="5">
        <v>0</v>
      </c>
      <c r="BC98" s="5">
        <v>0</v>
      </c>
      <c r="BD98" s="5">
        <v>0</v>
      </c>
      <c r="BE98" s="5">
        <v>0</v>
      </c>
      <c r="BF98" s="5">
        <v>0</v>
      </c>
      <c r="BG98" s="5">
        <v>10000</v>
      </c>
      <c r="BH98" s="5">
        <v>0</v>
      </c>
      <c r="BI98" s="5">
        <f t="shared" si="14"/>
        <v>10300</v>
      </c>
      <c r="BJ98" s="5">
        <v>0</v>
      </c>
      <c r="BK98" s="5">
        <v>0</v>
      </c>
      <c r="BL98" s="5">
        <v>0</v>
      </c>
      <c r="BM98" s="5">
        <v>0</v>
      </c>
      <c r="BN98" s="5">
        <v>0</v>
      </c>
      <c r="BO98" s="5">
        <v>0</v>
      </c>
      <c r="BP98" s="5">
        <v>0</v>
      </c>
      <c r="BQ98" s="5">
        <v>10300</v>
      </c>
      <c r="BR98" s="5">
        <v>0</v>
      </c>
      <c r="BS98" s="5">
        <f t="shared" si="15"/>
        <v>10500</v>
      </c>
      <c r="BT98" s="5">
        <v>0</v>
      </c>
      <c r="BU98" s="5">
        <v>0</v>
      </c>
      <c r="BV98" s="5">
        <v>0</v>
      </c>
      <c r="BW98" s="5">
        <v>0</v>
      </c>
      <c r="BX98" s="5">
        <v>0</v>
      </c>
      <c r="BY98" s="5">
        <v>0</v>
      </c>
      <c r="BZ98" s="5">
        <v>0</v>
      </c>
      <c r="CA98" s="5">
        <v>10500</v>
      </c>
      <c r="CB98" s="200"/>
      <c r="CC98" s="216" t="s">
        <v>217</v>
      </c>
      <c r="CD98" s="211"/>
    </row>
    <row r="99" spans="1:82" s="162" customFormat="1" ht="34.5" customHeight="1">
      <c r="A99" s="157"/>
      <c r="B99" s="982"/>
      <c r="C99" s="985"/>
      <c r="D99" s="869"/>
      <c r="E99" s="159"/>
      <c r="F99" s="159"/>
      <c r="G99" s="794" t="s">
        <v>495</v>
      </c>
      <c r="H99" s="795"/>
      <c r="I99" s="795"/>
      <c r="J99" s="795"/>
      <c r="K99" s="795"/>
      <c r="L99" s="795"/>
      <c r="M99" s="795"/>
      <c r="N99" s="795"/>
      <c r="O99" s="795"/>
      <c r="P99" s="795"/>
      <c r="Q99" s="795"/>
      <c r="R99" s="795"/>
      <c r="S99" s="795"/>
      <c r="T99" s="795"/>
      <c r="U99" s="795"/>
      <c r="V99" s="795"/>
      <c r="W99" s="795"/>
      <c r="X99" s="795"/>
      <c r="Y99" s="795"/>
      <c r="Z99" s="795"/>
      <c r="AA99" s="795"/>
      <c r="AB99" s="795"/>
      <c r="AC99" s="795"/>
      <c r="AD99" s="795"/>
      <c r="AE99" s="795"/>
      <c r="AF99" s="795"/>
      <c r="AG99" s="795"/>
      <c r="AH99" s="795"/>
      <c r="AI99" s="795"/>
      <c r="AJ99" s="795"/>
      <c r="AK99" s="795"/>
      <c r="AL99" s="795"/>
      <c r="AM99" s="796"/>
      <c r="AN99" s="160">
        <f>SUM(AN60:AN98)</f>
        <v>1932040</v>
      </c>
      <c r="AO99" s="161">
        <f aca="true" t="shared" si="17" ref="AO99:CB99">SUM(AO60:AO98)</f>
        <v>480510</v>
      </c>
      <c r="AP99" s="161">
        <f t="shared" si="17"/>
        <v>16000</v>
      </c>
      <c r="AQ99" s="161">
        <f t="shared" si="17"/>
        <v>0</v>
      </c>
      <c r="AR99" s="161">
        <f t="shared" si="17"/>
        <v>424510</v>
      </c>
      <c r="AS99" s="161">
        <f t="shared" si="17"/>
        <v>0</v>
      </c>
      <c r="AT99" s="161">
        <f t="shared" si="17"/>
        <v>0</v>
      </c>
      <c r="AU99" s="161">
        <f t="shared" si="17"/>
        <v>0</v>
      </c>
      <c r="AV99" s="161">
        <f t="shared" si="17"/>
        <v>0</v>
      </c>
      <c r="AW99" s="161">
        <f t="shared" si="17"/>
        <v>40000</v>
      </c>
      <c r="AX99" s="161">
        <f t="shared" si="17"/>
        <v>0</v>
      </c>
      <c r="AY99" s="161">
        <f t="shared" si="17"/>
        <v>477200</v>
      </c>
      <c r="AZ99" s="161">
        <f t="shared" si="17"/>
        <v>1000</v>
      </c>
      <c r="BA99" s="161">
        <f t="shared" si="17"/>
        <v>0</v>
      </c>
      <c r="BB99" s="161">
        <f t="shared" si="17"/>
        <v>431200</v>
      </c>
      <c r="BC99" s="161">
        <f t="shared" si="17"/>
        <v>0</v>
      </c>
      <c r="BD99" s="161">
        <f t="shared" si="17"/>
        <v>0</v>
      </c>
      <c r="BE99" s="161">
        <f t="shared" si="17"/>
        <v>0</v>
      </c>
      <c r="BF99" s="161">
        <f t="shared" si="17"/>
        <v>0</v>
      </c>
      <c r="BG99" s="161">
        <f t="shared" si="17"/>
        <v>45000</v>
      </c>
      <c r="BH99" s="161">
        <f t="shared" si="17"/>
        <v>0</v>
      </c>
      <c r="BI99" s="161">
        <f t="shared" si="17"/>
        <v>482630</v>
      </c>
      <c r="BJ99" s="161">
        <f t="shared" si="17"/>
        <v>1030</v>
      </c>
      <c r="BK99" s="161">
        <f t="shared" si="17"/>
        <v>0</v>
      </c>
      <c r="BL99" s="161">
        <f t="shared" si="17"/>
        <v>436300</v>
      </c>
      <c r="BM99" s="161">
        <f t="shared" si="17"/>
        <v>0</v>
      </c>
      <c r="BN99" s="161">
        <f t="shared" si="17"/>
        <v>0</v>
      </c>
      <c r="BO99" s="161">
        <f t="shared" si="17"/>
        <v>0</v>
      </c>
      <c r="BP99" s="161">
        <f t="shared" si="17"/>
        <v>0</v>
      </c>
      <c r="BQ99" s="161">
        <f t="shared" si="17"/>
        <v>46300</v>
      </c>
      <c r="BR99" s="161">
        <f t="shared" si="17"/>
        <v>0</v>
      </c>
      <c r="BS99" s="161">
        <f t="shared" si="17"/>
        <v>489700</v>
      </c>
      <c r="BT99" s="161">
        <f t="shared" si="17"/>
        <v>1050</v>
      </c>
      <c r="BU99" s="161">
        <f t="shared" si="17"/>
        <v>0</v>
      </c>
      <c r="BV99" s="161">
        <f t="shared" si="17"/>
        <v>442400</v>
      </c>
      <c r="BW99" s="161">
        <f t="shared" si="17"/>
        <v>0</v>
      </c>
      <c r="BX99" s="161">
        <f t="shared" si="17"/>
        <v>0</v>
      </c>
      <c r="BY99" s="161">
        <f t="shared" si="17"/>
        <v>0</v>
      </c>
      <c r="BZ99" s="161">
        <f t="shared" si="17"/>
        <v>0</v>
      </c>
      <c r="CA99" s="161">
        <f t="shared" si="17"/>
        <v>47300</v>
      </c>
      <c r="CB99" s="201">
        <f t="shared" si="17"/>
        <v>0</v>
      </c>
      <c r="CC99" s="217"/>
      <c r="CD99" s="211"/>
    </row>
    <row r="100" spans="1:85" s="4" customFormat="1" ht="49.5" customHeight="1">
      <c r="A100" s="3"/>
      <c r="B100" s="982"/>
      <c r="C100" s="985"/>
      <c r="D100" s="869"/>
      <c r="E100" s="850" t="s">
        <v>496</v>
      </c>
      <c r="F100" s="864"/>
      <c r="G100" s="851" t="s">
        <v>497</v>
      </c>
      <c r="H100" s="825" t="s">
        <v>498</v>
      </c>
      <c r="I100" s="790">
        <f>I95+1</f>
        <v>41</v>
      </c>
      <c r="J100" s="802" t="s">
        <v>499</v>
      </c>
      <c r="K100" s="802" t="s">
        <v>500</v>
      </c>
      <c r="L100" s="802" t="s">
        <v>501</v>
      </c>
      <c r="M100" s="909">
        <v>0.05</v>
      </c>
      <c r="N100" s="802"/>
      <c r="O100" s="802"/>
      <c r="P100" s="802"/>
      <c r="Q100" s="12">
        <f>Q98+1</f>
        <v>88</v>
      </c>
      <c r="R100" s="9" t="s">
        <v>502</v>
      </c>
      <c r="S100" s="185" t="s">
        <v>503</v>
      </c>
      <c r="T100" s="326" t="s">
        <v>504</v>
      </c>
      <c r="U100" s="36" t="s">
        <v>505</v>
      </c>
      <c r="V100" s="49" t="s">
        <v>67</v>
      </c>
      <c r="W100" s="9"/>
      <c r="X100" s="9"/>
      <c r="Y100" s="802"/>
      <c r="Z100" s="7">
        <v>8</v>
      </c>
      <c r="AA100" s="9"/>
      <c r="AB100" s="9"/>
      <c r="AC100" s="9">
        <v>0</v>
      </c>
      <c r="AD100" s="9"/>
      <c r="AE100" s="9"/>
      <c r="AF100" s="9">
        <v>8</v>
      </c>
      <c r="AG100" s="9"/>
      <c r="AH100" s="9"/>
      <c r="AI100" s="9">
        <v>0</v>
      </c>
      <c r="AJ100" s="9"/>
      <c r="AK100" s="9"/>
      <c r="AL100" s="9">
        <v>0</v>
      </c>
      <c r="AM100" s="9"/>
      <c r="AN100" s="97">
        <f t="shared" si="11"/>
        <v>64000</v>
      </c>
      <c r="AO100" s="5">
        <f t="shared" si="12"/>
        <v>64000</v>
      </c>
      <c r="AP100" s="5">
        <v>0</v>
      </c>
      <c r="AQ100" s="5">
        <v>0</v>
      </c>
      <c r="AR100" s="5">
        <v>0</v>
      </c>
      <c r="AS100" s="5">
        <v>0</v>
      </c>
      <c r="AT100" s="5">
        <v>0</v>
      </c>
      <c r="AU100" s="5">
        <v>0</v>
      </c>
      <c r="AV100" s="5">
        <v>0</v>
      </c>
      <c r="AW100" s="5">
        <v>64000</v>
      </c>
      <c r="AX100" s="5">
        <v>0</v>
      </c>
      <c r="AY100" s="320">
        <f t="shared" si="13"/>
        <v>0</v>
      </c>
      <c r="AZ100" s="5">
        <v>0</v>
      </c>
      <c r="BA100" s="5">
        <v>0</v>
      </c>
      <c r="BB100" s="5">
        <v>0</v>
      </c>
      <c r="BC100" s="5">
        <v>0</v>
      </c>
      <c r="BD100" s="5">
        <v>0</v>
      </c>
      <c r="BE100" s="5">
        <v>0</v>
      </c>
      <c r="BF100" s="5">
        <v>0</v>
      </c>
      <c r="BG100" s="5">
        <v>0</v>
      </c>
      <c r="BH100" s="5">
        <v>0</v>
      </c>
      <c r="BI100" s="383">
        <f t="shared" si="14"/>
        <v>0</v>
      </c>
      <c r="BJ100" s="5">
        <v>0</v>
      </c>
      <c r="BK100" s="5">
        <v>0</v>
      </c>
      <c r="BL100" s="5">
        <v>0</v>
      </c>
      <c r="BM100" s="5">
        <v>0</v>
      </c>
      <c r="BN100" s="5">
        <v>0</v>
      </c>
      <c r="BO100" s="5">
        <v>0</v>
      </c>
      <c r="BP100" s="5">
        <v>0</v>
      </c>
      <c r="BQ100" s="5">
        <v>0</v>
      </c>
      <c r="BR100" s="5">
        <v>0</v>
      </c>
      <c r="BS100" s="5">
        <f t="shared" si="15"/>
        <v>0</v>
      </c>
      <c r="BT100" s="5">
        <v>0</v>
      </c>
      <c r="BU100" s="5">
        <v>0</v>
      </c>
      <c r="BV100" s="5">
        <v>0</v>
      </c>
      <c r="BW100" s="5">
        <v>0</v>
      </c>
      <c r="BX100" s="5">
        <v>0</v>
      </c>
      <c r="BY100" s="5">
        <v>0</v>
      </c>
      <c r="BZ100" s="5">
        <v>0</v>
      </c>
      <c r="CA100" s="5">
        <v>0</v>
      </c>
      <c r="CB100" s="200"/>
      <c r="CC100" s="216" t="s">
        <v>506</v>
      </c>
      <c r="CD100" s="211"/>
      <c r="CF100" s="9"/>
      <c r="CG100" s="9"/>
    </row>
    <row r="101" spans="1:82" s="4" customFormat="1" ht="39" customHeight="1">
      <c r="A101" s="3"/>
      <c r="B101" s="982"/>
      <c r="C101" s="985"/>
      <c r="D101" s="869"/>
      <c r="E101" s="815"/>
      <c r="F101" s="905"/>
      <c r="G101" s="852"/>
      <c r="H101" s="826"/>
      <c r="I101" s="791"/>
      <c r="J101" s="804"/>
      <c r="K101" s="804"/>
      <c r="L101" s="804"/>
      <c r="M101" s="910"/>
      <c r="N101" s="804"/>
      <c r="O101" s="804"/>
      <c r="P101" s="804"/>
      <c r="Q101" s="12">
        <f t="shared" si="16"/>
        <v>89</v>
      </c>
      <c r="R101" s="9" t="s">
        <v>507</v>
      </c>
      <c r="S101" s="185" t="s">
        <v>508</v>
      </c>
      <c r="T101" s="36" t="s">
        <v>509</v>
      </c>
      <c r="U101" s="36" t="s">
        <v>510</v>
      </c>
      <c r="V101" s="49" t="s">
        <v>77</v>
      </c>
      <c r="W101" s="9"/>
      <c r="X101" s="9">
        <v>0</v>
      </c>
      <c r="Y101" s="804"/>
      <c r="Z101" s="7">
        <v>20</v>
      </c>
      <c r="AA101" s="9"/>
      <c r="AB101" s="9"/>
      <c r="AC101" s="9">
        <v>0</v>
      </c>
      <c r="AD101" s="9"/>
      <c r="AE101" s="9"/>
      <c r="AF101" s="9">
        <v>10</v>
      </c>
      <c r="AG101" s="9"/>
      <c r="AH101" s="9"/>
      <c r="AI101" s="9">
        <v>15</v>
      </c>
      <c r="AJ101" s="9"/>
      <c r="AK101" s="9"/>
      <c r="AL101" s="9">
        <v>20</v>
      </c>
      <c r="AM101" s="9"/>
      <c r="AN101" s="97">
        <f t="shared" si="11"/>
        <v>15100</v>
      </c>
      <c r="AO101" s="5">
        <f t="shared" si="12"/>
        <v>0</v>
      </c>
      <c r="AP101" s="5">
        <v>0</v>
      </c>
      <c r="AQ101" s="5">
        <v>0</v>
      </c>
      <c r="AR101" s="5">
        <v>0</v>
      </c>
      <c r="AS101" s="5">
        <v>0</v>
      </c>
      <c r="AT101" s="5">
        <v>0</v>
      </c>
      <c r="AU101" s="5">
        <v>0</v>
      </c>
      <c r="AV101" s="5">
        <v>0</v>
      </c>
      <c r="AW101" s="5">
        <v>0</v>
      </c>
      <c r="AX101" s="5">
        <v>0</v>
      </c>
      <c r="AY101" s="5">
        <f t="shared" si="13"/>
        <v>5000</v>
      </c>
      <c r="AZ101" s="5">
        <v>0</v>
      </c>
      <c r="BA101" s="5">
        <v>5000</v>
      </c>
      <c r="BB101" s="5">
        <v>0</v>
      </c>
      <c r="BC101" s="5">
        <v>0</v>
      </c>
      <c r="BD101" s="5">
        <v>0</v>
      </c>
      <c r="BE101" s="5">
        <v>0</v>
      </c>
      <c r="BF101" s="5">
        <v>0</v>
      </c>
      <c r="BG101" s="5">
        <v>0</v>
      </c>
      <c r="BH101" s="5">
        <v>0</v>
      </c>
      <c r="BI101" s="5">
        <f t="shared" si="14"/>
        <v>5000</v>
      </c>
      <c r="BJ101" s="5">
        <v>5000</v>
      </c>
      <c r="BK101" s="5">
        <v>0</v>
      </c>
      <c r="BL101" s="5">
        <v>0</v>
      </c>
      <c r="BM101" s="5">
        <v>0</v>
      </c>
      <c r="BN101" s="5">
        <v>0</v>
      </c>
      <c r="BO101" s="5">
        <v>0</v>
      </c>
      <c r="BP101" s="5">
        <v>0</v>
      </c>
      <c r="BQ101" s="5">
        <v>0</v>
      </c>
      <c r="BR101" s="5">
        <v>0</v>
      </c>
      <c r="BS101" s="5">
        <f t="shared" si="15"/>
        <v>5100</v>
      </c>
      <c r="BT101" s="5">
        <v>5100</v>
      </c>
      <c r="BU101" s="5">
        <v>0</v>
      </c>
      <c r="BV101" s="5">
        <v>0</v>
      </c>
      <c r="BW101" s="5">
        <v>0</v>
      </c>
      <c r="BX101" s="5">
        <v>0</v>
      </c>
      <c r="BY101" s="5">
        <v>0</v>
      </c>
      <c r="BZ101" s="5">
        <v>0</v>
      </c>
      <c r="CA101" s="5">
        <v>0</v>
      </c>
      <c r="CB101" s="200"/>
      <c r="CC101" s="216" t="s">
        <v>401</v>
      </c>
      <c r="CD101" s="211"/>
    </row>
    <row r="102" spans="1:85" s="4" customFormat="1" ht="72" customHeight="1">
      <c r="A102" s="3"/>
      <c r="B102" s="982"/>
      <c r="C102" s="985"/>
      <c r="D102" s="869"/>
      <c r="E102" s="815"/>
      <c r="F102" s="905"/>
      <c r="G102" s="852"/>
      <c r="H102" s="826"/>
      <c r="I102" s="791">
        <f>I100+1</f>
        <v>42</v>
      </c>
      <c r="J102" s="802" t="s">
        <v>512</v>
      </c>
      <c r="K102" s="802" t="s">
        <v>513</v>
      </c>
      <c r="L102" s="8" t="s">
        <v>514</v>
      </c>
      <c r="M102" s="280">
        <v>0.252</v>
      </c>
      <c r="N102" s="9"/>
      <c r="O102" s="9"/>
      <c r="P102" s="9"/>
      <c r="Q102" s="12">
        <f t="shared" si="16"/>
        <v>90</v>
      </c>
      <c r="R102" s="9" t="s">
        <v>515</v>
      </c>
      <c r="S102" s="185" t="s">
        <v>516</v>
      </c>
      <c r="T102" s="325" t="s">
        <v>517</v>
      </c>
      <c r="U102" s="36" t="s">
        <v>518</v>
      </c>
      <c r="V102" s="49" t="s">
        <v>77</v>
      </c>
      <c r="W102" s="9"/>
      <c r="X102" s="9"/>
      <c r="Y102" s="9"/>
      <c r="Z102" s="7">
        <v>20</v>
      </c>
      <c r="AA102" s="9"/>
      <c r="AB102" s="9"/>
      <c r="AC102" s="9">
        <v>0</v>
      </c>
      <c r="AD102" s="9"/>
      <c r="AE102" s="9"/>
      <c r="AF102" s="9">
        <v>10</v>
      </c>
      <c r="AG102" s="9"/>
      <c r="AH102" s="9"/>
      <c r="AI102" s="9">
        <v>10</v>
      </c>
      <c r="AJ102" s="9"/>
      <c r="AK102" s="9"/>
      <c r="AL102" s="9">
        <v>0</v>
      </c>
      <c r="AM102" s="9"/>
      <c r="AN102" s="97">
        <f t="shared" si="11"/>
        <v>30000</v>
      </c>
      <c r="AO102" s="5">
        <f t="shared" si="12"/>
        <v>0</v>
      </c>
      <c r="AP102" s="5">
        <v>0</v>
      </c>
      <c r="AQ102" s="5">
        <v>0</v>
      </c>
      <c r="AR102" s="5">
        <v>0</v>
      </c>
      <c r="AS102" s="5">
        <v>0</v>
      </c>
      <c r="AT102" s="5">
        <v>0</v>
      </c>
      <c r="AU102" s="5">
        <v>0</v>
      </c>
      <c r="AV102" s="5">
        <v>0</v>
      </c>
      <c r="AW102" s="5">
        <v>0</v>
      </c>
      <c r="AX102" s="5">
        <v>0</v>
      </c>
      <c r="AY102" s="320">
        <f t="shared" si="13"/>
        <v>30000</v>
      </c>
      <c r="AZ102" s="5">
        <v>0</v>
      </c>
      <c r="BA102" s="5">
        <v>30000</v>
      </c>
      <c r="BB102" s="5">
        <v>0</v>
      </c>
      <c r="BC102" s="5">
        <v>0</v>
      </c>
      <c r="BD102" s="5">
        <v>0</v>
      </c>
      <c r="BE102" s="5">
        <v>0</v>
      </c>
      <c r="BF102" s="5">
        <v>0</v>
      </c>
      <c r="BG102" s="5">
        <v>0</v>
      </c>
      <c r="BH102" s="5">
        <v>0</v>
      </c>
      <c r="BI102" s="383">
        <f t="shared" si="14"/>
        <v>0</v>
      </c>
      <c r="BJ102" s="5">
        <v>0</v>
      </c>
      <c r="BK102" s="5">
        <v>0</v>
      </c>
      <c r="BL102" s="5">
        <v>0</v>
      </c>
      <c r="BM102" s="5">
        <v>0</v>
      </c>
      <c r="BN102" s="5">
        <v>0</v>
      </c>
      <c r="BO102" s="5">
        <v>0</v>
      </c>
      <c r="BP102" s="5">
        <v>0</v>
      </c>
      <c r="BQ102" s="5">
        <v>0</v>
      </c>
      <c r="BR102" s="5">
        <v>0</v>
      </c>
      <c r="BS102" s="5">
        <f t="shared" si="15"/>
        <v>0</v>
      </c>
      <c r="BT102" s="5">
        <v>0</v>
      </c>
      <c r="BU102" s="5">
        <v>0</v>
      </c>
      <c r="BV102" s="5">
        <v>0</v>
      </c>
      <c r="BW102" s="5">
        <v>0</v>
      </c>
      <c r="BX102" s="5">
        <v>0</v>
      </c>
      <c r="BY102" s="5">
        <v>0</v>
      </c>
      <c r="BZ102" s="5">
        <v>0</v>
      </c>
      <c r="CA102" s="5">
        <v>0</v>
      </c>
      <c r="CB102" s="200"/>
      <c r="CC102" s="216" t="s">
        <v>506</v>
      </c>
      <c r="CD102" s="211"/>
      <c r="CF102" s="256" t="s">
        <v>1134</v>
      </c>
      <c r="CG102" s="9">
        <v>30</v>
      </c>
    </row>
    <row r="103" spans="1:82" s="4" customFormat="1" ht="72" customHeight="1">
      <c r="A103" s="3"/>
      <c r="B103" s="982"/>
      <c r="C103" s="985"/>
      <c r="D103" s="869"/>
      <c r="E103" s="810"/>
      <c r="F103" s="905"/>
      <c r="G103" s="852"/>
      <c r="H103" s="826"/>
      <c r="I103" s="791"/>
      <c r="J103" s="803"/>
      <c r="K103" s="803"/>
      <c r="L103" s="258"/>
      <c r="M103" s="259"/>
      <c r="N103" s="131"/>
      <c r="O103" s="131"/>
      <c r="P103" s="131"/>
      <c r="Q103" s="12">
        <f t="shared" si="16"/>
        <v>91</v>
      </c>
      <c r="R103" s="9" t="s">
        <v>515</v>
      </c>
      <c r="S103" s="185" t="s">
        <v>516</v>
      </c>
      <c r="T103" s="36" t="s">
        <v>519</v>
      </c>
      <c r="U103" s="36" t="s">
        <v>520</v>
      </c>
      <c r="V103" s="49"/>
      <c r="W103" s="9"/>
      <c r="X103" s="9">
        <v>0</v>
      </c>
      <c r="Y103" s="131"/>
      <c r="Z103" s="7">
        <v>4</v>
      </c>
      <c r="AA103" s="9"/>
      <c r="AB103" s="9"/>
      <c r="AC103" s="9"/>
      <c r="AD103" s="9"/>
      <c r="AE103" s="9"/>
      <c r="AF103" s="9"/>
      <c r="AG103" s="9"/>
      <c r="AH103" s="9"/>
      <c r="AI103" s="9"/>
      <c r="AJ103" s="9"/>
      <c r="AK103" s="9"/>
      <c r="AL103" s="9"/>
      <c r="AM103" s="9"/>
      <c r="AN103" s="97">
        <f t="shared" si="11"/>
        <v>45000</v>
      </c>
      <c r="AO103" s="5"/>
      <c r="AP103" s="5"/>
      <c r="AQ103" s="5"/>
      <c r="AR103" s="5"/>
      <c r="AS103" s="5"/>
      <c r="AT103" s="5"/>
      <c r="AU103" s="5"/>
      <c r="AV103" s="5"/>
      <c r="AW103" s="5"/>
      <c r="AX103" s="5"/>
      <c r="AY103" s="5"/>
      <c r="AZ103" s="5"/>
      <c r="BA103" s="5"/>
      <c r="BB103" s="5"/>
      <c r="BC103" s="5"/>
      <c r="BD103" s="5"/>
      <c r="BE103" s="5"/>
      <c r="BF103" s="5"/>
      <c r="BG103" s="5"/>
      <c r="BH103" s="5"/>
      <c r="BI103" s="5">
        <f t="shared" si="14"/>
        <v>45000</v>
      </c>
      <c r="BJ103" s="5"/>
      <c r="BK103" s="5"/>
      <c r="BL103" s="5">
        <v>45000</v>
      </c>
      <c r="BM103" s="5"/>
      <c r="BN103" s="5"/>
      <c r="BO103" s="5"/>
      <c r="BP103" s="5"/>
      <c r="BQ103" s="5"/>
      <c r="BR103" s="5"/>
      <c r="BS103" s="5"/>
      <c r="BT103" s="5"/>
      <c r="BU103" s="5"/>
      <c r="BV103" s="5"/>
      <c r="BW103" s="5"/>
      <c r="BX103" s="5"/>
      <c r="BY103" s="5"/>
      <c r="BZ103" s="5"/>
      <c r="CA103" s="5"/>
      <c r="CB103" s="200"/>
      <c r="CC103" s="216"/>
      <c r="CD103" s="211"/>
    </row>
    <row r="104" spans="1:85" s="4" customFormat="1" ht="51.75" customHeight="1">
      <c r="A104" s="3"/>
      <c r="B104" s="982"/>
      <c r="C104" s="985"/>
      <c r="D104" s="869"/>
      <c r="E104" s="815"/>
      <c r="F104" s="905"/>
      <c r="G104" s="852"/>
      <c r="H104" s="826"/>
      <c r="I104" s="791"/>
      <c r="J104" s="803"/>
      <c r="K104" s="803"/>
      <c r="L104" s="67"/>
      <c r="M104" s="281"/>
      <c r="N104" s="788"/>
      <c r="O104" s="788"/>
      <c r="P104" s="788"/>
      <c r="Q104" s="12">
        <f t="shared" si="16"/>
        <v>92</v>
      </c>
      <c r="R104" s="9" t="s">
        <v>515</v>
      </c>
      <c r="S104" s="185" t="s">
        <v>516</v>
      </c>
      <c r="T104" s="326" t="s">
        <v>521</v>
      </c>
      <c r="U104" s="36" t="s">
        <v>522</v>
      </c>
      <c r="V104" s="49" t="s">
        <v>77</v>
      </c>
      <c r="W104" s="9"/>
      <c r="X104" s="9"/>
      <c r="Y104" s="788"/>
      <c r="Z104" s="7">
        <v>8</v>
      </c>
      <c r="AA104" s="9"/>
      <c r="AB104" s="9"/>
      <c r="AC104" s="9">
        <v>0</v>
      </c>
      <c r="AD104" s="9"/>
      <c r="AE104" s="9"/>
      <c r="AF104" s="9">
        <v>5</v>
      </c>
      <c r="AG104" s="9"/>
      <c r="AH104" s="9"/>
      <c r="AI104" s="9">
        <v>8</v>
      </c>
      <c r="AJ104" s="9"/>
      <c r="AK104" s="9"/>
      <c r="AL104" s="9">
        <v>0</v>
      </c>
      <c r="AM104" s="9">
        <v>0</v>
      </c>
      <c r="AN104" s="97">
        <f t="shared" si="11"/>
        <v>45000</v>
      </c>
      <c r="AO104" s="5">
        <f t="shared" si="12"/>
        <v>0</v>
      </c>
      <c r="AP104" s="5">
        <v>0</v>
      </c>
      <c r="AQ104" s="5">
        <v>0</v>
      </c>
      <c r="AR104" s="5">
        <v>0</v>
      </c>
      <c r="AS104" s="5">
        <v>0</v>
      </c>
      <c r="AT104" s="5">
        <v>0</v>
      </c>
      <c r="AU104" s="5">
        <v>0</v>
      </c>
      <c r="AV104" s="5">
        <v>0</v>
      </c>
      <c r="AW104" s="5">
        <v>0</v>
      </c>
      <c r="AX104" s="5">
        <v>0</v>
      </c>
      <c r="AY104" s="320">
        <f t="shared" si="13"/>
        <v>0</v>
      </c>
      <c r="AZ104" s="5">
        <v>0</v>
      </c>
      <c r="BA104" s="5">
        <v>0</v>
      </c>
      <c r="BB104" s="5">
        <v>0</v>
      </c>
      <c r="BC104" s="5">
        <v>0</v>
      </c>
      <c r="BD104" s="5">
        <v>0</v>
      </c>
      <c r="BE104" s="5">
        <v>0</v>
      </c>
      <c r="BF104" s="5">
        <v>0</v>
      </c>
      <c r="BG104" s="5">
        <v>0</v>
      </c>
      <c r="BH104" s="5">
        <v>0</v>
      </c>
      <c r="BI104" s="383">
        <f t="shared" si="14"/>
        <v>0</v>
      </c>
      <c r="BJ104" s="5">
        <v>0</v>
      </c>
      <c r="BK104" s="5">
        <v>0</v>
      </c>
      <c r="BL104" s="5">
        <v>0</v>
      </c>
      <c r="BM104" s="5">
        <v>0</v>
      </c>
      <c r="BN104" s="5">
        <v>0</v>
      </c>
      <c r="BO104" s="5">
        <v>0</v>
      </c>
      <c r="BP104" s="5">
        <v>0</v>
      </c>
      <c r="BQ104" s="5">
        <v>0</v>
      </c>
      <c r="BR104" s="5">
        <v>0</v>
      </c>
      <c r="BS104" s="5">
        <f t="shared" si="15"/>
        <v>45000</v>
      </c>
      <c r="BT104" s="5">
        <v>0</v>
      </c>
      <c r="BU104" s="5">
        <v>0</v>
      </c>
      <c r="BV104" s="5">
        <v>45000</v>
      </c>
      <c r="BW104" s="5">
        <v>0</v>
      </c>
      <c r="BX104" s="5">
        <v>0</v>
      </c>
      <c r="BY104" s="5">
        <v>0</v>
      </c>
      <c r="BZ104" s="5">
        <v>0</v>
      </c>
      <c r="CA104" s="5">
        <v>0</v>
      </c>
      <c r="CB104" s="200"/>
      <c r="CC104" s="216" t="s">
        <v>506</v>
      </c>
      <c r="CD104" s="211"/>
      <c r="CF104" s="9"/>
      <c r="CG104" s="9"/>
    </row>
    <row r="105" spans="1:85" s="4" customFormat="1" ht="43.5" customHeight="1">
      <c r="A105" s="3"/>
      <c r="B105" s="983"/>
      <c r="C105" s="986"/>
      <c r="D105" s="900"/>
      <c r="E105" s="875"/>
      <c r="F105" s="865"/>
      <c r="G105" s="853"/>
      <c r="H105" s="827"/>
      <c r="I105" s="792"/>
      <c r="J105" s="804"/>
      <c r="K105" s="804"/>
      <c r="L105" s="15"/>
      <c r="M105" s="282"/>
      <c r="N105" s="789"/>
      <c r="O105" s="789"/>
      <c r="P105" s="789"/>
      <c r="Q105" s="12">
        <f t="shared" si="16"/>
        <v>93</v>
      </c>
      <c r="R105" s="9" t="s">
        <v>515</v>
      </c>
      <c r="S105" s="185" t="s">
        <v>516</v>
      </c>
      <c r="T105" s="341" t="s">
        <v>523</v>
      </c>
      <c r="U105" s="134" t="s">
        <v>524</v>
      </c>
      <c r="V105" s="44" t="s">
        <v>77</v>
      </c>
      <c r="W105" s="131"/>
      <c r="X105" s="131"/>
      <c r="Y105" s="789"/>
      <c r="Z105" s="51">
        <v>80</v>
      </c>
      <c r="AA105" s="131"/>
      <c r="AB105" s="131"/>
      <c r="AC105" s="131">
        <v>0</v>
      </c>
      <c r="AD105" s="131"/>
      <c r="AE105" s="131"/>
      <c r="AF105" s="131">
        <v>40</v>
      </c>
      <c r="AG105" s="131"/>
      <c r="AH105" s="131"/>
      <c r="AI105" s="131">
        <v>40</v>
      </c>
      <c r="AJ105" s="131"/>
      <c r="AK105" s="131"/>
      <c r="AL105" s="131">
        <v>0</v>
      </c>
      <c r="AM105" s="131"/>
      <c r="AN105" s="137">
        <f t="shared" si="11"/>
        <v>500000</v>
      </c>
      <c r="AO105" s="6"/>
      <c r="AP105" s="6">
        <v>0</v>
      </c>
      <c r="AQ105" s="6">
        <v>0</v>
      </c>
      <c r="AR105" s="6">
        <v>0</v>
      </c>
      <c r="AS105" s="6">
        <v>0</v>
      </c>
      <c r="AT105" s="6">
        <v>0</v>
      </c>
      <c r="AU105" s="6">
        <v>0</v>
      </c>
      <c r="AV105" s="6">
        <v>0</v>
      </c>
      <c r="AW105" s="6">
        <v>0</v>
      </c>
      <c r="AX105" s="6">
        <v>0</v>
      </c>
      <c r="AY105" s="321">
        <v>250000</v>
      </c>
      <c r="AZ105" s="6">
        <v>0</v>
      </c>
      <c r="BA105" s="6">
        <v>10000</v>
      </c>
      <c r="BB105" s="6">
        <v>0</v>
      </c>
      <c r="BC105" s="6">
        <v>0</v>
      </c>
      <c r="BD105" s="6">
        <v>0</v>
      </c>
      <c r="BE105" s="6">
        <v>0</v>
      </c>
      <c r="BF105" s="6">
        <v>0</v>
      </c>
      <c r="BG105" s="6">
        <v>0</v>
      </c>
      <c r="BH105" s="6">
        <v>0</v>
      </c>
      <c r="BI105" s="384">
        <v>250000</v>
      </c>
      <c r="BJ105" s="6">
        <v>0</v>
      </c>
      <c r="BK105" s="6">
        <v>0</v>
      </c>
      <c r="BL105" s="6">
        <v>0</v>
      </c>
      <c r="BM105" s="6">
        <v>0</v>
      </c>
      <c r="BN105" s="6">
        <v>0</v>
      </c>
      <c r="BO105" s="6">
        <v>0</v>
      </c>
      <c r="BP105" s="6">
        <v>0</v>
      </c>
      <c r="BQ105" s="6">
        <v>0</v>
      </c>
      <c r="BR105" s="6">
        <v>0</v>
      </c>
      <c r="BS105" s="6">
        <v>0</v>
      </c>
      <c r="BT105" s="6">
        <v>0</v>
      </c>
      <c r="BU105" s="6">
        <v>0</v>
      </c>
      <c r="BV105" s="6">
        <v>0</v>
      </c>
      <c r="BW105" s="6">
        <v>0</v>
      </c>
      <c r="BX105" s="6">
        <v>0</v>
      </c>
      <c r="BY105" s="6">
        <v>0</v>
      </c>
      <c r="BZ105" s="6">
        <v>0</v>
      </c>
      <c r="CA105" s="6">
        <v>250000</v>
      </c>
      <c r="CB105" s="202"/>
      <c r="CC105" s="218" t="s">
        <v>506</v>
      </c>
      <c r="CD105" s="211"/>
      <c r="CF105" s="256" t="s">
        <v>1135</v>
      </c>
      <c r="CG105" s="9">
        <v>10</v>
      </c>
    </row>
    <row r="106" spans="1:82" s="162" customFormat="1" ht="15.75" customHeight="1">
      <c r="A106" s="157"/>
      <c r="B106" s="172"/>
      <c r="C106" s="163"/>
      <c r="D106" s="31"/>
      <c r="E106" s="159"/>
      <c r="F106" s="159"/>
      <c r="G106" s="794" t="s">
        <v>525</v>
      </c>
      <c r="H106" s="795"/>
      <c r="I106" s="795"/>
      <c r="J106" s="795"/>
      <c r="K106" s="795"/>
      <c r="L106" s="795"/>
      <c r="M106" s="795"/>
      <c r="N106" s="795"/>
      <c r="O106" s="795"/>
      <c r="P106" s="795"/>
      <c r="Q106" s="795"/>
      <c r="R106" s="795"/>
      <c r="S106" s="795"/>
      <c r="T106" s="795"/>
      <c r="U106" s="795"/>
      <c r="V106" s="795"/>
      <c r="W106" s="795"/>
      <c r="X106" s="795"/>
      <c r="Y106" s="795"/>
      <c r="Z106" s="795"/>
      <c r="AA106" s="795"/>
      <c r="AB106" s="795"/>
      <c r="AC106" s="795"/>
      <c r="AD106" s="795"/>
      <c r="AE106" s="795"/>
      <c r="AF106" s="795"/>
      <c r="AG106" s="795"/>
      <c r="AH106" s="795"/>
      <c r="AI106" s="795"/>
      <c r="AJ106" s="795"/>
      <c r="AK106" s="795"/>
      <c r="AL106" s="795"/>
      <c r="AM106" s="796"/>
      <c r="AN106" s="160">
        <f>SUM(AN100:AN105)</f>
        <v>699100</v>
      </c>
      <c r="AO106" s="161">
        <f aca="true" t="shared" si="18" ref="AO106:CB106">SUM(AO100:AO105)</f>
        <v>64000</v>
      </c>
      <c r="AP106" s="161">
        <f t="shared" si="18"/>
        <v>0</v>
      </c>
      <c r="AQ106" s="161">
        <f t="shared" si="18"/>
        <v>0</v>
      </c>
      <c r="AR106" s="161">
        <f t="shared" si="18"/>
        <v>0</v>
      </c>
      <c r="AS106" s="161">
        <f t="shared" si="18"/>
        <v>0</v>
      </c>
      <c r="AT106" s="161">
        <f t="shared" si="18"/>
        <v>0</v>
      </c>
      <c r="AU106" s="161">
        <f t="shared" si="18"/>
        <v>0</v>
      </c>
      <c r="AV106" s="161">
        <f t="shared" si="18"/>
        <v>0</v>
      </c>
      <c r="AW106" s="161">
        <f t="shared" si="18"/>
        <v>64000</v>
      </c>
      <c r="AX106" s="161">
        <f t="shared" si="18"/>
        <v>0</v>
      </c>
      <c r="AY106" s="161">
        <f t="shared" si="18"/>
        <v>285000</v>
      </c>
      <c r="AZ106" s="161">
        <f t="shared" si="18"/>
        <v>0</v>
      </c>
      <c r="BA106" s="161">
        <f t="shared" si="18"/>
        <v>45000</v>
      </c>
      <c r="BB106" s="161">
        <f t="shared" si="18"/>
        <v>0</v>
      </c>
      <c r="BC106" s="161">
        <f t="shared" si="18"/>
        <v>0</v>
      </c>
      <c r="BD106" s="161">
        <f t="shared" si="18"/>
        <v>0</v>
      </c>
      <c r="BE106" s="161">
        <f t="shared" si="18"/>
        <v>0</v>
      </c>
      <c r="BF106" s="161">
        <f t="shared" si="18"/>
        <v>0</v>
      </c>
      <c r="BG106" s="161">
        <f t="shared" si="18"/>
        <v>0</v>
      </c>
      <c r="BH106" s="161">
        <f t="shared" si="18"/>
        <v>0</v>
      </c>
      <c r="BI106" s="161">
        <f t="shared" si="18"/>
        <v>300000</v>
      </c>
      <c r="BJ106" s="161">
        <f t="shared" si="18"/>
        <v>5000</v>
      </c>
      <c r="BK106" s="161">
        <f t="shared" si="18"/>
        <v>0</v>
      </c>
      <c r="BL106" s="161">
        <f t="shared" si="18"/>
        <v>45000</v>
      </c>
      <c r="BM106" s="161">
        <f t="shared" si="18"/>
        <v>0</v>
      </c>
      <c r="BN106" s="161">
        <f t="shared" si="18"/>
        <v>0</v>
      </c>
      <c r="BO106" s="161">
        <f t="shared" si="18"/>
        <v>0</v>
      </c>
      <c r="BP106" s="161">
        <f t="shared" si="18"/>
        <v>0</v>
      </c>
      <c r="BQ106" s="161">
        <f t="shared" si="18"/>
        <v>0</v>
      </c>
      <c r="BR106" s="161">
        <f t="shared" si="18"/>
        <v>0</v>
      </c>
      <c r="BS106" s="161">
        <f t="shared" si="18"/>
        <v>50100</v>
      </c>
      <c r="BT106" s="161">
        <f t="shared" si="18"/>
        <v>5100</v>
      </c>
      <c r="BU106" s="161">
        <f t="shared" si="18"/>
        <v>0</v>
      </c>
      <c r="BV106" s="161">
        <f t="shared" si="18"/>
        <v>45000</v>
      </c>
      <c r="BW106" s="161">
        <f t="shared" si="18"/>
        <v>0</v>
      </c>
      <c r="BX106" s="161">
        <f t="shared" si="18"/>
        <v>0</v>
      </c>
      <c r="BY106" s="161">
        <f t="shared" si="18"/>
        <v>0</v>
      </c>
      <c r="BZ106" s="161">
        <f t="shared" si="18"/>
        <v>0</v>
      </c>
      <c r="CA106" s="161">
        <f t="shared" si="18"/>
        <v>250000</v>
      </c>
      <c r="CB106" s="201">
        <f t="shared" si="18"/>
        <v>0</v>
      </c>
      <c r="CC106" s="217"/>
      <c r="CD106" s="211"/>
    </row>
    <row r="107" spans="1:82" s="226" customFormat="1" ht="23.25" customHeight="1">
      <c r="A107" s="221"/>
      <c r="B107" s="938" t="s">
        <v>526</v>
      </c>
      <c r="C107" s="939"/>
      <c r="D107" s="939"/>
      <c r="E107" s="939"/>
      <c r="F107" s="939"/>
      <c r="G107" s="939"/>
      <c r="H107" s="939"/>
      <c r="I107" s="939"/>
      <c r="J107" s="939"/>
      <c r="K107" s="939"/>
      <c r="L107" s="939"/>
      <c r="M107" s="939"/>
      <c r="N107" s="939"/>
      <c r="O107" s="939"/>
      <c r="P107" s="939"/>
      <c r="Q107" s="939"/>
      <c r="R107" s="939"/>
      <c r="S107" s="939"/>
      <c r="T107" s="939"/>
      <c r="U107" s="939"/>
      <c r="V107" s="939"/>
      <c r="W107" s="939"/>
      <c r="X107" s="939"/>
      <c r="Y107" s="939"/>
      <c r="Z107" s="939"/>
      <c r="AA107" s="939"/>
      <c r="AB107" s="939"/>
      <c r="AC107" s="939"/>
      <c r="AD107" s="939"/>
      <c r="AE107" s="939"/>
      <c r="AF107" s="939"/>
      <c r="AG107" s="939"/>
      <c r="AH107" s="939"/>
      <c r="AI107" s="939"/>
      <c r="AJ107" s="939"/>
      <c r="AK107" s="939"/>
      <c r="AL107" s="939"/>
      <c r="AM107" s="940"/>
      <c r="AN107" s="222">
        <f>SUM(AN23+AN39+AN52+AN59+AN99+AN106)</f>
        <v>33085681</v>
      </c>
      <c r="AO107" s="223">
        <f aca="true" t="shared" si="19" ref="AO107:CB107">SUM(AO23+AO39+AO52+AO59+AO99+AO106)</f>
        <v>7751000</v>
      </c>
      <c r="AP107" s="223">
        <f t="shared" si="19"/>
        <v>145900</v>
      </c>
      <c r="AQ107" s="223">
        <f t="shared" si="19"/>
        <v>2716577</v>
      </c>
      <c r="AR107" s="223">
        <f t="shared" si="19"/>
        <v>1085794</v>
      </c>
      <c r="AS107" s="223">
        <f t="shared" si="19"/>
        <v>0</v>
      </c>
      <c r="AT107" s="223">
        <f t="shared" si="19"/>
        <v>0</v>
      </c>
      <c r="AU107" s="223">
        <f t="shared" si="19"/>
        <v>0</v>
      </c>
      <c r="AV107" s="223">
        <f t="shared" si="19"/>
        <v>1045995</v>
      </c>
      <c r="AW107" s="223">
        <f t="shared" si="19"/>
        <v>2761634</v>
      </c>
      <c r="AX107" s="223">
        <f t="shared" si="19"/>
        <v>0</v>
      </c>
      <c r="AY107" s="223">
        <f t="shared" si="19"/>
        <v>8350798</v>
      </c>
      <c r="AZ107" s="223">
        <f t="shared" si="19"/>
        <v>134260</v>
      </c>
      <c r="BA107" s="223">
        <f t="shared" si="19"/>
        <v>3096171</v>
      </c>
      <c r="BB107" s="223">
        <f t="shared" si="19"/>
        <v>799935</v>
      </c>
      <c r="BC107" s="223">
        <f t="shared" si="19"/>
        <v>0</v>
      </c>
      <c r="BD107" s="223">
        <f t="shared" si="19"/>
        <v>0</v>
      </c>
      <c r="BE107" s="223">
        <f t="shared" si="19"/>
        <v>0</v>
      </c>
      <c r="BF107" s="223">
        <f t="shared" si="19"/>
        <v>1106550</v>
      </c>
      <c r="BG107" s="223">
        <f t="shared" si="19"/>
        <v>2973882</v>
      </c>
      <c r="BH107" s="223">
        <f t="shared" si="19"/>
        <v>0</v>
      </c>
      <c r="BI107" s="223">
        <f t="shared" si="19"/>
        <v>8530289</v>
      </c>
      <c r="BJ107" s="223">
        <f t="shared" si="19"/>
        <v>141760</v>
      </c>
      <c r="BK107" s="223">
        <f t="shared" si="19"/>
        <v>3138051</v>
      </c>
      <c r="BL107" s="223">
        <f t="shared" si="19"/>
        <v>853100</v>
      </c>
      <c r="BM107" s="223">
        <f t="shared" si="19"/>
        <v>0</v>
      </c>
      <c r="BN107" s="223">
        <f t="shared" si="19"/>
        <v>0</v>
      </c>
      <c r="BO107" s="223">
        <f t="shared" si="19"/>
        <v>0</v>
      </c>
      <c r="BP107" s="223">
        <f t="shared" si="19"/>
        <v>1118380</v>
      </c>
      <c r="BQ107" s="223">
        <f t="shared" si="19"/>
        <v>3029998</v>
      </c>
      <c r="BR107" s="223">
        <f t="shared" si="19"/>
        <v>0</v>
      </c>
      <c r="BS107" s="223">
        <f t="shared" si="19"/>
        <v>8451594</v>
      </c>
      <c r="BT107" s="66">
        <f t="shared" si="19"/>
        <v>143710</v>
      </c>
      <c r="BU107" s="66">
        <f t="shared" si="19"/>
        <v>3235960</v>
      </c>
      <c r="BV107" s="66">
        <f t="shared" si="19"/>
        <v>868415</v>
      </c>
      <c r="BW107" s="66">
        <f t="shared" si="19"/>
        <v>0</v>
      </c>
      <c r="BX107" s="66">
        <f t="shared" si="19"/>
        <v>0</v>
      </c>
      <c r="BY107" s="66">
        <f t="shared" si="19"/>
        <v>0</v>
      </c>
      <c r="BZ107" s="66">
        <f t="shared" si="19"/>
        <v>1151450</v>
      </c>
      <c r="CA107" s="66">
        <f t="shared" si="19"/>
        <v>3303109</v>
      </c>
      <c r="CB107" s="224">
        <f t="shared" si="19"/>
        <v>0</v>
      </c>
      <c r="CC107" s="225"/>
      <c r="CD107" s="213"/>
    </row>
    <row r="108" spans="1:82" s="4" customFormat="1" ht="63" customHeight="1">
      <c r="A108" s="3"/>
      <c r="B108" s="941" t="s">
        <v>527</v>
      </c>
      <c r="C108" s="791"/>
      <c r="D108" s="946" t="s">
        <v>528</v>
      </c>
      <c r="E108" s="948" t="s">
        <v>529</v>
      </c>
      <c r="F108" s="905"/>
      <c r="G108" s="900" t="s">
        <v>530</v>
      </c>
      <c r="H108" s="817" t="s">
        <v>531</v>
      </c>
      <c r="I108" s="39">
        <f>I102+1</f>
        <v>43</v>
      </c>
      <c r="J108" s="122" t="s">
        <v>532</v>
      </c>
      <c r="K108" s="138" t="s">
        <v>533</v>
      </c>
      <c r="L108" s="119" t="s">
        <v>534</v>
      </c>
      <c r="M108" s="119" t="s">
        <v>534</v>
      </c>
      <c r="N108" s="139"/>
      <c r="O108" s="139"/>
      <c r="P108" s="139"/>
      <c r="Q108" s="48">
        <f>Q105+1</f>
        <v>94</v>
      </c>
      <c r="R108" s="139" t="s">
        <v>535</v>
      </c>
      <c r="S108" s="191" t="s">
        <v>536</v>
      </c>
      <c r="T108" s="122" t="s">
        <v>537</v>
      </c>
      <c r="U108" s="122" t="s">
        <v>538</v>
      </c>
      <c r="V108" s="48" t="s">
        <v>77</v>
      </c>
      <c r="W108" s="139"/>
      <c r="X108" s="139"/>
      <c r="Y108" s="139"/>
      <c r="Z108" s="52">
        <v>100</v>
      </c>
      <c r="AA108" s="139"/>
      <c r="AB108" s="139"/>
      <c r="AC108" s="139">
        <v>25</v>
      </c>
      <c r="AD108" s="139"/>
      <c r="AE108" s="139"/>
      <c r="AF108" s="139">
        <v>50</v>
      </c>
      <c r="AG108" s="139"/>
      <c r="AH108" s="139"/>
      <c r="AI108" s="139">
        <v>75</v>
      </c>
      <c r="AJ108" s="139"/>
      <c r="AK108" s="139"/>
      <c r="AL108" s="139">
        <v>100</v>
      </c>
      <c r="AM108" s="139"/>
      <c r="AN108" s="97">
        <f t="shared" si="11"/>
        <v>159020</v>
      </c>
      <c r="AO108" s="7">
        <f t="shared" si="12"/>
        <v>38000</v>
      </c>
      <c r="AP108" s="7">
        <v>38000</v>
      </c>
      <c r="AQ108" s="7"/>
      <c r="AR108" s="7">
        <v>0</v>
      </c>
      <c r="AS108" s="7">
        <v>0</v>
      </c>
      <c r="AT108" s="7">
        <v>0</v>
      </c>
      <c r="AU108" s="7">
        <v>0</v>
      </c>
      <c r="AV108" s="7">
        <v>0</v>
      </c>
      <c r="AW108" s="7">
        <v>0</v>
      </c>
      <c r="AX108" s="7">
        <v>0</v>
      </c>
      <c r="AY108" s="7">
        <f t="shared" si="13"/>
        <v>39150</v>
      </c>
      <c r="AZ108" s="7">
        <v>39150</v>
      </c>
      <c r="BA108" s="7">
        <v>0</v>
      </c>
      <c r="BB108" s="7">
        <v>0</v>
      </c>
      <c r="BC108" s="7">
        <v>0</v>
      </c>
      <c r="BD108" s="7">
        <v>0</v>
      </c>
      <c r="BE108" s="7">
        <v>0</v>
      </c>
      <c r="BF108" s="7">
        <v>0</v>
      </c>
      <c r="BG108" s="7">
        <v>0</v>
      </c>
      <c r="BH108" s="7">
        <v>0</v>
      </c>
      <c r="BI108" s="7">
        <f t="shared" si="14"/>
        <v>40320</v>
      </c>
      <c r="BJ108" s="7">
        <v>40320</v>
      </c>
      <c r="BK108" s="7">
        <v>0</v>
      </c>
      <c r="BL108" s="7">
        <v>0</v>
      </c>
      <c r="BM108" s="7">
        <v>0</v>
      </c>
      <c r="BN108" s="7">
        <v>0</v>
      </c>
      <c r="BO108" s="7">
        <v>0</v>
      </c>
      <c r="BP108" s="7">
        <v>0</v>
      </c>
      <c r="BQ108" s="7">
        <v>0</v>
      </c>
      <c r="BR108" s="7">
        <v>0</v>
      </c>
      <c r="BS108" s="7">
        <f t="shared" si="15"/>
        <v>41550</v>
      </c>
      <c r="BT108" s="7">
        <v>41550</v>
      </c>
      <c r="BU108" s="7">
        <v>0</v>
      </c>
      <c r="BV108" s="7">
        <v>0</v>
      </c>
      <c r="BW108" s="7">
        <v>0</v>
      </c>
      <c r="BX108" s="7">
        <v>0</v>
      </c>
      <c r="BY108" s="7">
        <v>0</v>
      </c>
      <c r="BZ108" s="7">
        <v>0</v>
      </c>
      <c r="CA108" s="7">
        <v>0</v>
      </c>
      <c r="CB108" s="203">
        <v>0</v>
      </c>
      <c r="CC108" s="42" t="s">
        <v>539</v>
      </c>
      <c r="CD108" s="212"/>
    </row>
    <row r="109" spans="1:82" s="4" customFormat="1" ht="54" customHeight="1">
      <c r="A109" s="3"/>
      <c r="B109" s="941"/>
      <c r="C109" s="791"/>
      <c r="D109" s="946"/>
      <c r="E109" s="948"/>
      <c r="F109" s="905"/>
      <c r="G109" s="952"/>
      <c r="H109" s="817"/>
      <c r="I109" s="41">
        <f>I108+1</f>
        <v>44</v>
      </c>
      <c r="J109" s="36" t="s">
        <v>540</v>
      </c>
      <c r="K109" s="36" t="s">
        <v>541</v>
      </c>
      <c r="L109" s="34">
        <v>2707.05</v>
      </c>
      <c r="M109" s="34">
        <v>2707.05</v>
      </c>
      <c r="N109" s="9"/>
      <c r="O109" s="9"/>
      <c r="P109" s="9"/>
      <c r="Q109" s="788">
        <f t="shared" si="16"/>
        <v>95</v>
      </c>
      <c r="R109" s="864" t="s">
        <v>535</v>
      </c>
      <c r="S109" s="823" t="s">
        <v>536</v>
      </c>
      <c r="T109" s="787" t="s">
        <v>542</v>
      </c>
      <c r="U109" s="802" t="s">
        <v>543</v>
      </c>
      <c r="V109" s="787" t="s">
        <v>67</v>
      </c>
      <c r="W109" s="864"/>
      <c r="X109" s="864"/>
      <c r="Y109" s="9"/>
      <c r="Z109" s="864">
        <v>1</v>
      </c>
      <c r="AA109" s="864"/>
      <c r="AB109" s="864"/>
      <c r="AC109" s="864">
        <v>1</v>
      </c>
      <c r="AD109" s="864"/>
      <c r="AE109" s="864"/>
      <c r="AF109" s="864">
        <v>0</v>
      </c>
      <c r="AG109" s="864"/>
      <c r="AH109" s="864"/>
      <c r="AI109" s="864">
        <v>0</v>
      </c>
      <c r="AJ109" s="864">
        <v>1</v>
      </c>
      <c r="AK109" s="864">
        <v>2</v>
      </c>
      <c r="AL109" s="864">
        <v>0</v>
      </c>
      <c r="AM109" s="864">
        <v>0</v>
      </c>
      <c r="AN109" s="866">
        <f t="shared" si="11"/>
        <v>4000</v>
      </c>
      <c r="AO109" s="864">
        <f t="shared" si="12"/>
        <v>1000</v>
      </c>
      <c r="AP109" s="864">
        <v>1000</v>
      </c>
      <c r="AQ109" s="864">
        <v>0</v>
      </c>
      <c r="AR109" s="864">
        <v>0</v>
      </c>
      <c r="AS109" s="864">
        <v>0</v>
      </c>
      <c r="AT109" s="864">
        <v>0</v>
      </c>
      <c r="AU109" s="864">
        <v>0</v>
      </c>
      <c r="AV109" s="864">
        <v>0</v>
      </c>
      <c r="AW109" s="864">
        <v>0</v>
      </c>
      <c r="AX109" s="864">
        <v>0</v>
      </c>
      <c r="AY109" s="864">
        <f t="shared" si="13"/>
        <v>1000</v>
      </c>
      <c r="AZ109" s="864">
        <v>1000</v>
      </c>
      <c r="BA109" s="864">
        <v>0</v>
      </c>
      <c r="BB109" s="864">
        <v>0</v>
      </c>
      <c r="BC109" s="864">
        <v>0</v>
      </c>
      <c r="BD109" s="864">
        <v>0</v>
      </c>
      <c r="BE109" s="864">
        <v>0</v>
      </c>
      <c r="BF109" s="864">
        <v>0</v>
      </c>
      <c r="BG109" s="864">
        <v>0</v>
      </c>
      <c r="BH109" s="864">
        <v>0</v>
      </c>
      <c r="BI109" s="864">
        <f t="shared" si="14"/>
        <v>1000</v>
      </c>
      <c r="BJ109" s="864">
        <v>1000</v>
      </c>
      <c r="BK109" s="864">
        <v>0</v>
      </c>
      <c r="BL109" s="864">
        <v>0</v>
      </c>
      <c r="BM109" s="864">
        <v>0</v>
      </c>
      <c r="BN109" s="864">
        <v>0</v>
      </c>
      <c r="BO109" s="864">
        <v>0</v>
      </c>
      <c r="BP109" s="864">
        <v>0</v>
      </c>
      <c r="BQ109" s="864">
        <v>0</v>
      </c>
      <c r="BR109" s="864">
        <v>0</v>
      </c>
      <c r="BS109" s="864">
        <f t="shared" si="15"/>
        <v>1000</v>
      </c>
      <c r="BT109" s="864">
        <v>1000</v>
      </c>
      <c r="BU109" s="864">
        <v>0</v>
      </c>
      <c r="BV109" s="864">
        <v>0</v>
      </c>
      <c r="BW109" s="864">
        <v>0</v>
      </c>
      <c r="BX109" s="864">
        <v>0</v>
      </c>
      <c r="BY109" s="864">
        <v>0</v>
      </c>
      <c r="BZ109" s="864">
        <v>0</v>
      </c>
      <c r="CA109" s="864">
        <v>0</v>
      </c>
      <c r="CB109" s="932">
        <v>0</v>
      </c>
      <c r="CC109" s="934" t="s">
        <v>539</v>
      </c>
      <c r="CD109" s="211"/>
    </row>
    <row r="110" spans="1:82" s="4" customFormat="1" ht="58.5" customHeight="1">
      <c r="A110" s="3"/>
      <c r="B110" s="941"/>
      <c r="C110" s="791"/>
      <c r="D110" s="946"/>
      <c r="E110" s="948"/>
      <c r="F110" s="905"/>
      <c r="G110" s="952"/>
      <c r="H110" s="818"/>
      <c r="I110" s="41">
        <f>I109+1</f>
        <v>45</v>
      </c>
      <c r="J110" s="36" t="s">
        <v>544</v>
      </c>
      <c r="K110" s="36" t="s">
        <v>545</v>
      </c>
      <c r="L110" s="140" t="s">
        <v>546</v>
      </c>
      <c r="M110" s="34" t="s">
        <v>546</v>
      </c>
      <c r="N110" s="9"/>
      <c r="O110" s="9"/>
      <c r="P110" s="9"/>
      <c r="Q110" s="789"/>
      <c r="R110" s="865"/>
      <c r="S110" s="824"/>
      <c r="T110" s="787"/>
      <c r="U110" s="804"/>
      <c r="V110" s="787"/>
      <c r="W110" s="865"/>
      <c r="X110" s="865"/>
      <c r="Y110" s="9"/>
      <c r="Z110" s="865"/>
      <c r="AA110" s="865"/>
      <c r="AB110" s="865"/>
      <c r="AC110" s="865"/>
      <c r="AD110" s="865"/>
      <c r="AE110" s="865"/>
      <c r="AF110" s="865"/>
      <c r="AG110" s="865"/>
      <c r="AH110" s="865"/>
      <c r="AI110" s="865"/>
      <c r="AJ110" s="865"/>
      <c r="AK110" s="865"/>
      <c r="AL110" s="865"/>
      <c r="AM110" s="865"/>
      <c r="AN110" s="867">
        <f t="shared" si="11"/>
        <v>4000</v>
      </c>
      <c r="AO110" s="865">
        <f t="shared" si="12"/>
        <v>1000</v>
      </c>
      <c r="AP110" s="865">
        <v>1000</v>
      </c>
      <c r="AQ110" s="865">
        <v>0</v>
      </c>
      <c r="AR110" s="865">
        <v>0</v>
      </c>
      <c r="AS110" s="865">
        <v>0</v>
      </c>
      <c r="AT110" s="865">
        <v>0</v>
      </c>
      <c r="AU110" s="865">
        <v>0</v>
      </c>
      <c r="AV110" s="865">
        <v>0</v>
      </c>
      <c r="AW110" s="865">
        <v>0</v>
      </c>
      <c r="AX110" s="865">
        <v>0</v>
      </c>
      <c r="AY110" s="865">
        <f t="shared" si="13"/>
        <v>1000</v>
      </c>
      <c r="AZ110" s="865">
        <v>1000</v>
      </c>
      <c r="BA110" s="865">
        <v>0</v>
      </c>
      <c r="BB110" s="865">
        <v>0</v>
      </c>
      <c r="BC110" s="865">
        <v>0</v>
      </c>
      <c r="BD110" s="865">
        <v>0</v>
      </c>
      <c r="BE110" s="865">
        <v>0</v>
      </c>
      <c r="BF110" s="865">
        <v>0</v>
      </c>
      <c r="BG110" s="865">
        <v>0</v>
      </c>
      <c r="BH110" s="865">
        <v>0</v>
      </c>
      <c r="BI110" s="865">
        <f t="shared" si="14"/>
        <v>1000</v>
      </c>
      <c r="BJ110" s="865">
        <v>1000</v>
      </c>
      <c r="BK110" s="865">
        <v>0</v>
      </c>
      <c r="BL110" s="865">
        <v>0</v>
      </c>
      <c r="BM110" s="865">
        <v>0</v>
      </c>
      <c r="BN110" s="865">
        <v>0</v>
      </c>
      <c r="BO110" s="865">
        <v>0</v>
      </c>
      <c r="BP110" s="865">
        <v>0</v>
      </c>
      <c r="BQ110" s="865">
        <v>0</v>
      </c>
      <c r="BR110" s="865">
        <v>0</v>
      </c>
      <c r="BS110" s="865">
        <f t="shared" si="15"/>
        <v>1000</v>
      </c>
      <c r="BT110" s="865">
        <v>1000</v>
      </c>
      <c r="BU110" s="865">
        <v>0</v>
      </c>
      <c r="BV110" s="865">
        <v>0</v>
      </c>
      <c r="BW110" s="865">
        <v>0</v>
      </c>
      <c r="BX110" s="865">
        <v>0</v>
      </c>
      <c r="BY110" s="865">
        <v>0</v>
      </c>
      <c r="BZ110" s="865">
        <v>0</v>
      </c>
      <c r="CA110" s="865">
        <v>0</v>
      </c>
      <c r="CB110" s="933">
        <v>0</v>
      </c>
      <c r="CC110" s="882"/>
      <c r="CD110" s="211"/>
    </row>
    <row r="111" spans="1:82" s="4" customFormat="1" ht="39.75" customHeight="1">
      <c r="A111" s="3"/>
      <c r="B111" s="941"/>
      <c r="C111" s="791"/>
      <c r="D111" s="946"/>
      <c r="E111" s="948"/>
      <c r="F111" s="905"/>
      <c r="G111" s="952"/>
      <c r="H111" s="935" t="s">
        <v>547</v>
      </c>
      <c r="I111" s="1012">
        <f>I110+1</f>
        <v>46</v>
      </c>
      <c r="J111" s="802" t="s">
        <v>548</v>
      </c>
      <c r="K111" s="802" t="s">
        <v>549</v>
      </c>
      <c r="L111" s="802">
        <v>400</v>
      </c>
      <c r="M111" s="802">
        <v>450</v>
      </c>
      <c r="N111" s="793"/>
      <c r="O111" s="793"/>
      <c r="P111" s="793"/>
      <c r="Q111" s="12">
        <f>Q109+1</f>
        <v>96</v>
      </c>
      <c r="R111" s="9" t="s">
        <v>535</v>
      </c>
      <c r="S111" s="185" t="s">
        <v>536</v>
      </c>
      <c r="T111" s="36" t="s">
        <v>550</v>
      </c>
      <c r="U111" s="36" t="s">
        <v>551</v>
      </c>
      <c r="V111" s="12" t="s">
        <v>67</v>
      </c>
      <c r="W111" s="9"/>
      <c r="X111" s="9"/>
      <c r="Y111" s="793"/>
      <c r="Z111" s="7">
        <v>1</v>
      </c>
      <c r="AA111" s="9"/>
      <c r="AB111" s="9"/>
      <c r="AC111" s="9">
        <v>0</v>
      </c>
      <c r="AD111" s="9"/>
      <c r="AE111" s="9"/>
      <c r="AF111" s="9">
        <v>1</v>
      </c>
      <c r="AG111" s="9"/>
      <c r="AH111" s="9"/>
      <c r="AI111" s="9">
        <v>0</v>
      </c>
      <c r="AJ111" s="9"/>
      <c r="AK111" s="9"/>
      <c r="AL111" s="9">
        <v>0</v>
      </c>
      <c r="AM111" s="9"/>
      <c r="AN111" s="97">
        <f t="shared" si="11"/>
        <v>4500</v>
      </c>
      <c r="AO111" s="7">
        <f t="shared" si="12"/>
        <v>2000</v>
      </c>
      <c r="AP111" s="7">
        <v>2000</v>
      </c>
      <c r="AQ111" s="7">
        <v>0</v>
      </c>
      <c r="AR111" s="7">
        <v>0</v>
      </c>
      <c r="AS111" s="7">
        <v>0</v>
      </c>
      <c r="AT111" s="7">
        <v>0</v>
      </c>
      <c r="AU111" s="7">
        <v>0</v>
      </c>
      <c r="AV111" s="7">
        <v>0</v>
      </c>
      <c r="AW111" s="7">
        <v>0</v>
      </c>
      <c r="AX111" s="7">
        <v>0</v>
      </c>
      <c r="AY111" s="7">
        <f t="shared" si="13"/>
        <v>2500</v>
      </c>
      <c r="AZ111" s="7">
        <v>2500</v>
      </c>
      <c r="BA111" s="7">
        <v>0</v>
      </c>
      <c r="BB111" s="7">
        <v>0</v>
      </c>
      <c r="BC111" s="7">
        <v>0</v>
      </c>
      <c r="BD111" s="7">
        <v>0</v>
      </c>
      <c r="BE111" s="7">
        <v>0</v>
      </c>
      <c r="BF111" s="7">
        <v>0</v>
      </c>
      <c r="BG111" s="7">
        <v>0</v>
      </c>
      <c r="BH111" s="7">
        <v>0</v>
      </c>
      <c r="BI111" s="7">
        <f t="shared" si="14"/>
        <v>0</v>
      </c>
      <c r="BJ111" s="7">
        <v>0</v>
      </c>
      <c r="BK111" s="7">
        <v>0</v>
      </c>
      <c r="BL111" s="7">
        <v>0</v>
      </c>
      <c r="BM111" s="7">
        <v>0</v>
      </c>
      <c r="BN111" s="7">
        <v>0</v>
      </c>
      <c r="BO111" s="7">
        <v>0</v>
      </c>
      <c r="BP111" s="7">
        <v>0</v>
      </c>
      <c r="BQ111" s="7">
        <v>0</v>
      </c>
      <c r="BR111" s="7">
        <v>0</v>
      </c>
      <c r="BS111" s="7">
        <f t="shared" si="15"/>
        <v>0</v>
      </c>
      <c r="BT111" s="7">
        <v>0</v>
      </c>
      <c r="BU111" s="7">
        <v>0</v>
      </c>
      <c r="BV111" s="7">
        <v>0</v>
      </c>
      <c r="BW111" s="7">
        <v>0</v>
      </c>
      <c r="BX111" s="7">
        <v>0</v>
      </c>
      <c r="BY111" s="7">
        <v>0</v>
      </c>
      <c r="BZ111" s="7">
        <v>0</v>
      </c>
      <c r="CA111" s="7">
        <v>0</v>
      </c>
      <c r="CB111" s="203">
        <v>0</v>
      </c>
      <c r="CC111" s="42" t="s">
        <v>539</v>
      </c>
      <c r="CD111" s="211"/>
    </row>
    <row r="112" spans="1:82" s="4" customFormat="1" ht="51.75" customHeight="1">
      <c r="A112" s="3"/>
      <c r="B112" s="941"/>
      <c r="C112" s="791"/>
      <c r="D112" s="946"/>
      <c r="E112" s="948"/>
      <c r="F112" s="905"/>
      <c r="G112" s="952"/>
      <c r="H112" s="936"/>
      <c r="I112" s="1013"/>
      <c r="J112" s="803"/>
      <c r="K112" s="803"/>
      <c r="L112" s="803"/>
      <c r="M112" s="803"/>
      <c r="N112" s="793"/>
      <c r="O112" s="793"/>
      <c r="P112" s="793"/>
      <c r="Q112" s="12">
        <f t="shared" si="16"/>
        <v>97</v>
      </c>
      <c r="R112" s="9" t="s">
        <v>552</v>
      </c>
      <c r="S112" s="185" t="s">
        <v>553</v>
      </c>
      <c r="T112" s="36" t="s">
        <v>554</v>
      </c>
      <c r="U112" s="36" t="s">
        <v>555</v>
      </c>
      <c r="V112" s="12" t="s">
        <v>77</v>
      </c>
      <c r="W112" s="9"/>
      <c r="X112" s="9"/>
      <c r="Y112" s="793"/>
      <c r="Z112" s="7">
        <v>30</v>
      </c>
      <c r="AA112" s="9"/>
      <c r="AB112" s="9"/>
      <c r="AC112" s="9">
        <v>10</v>
      </c>
      <c r="AD112" s="9"/>
      <c r="AE112" s="9"/>
      <c r="AF112" s="9">
        <v>20</v>
      </c>
      <c r="AG112" s="9"/>
      <c r="AH112" s="9"/>
      <c r="AI112" s="9">
        <v>25</v>
      </c>
      <c r="AJ112" s="9"/>
      <c r="AK112" s="9"/>
      <c r="AL112" s="9">
        <v>30</v>
      </c>
      <c r="AM112" s="9"/>
      <c r="AN112" s="97">
        <f t="shared" si="11"/>
        <v>7500</v>
      </c>
      <c r="AO112" s="7">
        <f t="shared" si="12"/>
        <v>2000</v>
      </c>
      <c r="AP112" s="7">
        <v>2000</v>
      </c>
      <c r="AQ112" s="7">
        <v>0</v>
      </c>
      <c r="AR112" s="7">
        <v>0</v>
      </c>
      <c r="AS112" s="7">
        <v>0</v>
      </c>
      <c r="AT112" s="7">
        <v>0</v>
      </c>
      <c r="AU112" s="7">
        <v>0</v>
      </c>
      <c r="AV112" s="7">
        <v>0</v>
      </c>
      <c r="AW112" s="7">
        <v>0</v>
      </c>
      <c r="AX112" s="7">
        <v>0</v>
      </c>
      <c r="AY112" s="7">
        <f t="shared" si="13"/>
        <v>2500</v>
      </c>
      <c r="AZ112" s="7">
        <v>2500</v>
      </c>
      <c r="BA112" s="7">
        <v>0</v>
      </c>
      <c r="BB112" s="7">
        <v>0</v>
      </c>
      <c r="BC112" s="7">
        <v>0</v>
      </c>
      <c r="BD112" s="7">
        <v>0</v>
      </c>
      <c r="BE112" s="7">
        <v>0</v>
      </c>
      <c r="BF112" s="7">
        <v>0</v>
      </c>
      <c r="BG112" s="7">
        <v>0</v>
      </c>
      <c r="BH112" s="7">
        <v>0</v>
      </c>
      <c r="BI112" s="7">
        <f t="shared" si="14"/>
        <v>1500</v>
      </c>
      <c r="BJ112" s="7">
        <v>1500</v>
      </c>
      <c r="BK112" s="7">
        <v>0</v>
      </c>
      <c r="BL112" s="7">
        <v>0</v>
      </c>
      <c r="BM112" s="7">
        <v>0</v>
      </c>
      <c r="BN112" s="7">
        <v>0</v>
      </c>
      <c r="BO112" s="7">
        <v>0</v>
      </c>
      <c r="BP112" s="7">
        <v>0</v>
      </c>
      <c r="BQ112" s="7">
        <v>0</v>
      </c>
      <c r="BR112" s="7">
        <v>0</v>
      </c>
      <c r="BS112" s="7">
        <f t="shared" si="15"/>
        <v>1500</v>
      </c>
      <c r="BT112" s="7">
        <v>1500</v>
      </c>
      <c r="BU112" s="7">
        <v>0</v>
      </c>
      <c r="BV112" s="7">
        <v>0</v>
      </c>
      <c r="BW112" s="7">
        <v>0</v>
      </c>
      <c r="BX112" s="7">
        <v>0</v>
      </c>
      <c r="BY112" s="7">
        <v>0</v>
      </c>
      <c r="BZ112" s="7">
        <v>0</v>
      </c>
      <c r="CA112" s="7">
        <v>0</v>
      </c>
      <c r="CB112" s="203">
        <v>0</v>
      </c>
      <c r="CC112" s="42" t="s">
        <v>539</v>
      </c>
      <c r="CD112" s="211"/>
    </row>
    <row r="113" spans="1:82" s="4" customFormat="1" ht="34.5" customHeight="1">
      <c r="A113" s="3"/>
      <c r="B113" s="941"/>
      <c r="C113" s="791"/>
      <c r="D113" s="946"/>
      <c r="E113" s="948"/>
      <c r="F113" s="905"/>
      <c r="G113" s="952"/>
      <c r="H113" s="936"/>
      <c r="I113" s="1013"/>
      <c r="J113" s="803"/>
      <c r="K113" s="803"/>
      <c r="L113" s="803"/>
      <c r="M113" s="803"/>
      <c r="N113" s="793"/>
      <c r="O113" s="793"/>
      <c r="P113" s="793"/>
      <c r="Q113" s="12">
        <f t="shared" si="16"/>
        <v>98</v>
      </c>
      <c r="R113" s="9" t="s">
        <v>552</v>
      </c>
      <c r="S113" s="185" t="s">
        <v>553</v>
      </c>
      <c r="T113" s="36" t="s">
        <v>556</v>
      </c>
      <c r="U113" s="13" t="s">
        <v>557</v>
      </c>
      <c r="V113" s="12" t="s">
        <v>77</v>
      </c>
      <c r="W113" s="9"/>
      <c r="X113" s="9"/>
      <c r="Y113" s="793"/>
      <c r="Z113" s="7">
        <v>8</v>
      </c>
      <c r="AA113" s="9"/>
      <c r="AB113" s="9"/>
      <c r="AC113" s="9">
        <v>2</v>
      </c>
      <c r="AD113" s="9"/>
      <c r="AE113" s="9"/>
      <c r="AF113" s="9">
        <v>4</v>
      </c>
      <c r="AG113" s="9"/>
      <c r="AH113" s="9"/>
      <c r="AI113" s="9">
        <v>6</v>
      </c>
      <c r="AJ113" s="9"/>
      <c r="AK113" s="9"/>
      <c r="AL113" s="9">
        <v>8</v>
      </c>
      <c r="AM113" s="9"/>
      <c r="AN113" s="97">
        <f t="shared" si="11"/>
        <v>101300</v>
      </c>
      <c r="AO113" s="7">
        <f t="shared" si="12"/>
        <v>13000</v>
      </c>
      <c r="AP113" s="7">
        <v>13000</v>
      </c>
      <c r="AQ113" s="7">
        <v>0</v>
      </c>
      <c r="AR113" s="7">
        <v>0</v>
      </c>
      <c r="AS113" s="7">
        <v>0</v>
      </c>
      <c r="AT113" s="7">
        <v>0</v>
      </c>
      <c r="AU113" s="7">
        <v>0</v>
      </c>
      <c r="AV113" s="7">
        <v>0</v>
      </c>
      <c r="AW113" s="7">
        <v>0</v>
      </c>
      <c r="AX113" s="7">
        <v>0</v>
      </c>
      <c r="AY113" s="7">
        <f t="shared" si="13"/>
        <v>13000</v>
      </c>
      <c r="AZ113" s="7">
        <v>13000</v>
      </c>
      <c r="BA113" s="7">
        <v>0</v>
      </c>
      <c r="BB113" s="7">
        <v>0</v>
      </c>
      <c r="BC113" s="7">
        <v>0</v>
      </c>
      <c r="BD113" s="7">
        <v>0</v>
      </c>
      <c r="BE113" s="7">
        <v>0</v>
      </c>
      <c r="BF113" s="7">
        <v>0</v>
      </c>
      <c r="BG113" s="7">
        <v>0</v>
      </c>
      <c r="BH113" s="7">
        <v>0</v>
      </c>
      <c r="BI113" s="7">
        <f t="shared" si="14"/>
        <v>37100</v>
      </c>
      <c r="BJ113" s="7">
        <v>37100</v>
      </c>
      <c r="BK113" s="7">
        <v>0</v>
      </c>
      <c r="BL113" s="7">
        <v>0</v>
      </c>
      <c r="BM113" s="7">
        <v>0</v>
      </c>
      <c r="BN113" s="7">
        <v>0</v>
      </c>
      <c r="BO113" s="7">
        <v>0</v>
      </c>
      <c r="BP113" s="7">
        <v>0</v>
      </c>
      <c r="BQ113" s="7">
        <v>0</v>
      </c>
      <c r="BR113" s="7">
        <v>0</v>
      </c>
      <c r="BS113" s="7">
        <f t="shared" si="15"/>
        <v>38200</v>
      </c>
      <c r="BT113" s="7">
        <v>38200</v>
      </c>
      <c r="BU113" s="7">
        <v>0</v>
      </c>
      <c r="BV113" s="7">
        <v>0</v>
      </c>
      <c r="BW113" s="7">
        <v>0</v>
      </c>
      <c r="BX113" s="7">
        <v>0</v>
      </c>
      <c r="BY113" s="7">
        <v>0</v>
      </c>
      <c r="BZ113" s="7">
        <v>0</v>
      </c>
      <c r="CA113" s="7">
        <v>0</v>
      </c>
      <c r="CB113" s="203">
        <v>0</v>
      </c>
      <c r="CC113" s="42" t="s">
        <v>539</v>
      </c>
      <c r="CD113" s="211"/>
    </row>
    <row r="114" spans="1:82" s="4" customFormat="1" ht="42.75" customHeight="1">
      <c r="A114" s="3"/>
      <c r="B114" s="941"/>
      <c r="C114" s="791"/>
      <c r="D114" s="946"/>
      <c r="E114" s="948"/>
      <c r="F114" s="905"/>
      <c r="G114" s="952"/>
      <c r="H114" s="937"/>
      <c r="I114" s="1013"/>
      <c r="J114" s="803"/>
      <c r="K114" s="803"/>
      <c r="L114" s="803"/>
      <c r="M114" s="803"/>
      <c r="N114" s="793"/>
      <c r="O114" s="793"/>
      <c r="P114" s="793"/>
      <c r="Q114" s="12">
        <f t="shared" si="16"/>
        <v>99</v>
      </c>
      <c r="R114" s="9" t="s">
        <v>552</v>
      </c>
      <c r="S114" s="185" t="s">
        <v>553</v>
      </c>
      <c r="T114" s="36" t="s">
        <v>558</v>
      </c>
      <c r="U114" s="13" t="s">
        <v>557</v>
      </c>
      <c r="V114" s="12" t="s">
        <v>77</v>
      </c>
      <c r="W114" s="9"/>
      <c r="X114" s="9"/>
      <c r="Y114" s="793"/>
      <c r="Z114" s="7">
        <v>20</v>
      </c>
      <c r="AA114" s="9"/>
      <c r="AB114" s="9"/>
      <c r="AC114" s="9">
        <v>5</v>
      </c>
      <c r="AD114" s="9"/>
      <c r="AE114" s="9"/>
      <c r="AF114" s="9">
        <v>10</v>
      </c>
      <c r="AG114" s="9"/>
      <c r="AH114" s="9"/>
      <c r="AI114" s="9">
        <v>15</v>
      </c>
      <c r="AJ114" s="9"/>
      <c r="AK114" s="9"/>
      <c r="AL114" s="9">
        <v>20</v>
      </c>
      <c r="AM114" s="9"/>
      <c r="AN114" s="97">
        <f t="shared" si="11"/>
        <v>109300</v>
      </c>
      <c r="AO114" s="7">
        <f t="shared" si="12"/>
        <v>17000</v>
      </c>
      <c r="AP114" s="7">
        <v>17000</v>
      </c>
      <c r="AQ114" s="7">
        <v>0</v>
      </c>
      <c r="AR114" s="7">
        <v>0</v>
      </c>
      <c r="AS114" s="7">
        <v>0</v>
      </c>
      <c r="AT114" s="7">
        <v>0</v>
      </c>
      <c r="AU114" s="7">
        <v>0</v>
      </c>
      <c r="AV114" s="7">
        <v>0</v>
      </c>
      <c r="AW114" s="7">
        <v>0</v>
      </c>
      <c r="AX114" s="7">
        <v>0</v>
      </c>
      <c r="AY114" s="7">
        <f t="shared" si="13"/>
        <v>17000</v>
      </c>
      <c r="AZ114" s="7">
        <v>17000</v>
      </c>
      <c r="BA114" s="7">
        <v>0</v>
      </c>
      <c r="BB114" s="7">
        <v>0</v>
      </c>
      <c r="BC114" s="7">
        <v>0</v>
      </c>
      <c r="BD114" s="7">
        <v>0</v>
      </c>
      <c r="BE114" s="7">
        <v>0</v>
      </c>
      <c r="BF114" s="7">
        <v>0</v>
      </c>
      <c r="BG114" s="7">
        <v>0</v>
      </c>
      <c r="BH114" s="7">
        <v>0</v>
      </c>
      <c r="BI114" s="7">
        <f t="shared" si="14"/>
        <v>37100</v>
      </c>
      <c r="BJ114" s="7">
        <v>37100</v>
      </c>
      <c r="BK114" s="7">
        <v>0</v>
      </c>
      <c r="BL114" s="7">
        <v>0</v>
      </c>
      <c r="BM114" s="7">
        <v>0</v>
      </c>
      <c r="BN114" s="7">
        <v>0</v>
      </c>
      <c r="BO114" s="7">
        <v>0</v>
      </c>
      <c r="BP114" s="7">
        <v>0</v>
      </c>
      <c r="BQ114" s="7">
        <v>0</v>
      </c>
      <c r="BR114" s="7">
        <v>0</v>
      </c>
      <c r="BS114" s="7">
        <f t="shared" si="15"/>
        <v>38200</v>
      </c>
      <c r="BT114" s="7">
        <v>38200</v>
      </c>
      <c r="BU114" s="7">
        <v>0</v>
      </c>
      <c r="BV114" s="7">
        <v>0</v>
      </c>
      <c r="BW114" s="7">
        <v>0</v>
      </c>
      <c r="BX114" s="7">
        <v>0</v>
      </c>
      <c r="BY114" s="7">
        <v>0</v>
      </c>
      <c r="BZ114" s="7">
        <v>0</v>
      </c>
      <c r="CA114" s="7">
        <v>0</v>
      </c>
      <c r="CB114" s="203">
        <v>0</v>
      </c>
      <c r="CC114" s="42" t="s">
        <v>539</v>
      </c>
      <c r="CD114" s="211"/>
    </row>
    <row r="115" spans="1:82" s="4" customFormat="1" ht="42" customHeight="1">
      <c r="A115" s="3"/>
      <c r="B115" s="941"/>
      <c r="C115" s="791"/>
      <c r="D115" s="946"/>
      <c r="E115" s="948"/>
      <c r="F115" s="905"/>
      <c r="G115" s="952"/>
      <c r="H115" s="923" t="s">
        <v>559</v>
      </c>
      <c r="I115" s="1013"/>
      <c r="J115" s="803"/>
      <c r="K115" s="803"/>
      <c r="L115" s="803"/>
      <c r="M115" s="803"/>
      <c r="N115" s="9"/>
      <c r="O115" s="9"/>
      <c r="P115" s="9"/>
      <c r="Q115" s="12">
        <f t="shared" si="16"/>
        <v>100</v>
      </c>
      <c r="R115" s="9" t="s">
        <v>552</v>
      </c>
      <c r="S115" s="185" t="s">
        <v>553</v>
      </c>
      <c r="T115" s="36" t="s">
        <v>560</v>
      </c>
      <c r="U115" s="36" t="s">
        <v>561</v>
      </c>
      <c r="V115" s="12" t="s">
        <v>67</v>
      </c>
      <c r="W115" s="9"/>
      <c r="X115" s="9"/>
      <c r="Y115" s="9"/>
      <c r="Z115" s="7">
        <v>2000</v>
      </c>
      <c r="AA115" s="9"/>
      <c r="AB115" s="9"/>
      <c r="AC115" s="9">
        <v>2000</v>
      </c>
      <c r="AD115" s="9"/>
      <c r="AE115" s="9"/>
      <c r="AF115" s="9">
        <v>2000</v>
      </c>
      <c r="AG115" s="9"/>
      <c r="AH115" s="9"/>
      <c r="AI115" s="9">
        <v>2000</v>
      </c>
      <c r="AJ115" s="9"/>
      <c r="AK115" s="9"/>
      <c r="AL115" s="9">
        <v>2000</v>
      </c>
      <c r="AM115" s="9"/>
      <c r="AN115" s="97">
        <f t="shared" si="11"/>
        <v>80500</v>
      </c>
      <c r="AO115" s="7">
        <f t="shared" si="12"/>
        <v>19000</v>
      </c>
      <c r="AP115" s="7">
        <v>19000</v>
      </c>
      <c r="AQ115" s="7">
        <v>0</v>
      </c>
      <c r="AR115" s="7">
        <v>0</v>
      </c>
      <c r="AS115" s="7">
        <v>0</v>
      </c>
      <c r="AT115" s="7">
        <v>0</v>
      </c>
      <c r="AU115" s="7">
        <v>0</v>
      </c>
      <c r="AV115" s="7">
        <v>0</v>
      </c>
      <c r="AW115" s="7">
        <v>0</v>
      </c>
      <c r="AX115" s="7">
        <v>0</v>
      </c>
      <c r="AY115" s="7">
        <f t="shared" si="13"/>
        <v>20000</v>
      </c>
      <c r="AZ115" s="7">
        <v>20000</v>
      </c>
      <c r="BA115" s="7">
        <v>0</v>
      </c>
      <c r="BB115" s="7">
        <v>0</v>
      </c>
      <c r="BC115" s="7">
        <v>0</v>
      </c>
      <c r="BD115" s="7">
        <v>0</v>
      </c>
      <c r="BE115" s="7">
        <v>0</v>
      </c>
      <c r="BF115" s="7">
        <v>0</v>
      </c>
      <c r="BG115" s="7">
        <v>0</v>
      </c>
      <c r="BH115" s="7">
        <v>0</v>
      </c>
      <c r="BI115" s="7">
        <f t="shared" si="14"/>
        <v>20500</v>
      </c>
      <c r="BJ115" s="7">
        <v>20500</v>
      </c>
      <c r="BK115" s="7">
        <v>0</v>
      </c>
      <c r="BL115" s="7">
        <v>0</v>
      </c>
      <c r="BM115" s="7">
        <v>0</v>
      </c>
      <c r="BN115" s="7">
        <v>0</v>
      </c>
      <c r="BO115" s="7">
        <v>0</v>
      </c>
      <c r="BP115" s="7">
        <v>0</v>
      </c>
      <c r="BQ115" s="7">
        <v>0</v>
      </c>
      <c r="BR115" s="7">
        <v>0</v>
      </c>
      <c r="BS115" s="7">
        <f t="shared" si="15"/>
        <v>21000</v>
      </c>
      <c r="BT115" s="7">
        <v>21000</v>
      </c>
      <c r="BU115" s="7">
        <v>0</v>
      </c>
      <c r="BV115" s="7">
        <v>0</v>
      </c>
      <c r="BW115" s="7">
        <v>0</v>
      </c>
      <c r="BX115" s="7">
        <v>0</v>
      </c>
      <c r="BY115" s="7">
        <v>0</v>
      </c>
      <c r="BZ115" s="7">
        <v>0</v>
      </c>
      <c r="CA115" s="7">
        <v>0</v>
      </c>
      <c r="CB115" s="203">
        <v>0</v>
      </c>
      <c r="CC115" s="42" t="s">
        <v>539</v>
      </c>
      <c r="CD115" s="211"/>
    </row>
    <row r="116" spans="1:82" s="4" customFormat="1" ht="42" customHeight="1">
      <c r="A116" s="3"/>
      <c r="B116" s="941"/>
      <c r="C116" s="791"/>
      <c r="D116" s="946"/>
      <c r="E116" s="948"/>
      <c r="F116" s="905"/>
      <c r="G116" s="952"/>
      <c r="H116" s="924"/>
      <c r="I116" s="1013"/>
      <c r="J116" s="803"/>
      <c r="K116" s="803"/>
      <c r="L116" s="803"/>
      <c r="M116" s="803"/>
      <c r="N116" s="9"/>
      <c r="O116" s="9"/>
      <c r="P116" s="9"/>
      <c r="Q116" s="12">
        <f t="shared" si="16"/>
        <v>101</v>
      </c>
      <c r="R116" s="9"/>
      <c r="S116" s="185"/>
      <c r="T116" s="196" t="s">
        <v>562</v>
      </c>
      <c r="U116" s="36" t="s">
        <v>563</v>
      </c>
      <c r="V116" s="12" t="s">
        <v>77</v>
      </c>
      <c r="W116" s="9"/>
      <c r="X116" s="9">
        <v>2</v>
      </c>
      <c r="Y116" s="9"/>
      <c r="Z116" s="7">
        <v>3</v>
      </c>
      <c r="AA116" s="9"/>
      <c r="AB116" s="9"/>
      <c r="AC116" s="9"/>
      <c r="AD116" s="9"/>
      <c r="AE116" s="9"/>
      <c r="AF116" s="9"/>
      <c r="AG116" s="9"/>
      <c r="AH116" s="9"/>
      <c r="AI116" s="9"/>
      <c r="AJ116" s="9"/>
      <c r="AK116" s="9"/>
      <c r="AL116" s="9"/>
      <c r="AM116" s="9"/>
      <c r="AN116" s="97">
        <f>+AO116+AY116+BI116+BS116</f>
        <v>103500</v>
      </c>
      <c r="AO116" s="7">
        <f>SUM(AP116:AW116)</f>
        <v>25000</v>
      </c>
      <c r="AP116" s="7">
        <v>25000</v>
      </c>
      <c r="AQ116" s="7">
        <v>0</v>
      </c>
      <c r="AR116" s="7">
        <v>0</v>
      </c>
      <c r="AS116" s="7">
        <v>0</v>
      </c>
      <c r="AT116" s="7">
        <v>0</v>
      </c>
      <c r="AU116" s="7">
        <v>0</v>
      </c>
      <c r="AV116" s="7">
        <v>0</v>
      </c>
      <c r="AW116" s="7">
        <v>0</v>
      </c>
      <c r="AX116" s="7">
        <v>0</v>
      </c>
      <c r="AY116" s="7">
        <f>SUM(AZ116:BG116)</f>
        <v>25000</v>
      </c>
      <c r="AZ116" s="7">
        <v>25000</v>
      </c>
      <c r="BA116" s="7">
        <v>0</v>
      </c>
      <c r="BB116" s="7">
        <v>0</v>
      </c>
      <c r="BC116" s="7">
        <v>0</v>
      </c>
      <c r="BD116" s="7">
        <v>0</v>
      </c>
      <c r="BE116" s="7">
        <v>0</v>
      </c>
      <c r="BF116" s="7">
        <v>0</v>
      </c>
      <c r="BG116" s="7">
        <v>0</v>
      </c>
      <c r="BH116" s="7">
        <v>0</v>
      </c>
      <c r="BI116" s="7">
        <f>SUM(BJ116:BQ116)</f>
        <v>26500</v>
      </c>
      <c r="BJ116" s="7">
        <v>26500</v>
      </c>
      <c r="BK116" s="7">
        <v>0</v>
      </c>
      <c r="BL116" s="7">
        <v>0</v>
      </c>
      <c r="BM116" s="7">
        <v>0</v>
      </c>
      <c r="BN116" s="7">
        <v>0</v>
      </c>
      <c r="BO116" s="7">
        <v>0</v>
      </c>
      <c r="BP116" s="7">
        <v>0</v>
      </c>
      <c r="BQ116" s="7">
        <v>0</v>
      </c>
      <c r="BR116" s="7">
        <v>0</v>
      </c>
      <c r="BS116" s="7">
        <f>SUM(BT116:CA116)</f>
        <v>27000</v>
      </c>
      <c r="BT116" s="7">
        <v>27000</v>
      </c>
      <c r="BU116" s="7">
        <v>0</v>
      </c>
      <c r="BV116" s="7">
        <v>0</v>
      </c>
      <c r="BW116" s="7">
        <v>0</v>
      </c>
      <c r="BX116" s="7">
        <v>0</v>
      </c>
      <c r="BY116" s="7">
        <v>0</v>
      </c>
      <c r="BZ116" s="7">
        <v>0</v>
      </c>
      <c r="CA116" s="7">
        <v>0</v>
      </c>
      <c r="CB116" s="203">
        <v>0</v>
      </c>
      <c r="CC116" s="42" t="s">
        <v>539</v>
      </c>
      <c r="CD116" s="211"/>
    </row>
    <row r="117" spans="1:82" s="4" customFormat="1" ht="71.25" customHeight="1">
      <c r="A117" s="3"/>
      <c r="B117" s="941"/>
      <c r="C117" s="791"/>
      <c r="D117" s="946"/>
      <c r="E117" s="948"/>
      <c r="F117" s="905"/>
      <c r="G117" s="952"/>
      <c r="H117" s="924"/>
      <c r="I117" s="1013"/>
      <c r="J117" s="803"/>
      <c r="K117" s="803"/>
      <c r="L117" s="803"/>
      <c r="M117" s="803"/>
      <c r="N117" s="9"/>
      <c r="O117" s="9"/>
      <c r="P117" s="9"/>
      <c r="Q117" s="12">
        <f t="shared" si="16"/>
        <v>102</v>
      </c>
      <c r="R117" s="9" t="s">
        <v>552</v>
      </c>
      <c r="S117" s="185" t="s">
        <v>553</v>
      </c>
      <c r="T117" s="36" t="s">
        <v>564</v>
      </c>
      <c r="U117" s="36" t="s">
        <v>565</v>
      </c>
      <c r="V117" s="12" t="s">
        <v>77</v>
      </c>
      <c r="W117" s="9"/>
      <c r="X117" s="9"/>
      <c r="Y117" s="9"/>
      <c r="Z117" s="7">
        <v>400</v>
      </c>
      <c r="AA117" s="9"/>
      <c r="AB117" s="9"/>
      <c r="AC117" s="9">
        <v>100</v>
      </c>
      <c r="AD117" s="9"/>
      <c r="AE117" s="9"/>
      <c r="AF117" s="9">
        <v>200</v>
      </c>
      <c r="AG117" s="9"/>
      <c r="AH117" s="9"/>
      <c r="AI117" s="9">
        <v>300</v>
      </c>
      <c r="AJ117" s="9"/>
      <c r="AK117" s="9"/>
      <c r="AL117" s="9">
        <v>400</v>
      </c>
      <c r="AM117" s="9"/>
      <c r="AN117" s="97">
        <f t="shared" si="11"/>
        <v>43500</v>
      </c>
      <c r="AO117" s="7">
        <f t="shared" si="12"/>
        <v>10000</v>
      </c>
      <c r="AP117" s="7">
        <v>10000</v>
      </c>
      <c r="AQ117" s="7">
        <v>0</v>
      </c>
      <c r="AR117" s="7">
        <v>0</v>
      </c>
      <c r="AS117" s="7">
        <v>0</v>
      </c>
      <c r="AT117" s="7">
        <v>0</v>
      </c>
      <c r="AU117" s="7">
        <v>0</v>
      </c>
      <c r="AV117" s="7">
        <v>0</v>
      </c>
      <c r="AW117" s="7">
        <v>0</v>
      </c>
      <c r="AX117" s="7">
        <v>0</v>
      </c>
      <c r="AY117" s="7">
        <f t="shared" si="13"/>
        <v>10500</v>
      </c>
      <c r="AZ117" s="7">
        <v>10500</v>
      </c>
      <c r="BA117" s="7">
        <v>0</v>
      </c>
      <c r="BB117" s="7">
        <v>0</v>
      </c>
      <c r="BC117" s="7">
        <v>0</v>
      </c>
      <c r="BD117" s="7">
        <v>0</v>
      </c>
      <c r="BE117" s="7">
        <v>0</v>
      </c>
      <c r="BF117" s="7">
        <v>0</v>
      </c>
      <c r="BG117" s="7">
        <v>0</v>
      </c>
      <c r="BH117" s="7">
        <v>0</v>
      </c>
      <c r="BI117" s="7">
        <f t="shared" si="14"/>
        <v>11000</v>
      </c>
      <c r="BJ117" s="7">
        <v>11000</v>
      </c>
      <c r="BK117" s="7">
        <v>0</v>
      </c>
      <c r="BL117" s="7">
        <v>0</v>
      </c>
      <c r="BM117" s="7">
        <v>0</v>
      </c>
      <c r="BN117" s="7">
        <v>0</v>
      </c>
      <c r="BO117" s="7">
        <v>0</v>
      </c>
      <c r="BP117" s="7">
        <v>0</v>
      </c>
      <c r="BQ117" s="7">
        <v>0</v>
      </c>
      <c r="BR117" s="7">
        <v>0</v>
      </c>
      <c r="BS117" s="7">
        <f t="shared" si="15"/>
        <v>12000</v>
      </c>
      <c r="BT117" s="7">
        <v>12000</v>
      </c>
      <c r="BU117" s="7">
        <v>0</v>
      </c>
      <c r="BV117" s="7">
        <v>0</v>
      </c>
      <c r="BW117" s="7">
        <v>0</v>
      </c>
      <c r="BX117" s="7">
        <v>0</v>
      </c>
      <c r="BY117" s="7">
        <v>0</v>
      </c>
      <c r="BZ117" s="7">
        <v>0</v>
      </c>
      <c r="CA117" s="7">
        <v>0</v>
      </c>
      <c r="CB117" s="203">
        <v>0</v>
      </c>
      <c r="CC117" s="42" t="s">
        <v>539</v>
      </c>
      <c r="CD117" s="211"/>
    </row>
    <row r="118" spans="1:82" s="4" customFormat="1" ht="49.5" customHeight="1">
      <c r="A118" s="3"/>
      <c r="B118" s="941"/>
      <c r="C118" s="791"/>
      <c r="D118" s="946"/>
      <c r="E118" s="948"/>
      <c r="F118" s="905"/>
      <c r="G118" s="952"/>
      <c r="H118" s="925"/>
      <c r="I118" s="1014"/>
      <c r="J118" s="804"/>
      <c r="K118" s="804"/>
      <c r="L118" s="804"/>
      <c r="M118" s="804"/>
      <c r="N118" s="9"/>
      <c r="O118" s="9"/>
      <c r="P118" s="9"/>
      <c r="Q118" s="12">
        <f t="shared" si="16"/>
        <v>103</v>
      </c>
      <c r="R118" s="9" t="s">
        <v>535</v>
      </c>
      <c r="S118" s="185" t="s">
        <v>536</v>
      </c>
      <c r="T118" s="36" t="s">
        <v>566</v>
      </c>
      <c r="U118" s="13" t="s">
        <v>567</v>
      </c>
      <c r="V118" s="12" t="s">
        <v>67</v>
      </c>
      <c r="W118" s="9"/>
      <c r="X118" s="9"/>
      <c r="Y118" s="9"/>
      <c r="Z118" s="7">
        <v>1</v>
      </c>
      <c r="AA118" s="9"/>
      <c r="AB118" s="9"/>
      <c r="AC118" s="9">
        <v>1</v>
      </c>
      <c r="AD118" s="9"/>
      <c r="AE118" s="9"/>
      <c r="AF118" s="9">
        <v>1</v>
      </c>
      <c r="AG118" s="9"/>
      <c r="AH118" s="9"/>
      <c r="AI118" s="9">
        <v>1</v>
      </c>
      <c r="AJ118" s="9"/>
      <c r="AK118" s="9"/>
      <c r="AL118" s="9">
        <v>1</v>
      </c>
      <c r="AM118" s="9"/>
      <c r="AN118" s="97">
        <f t="shared" si="11"/>
        <v>65000</v>
      </c>
      <c r="AO118" s="7">
        <f t="shared" si="12"/>
        <v>12000</v>
      </c>
      <c r="AP118" s="7">
        <v>12000</v>
      </c>
      <c r="AQ118" s="7">
        <v>0</v>
      </c>
      <c r="AR118" s="7">
        <v>0</v>
      </c>
      <c r="AS118" s="7">
        <v>0</v>
      </c>
      <c r="AT118" s="7">
        <v>0</v>
      </c>
      <c r="AU118" s="7">
        <v>0</v>
      </c>
      <c r="AV118" s="7">
        <v>0</v>
      </c>
      <c r="AW118" s="7">
        <v>0</v>
      </c>
      <c r="AX118" s="7">
        <v>0</v>
      </c>
      <c r="AY118" s="7">
        <f t="shared" si="13"/>
        <v>15000</v>
      </c>
      <c r="AZ118" s="7">
        <v>15000</v>
      </c>
      <c r="BA118" s="7">
        <v>0</v>
      </c>
      <c r="BB118" s="7">
        <v>0</v>
      </c>
      <c r="BC118" s="7">
        <v>0</v>
      </c>
      <c r="BD118" s="7">
        <v>0</v>
      </c>
      <c r="BE118" s="7">
        <v>0</v>
      </c>
      <c r="BF118" s="7">
        <v>0</v>
      </c>
      <c r="BG118" s="7">
        <v>0</v>
      </c>
      <c r="BH118" s="7">
        <v>0</v>
      </c>
      <c r="BI118" s="7">
        <f t="shared" si="14"/>
        <v>18000</v>
      </c>
      <c r="BJ118" s="7">
        <v>18000</v>
      </c>
      <c r="BK118" s="7">
        <v>0</v>
      </c>
      <c r="BL118" s="7">
        <v>0</v>
      </c>
      <c r="BM118" s="7">
        <v>0</v>
      </c>
      <c r="BN118" s="7">
        <v>0</v>
      </c>
      <c r="BO118" s="7">
        <v>0</v>
      </c>
      <c r="BP118" s="7">
        <v>0</v>
      </c>
      <c r="BQ118" s="7">
        <v>0</v>
      </c>
      <c r="BR118" s="7">
        <v>0</v>
      </c>
      <c r="BS118" s="7">
        <f t="shared" si="15"/>
        <v>20000</v>
      </c>
      <c r="BT118" s="7">
        <v>20000</v>
      </c>
      <c r="BU118" s="7">
        <v>0</v>
      </c>
      <c r="BV118" s="7">
        <v>0</v>
      </c>
      <c r="BW118" s="7">
        <v>0</v>
      </c>
      <c r="BX118" s="7">
        <v>0</v>
      </c>
      <c r="BY118" s="7">
        <v>0</v>
      </c>
      <c r="BZ118" s="7">
        <v>0</v>
      </c>
      <c r="CA118" s="7">
        <v>0</v>
      </c>
      <c r="CB118" s="203">
        <v>0</v>
      </c>
      <c r="CC118" s="42" t="s">
        <v>539</v>
      </c>
      <c r="CD118" s="211"/>
    </row>
    <row r="119" spans="1:82" s="4" customFormat="1" ht="68.25" customHeight="1">
      <c r="A119" s="3"/>
      <c r="B119" s="941"/>
      <c r="C119" s="791"/>
      <c r="D119" s="946"/>
      <c r="E119" s="948"/>
      <c r="F119" s="905"/>
      <c r="G119" s="952"/>
      <c r="H119" s="141" t="s">
        <v>568</v>
      </c>
      <c r="I119" s="37">
        <f>I111+1</f>
        <v>47</v>
      </c>
      <c r="J119" s="36" t="s">
        <v>569</v>
      </c>
      <c r="K119" s="36" t="s">
        <v>570</v>
      </c>
      <c r="L119" s="34" t="s">
        <v>571</v>
      </c>
      <c r="M119" s="16">
        <v>0.33</v>
      </c>
      <c r="N119" s="9"/>
      <c r="O119" s="9"/>
      <c r="P119" s="9"/>
      <c r="Q119" s="12">
        <f t="shared" si="16"/>
        <v>104</v>
      </c>
      <c r="R119" s="9" t="s">
        <v>572</v>
      </c>
      <c r="S119" s="185" t="s">
        <v>573</v>
      </c>
      <c r="T119" s="8" t="s">
        <v>574</v>
      </c>
      <c r="U119" s="36" t="s">
        <v>575</v>
      </c>
      <c r="V119" s="12" t="s">
        <v>77</v>
      </c>
      <c r="W119" s="9"/>
      <c r="X119" s="9"/>
      <c r="Y119" s="9"/>
      <c r="Z119" s="7">
        <v>300</v>
      </c>
      <c r="AA119" s="9"/>
      <c r="AB119" s="9"/>
      <c r="AC119" s="9">
        <v>60</v>
      </c>
      <c r="AD119" s="9"/>
      <c r="AE119" s="9"/>
      <c r="AF119" s="9">
        <v>140</v>
      </c>
      <c r="AG119" s="9"/>
      <c r="AH119" s="9"/>
      <c r="AI119" s="9">
        <v>220</v>
      </c>
      <c r="AJ119" s="9"/>
      <c r="AK119" s="9"/>
      <c r="AL119" s="9">
        <v>300</v>
      </c>
      <c r="AM119" s="9"/>
      <c r="AN119" s="97">
        <f t="shared" si="11"/>
        <v>83600</v>
      </c>
      <c r="AO119" s="7">
        <f t="shared" si="12"/>
        <v>20000</v>
      </c>
      <c r="AP119" s="7">
        <v>10000</v>
      </c>
      <c r="AQ119" s="7">
        <v>0</v>
      </c>
      <c r="AR119" s="7">
        <v>10000</v>
      </c>
      <c r="AS119" s="7">
        <v>0</v>
      </c>
      <c r="AT119" s="7">
        <v>0</v>
      </c>
      <c r="AU119" s="7">
        <v>0</v>
      </c>
      <c r="AV119" s="7">
        <v>0</v>
      </c>
      <c r="AW119" s="7">
        <v>0</v>
      </c>
      <c r="AX119" s="7">
        <v>0</v>
      </c>
      <c r="AY119" s="7">
        <f t="shared" si="13"/>
        <v>20600</v>
      </c>
      <c r="AZ119" s="7">
        <f>10000*1.03</f>
        <v>10300</v>
      </c>
      <c r="BA119" s="7">
        <v>0</v>
      </c>
      <c r="BB119" s="7">
        <v>10300</v>
      </c>
      <c r="BC119" s="7">
        <v>0</v>
      </c>
      <c r="BD119" s="7">
        <v>0</v>
      </c>
      <c r="BE119" s="7">
        <v>0</v>
      </c>
      <c r="BF119" s="7">
        <v>0</v>
      </c>
      <c r="BG119" s="7">
        <v>0</v>
      </c>
      <c r="BH119" s="7">
        <v>0</v>
      </c>
      <c r="BI119" s="7">
        <f t="shared" si="14"/>
        <v>21200</v>
      </c>
      <c r="BJ119" s="7">
        <v>10600</v>
      </c>
      <c r="BK119" s="7">
        <v>0</v>
      </c>
      <c r="BL119" s="7">
        <v>10600</v>
      </c>
      <c r="BM119" s="7">
        <v>0</v>
      </c>
      <c r="BN119" s="7">
        <v>0</v>
      </c>
      <c r="BO119" s="7">
        <v>0</v>
      </c>
      <c r="BP119" s="7">
        <v>0</v>
      </c>
      <c r="BQ119" s="7">
        <v>0</v>
      </c>
      <c r="BR119" s="7">
        <v>0</v>
      </c>
      <c r="BS119" s="7">
        <f t="shared" si="15"/>
        <v>21800</v>
      </c>
      <c r="BT119" s="7">
        <v>10900</v>
      </c>
      <c r="BU119" s="7">
        <v>0</v>
      </c>
      <c r="BV119" s="7">
        <v>10900</v>
      </c>
      <c r="BW119" s="7">
        <v>0</v>
      </c>
      <c r="BX119" s="7">
        <v>0</v>
      </c>
      <c r="BY119" s="7">
        <v>0</v>
      </c>
      <c r="BZ119" s="7">
        <v>0</v>
      </c>
      <c r="CA119" s="7">
        <v>0</v>
      </c>
      <c r="CB119" s="203">
        <v>0</v>
      </c>
      <c r="CC119" s="42" t="s">
        <v>539</v>
      </c>
      <c r="CD119" s="211"/>
    </row>
    <row r="120" spans="1:82" s="4" customFormat="1" ht="57.75" customHeight="1">
      <c r="A120" s="3"/>
      <c r="B120" s="941"/>
      <c r="C120" s="791"/>
      <c r="D120" s="946"/>
      <c r="E120" s="948"/>
      <c r="F120" s="905"/>
      <c r="G120" s="952"/>
      <c r="H120" s="37" t="s">
        <v>576</v>
      </c>
      <c r="I120" s="37">
        <f>I119+1</f>
        <v>48</v>
      </c>
      <c r="J120" s="36" t="s">
        <v>577</v>
      </c>
      <c r="K120" s="36" t="s">
        <v>578</v>
      </c>
      <c r="L120" s="34">
        <v>1</v>
      </c>
      <c r="M120" s="34">
        <v>3</v>
      </c>
      <c r="N120" s="9"/>
      <c r="O120" s="9"/>
      <c r="P120" s="9"/>
      <c r="Q120" s="12">
        <f t="shared" si="16"/>
        <v>105</v>
      </c>
      <c r="R120" s="9" t="s">
        <v>572</v>
      </c>
      <c r="S120" s="185" t="s">
        <v>573</v>
      </c>
      <c r="T120" s="8" t="s">
        <v>579</v>
      </c>
      <c r="U120" s="36" t="s">
        <v>580</v>
      </c>
      <c r="V120" s="12" t="s">
        <v>67</v>
      </c>
      <c r="W120" s="9"/>
      <c r="X120" s="9"/>
      <c r="Y120" s="9"/>
      <c r="Z120" s="7">
        <v>1</v>
      </c>
      <c r="AA120" s="9"/>
      <c r="AB120" s="9"/>
      <c r="AC120" s="9">
        <v>1</v>
      </c>
      <c r="AD120" s="9"/>
      <c r="AE120" s="9"/>
      <c r="AF120" s="9">
        <v>1</v>
      </c>
      <c r="AG120" s="9"/>
      <c r="AH120" s="9"/>
      <c r="AI120" s="9">
        <v>1</v>
      </c>
      <c r="AJ120" s="9"/>
      <c r="AK120" s="9"/>
      <c r="AL120" s="9">
        <v>1</v>
      </c>
      <c r="AM120" s="9"/>
      <c r="AN120" s="97">
        <f t="shared" si="11"/>
        <v>62980</v>
      </c>
      <c r="AO120" s="7">
        <f t="shared" si="12"/>
        <v>15000</v>
      </c>
      <c r="AP120" s="7">
        <v>15000</v>
      </c>
      <c r="AQ120" s="7">
        <v>0</v>
      </c>
      <c r="AR120" s="7">
        <v>0</v>
      </c>
      <c r="AS120" s="7">
        <v>0</v>
      </c>
      <c r="AT120" s="7">
        <v>0</v>
      </c>
      <c r="AU120" s="7">
        <v>0</v>
      </c>
      <c r="AV120" s="7">
        <v>0</v>
      </c>
      <c r="AW120" s="7">
        <v>0</v>
      </c>
      <c r="AX120" s="7">
        <v>0</v>
      </c>
      <c r="AY120" s="7">
        <f t="shared" si="13"/>
        <v>15500</v>
      </c>
      <c r="AZ120" s="7">
        <v>15500</v>
      </c>
      <c r="BA120" s="7">
        <v>0</v>
      </c>
      <c r="BB120" s="7">
        <v>0</v>
      </c>
      <c r="BC120" s="7">
        <v>0</v>
      </c>
      <c r="BD120" s="7">
        <v>0</v>
      </c>
      <c r="BE120" s="7">
        <v>0</v>
      </c>
      <c r="BF120" s="7">
        <v>0</v>
      </c>
      <c r="BG120" s="7">
        <v>0</v>
      </c>
      <c r="BH120" s="7">
        <v>0</v>
      </c>
      <c r="BI120" s="7">
        <f t="shared" si="14"/>
        <v>15980</v>
      </c>
      <c r="BJ120" s="7">
        <v>15980</v>
      </c>
      <c r="BK120" s="7">
        <v>0</v>
      </c>
      <c r="BL120" s="7">
        <v>0</v>
      </c>
      <c r="BM120" s="7">
        <v>0</v>
      </c>
      <c r="BN120" s="7">
        <v>0</v>
      </c>
      <c r="BO120" s="7">
        <v>0</v>
      </c>
      <c r="BP120" s="7">
        <v>0</v>
      </c>
      <c r="BQ120" s="7">
        <v>0</v>
      </c>
      <c r="BR120" s="7">
        <v>0</v>
      </c>
      <c r="BS120" s="7">
        <f t="shared" si="15"/>
        <v>16500</v>
      </c>
      <c r="BT120" s="7">
        <v>16500</v>
      </c>
      <c r="BU120" s="7">
        <v>0</v>
      </c>
      <c r="BV120" s="7">
        <v>0</v>
      </c>
      <c r="BW120" s="7">
        <v>0</v>
      </c>
      <c r="BX120" s="7">
        <v>0</v>
      </c>
      <c r="BY120" s="7">
        <v>0</v>
      </c>
      <c r="BZ120" s="7">
        <v>0</v>
      </c>
      <c r="CA120" s="7">
        <v>0</v>
      </c>
      <c r="CB120" s="203">
        <v>0</v>
      </c>
      <c r="CC120" s="42" t="s">
        <v>539</v>
      </c>
      <c r="CD120" s="211"/>
    </row>
    <row r="121" spans="1:82" s="4" customFormat="1" ht="40.5" customHeight="1">
      <c r="A121" s="3"/>
      <c r="B121" s="941"/>
      <c r="C121" s="791"/>
      <c r="D121" s="946"/>
      <c r="E121" s="948"/>
      <c r="F121" s="905"/>
      <c r="G121" s="952"/>
      <c r="H121" s="790" t="s">
        <v>581</v>
      </c>
      <c r="I121" s="790">
        <f>I120+1</f>
        <v>49</v>
      </c>
      <c r="J121" s="802" t="s">
        <v>582</v>
      </c>
      <c r="K121" s="802" t="s">
        <v>583</v>
      </c>
      <c r="L121" s="926">
        <v>0.101</v>
      </c>
      <c r="M121" s="788" t="s">
        <v>584</v>
      </c>
      <c r="N121" s="9"/>
      <c r="O121" s="9"/>
      <c r="P121" s="9"/>
      <c r="Q121" s="12">
        <f t="shared" si="16"/>
        <v>106</v>
      </c>
      <c r="R121" s="9" t="s">
        <v>572</v>
      </c>
      <c r="S121" s="185" t="s">
        <v>573</v>
      </c>
      <c r="T121" s="36" t="s">
        <v>585</v>
      </c>
      <c r="U121" s="36" t="s">
        <v>586</v>
      </c>
      <c r="V121" s="12" t="s">
        <v>77</v>
      </c>
      <c r="W121" s="9"/>
      <c r="X121" s="9"/>
      <c r="Y121" s="9"/>
      <c r="Z121" s="7">
        <v>250</v>
      </c>
      <c r="AA121" s="9"/>
      <c r="AB121" s="9"/>
      <c r="AC121" s="9">
        <v>100</v>
      </c>
      <c r="AD121" s="9"/>
      <c r="AE121" s="9"/>
      <c r="AF121" s="9">
        <v>150</v>
      </c>
      <c r="AG121" s="9"/>
      <c r="AH121" s="9"/>
      <c r="AI121" s="9">
        <v>200</v>
      </c>
      <c r="AJ121" s="9"/>
      <c r="AK121" s="9"/>
      <c r="AL121" s="9">
        <v>250</v>
      </c>
      <c r="AM121" s="9"/>
      <c r="AN121" s="97">
        <f t="shared" si="11"/>
        <v>41800</v>
      </c>
      <c r="AO121" s="7">
        <f t="shared" si="12"/>
        <v>10000</v>
      </c>
      <c r="AP121" s="7">
        <v>10000</v>
      </c>
      <c r="AQ121" s="7">
        <v>0</v>
      </c>
      <c r="AR121" s="7">
        <v>0</v>
      </c>
      <c r="AS121" s="7">
        <v>0</v>
      </c>
      <c r="AT121" s="7">
        <v>0</v>
      </c>
      <c r="AU121" s="7">
        <v>0</v>
      </c>
      <c r="AV121" s="7">
        <v>0</v>
      </c>
      <c r="AW121" s="7">
        <v>0</v>
      </c>
      <c r="AX121" s="7">
        <v>0</v>
      </c>
      <c r="AY121" s="7">
        <f t="shared" si="13"/>
        <v>10300</v>
      </c>
      <c r="AZ121" s="7">
        <v>10300</v>
      </c>
      <c r="BA121" s="7">
        <v>0</v>
      </c>
      <c r="BB121" s="7">
        <v>0</v>
      </c>
      <c r="BC121" s="7">
        <v>0</v>
      </c>
      <c r="BD121" s="7">
        <v>0</v>
      </c>
      <c r="BE121" s="7">
        <v>0</v>
      </c>
      <c r="BF121" s="7">
        <v>0</v>
      </c>
      <c r="BG121" s="7">
        <v>0</v>
      </c>
      <c r="BH121" s="7">
        <v>0</v>
      </c>
      <c r="BI121" s="7">
        <f t="shared" si="14"/>
        <v>10600</v>
      </c>
      <c r="BJ121" s="7">
        <v>10600</v>
      </c>
      <c r="BK121" s="7">
        <v>0</v>
      </c>
      <c r="BL121" s="7">
        <v>0</v>
      </c>
      <c r="BM121" s="7">
        <v>0</v>
      </c>
      <c r="BN121" s="7">
        <v>0</v>
      </c>
      <c r="BO121" s="7">
        <v>0</v>
      </c>
      <c r="BP121" s="7">
        <v>0</v>
      </c>
      <c r="BQ121" s="7">
        <v>0</v>
      </c>
      <c r="BR121" s="7">
        <v>0</v>
      </c>
      <c r="BS121" s="7">
        <f t="shared" si="15"/>
        <v>10900</v>
      </c>
      <c r="BT121" s="7">
        <v>10900</v>
      </c>
      <c r="BU121" s="7">
        <v>0</v>
      </c>
      <c r="BV121" s="7">
        <v>0</v>
      </c>
      <c r="BW121" s="7">
        <v>0</v>
      </c>
      <c r="BX121" s="7">
        <v>0</v>
      </c>
      <c r="BY121" s="7">
        <v>0</v>
      </c>
      <c r="BZ121" s="7">
        <v>0</v>
      </c>
      <c r="CA121" s="7">
        <v>0</v>
      </c>
      <c r="CB121" s="203">
        <v>0</v>
      </c>
      <c r="CC121" s="42" t="s">
        <v>539</v>
      </c>
      <c r="CD121" s="211"/>
    </row>
    <row r="122" spans="1:82" s="4" customFormat="1" ht="78" customHeight="1">
      <c r="A122" s="3"/>
      <c r="B122" s="941"/>
      <c r="C122" s="791"/>
      <c r="D122" s="946"/>
      <c r="E122" s="948"/>
      <c r="F122" s="905"/>
      <c r="G122" s="952"/>
      <c r="H122" s="791"/>
      <c r="I122" s="791"/>
      <c r="J122" s="803"/>
      <c r="K122" s="803"/>
      <c r="L122" s="927"/>
      <c r="M122" s="819"/>
      <c r="N122" s="9"/>
      <c r="O122" s="9"/>
      <c r="P122" s="9"/>
      <c r="Q122" s="12">
        <f t="shared" si="16"/>
        <v>107</v>
      </c>
      <c r="R122" s="9" t="s">
        <v>572</v>
      </c>
      <c r="S122" s="186" t="s">
        <v>587</v>
      </c>
      <c r="T122" s="94" t="s">
        <v>588</v>
      </c>
      <c r="U122" s="36" t="s">
        <v>589</v>
      </c>
      <c r="V122" s="12" t="s">
        <v>67</v>
      </c>
      <c r="W122" s="9"/>
      <c r="X122" s="9"/>
      <c r="Y122" s="9"/>
      <c r="Z122" s="7">
        <v>2</v>
      </c>
      <c r="AA122" s="9"/>
      <c r="AB122" s="9"/>
      <c r="AC122" s="9">
        <v>0</v>
      </c>
      <c r="AD122" s="9"/>
      <c r="AE122" s="9"/>
      <c r="AF122" s="9">
        <v>1</v>
      </c>
      <c r="AG122" s="9"/>
      <c r="AH122" s="9"/>
      <c r="AI122" s="9">
        <v>2</v>
      </c>
      <c r="AJ122" s="9"/>
      <c r="AK122" s="9"/>
      <c r="AL122" s="9">
        <v>0</v>
      </c>
      <c r="AM122" s="9"/>
      <c r="AN122" s="97">
        <f t="shared" si="11"/>
        <v>110900</v>
      </c>
      <c r="AO122" s="7">
        <f t="shared" si="12"/>
        <v>23700</v>
      </c>
      <c r="AP122" s="7">
        <v>23700</v>
      </c>
      <c r="AQ122" s="7">
        <v>0</v>
      </c>
      <c r="AR122" s="7">
        <v>0</v>
      </c>
      <c r="AS122" s="7">
        <v>0</v>
      </c>
      <c r="AT122" s="7">
        <v>0</v>
      </c>
      <c r="AU122" s="7">
        <v>0</v>
      </c>
      <c r="AV122" s="7">
        <v>0</v>
      </c>
      <c r="AW122" s="7">
        <v>0</v>
      </c>
      <c r="AX122" s="7">
        <v>0</v>
      </c>
      <c r="AY122" s="7">
        <f t="shared" si="13"/>
        <v>28200</v>
      </c>
      <c r="AZ122" s="7">
        <v>28200</v>
      </c>
      <c r="BA122" s="7">
        <v>0</v>
      </c>
      <c r="BB122" s="7">
        <v>0</v>
      </c>
      <c r="BC122" s="7">
        <v>0</v>
      </c>
      <c r="BD122" s="7">
        <v>0</v>
      </c>
      <c r="BE122" s="7">
        <v>0</v>
      </c>
      <c r="BF122" s="7">
        <v>0</v>
      </c>
      <c r="BG122" s="7">
        <v>0</v>
      </c>
      <c r="BH122" s="7">
        <v>0</v>
      </c>
      <c r="BI122" s="7">
        <f t="shared" si="14"/>
        <v>29050</v>
      </c>
      <c r="BJ122" s="7">
        <v>29050</v>
      </c>
      <c r="BK122" s="7">
        <v>0</v>
      </c>
      <c r="BL122" s="7">
        <v>0</v>
      </c>
      <c r="BM122" s="7">
        <v>0</v>
      </c>
      <c r="BN122" s="7">
        <v>0</v>
      </c>
      <c r="BO122" s="7">
        <v>0</v>
      </c>
      <c r="BP122" s="7">
        <v>0</v>
      </c>
      <c r="BQ122" s="7">
        <v>0</v>
      </c>
      <c r="BR122" s="7">
        <v>0</v>
      </c>
      <c r="BS122" s="7">
        <f t="shared" si="15"/>
        <v>29950</v>
      </c>
      <c r="BT122" s="7">
        <v>29950</v>
      </c>
      <c r="BU122" s="7">
        <v>0</v>
      </c>
      <c r="BV122" s="7">
        <v>0</v>
      </c>
      <c r="BW122" s="7">
        <v>0</v>
      </c>
      <c r="BX122" s="7">
        <v>0</v>
      </c>
      <c r="BY122" s="7">
        <v>0</v>
      </c>
      <c r="BZ122" s="7">
        <v>0</v>
      </c>
      <c r="CA122" s="7">
        <v>0</v>
      </c>
      <c r="CB122" s="203">
        <v>0</v>
      </c>
      <c r="CC122" s="42" t="s">
        <v>539</v>
      </c>
      <c r="CD122" s="211"/>
    </row>
    <row r="123" spans="1:82" s="4" customFormat="1" ht="60.75" customHeight="1">
      <c r="A123" s="3"/>
      <c r="B123" s="941"/>
      <c r="C123" s="791"/>
      <c r="D123" s="946"/>
      <c r="E123" s="948"/>
      <c r="F123" s="905"/>
      <c r="G123" s="952"/>
      <c r="H123" s="791"/>
      <c r="I123" s="791"/>
      <c r="J123" s="803"/>
      <c r="K123" s="803"/>
      <c r="L123" s="927"/>
      <c r="M123" s="819"/>
      <c r="N123" s="9"/>
      <c r="O123" s="9"/>
      <c r="P123" s="9"/>
      <c r="Q123" s="145">
        <f t="shared" si="16"/>
        <v>108</v>
      </c>
      <c r="R123" s="802" t="s">
        <v>590</v>
      </c>
      <c r="S123" s="823" t="s">
        <v>591</v>
      </c>
      <c r="T123" s="8" t="s">
        <v>592</v>
      </c>
      <c r="U123" s="36" t="s">
        <v>593</v>
      </c>
      <c r="V123" s="32" t="s">
        <v>77</v>
      </c>
      <c r="W123" s="9"/>
      <c r="X123" s="9"/>
      <c r="Y123" s="9"/>
      <c r="Z123" s="10">
        <v>1</v>
      </c>
      <c r="AA123" s="9"/>
      <c r="AB123" s="9"/>
      <c r="AC123" s="11">
        <v>0.2</v>
      </c>
      <c r="AD123" s="9"/>
      <c r="AE123" s="9"/>
      <c r="AF123" s="11">
        <v>0.5</v>
      </c>
      <c r="AG123" s="9"/>
      <c r="AH123" s="9"/>
      <c r="AI123" s="11">
        <v>0.8</v>
      </c>
      <c r="AJ123" s="9"/>
      <c r="AK123" s="9"/>
      <c r="AL123" s="11">
        <v>1</v>
      </c>
      <c r="AM123" s="9"/>
      <c r="AN123" s="97">
        <f t="shared" si="11"/>
        <v>845500</v>
      </c>
      <c r="AO123" s="7">
        <f t="shared" si="12"/>
        <v>660000</v>
      </c>
      <c r="AP123" s="7">
        <v>0</v>
      </c>
      <c r="AQ123" s="7">
        <v>0</v>
      </c>
      <c r="AR123" s="7">
        <v>60000</v>
      </c>
      <c r="AS123" s="7">
        <v>600000</v>
      </c>
      <c r="AT123" s="7">
        <v>0</v>
      </c>
      <c r="AU123" s="7">
        <v>0</v>
      </c>
      <c r="AV123" s="7">
        <v>0</v>
      </c>
      <c r="AW123" s="7">
        <v>0</v>
      </c>
      <c r="AX123" s="7">
        <v>0</v>
      </c>
      <c r="AY123" s="7">
        <f t="shared" si="13"/>
        <v>60000</v>
      </c>
      <c r="AZ123" s="7">
        <v>60000</v>
      </c>
      <c r="BA123" s="7">
        <v>0</v>
      </c>
      <c r="BB123" s="7">
        <v>0</v>
      </c>
      <c r="BC123" s="7">
        <v>0</v>
      </c>
      <c r="BD123" s="7">
        <v>0</v>
      </c>
      <c r="BE123" s="7">
        <v>0</v>
      </c>
      <c r="BF123" s="7">
        <v>0</v>
      </c>
      <c r="BG123" s="7">
        <v>0</v>
      </c>
      <c r="BH123" s="7">
        <v>0</v>
      </c>
      <c r="BI123" s="7">
        <f t="shared" si="14"/>
        <v>61800</v>
      </c>
      <c r="BJ123" s="7">
        <v>61800</v>
      </c>
      <c r="BK123" s="7">
        <v>0</v>
      </c>
      <c r="BL123" s="7">
        <v>0</v>
      </c>
      <c r="BM123" s="7">
        <v>0</v>
      </c>
      <c r="BN123" s="7">
        <v>0</v>
      </c>
      <c r="BO123" s="7">
        <v>0</v>
      </c>
      <c r="BP123" s="7">
        <v>0</v>
      </c>
      <c r="BQ123" s="7">
        <v>0</v>
      </c>
      <c r="BR123" s="7">
        <v>0</v>
      </c>
      <c r="BS123" s="7">
        <f t="shared" si="15"/>
        <v>63700</v>
      </c>
      <c r="BT123" s="7">
        <v>63700</v>
      </c>
      <c r="BU123" s="7">
        <v>0</v>
      </c>
      <c r="BV123" s="7">
        <v>0</v>
      </c>
      <c r="BW123" s="7">
        <v>0</v>
      </c>
      <c r="BX123" s="7">
        <v>0</v>
      </c>
      <c r="BY123" s="7">
        <v>0</v>
      </c>
      <c r="BZ123" s="7">
        <v>0</v>
      </c>
      <c r="CA123" s="7">
        <v>0</v>
      </c>
      <c r="CB123" s="203">
        <v>0</v>
      </c>
      <c r="CC123" s="42" t="s">
        <v>539</v>
      </c>
      <c r="CD123" s="211"/>
    </row>
    <row r="124" spans="1:82" s="4" customFormat="1" ht="102.75" customHeight="1">
      <c r="A124" s="3"/>
      <c r="B124" s="941"/>
      <c r="C124" s="791"/>
      <c r="D124" s="946"/>
      <c r="E124" s="948"/>
      <c r="F124" s="905"/>
      <c r="G124" s="952"/>
      <c r="H124" s="791"/>
      <c r="I124" s="791"/>
      <c r="J124" s="803"/>
      <c r="K124" s="803"/>
      <c r="L124" s="927"/>
      <c r="M124" s="819"/>
      <c r="N124" s="9"/>
      <c r="O124" s="9"/>
      <c r="P124" s="9"/>
      <c r="Q124" s="145">
        <f t="shared" si="16"/>
        <v>109</v>
      </c>
      <c r="R124" s="803"/>
      <c r="S124" s="911"/>
      <c r="T124" s="142" t="s">
        <v>1083</v>
      </c>
      <c r="U124" s="36" t="s">
        <v>594</v>
      </c>
      <c r="V124" s="32" t="s">
        <v>77</v>
      </c>
      <c r="W124" s="9"/>
      <c r="X124" s="9"/>
      <c r="Y124" s="9"/>
      <c r="Z124" s="10">
        <v>1</v>
      </c>
      <c r="AA124" s="9"/>
      <c r="AB124" s="9"/>
      <c r="AC124" s="10">
        <v>0.2</v>
      </c>
      <c r="AD124" s="9"/>
      <c r="AE124" s="9"/>
      <c r="AF124" s="10">
        <v>0.5</v>
      </c>
      <c r="AG124" s="9"/>
      <c r="AH124" s="9"/>
      <c r="AI124" s="10">
        <v>0.8</v>
      </c>
      <c r="AJ124" s="9"/>
      <c r="AK124" s="9"/>
      <c r="AL124" s="10">
        <v>1</v>
      </c>
      <c r="AM124" s="9"/>
      <c r="AN124" s="97">
        <f t="shared" si="11"/>
        <v>1269600</v>
      </c>
      <c r="AO124" s="7">
        <f t="shared" si="12"/>
        <v>280000</v>
      </c>
      <c r="AP124" s="7">
        <v>280000</v>
      </c>
      <c r="AQ124" s="7">
        <v>0</v>
      </c>
      <c r="AR124" s="7">
        <v>0</v>
      </c>
      <c r="AS124" s="7">
        <v>0</v>
      </c>
      <c r="AT124" s="7">
        <v>0</v>
      </c>
      <c r="AU124" s="7">
        <v>0</v>
      </c>
      <c r="AV124" s="7">
        <v>0</v>
      </c>
      <c r="AW124" s="7">
        <v>0</v>
      </c>
      <c r="AX124" s="7">
        <v>0</v>
      </c>
      <c r="AY124" s="7">
        <f t="shared" si="13"/>
        <v>320000</v>
      </c>
      <c r="AZ124" s="7">
        <v>320000</v>
      </c>
      <c r="BA124" s="7">
        <v>0</v>
      </c>
      <c r="BB124" s="7">
        <v>0</v>
      </c>
      <c r="BC124" s="7">
        <v>0</v>
      </c>
      <c r="BD124" s="7">
        <v>0</v>
      </c>
      <c r="BE124" s="7">
        <v>0</v>
      </c>
      <c r="BF124" s="7">
        <v>0</v>
      </c>
      <c r="BG124" s="7">
        <v>0</v>
      </c>
      <c r="BH124" s="7">
        <v>0</v>
      </c>
      <c r="BI124" s="7">
        <f t="shared" si="14"/>
        <v>329600</v>
      </c>
      <c r="BJ124" s="7">
        <v>329600</v>
      </c>
      <c r="BK124" s="7">
        <v>0</v>
      </c>
      <c r="BL124" s="7">
        <v>0</v>
      </c>
      <c r="BM124" s="7">
        <v>0</v>
      </c>
      <c r="BN124" s="7">
        <v>0</v>
      </c>
      <c r="BO124" s="7">
        <v>0</v>
      </c>
      <c r="BP124" s="7">
        <v>0</v>
      </c>
      <c r="BQ124" s="7">
        <v>0</v>
      </c>
      <c r="BR124" s="7">
        <v>0</v>
      </c>
      <c r="BS124" s="7">
        <f t="shared" si="15"/>
        <v>340000</v>
      </c>
      <c r="BT124" s="7">
        <v>340000</v>
      </c>
      <c r="BU124" s="7">
        <v>0</v>
      </c>
      <c r="BV124" s="7">
        <v>0</v>
      </c>
      <c r="BW124" s="7">
        <v>0</v>
      </c>
      <c r="BX124" s="7">
        <v>0</v>
      </c>
      <c r="BY124" s="7">
        <v>0</v>
      </c>
      <c r="BZ124" s="7">
        <v>0</v>
      </c>
      <c r="CA124" s="7">
        <v>0</v>
      </c>
      <c r="CB124" s="203">
        <v>0</v>
      </c>
      <c r="CC124" s="42" t="s">
        <v>539</v>
      </c>
      <c r="CD124" s="212" t="s">
        <v>1084</v>
      </c>
    </row>
    <row r="125" spans="1:82" s="4" customFormat="1" ht="42" customHeight="1">
      <c r="A125" s="3"/>
      <c r="B125" s="941"/>
      <c r="C125" s="791"/>
      <c r="D125" s="946"/>
      <c r="E125" s="948"/>
      <c r="F125" s="905"/>
      <c r="G125" s="952"/>
      <c r="H125" s="791"/>
      <c r="I125" s="791"/>
      <c r="J125" s="803"/>
      <c r="K125" s="803"/>
      <c r="L125" s="927"/>
      <c r="M125" s="819"/>
      <c r="N125" s="9"/>
      <c r="O125" s="9"/>
      <c r="P125" s="9"/>
      <c r="Q125" s="145">
        <f t="shared" si="16"/>
        <v>110</v>
      </c>
      <c r="R125" s="804"/>
      <c r="S125" s="824"/>
      <c r="T125" s="14" t="s">
        <v>595</v>
      </c>
      <c r="U125" s="36" t="s">
        <v>596</v>
      </c>
      <c r="V125" s="12" t="s">
        <v>67</v>
      </c>
      <c r="W125" s="9"/>
      <c r="X125" s="9"/>
      <c r="Y125" s="9"/>
      <c r="Z125" s="7">
        <v>4</v>
      </c>
      <c r="AA125" s="9"/>
      <c r="AB125" s="9"/>
      <c r="AC125" s="9">
        <v>2</v>
      </c>
      <c r="AD125" s="9"/>
      <c r="AE125" s="9"/>
      <c r="AF125" s="9">
        <v>4</v>
      </c>
      <c r="AG125" s="9"/>
      <c r="AH125" s="9"/>
      <c r="AI125" s="9">
        <v>0</v>
      </c>
      <c r="AJ125" s="9"/>
      <c r="AK125" s="9"/>
      <c r="AL125" s="9">
        <v>0</v>
      </c>
      <c r="AM125" s="9"/>
      <c r="AN125" s="97">
        <f>+AO125+AY125+BI125+BS125</f>
        <v>73000</v>
      </c>
      <c r="AO125" s="7">
        <f>SUM(AP125:AW125)</f>
        <v>0</v>
      </c>
      <c r="AP125" s="7">
        <v>0</v>
      </c>
      <c r="AQ125" s="7">
        <v>0</v>
      </c>
      <c r="AR125" s="7">
        <v>0</v>
      </c>
      <c r="AS125" s="7">
        <v>0</v>
      </c>
      <c r="AT125" s="7">
        <v>0</v>
      </c>
      <c r="AU125" s="7">
        <v>0</v>
      </c>
      <c r="AV125" s="7">
        <v>0</v>
      </c>
      <c r="AW125" s="7">
        <v>0</v>
      </c>
      <c r="AX125" s="7">
        <v>0</v>
      </c>
      <c r="AY125" s="7">
        <f t="shared" si="13"/>
        <v>0</v>
      </c>
      <c r="AZ125" s="7">
        <v>0</v>
      </c>
      <c r="BA125" s="7">
        <v>0</v>
      </c>
      <c r="BB125" s="7">
        <v>0</v>
      </c>
      <c r="BC125" s="7">
        <v>0</v>
      </c>
      <c r="BD125" s="7">
        <v>0</v>
      </c>
      <c r="BE125" s="7">
        <v>0</v>
      </c>
      <c r="BF125" s="7">
        <v>0</v>
      </c>
      <c r="BG125" s="7">
        <v>0</v>
      </c>
      <c r="BH125" s="7">
        <v>0</v>
      </c>
      <c r="BI125" s="7">
        <f t="shared" si="14"/>
        <v>36000</v>
      </c>
      <c r="BJ125" s="7">
        <v>36000</v>
      </c>
      <c r="BK125" s="7">
        <v>0</v>
      </c>
      <c r="BL125" s="7">
        <v>0</v>
      </c>
      <c r="BM125" s="7">
        <v>0</v>
      </c>
      <c r="BN125" s="7">
        <v>0</v>
      </c>
      <c r="BO125" s="7">
        <v>0</v>
      </c>
      <c r="BP125" s="7">
        <v>0</v>
      </c>
      <c r="BQ125" s="7">
        <v>0</v>
      </c>
      <c r="BR125" s="7">
        <v>0</v>
      </c>
      <c r="BS125" s="7">
        <f t="shared" si="15"/>
        <v>37000</v>
      </c>
      <c r="BT125" s="7">
        <v>37000</v>
      </c>
      <c r="BU125" s="7">
        <v>0</v>
      </c>
      <c r="BV125" s="7">
        <v>0</v>
      </c>
      <c r="BW125" s="7">
        <v>0</v>
      </c>
      <c r="BX125" s="7">
        <v>0</v>
      </c>
      <c r="BY125" s="7">
        <v>0</v>
      </c>
      <c r="BZ125" s="7">
        <v>0</v>
      </c>
      <c r="CA125" s="7">
        <v>0</v>
      </c>
      <c r="CB125" s="203">
        <v>0</v>
      </c>
      <c r="CC125" s="42" t="s">
        <v>539</v>
      </c>
      <c r="CD125" s="211"/>
    </row>
    <row r="126" spans="1:82" s="4" customFormat="1" ht="36" customHeight="1">
      <c r="A126" s="3"/>
      <c r="B126" s="941"/>
      <c r="C126" s="791"/>
      <c r="D126" s="946"/>
      <c r="E126" s="948"/>
      <c r="F126" s="905"/>
      <c r="G126" s="952"/>
      <c r="H126" s="791"/>
      <c r="I126" s="791"/>
      <c r="J126" s="803"/>
      <c r="K126" s="803"/>
      <c r="L126" s="927"/>
      <c r="M126" s="819"/>
      <c r="N126" s="9"/>
      <c r="O126" s="9"/>
      <c r="P126" s="9"/>
      <c r="Q126" s="12">
        <f>Q125+1</f>
        <v>111</v>
      </c>
      <c r="R126" s="9" t="s">
        <v>572</v>
      </c>
      <c r="S126" s="185" t="s">
        <v>573</v>
      </c>
      <c r="T126" s="14" t="s">
        <v>597</v>
      </c>
      <c r="U126" s="36" t="s">
        <v>598</v>
      </c>
      <c r="V126" s="12"/>
      <c r="W126" s="9"/>
      <c r="X126" s="9">
        <v>0</v>
      </c>
      <c r="Y126" s="9"/>
      <c r="Z126" s="7">
        <v>2</v>
      </c>
      <c r="AA126" s="9"/>
      <c r="AB126" s="9"/>
      <c r="AC126" s="9"/>
      <c r="AD126" s="9"/>
      <c r="AE126" s="9"/>
      <c r="AF126" s="9"/>
      <c r="AG126" s="9"/>
      <c r="AH126" s="9"/>
      <c r="AI126" s="9"/>
      <c r="AJ126" s="9"/>
      <c r="AK126" s="9"/>
      <c r="AL126" s="9"/>
      <c r="AM126" s="9"/>
      <c r="AN126" s="97">
        <f>+AO126+AY126+BI126+BS126</f>
        <v>33500</v>
      </c>
      <c r="AO126" s="7">
        <f>SUM(AP126:AW126)</f>
        <v>0</v>
      </c>
      <c r="AP126" s="7">
        <v>0</v>
      </c>
      <c r="AQ126" s="7">
        <v>0</v>
      </c>
      <c r="AR126" s="7">
        <v>0</v>
      </c>
      <c r="AS126" s="7">
        <v>0</v>
      </c>
      <c r="AT126" s="7">
        <v>0</v>
      </c>
      <c r="AU126" s="7">
        <v>0</v>
      </c>
      <c r="AV126" s="7">
        <v>0</v>
      </c>
      <c r="AW126" s="7">
        <v>0</v>
      </c>
      <c r="AX126" s="7">
        <v>0</v>
      </c>
      <c r="AY126" s="7">
        <f>SUM(AZ126:BG126)</f>
        <v>0</v>
      </c>
      <c r="AZ126" s="7">
        <v>0</v>
      </c>
      <c r="BA126" s="7">
        <v>0</v>
      </c>
      <c r="BB126" s="7">
        <v>0</v>
      </c>
      <c r="BC126" s="7">
        <v>0</v>
      </c>
      <c r="BD126" s="7">
        <v>0</v>
      </c>
      <c r="BE126" s="7">
        <v>0</v>
      </c>
      <c r="BF126" s="7">
        <v>0</v>
      </c>
      <c r="BG126" s="7">
        <v>0</v>
      </c>
      <c r="BH126" s="7">
        <v>0</v>
      </c>
      <c r="BI126" s="7">
        <f>SUM(BJ126:BQ126)</f>
        <v>16000</v>
      </c>
      <c r="BJ126" s="7">
        <v>16000</v>
      </c>
      <c r="BK126" s="7">
        <v>0</v>
      </c>
      <c r="BL126" s="7">
        <v>0</v>
      </c>
      <c r="BM126" s="7">
        <v>0</v>
      </c>
      <c r="BN126" s="7">
        <v>0</v>
      </c>
      <c r="BO126" s="7">
        <v>0</v>
      </c>
      <c r="BP126" s="7">
        <v>0</v>
      </c>
      <c r="BQ126" s="7">
        <v>0</v>
      </c>
      <c r="BR126" s="7">
        <v>0</v>
      </c>
      <c r="BS126" s="7">
        <f>SUM(BT126:CA126)</f>
        <v>17500</v>
      </c>
      <c r="BT126" s="7">
        <v>17500</v>
      </c>
      <c r="BU126" s="7">
        <v>0</v>
      </c>
      <c r="BV126" s="7">
        <v>0</v>
      </c>
      <c r="BW126" s="7">
        <v>0</v>
      </c>
      <c r="BX126" s="7">
        <v>0</v>
      </c>
      <c r="BY126" s="7">
        <v>0</v>
      </c>
      <c r="BZ126" s="7">
        <v>0</v>
      </c>
      <c r="CA126" s="7">
        <v>0</v>
      </c>
      <c r="CB126" s="203">
        <v>0</v>
      </c>
      <c r="CC126" s="42" t="s">
        <v>1080</v>
      </c>
      <c r="CD126" s="211"/>
    </row>
    <row r="127" spans="1:82" s="4" customFormat="1" ht="36" customHeight="1">
      <c r="A127" s="3"/>
      <c r="B127" s="941"/>
      <c r="C127" s="791"/>
      <c r="D127" s="946"/>
      <c r="E127" s="948"/>
      <c r="F127" s="905"/>
      <c r="G127" s="952"/>
      <c r="H127" s="791"/>
      <c r="I127" s="791"/>
      <c r="J127" s="803"/>
      <c r="K127" s="803"/>
      <c r="L127" s="927"/>
      <c r="M127" s="819"/>
      <c r="N127" s="9"/>
      <c r="O127" s="9"/>
      <c r="P127" s="9"/>
      <c r="Q127" s="12">
        <f>Q126+1</f>
        <v>112</v>
      </c>
      <c r="R127" s="9" t="s">
        <v>572</v>
      </c>
      <c r="S127" s="185" t="s">
        <v>573</v>
      </c>
      <c r="T127" s="14" t="s">
        <v>599</v>
      </c>
      <c r="U127" s="36" t="s">
        <v>600</v>
      </c>
      <c r="V127" s="12"/>
      <c r="W127" s="9"/>
      <c r="X127" s="9">
        <v>8</v>
      </c>
      <c r="Y127" s="9"/>
      <c r="Z127" s="7">
        <v>14</v>
      </c>
      <c r="AA127" s="9"/>
      <c r="AB127" s="9"/>
      <c r="AC127" s="9"/>
      <c r="AD127" s="9"/>
      <c r="AE127" s="9"/>
      <c r="AF127" s="9"/>
      <c r="AG127" s="9"/>
      <c r="AH127" s="9"/>
      <c r="AI127" s="9"/>
      <c r="AJ127" s="9"/>
      <c r="AK127" s="9"/>
      <c r="AL127" s="9"/>
      <c r="AM127" s="9"/>
      <c r="AN127" s="97">
        <f>+AO127+AY127+BI127+BS127</f>
        <v>104300</v>
      </c>
      <c r="AO127" s="7">
        <v>10000</v>
      </c>
      <c r="AP127" s="7">
        <v>0</v>
      </c>
      <c r="AQ127" s="7">
        <v>0</v>
      </c>
      <c r="AR127" s="7">
        <v>20000</v>
      </c>
      <c r="AS127" s="7">
        <v>0</v>
      </c>
      <c r="AT127" s="7">
        <v>0</v>
      </c>
      <c r="AU127" s="7">
        <v>0</v>
      </c>
      <c r="AV127" s="7">
        <v>0</v>
      </c>
      <c r="AW127" s="7">
        <v>0</v>
      </c>
      <c r="AX127" s="7">
        <v>0</v>
      </c>
      <c r="AY127" s="7">
        <f>SUM(AZ127:BG127)</f>
        <v>30800</v>
      </c>
      <c r="AZ127" s="7">
        <v>10800</v>
      </c>
      <c r="BA127" s="7">
        <v>0</v>
      </c>
      <c r="BB127" s="7">
        <v>20000</v>
      </c>
      <c r="BC127" s="7">
        <v>0</v>
      </c>
      <c r="BD127" s="7">
        <v>0</v>
      </c>
      <c r="BE127" s="7">
        <v>0</v>
      </c>
      <c r="BF127" s="7">
        <v>0</v>
      </c>
      <c r="BG127" s="7">
        <v>0</v>
      </c>
      <c r="BH127" s="7">
        <v>0</v>
      </c>
      <c r="BI127" s="7">
        <f>SUM(BJ127:BQ127)</f>
        <v>31500</v>
      </c>
      <c r="BJ127" s="7">
        <v>11000</v>
      </c>
      <c r="BK127" s="7">
        <v>0</v>
      </c>
      <c r="BL127" s="7">
        <v>20500</v>
      </c>
      <c r="BM127" s="7">
        <v>0</v>
      </c>
      <c r="BN127" s="7">
        <v>0</v>
      </c>
      <c r="BO127" s="7">
        <v>0</v>
      </c>
      <c r="BP127" s="7">
        <v>0</v>
      </c>
      <c r="BQ127" s="7">
        <v>0</v>
      </c>
      <c r="BR127" s="7">
        <v>0</v>
      </c>
      <c r="BS127" s="7">
        <f>SUM(BT127:CA127)</f>
        <v>32000</v>
      </c>
      <c r="BT127" s="7">
        <v>11000</v>
      </c>
      <c r="BU127" s="7">
        <v>0</v>
      </c>
      <c r="BV127" s="7">
        <v>21000</v>
      </c>
      <c r="BW127" s="7">
        <v>0</v>
      </c>
      <c r="BX127" s="7">
        <v>0</v>
      </c>
      <c r="BY127" s="7">
        <v>0</v>
      </c>
      <c r="BZ127" s="7">
        <v>0</v>
      </c>
      <c r="CA127" s="7">
        <v>0</v>
      </c>
      <c r="CB127" s="203">
        <v>0</v>
      </c>
      <c r="CC127" s="42" t="s">
        <v>1081</v>
      </c>
      <c r="CD127" s="211"/>
    </row>
    <row r="128" spans="1:82" s="4" customFormat="1" ht="51" customHeight="1">
      <c r="A128" s="3"/>
      <c r="B128" s="941"/>
      <c r="C128" s="791"/>
      <c r="D128" s="946"/>
      <c r="E128" s="948"/>
      <c r="F128" s="905"/>
      <c r="G128" s="952"/>
      <c r="H128" s="792"/>
      <c r="I128" s="792"/>
      <c r="J128" s="804"/>
      <c r="K128" s="804"/>
      <c r="L128" s="928"/>
      <c r="M128" s="789"/>
      <c r="N128" s="9"/>
      <c r="O128" s="9"/>
      <c r="P128" s="9"/>
      <c r="Q128" s="12">
        <f>Q127+1</f>
        <v>113</v>
      </c>
      <c r="R128" s="9" t="s">
        <v>572</v>
      </c>
      <c r="S128" s="185" t="s">
        <v>573</v>
      </c>
      <c r="T128" s="14" t="s">
        <v>601</v>
      </c>
      <c r="U128" s="36" t="s">
        <v>602</v>
      </c>
      <c r="V128" s="12"/>
      <c r="W128" s="9"/>
      <c r="X128" s="9">
        <v>4</v>
      </c>
      <c r="Y128" s="9"/>
      <c r="Z128" s="7">
        <v>4</v>
      </c>
      <c r="AA128" s="9"/>
      <c r="AB128" s="9"/>
      <c r="AC128" s="9"/>
      <c r="AD128" s="9"/>
      <c r="AE128" s="9"/>
      <c r="AF128" s="9"/>
      <c r="AG128" s="9"/>
      <c r="AH128" s="9"/>
      <c r="AI128" s="9"/>
      <c r="AJ128" s="9"/>
      <c r="AK128" s="9"/>
      <c r="AL128" s="9"/>
      <c r="AM128" s="9"/>
      <c r="AN128" s="97">
        <f>+AO128+AY128+BI128+BS128</f>
        <v>92000</v>
      </c>
      <c r="AO128" s="7">
        <f>SUM(AP128:AW128)</f>
        <v>20000</v>
      </c>
      <c r="AP128" s="7">
        <v>20000</v>
      </c>
      <c r="AQ128" s="7">
        <v>0</v>
      </c>
      <c r="AR128" s="7">
        <v>0</v>
      </c>
      <c r="AS128" s="7">
        <v>0</v>
      </c>
      <c r="AT128" s="7">
        <v>0</v>
      </c>
      <c r="AU128" s="7">
        <v>0</v>
      </c>
      <c r="AV128" s="7">
        <v>0</v>
      </c>
      <c r="AW128" s="7">
        <v>0</v>
      </c>
      <c r="AX128" s="7">
        <v>0</v>
      </c>
      <c r="AY128" s="7">
        <f>SUM(AZ128:BG128)</f>
        <v>28000</v>
      </c>
      <c r="AZ128" s="7">
        <v>28000</v>
      </c>
      <c r="BA128" s="7">
        <v>0</v>
      </c>
      <c r="BB128" s="7">
        <v>0</v>
      </c>
      <c r="BC128" s="7">
        <v>0</v>
      </c>
      <c r="BD128" s="7">
        <v>0</v>
      </c>
      <c r="BE128" s="7">
        <v>0</v>
      </c>
      <c r="BF128" s="7">
        <v>0</v>
      </c>
      <c r="BG128" s="7">
        <v>0</v>
      </c>
      <c r="BH128" s="7">
        <v>0</v>
      </c>
      <c r="BI128" s="7">
        <f>SUM(BJ128:BQ128)</f>
        <v>21000</v>
      </c>
      <c r="BJ128" s="7">
        <v>21000</v>
      </c>
      <c r="BK128" s="7">
        <v>0</v>
      </c>
      <c r="BL128" s="7">
        <v>0</v>
      </c>
      <c r="BM128" s="7">
        <v>0</v>
      </c>
      <c r="BN128" s="7">
        <v>0</v>
      </c>
      <c r="BO128" s="7">
        <v>0</v>
      </c>
      <c r="BP128" s="7">
        <v>0</v>
      </c>
      <c r="BQ128" s="7">
        <v>0</v>
      </c>
      <c r="BR128" s="7">
        <v>0</v>
      </c>
      <c r="BS128" s="7">
        <f>SUM(BT128:CA128)</f>
        <v>23000</v>
      </c>
      <c r="BT128" s="7">
        <v>23000</v>
      </c>
      <c r="BU128" s="7">
        <v>0</v>
      </c>
      <c r="BV128" s="7">
        <v>0</v>
      </c>
      <c r="BW128" s="7">
        <v>0</v>
      </c>
      <c r="BX128" s="7">
        <v>0</v>
      </c>
      <c r="BY128" s="7">
        <v>0</v>
      </c>
      <c r="BZ128" s="7">
        <v>0</v>
      </c>
      <c r="CA128" s="7">
        <v>0</v>
      </c>
      <c r="CB128" s="203">
        <v>0</v>
      </c>
      <c r="CC128" s="42" t="s">
        <v>1082</v>
      </c>
      <c r="CD128" s="211"/>
    </row>
    <row r="129" spans="1:85" s="357" customFormat="1" ht="78" customHeight="1">
      <c r="A129" s="343"/>
      <c r="B129" s="942"/>
      <c r="C129" s="945"/>
      <c r="D129" s="947"/>
      <c r="E129" s="949"/>
      <c r="F129" s="905"/>
      <c r="G129" s="952"/>
      <c r="H129" s="344" t="s">
        <v>603</v>
      </c>
      <c r="I129" s="345">
        <f>I121+1</f>
        <v>50</v>
      </c>
      <c r="J129" s="324" t="s">
        <v>604</v>
      </c>
      <c r="K129" s="324" t="s">
        <v>605</v>
      </c>
      <c r="L129" s="346">
        <v>0</v>
      </c>
      <c r="M129" s="346">
        <v>2</v>
      </c>
      <c r="N129" s="347"/>
      <c r="O129" s="347"/>
      <c r="P129" s="347"/>
      <c r="Q129" s="348">
        <f>Q128+1</f>
        <v>114</v>
      </c>
      <c r="R129" s="347" t="s">
        <v>606</v>
      </c>
      <c r="S129" s="349" t="s">
        <v>607</v>
      </c>
      <c r="T129" s="325" t="s">
        <v>608</v>
      </c>
      <c r="U129" s="325" t="s">
        <v>609</v>
      </c>
      <c r="V129" s="350" t="s">
        <v>77</v>
      </c>
      <c r="W129" s="347"/>
      <c r="X129" s="347"/>
      <c r="Y129" s="347"/>
      <c r="Z129" s="351">
        <v>0.1</v>
      </c>
      <c r="AA129" s="9"/>
      <c r="AB129" s="9"/>
      <c r="AC129" s="352">
        <v>0.02</v>
      </c>
      <c r="AD129" s="9"/>
      <c r="AE129" s="9"/>
      <c r="AF129" s="352">
        <v>0.05</v>
      </c>
      <c r="AG129" s="9"/>
      <c r="AH129" s="9"/>
      <c r="AI129" s="352">
        <v>0.08</v>
      </c>
      <c r="AJ129" s="9"/>
      <c r="AK129" s="9"/>
      <c r="AL129" s="352">
        <v>0.1</v>
      </c>
      <c r="AM129" s="9"/>
      <c r="AN129" s="353">
        <f>+AO129+AY129+BI129+BS129</f>
        <v>427800</v>
      </c>
      <c r="AO129" s="354">
        <f t="shared" si="12"/>
        <v>30000</v>
      </c>
      <c r="AP129" s="354">
        <v>30000</v>
      </c>
      <c r="AQ129" s="7">
        <v>0</v>
      </c>
      <c r="AR129" s="7">
        <v>0</v>
      </c>
      <c r="AS129" s="7">
        <v>0</v>
      </c>
      <c r="AT129" s="7">
        <v>0</v>
      </c>
      <c r="AU129" s="7">
        <v>0</v>
      </c>
      <c r="AV129" s="7">
        <v>0</v>
      </c>
      <c r="AW129" s="7">
        <v>0</v>
      </c>
      <c r="AX129" s="7">
        <v>0</v>
      </c>
      <c r="AY129" s="354">
        <f>SUM(AZ129:BG129)</f>
        <v>291000</v>
      </c>
      <c r="AZ129" s="354">
        <v>16000</v>
      </c>
      <c r="BA129" s="354">
        <v>0</v>
      </c>
      <c r="BB129" s="354">
        <v>35000</v>
      </c>
      <c r="BC129" s="354">
        <v>0</v>
      </c>
      <c r="BD129" s="354">
        <v>0</v>
      </c>
      <c r="BE129" s="354">
        <v>0</v>
      </c>
      <c r="BF129" s="354">
        <v>0</v>
      </c>
      <c r="BG129" s="354">
        <v>240000</v>
      </c>
      <c r="BH129" s="354">
        <v>0</v>
      </c>
      <c r="BI129" s="385">
        <f>SUM(BJ129:BQ129)</f>
        <v>52300</v>
      </c>
      <c r="BJ129" s="7">
        <v>16300</v>
      </c>
      <c r="BK129" s="7">
        <v>0</v>
      </c>
      <c r="BL129" s="7">
        <v>36000</v>
      </c>
      <c r="BM129" s="7">
        <v>0</v>
      </c>
      <c r="BN129" s="7">
        <v>0</v>
      </c>
      <c r="BO129" s="7">
        <v>0</v>
      </c>
      <c r="BP129" s="7">
        <v>0</v>
      </c>
      <c r="BQ129" s="7">
        <v>0</v>
      </c>
      <c r="BR129" s="7">
        <v>0</v>
      </c>
      <c r="BS129" s="354">
        <f>SUM(BT129:CA129)</f>
        <v>54500</v>
      </c>
      <c r="BT129" s="354">
        <v>16500</v>
      </c>
      <c r="BU129" s="354">
        <v>0</v>
      </c>
      <c r="BV129" s="354">
        <v>38000</v>
      </c>
      <c r="BW129" s="354">
        <v>0</v>
      </c>
      <c r="BX129" s="354">
        <v>0</v>
      </c>
      <c r="BY129" s="354">
        <v>0</v>
      </c>
      <c r="BZ129" s="354">
        <v>0</v>
      </c>
      <c r="CA129" s="354">
        <v>0</v>
      </c>
      <c r="CB129" s="355"/>
      <c r="CC129" s="356" t="s">
        <v>610</v>
      </c>
      <c r="CD129" s="211"/>
      <c r="CF129" s="325" t="s">
        <v>1136</v>
      </c>
      <c r="CG129" s="347">
        <v>51</v>
      </c>
    </row>
    <row r="130" spans="1:82" s="4" customFormat="1" ht="49.5" customHeight="1">
      <c r="A130" s="3"/>
      <c r="B130" s="941"/>
      <c r="C130" s="791"/>
      <c r="D130" s="946"/>
      <c r="E130" s="948"/>
      <c r="F130" s="905"/>
      <c r="G130" s="952"/>
      <c r="H130" s="790" t="s">
        <v>611</v>
      </c>
      <c r="I130" s="790">
        <f>I129+1</f>
        <v>51</v>
      </c>
      <c r="J130" s="36" t="s">
        <v>612</v>
      </c>
      <c r="K130" s="36" t="s">
        <v>613</v>
      </c>
      <c r="L130" s="35">
        <v>0</v>
      </c>
      <c r="M130" s="35" t="s">
        <v>614</v>
      </c>
      <c r="N130" s="9"/>
      <c r="O130" s="9"/>
      <c r="P130" s="9"/>
      <c r="Q130" s="12">
        <f t="shared" si="16"/>
        <v>115</v>
      </c>
      <c r="R130" s="9" t="s">
        <v>615</v>
      </c>
      <c r="S130" s="185" t="s">
        <v>616</v>
      </c>
      <c r="T130" s="36" t="s">
        <v>617</v>
      </c>
      <c r="U130" s="36" t="s">
        <v>618</v>
      </c>
      <c r="V130" s="32" t="s">
        <v>67</v>
      </c>
      <c r="W130" s="9"/>
      <c r="X130" s="9"/>
      <c r="Y130" s="9"/>
      <c r="Z130" s="10">
        <v>0.5</v>
      </c>
      <c r="AA130" s="9"/>
      <c r="AB130" s="9"/>
      <c r="AC130" s="11">
        <v>0</v>
      </c>
      <c r="AD130" s="9"/>
      <c r="AE130" s="9"/>
      <c r="AF130" s="11">
        <v>0.5</v>
      </c>
      <c r="AG130" s="9"/>
      <c r="AH130" s="9"/>
      <c r="AI130" s="9">
        <v>0</v>
      </c>
      <c r="AJ130" s="9"/>
      <c r="AK130" s="9"/>
      <c r="AL130" s="9">
        <v>0</v>
      </c>
      <c r="AM130" s="9"/>
      <c r="AN130" s="97">
        <f aca="true" t="shared" si="20" ref="AN130:AN144">+AO130+AY130+BI130+BS130</f>
        <v>146600</v>
      </c>
      <c r="AO130" s="7">
        <f t="shared" si="12"/>
        <v>35000</v>
      </c>
      <c r="AP130" s="7">
        <v>35000</v>
      </c>
      <c r="AQ130" s="7">
        <v>0</v>
      </c>
      <c r="AR130" s="7">
        <v>0</v>
      </c>
      <c r="AS130" s="7">
        <v>0</v>
      </c>
      <c r="AT130" s="7">
        <v>0</v>
      </c>
      <c r="AU130" s="7">
        <v>0</v>
      </c>
      <c r="AV130" s="7">
        <v>0</v>
      </c>
      <c r="AW130" s="7">
        <v>0</v>
      </c>
      <c r="AX130" s="7">
        <v>0</v>
      </c>
      <c r="AY130" s="7">
        <f aca="true" t="shared" si="21" ref="AY130:AY144">SUM(AZ130:BG130)</f>
        <v>36100</v>
      </c>
      <c r="AZ130" s="7">
        <v>36100</v>
      </c>
      <c r="BA130" s="7">
        <v>0</v>
      </c>
      <c r="BB130" s="7">
        <v>0</v>
      </c>
      <c r="BC130" s="7">
        <v>0</v>
      </c>
      <c r="BD130" s="7">
        <v>0</v>
      </c>
      <c r="BE130" s="7">
        <v>0</v>
      </c>
      <c r="BF130" s="7">
        <v>0</v>
      </c>
      <c r="BG130" s="7">
        <v>0</v>
      </c>
      <c r="BH130" s="7">
        <v>0</v>
      </c>
      <c r="BI130" s="7">
        <f aca="true" t="shared" si="22" ref="BI130:BI144">SUM(BJ130:BQ130)</f>
        <v>37200</v>
      </c>
      <c r="BJ130" s="7">
        <v>37200</v>
      </c>
      <c r="BK130" s="7">
        <v>0</v>
      </c>
      <c r="BL130" s="7">
        <v>0</v>
      </c>
      <c r="BM130" s="7">
        <v>0</v>
      </c>
      <c r="BN130" s="7">
        <v>0</v>
      </c>
      <c r="BO130" s="7">
        <v>0</v>
      </c>
      <c r="BP130" s="7">
        <v>0</v>
      </c>
      <c r="BQ130" s="7">
        <v>0</v>
      </c>
      <c r="BR130" s="7">
        <v>0</v>
      </c>
      <c r="BS130" s="7">
        <f aca="true" t="shared" si="23" ref="BS130:BS144">SUM(BT130:CA130)</f>
        <v>38300</v>
      </c>
      <c r="BT130" s="7">
        <v>38300</v>
      </c>
      <c r="BU130" s="7">
        <v>0</v>
      </c>
      <c r="BV130" s="7">
        <v>0</v>
      </c>
      <c r="BW130" s="7">
        <v>0</v>
      </c>
      <c r="BX130" s="7">
        <v>0</v>
      </c>
      <c r="BY130" s="7">
        <v>0</v>
      </c>
      <c r="BZ130" s="7">
        <v>0</v>
      </c>
      <c r="CA130" s="7">
        <v>0</v>
      </c>
      <c r="CB130" s="203">
        <v>0</v>
      </c>
      <c r="CC130" s="42" t="s">
        <v>255</v>
      </c>
      <c r="CD130" s="211"/>
    </row>
    <row r="131" spans="1:82" s="4" customFormat="1" ht="48.75" customHeight="1">
      <c r="A131" s="3"/>
      <c r="B131" s="941"/>
      <c r="C131" s="791"/>
      <c r="D131" s="946"/>
      <c r="E131" s="948"/>
      <c r="F131" s="905"/>
      <c r="G131" s="952"/>
      <c r="H131" s="791"/>
      <c r="I131" s="791"/>
      <c r="J131" s="916" t="s">
        <v>619</v>
      </c>
      <c r="K131" s="916" t="s">
        <v>620</v>
      </c>
      <c r="L131" s="798">
        <v>0</v>
      </c>
      <c r="M131" s="832" t="s">
        <v>621</v>
      </c>
      <c r="N131" s="832"/>
      <c r="O131" s="832"/>
      <c r="P131" s="832"/>
      <c r="Q131" s="12">
        <f t="shared" si="16"/>
        <v>116</v>
      </c>
      <c r="R131" s="9" t="s">
        <v>622</v>
      </c>
      <c r="S131" s="185" t="s">
        <v>623</v>
      </c>
      <c r="T131" s="13" t="s">
        <v>624</v>
      </c>
      <c r="U131" s="13" t="s">
        <v>625</v>
      </c>
      <c r="V131" s="32"/>
      <c r="W131" s="9"/>
      <c r="X131" s="9"/>
      <c r="Y131" s="832"/>
      <c r="Z131" s="10">
        <v>1</v>
      </c>
      <c r="AA131" s="9"/>
      <c r="AB131" s="9"/>
      <c r="AC131" s="10">
        <v>1</v>
      </c>
      <c r="AD131" s="9"/>
      <c r="AE131" s="9"/>
      <c r="AF131" s="10">
        <v>1</v>
      </c>
      <c r="AG131" s="9"/>
      <c r="AH131" s="9"/>
      <c r="AI131" s="10">
        <v>1</v>
      </c>
      <c r="AJ131" s="9"/>
      <c r="AK131" s="9"/>
      <c r="AL131" s="10">
        <v>1</v>
      </c>
      <c r="AM131" s="9"/>
      <c r="AN131" s="97">
        <f t="shared" si="20"/>
        <v>4155</v>
      </c>
      <c r="AO131" s="7">
        <f t="shared" si="12"/>
        <v>1000</v>
      </c>
      <c r="AP131" s="7">
        <v>1000</v>
      </c>
      <c r="AQ131" s="7">
        <v>0</v>
      </c>
      <c r="AR131" s="7">
        <v>0</v>
      </c>
      <c r="AS131" s="7">
        <v>0</v>
      </c>
      <c r="AT131" s="7">
        <v>0</v>
      </c>
      <c r="AU131" s="7">
        <v>0</v>
      </c>
      <c r="AV131" s="7">
        <v>0</v>
      </c>
      <c r="AW131" s="7">
        <v>0</v>
      </c>
      <c r="AX131" s="7">
        <v>0</v>
      </c>
      <c r="AY131" s="7">
        <f t="shared" si="21"/>
        <v>1030</v>
      </c>
      <c r="AZ131" s="7">
        <v>1030</v>
      </c>
      <c r="BA131" s="7">
        <v>0</v>
      </c>
      <c r="BB131" s="7">
        <v>0</v>
      </c>
      <c r="BC131" s="7">
        <v>0</v>
      </c>
      <c r="BD131" s="7">
        <v>0</v>
      </c>
      <c r="BE131" s="7">
        <v>0</v>
      </c>
      <c r="BF131" s="7">
        <v>0</v>
      </c>
      <c r="BG131" s="7">
        <v>0</v>
      </c>
      <c r="BH131" s="7">
        <v>0</v>
      </c>
      <c r="BI131" s="7">
        <f t="shared" si="22"/>
        <v>1050</v>
      </c>
      <c r="BJ131" s="7">
        <v>1050</v>
      </c>
      <c r="BK131" s="7">
        <v>0</v>
      </c>
      <c r="BL131" s="7">
        <v>0</v>
      </c>
      <c r="BM131" s="7">
        <v>0</v>
      </c>
      <c r="BN131" s="7">
        <v>0</v>
      </c>
      <c r="BO131" s="7">
        <v>0</v>
      </c>
      <c r="BP131" s="7">
        <v>0</v>
      </c>
      <c r="BQ131" s="7">
        <v>0</v>
      </c>
      <c r="BR131" s="7">
        <v>0</v>
      </c>
      <c r="BS131" s="7">
        <f t="shared" si="23"/>
        <v>1075</v>
      </c>
      <c r="BT131" s="7">
        <v>1075</v>
      </c>
      <c r="BU131" s="7">
        <v>0</v>
      </c>
      <c r="BV131" s="7">
        <v>0</v>
      </c>
      <c r="BW131" s="7">
        <v>0</v>
      </c>
      <c r="BX131" s="7">
        <v>0</v>
      </c>
      <c r="BY131" s="7">
        <v>0</v>
      </c>
      <c r="BZ131" s="7">
        <v>0</v>
      </c>
      <c r="CA131" s="7">
        <v>0</v>
      </c>
      <c r="CB131" s="203">
        <v>0</v>
      </c>
      <c r="CC131" s="42" t="s">
        <v>1076</v>
      </c>
      <c r="CD131" s="211"/>
    </row>
    <row r="132" spans="1:82" s="4" customFormat="1" ht="48.75" customHeight="1">
      <c r="A132" s="3"/>
      <c r="B132" s="941"/>
      <c r="C132" s="791"/>
      <c r="D132" s="946"/>
      <c r="E132" s="950"/>
      <c r="F132" s="905"/>
      <c r="G132" s="952"/>
      <c r="H132" s="791"/>
      <c r="I132" s="791"/>
      <c r="J132" s="916"/>
      <c r="K132" s="916"/>
      <c r="L132" s="798"/>
      <c r="M132" s="833"/>
      <c r="N132" s="833"/>
      <c r="O132" s="833"/>
      <c r="P132" s="833"/>
      <c r="Q132" s="12">
        <f t="shared" si="16"/>
        <v>117</v>
      </c>
      <c r="R132" s="9" t="s">
        <v>622</v>
      </c>
      <c r="S132" s="185" t="s">
        <v>623</v>
      </c>
      <c r="T132" s="14" t="s">
        <v>626</v>
      </c>
      <c r="U132" s="13" t="s">
        <v>627</v>
      </c>
      <c r="V132" s="12" t="s">
        <v>77</v>
      </c>
      <c r="W132" s="9"/>
      <c r="X132" s="9"/>
      <c r="Y132" s="833"/>
      <c r="Z132" s="7">
        <v>2</v>
      </c>
      <c r="AA132" s="9"/>
      <c r="AB132" s="9"/>
      <c r="AC132" s="9">
        <v>0</v>
      </c>
      <c r="AD132" s="9"/>
      <c r="AE132" s="9"/>
      <c r="AF132" s="9">
        <v>1</v>
      </c>
      <c r="AG132" s="9"/>
      <c r="AH132" s="9"/>
      <c r="AI132" s="9">
        <v>1</v>
      </c>
      <c r="AJ132" s="9"/>
      <c r="AK132" s="9"/>
      <c r="AL132" s="9">
        <v>0</v>
      </c>
      <c r="AM132" s="9"/>
      <c r="AN132" s="97">
        <f t="shared" si="20"/>
        <v>36850</v>
      </c>
      <c r="AO132" s="7">
        <v>0</v>
      </c>
      <c r="AP132" s="7">
        <v>0</v>
      </c>
      <c r="AQ132" s="7">
        <v>0</v>
      </c>
      <c r="AR132" s="7">
        <v>0</v>
      </c>
      <c r="AS132" s="7">
        <v>0</v>
      </c>
      <c r="AT132" s="7">
        <v>0</v>
      </c>
      <c r="AU132" s="7">
        <v>0</v>
      </c>
      <c r="AV132" s="7">
        <v>0</v>
      </c>
      <c r="AW132" s="7">
        <v>0</v>
      </c>
      <c r="AX132" s="7">
        <v>0</v>
      </c>
      <c r="AY132" s="7">
        <f t="shared" si="21"/>
        <v>12000</v>
      </c>
      <c r="AZ132" s="7">
        <v>12000</v>
      </c>
      <c r="BA132" s="7">
        <v>0</v>
      </c>
      <c r="BB132" s="7">
        <v>0</v>
      </c>
      <c r="BC132" s="7">
        <v>0</v>
      </c>
      <c r="BD132" s="7">
        <v>0</v>
      </c>
      <c r="BE132" s="7">
        <v>0</v>
      </c>
      <c r="BF132" s="7">
        <v>0</v>
      </c>
      <c r="BG132" s="7">
        <v>0</v>
      </c>
      <c r="BH132" s="7">
        <v>0</v>
      </c>
      <c r="BI132" s="7">
        <f t="shared" si="22"/>
        <v>12400</v>
      </c>
      <c r="BJ132" s="7">
        <v>12400</v>
      </c>
      <c r="BK132" s="7">
        <v>0</v>
      </c>
      <c r="BL132" s="7">
        <v>0</v>
      </c>
      <c r="BM132" s="7">
        <v>0</v>
      </c>
      <c r="BN132" s="7">
        <v>0</v>
      </c>
      <c r="BO132" s="7">
        <v>0</v>
      </c>
      <c r="BP132" s="7">
        <v>0</v>
      </c>
      <c r="BQ132" s="7">
        <v>0</v>
      </c>
      <c r="BR132" s="7">
        <v>0</v>
      </c>
      <c r="BS132" s="7">
        <f t="shared" si="23"/>
        <v>12450</v>
      </c>
      <c r="BT132" s="7">
        <v>12450</v>
      </c>
      <c r="BU132" s="7">
        <v>0</v>
      </c>
      <c r="BV132" s="7">
        <v>0</v>
      </c>
      <c r="BW132" s="7">
        <v>0</v>
      </c>
      <c r="BX132" s="7">
        <v>0</v>
      </c>
      <c r="BY132" s="7">
        <v>0</v>
      </c>
      <c r="BZ132" s="7">
        <v>0</v>
      </c>
      <c r="CA132" s="7">
        <v>0</v>
      </c>
      <c r="CB132" s="203">
        <v>0</v>
      </c>
      <c r="CC132" s="42" t="s">
        <v>511</v>
      </c>
      <c r="CD132" s="211"/>
    </row>
    <row r="133" spans="1:82" s="4" customFormat="1" ht="55.5" customHeight="1">
      <c r="A133" s="3"/>
      <c r="B133" s="941"/>
      <c r="C133" s="791"/>
      <c r="D133" s="946"/>
      <c r="E133" s="951"/>
      <c r="F133" s="905"/>
      <c r="G133" s="952"/>
      <c r="H133" s="792"/>
      <c r="I133" s="792"/>
      <c r="J133" s="916"/>
      <c r="K133" s="916"/>
      <c r="L133" s="798"/>
      <c r="M133" s="834"/>
      <c r="N133" s="834"/>
      <c r="O133" s="834"/>
      <c r="P133" s="834"/>
      <c r="Q133" s="12">
        <f t="shared" si="16"/>
        <v>118</v>
      </c>
      <c r="R133" s="9" t="s">
        <v>622</v>
      </c>
      <c r="S133" s="185" t="s">
        <v>623</v>
      </c>
      <c r="T133" s="15" t="s">
        <v>628</v>
      </c>
      <c r="U133" s="13" t="s">
        <v>629</v>
      </c>
      <c r="V133" s="12" t="s">
        <v>77</v>
      </c>
      <c r="W133" s="9"/>
      <c r="X133" s="9"/>
      <c r="Y133" s="834"/>
      <c r="Z133" s="7">
        <v>5</v>
      </c>
      <c r="AA133" s="9"/>
      <c r="AB133" s="9"/>
      <c r="AC133" s="9">
        <v>1</v>
      </c>
      <c r="AD133" s="9"/>
      <c r="AE133" s="9"/>
      <c r="AF133" s="9">
        <v>3</v>
      </c>
      <c r="AG133" s="9"/>
      <c r="AH133" s="9"/>
      <c r="AI133" s="9">
        <v>4</v>
      </c>
      <c r="AJ133" s="9"/>
      <c r="AK133" s="9"/>
      <c r="AL133" s="9">
        <v>5</v>
      </c>
      <c r="AM133" s="9"/>
      <c r="AN133" s="97">
        <f t="shared" si="20"/>
        <v>20900</v>
      </c>
      <c r="AO133" s="7">
        <f t="shared" si="12"/>
        <v>5000</v>
      </c>
      <c r="AP133" s="7">
        <v>5000</v>
      </c>
      <c r="AQ133" s="7">
        <v>0</v>
      </c>
      <c r="AR133" s="7">
        <v>0</v>
      </c>
      <c r="AS133" s="7">
        <v>0</v>
      </c>
      <c r="AT133" s="7">
        <v>0</v>
      </c>
      <c r="AU133" s="7">
        <v>0</v>
      </c>
      <c r="AV133" s="7">
        <v>0</v>
      </c>
      <c r="AW133" s="7">
        <v>0</v>
      </c>
      <c r="AX133" s="7">
        <v>0</v>
      </c>
      <c r="AY133" s="7">
        <f t="shared" si="21"/>
        <v>5150</v>
      </c>
      <c r="AZ133" s="7">
        <v>5150</v>
      </c>
      <c r="BA133" s="7">
        <v>0</v>
      </c>
      <c r="BB133" s="7">
        <v>0</v>
      </c>
      <c r="BC133" s="7">
        <v>0</v>
      </c>
      <c r="BD133" s="7">
        <v>0</v>
      </c>
      <c r="BE133" s="7">
        <v>0</v>
      </c>
      <c r="BF133" s="7">
        <v>0</v>
      </c>
      <c r="BG133" s="7">
        <v>0</v>
      </c>
      <c r="BH133" s="7">
        <v>0</v>
      </c>
      <c r="BI133" s="7">
        <f t="shared" si="22"/>
        <v>5300</v>
      </c>
      <c r="BJ133" s="7">
        <v>5300</v>
      </c>
      <c r="BK133" s="7">
        <v>0</v>
      </c>
      <c r="BL133" s="7">
        <v>0</v>
      </c>
      <c r="BM133" s="7">
        <v>0</v>
      </c>
      <c r="BN133" s="7">
        <v>0</v>
      </c>
      <c r="BO133" s="7">
        <v>0</v>
      </c>
      <c r="BP133" s="7">
        <v>0</v>
      </c>
      <c r="BQ133" s="7">
        <v>0</v>
      </c>
      <c r="BR133" s="7">
        <v>0</v>
      </c>
      <c r="BS133" s="7">
        <f t="shared" si="23"/>
        <v>5450</v>
      </c>
      <c r="BT133" s="7">
        <v>5450</v>
      </c>
      <c r="BU133" s="7">
        <v>0</v>
      </c>
      <c r="BV133" s="7">
        <v>0</v>
      </c>
      <c r="BW133" s="7">
        <v>0</v>
      </c>
      <c r="BX133" s="7">
        <v>0</v>
      </c>
      <c r="BY133" s="7">
        <v>0</v>
      </c>
      <c r="BZ133" s="7">
        <v>0</v>
      </c>
      <c r="CA133" s="7">
        <v>0</v>
      </c>
      <c r="CB133" s="203">
        <v>0</v>
      </c>
      <c r="CC133" s="42" t="s">
        <v>1079</v>
      </c>
      <c r="CD133" s="211"/>
    </row>
    <row r="134" spans="1:82" s="162" customFormat="1" ht="22.5" customHeight="1">
      <c r="A134" s="164"/>
      <c r="B134" s="943"/>
      <c r="C134" s="903"/>
      <c r="D134" s="31"/>
      <c r="E134" s="159"/>
      <c r="F134" s="159"/>
      <c r="G134" s="794" t="s">
        <v>630</v>
      </c>
      <c r="H134" s="795"/>
      <c r="I134" s="795"/>
      <c r="J134" s="795"/>
      <c r="K134" s="795"/>
      <c r="L134" s="795"/>
      <c r="M134" s="795"/>
      <c r="N134" s="795"/>
      <c r="O134" s="795"/>
      <c r="P134" s="795"/>
      <c r="Q134" s="795"/>
      <c r="R134" s="795"/>
      <c r="S134" s="795"/>
      <c r="T134" s="795"/>
      <c r="U134" s="795"/>
      <c r="V134" s="795"/>
      <c r="W134" s="795"/>
      <c r="X134" s="795"/>
      <c r="Y134" s="795"/>
      <c r="Z134" s="795"/>
      <c r="AA134" s="795"/>
      <c r="AB134" s="795"/>
      <c r="AC134" s="795"/>
      <c r="AD134" s="795"/>
      <c r="AE134" s="795"/>
      <c r="AF134" s="795"/>
      <c r="AG134" s="795"/>
      <c r="AH134" s="795"/>
      <c r="AI134" s="795"/>
      <c r="AJ134" s="795"/>
      <c r="AK134" s="795"/>
      <c r="AL134" s="795"/>
      <c r="AM134" s="796"/>
      <c r="AN134" s="160">
        <f aca="true" t="shared" si="24" ref="AN134:CB134">SUM(AN108:AN133)</f>
        <v>4035605</v>
      </c>
      <c r="AO134" s="161">
        <f t="shared" si="24"/>
        <v>1249700</v>
      </c>
      <c r="AP134" s="161">
        <f t="shared" si="24"/>
        <v>569700</v>
      </c>
      <c r="AQ134" s="161">
        <f t="shared" si="24"/>
        <v>0</v>
      </c>
      <c r="AR134" s="161">
        <f t="shared" si="24"/>
        <v>90000</v>
      </c>
      <c r="AS134" s="161">
        <f t="shared" si="24"/>
        <v>600000</v>
      </c>
      <c r="AT134" s="161">
        <f t="shared" si="24"/>
        <v>0</v>
      </c>
      <c r="AU134" s="161">
        <f t="shared" si="24"/>
        <v>0</v>
      </c>
      <c r="AV134" s="161">
        <f t="shared" si="24"/>
        <v>0</v>
      </c>
      <c r="AW134" s="161">
        <f t="shared" si="24"/>
        <v>0</v>
      </c>
      <c r="AX134" s="161">
        <f t="shared" si="24"/>
        <v>0</v>
      </c>
      <c r="AY134" s="161">
        <f t="shared" si="24"/>
        <v>1005330</v>
      </c>
      <c r="AZ134" s="161">
        <f t="shared" si="24"/>
        <v>700030</v>
      </c>
      <c r="BA134" s="161">
        <f t="shared" si="24"/>
        <v>0</v>
      </c>
      <c r="BB134" s="161">
        <f t="shared" si="24"/>
        <v>65300</v>
      </c>
      <c r="BC134" s="161">
        <f t="shared" si="24"/>
        <v>0</v>
      </c>
      <c r="BD134" s="161">
        <f t="shared" si="24"/>
        <v>0</v>
      </c>
      <c r="BE134" s="161">
        <f t="shared" si="24"/>
        <v>0</v>
      </c>
      <c r="BF134" s="161">
        <f t="shared" si="24"/>
        <v>0</v>
      </c>
      <c r="BG134" s="161">
        <f t="shared" si="24"/>
        <v>240000</v>
      </c>
      <c r="BH134" s="161">
        <f t="shared" si="24"/>
        <v>0</v>
      </c>
      <c r="BI134" s="161">
        <f t="shared" si="24"/>
        <v>875000</v>
      </c>
      <c r="BJ134" s="161">
        <f t="shared" si="24"/>
        <v>807900</v>
      </c>
      <c r="BK134" s="161">
        <f t="shared" si="24"/>
        <v>0</v>
      </c>
      <c r="BL134" s="161">
        <f t="shared" si="24"/>
        <v>67100</v>
      </c>
      <c r="BM134" s="161">
        <f t="shared" si="24"/>
        <v>0</v>
      </c>
      <c r="BN134" s="161">
        <f t="shared" si="24"/>
        <v>0</v>
      </c>
      <c r="BO134" s="161">
        <f t="shared" si="24"/>
        <v>0</v>
      </c>
      <c r="BP134" s="161">
        <f t="shared" si="24"/>
        <v>0</v>
      </c>
      <c r="BQ134" s="161">
        <f t="shared" si="24"/>
        <v>0</v>
      </c>
      <c r="BR134" s="161">
        <f t="shared" si="24"/>
        <v>0</v>
      </c>
      <c r="BS134" s="161">
        <f t="shared" si="24"/>
        <v>905575</v>
      </c>
      <c r="BT134" s="161">
        <f t="shared" si="24"/>
        <v>835675</v>
      </c>
      <c r="BU134" s="161">
        <f t="shared" si="24"/>
        <v>0</v>
      </c>
      <c r="BV134" s="161">
        <f t="shared" si="24"/>
        <v>69900</v>
      </c>
      <c r="BW134" s="161">
        <f t="shared" si="24"/>
        <v>0</v>
      </c>
      <c r="BX134" s="161">
        <f t="shared" si="24"/>
        <v>0</v>
      </c>
      <c r="BY134" s="161">
        <f t="shared" si="24"/>
        <v>0</v>
      </c>
      <c r="BZ134" s="161">
        <f t="shared" si="24"/>
        <v>0</v>
      </c>
      <c r="CA134" s="161">
        <f t="shared" si="24"/>
        <v>0</v>
      </c>
      <c r="CB134" s="201">
        <f t="shared" si="24"/>
        <v>0</v>
      </c>
      <c r="CC134" s="217"/>
      <c r="CD134" s="211"/>
    </row>
    <row r="135" spans="1:85" s="4" customFormat="1" ht="60" customHeight="1">
      <c r="A135" s="3"/>
      <c r="B135" s="941"/>
      <c r="C135" s="791"/>
      <c r="D135" s="144"/>
      <c r="E135" s="912" t="s">
        <v>631</v>
      </c>
      <c r="F135" s="864"/>
      <c r="G135" s="917" t="s">
        <v>632</v>
      </c>
      <c r="H135" s="828" t="s">
        <v>633</v>
      </c>
      <c r="I135" s="828">
        <f>I130+1</f>
        <v>52</v>
      </c>
      <c r="J135" s="797" t="s">
        <v>634</v>
      </c>
      <c r="K135" s="797" t="s">
        <v>635</v>
      </c>
      <c r="L135" s="283" t="s">
        <v>410</v>
      </c>
      <c r="M135" s="283">
        <v>915</v>
      </c>
      <c r="N135" s="864"/>
      <c r="O135" s="864"/>
      <c r="P135" s="864"/>
      <c r="Q135" s="12">
        <f>Q133+1</f>
        <v>119</v>
      </c>
      <c r="R135" s="9" t="s">
        <v>636</v>
      </c>
      <c r="S135" s="185" t="s">
        <v>637</v>
      </c>
      <c r="T135" s="324" t="s">
        <v>638</v>
      </c>
      <c r="U135" s="36" t="s">
        <v>639</v>
      </c>
      <c r="V135" s="49" t="s">
        <v>77</v>
      </c>
      <c r="W135" s="9"/>
      <c r="X135" s="9"/>
      <c r="Y135" s="864"/>
      <c r="Z135" s="7" t="s">
        <v>640</v>
      </c>
      <c r="AA135" s="9"/>
      <c r="AB135" s="9"/>
      <c r="AC135" s="7">
        <v>3000</v>
      </c>
      <c r="AD135" s="9"/>
      <c r="AE135" s="9"/>
      <c r="AF135" s="9">
        <v>6000</v>
      </c>
      <c r="AG135" s="9"/>
      <c r="AH135" s="9"/>
      <c r="AI135" s="9">
        <v>8000</v>
      </c>
      <c r="AJ135" s="9"/>
      <c r="AK135" s="9"/>
      <c r="AL135" s="9">
        <v>10000</v>
      </c>
      <c r="AM135" s="9"/>
      <c r="AN135" s="97">
        <f t="shared" si="20"/>
        <v>706590</v>
      </c>
      <c r="AO135" s="7">
        <f t="shared" si="12"/>
        <v>160000</v>
      </c>
      <c r="AP135" s="7">
        <v>10000</v>
      </c>
      <c r="AQ135" s="7">
        <v>0</v>
      </c>
      <c r="AR135" s="7">
        <v>150000</v>
      </c>
      <c r="AS135" s="7">
        <v>0</v>
      </c>
      <c r="AT135" s="7">
        <v>0</v>
      </c>
      <c r="AU135" s="7">
        <v>0</v>
      </c>
      <c r="AV135" s="7">
        <v>0</v>
      </c>
      <c r="AW135" s="7">
        <v>0</v>
      </c>
      <c r="AX135" s="7">
        <v>0</v>
      </c>
      <c r="AY135" s="322">
        <f t="shared" si="21"/>
        <v>246600</v>
      </c>
      <c r="AZ135" s="7">
        <v>20000</v>
      </c>
      <c r="BA135" s="7">
        <v>0</v>
      </c>
      <c r="BB135" s="7">
        <v>226600</v>
      </c>
      <c r="BC135" s="7">
        <v>0</v>
      </c>
      <c r="BD135" s="7">
        <v>0</v>
      </c>
      <c r="BE135" s="7">
        <v>0</v>
      </c>
      <c r="BF135" s="7">
        <v>0</v>
      </c>
      <c r="BG135" s="7">
        <v>0</v>
      </c>
      <c r="BH135" s="7">
        <v>0</v>
      </c>
      <c r="BI135" s="385">
        <f t="shared" si="22"/>
        <v>254510</v>
      </c>
      <c r="BJ135" s="7">
        <v>21110</v>
      </c>
      <c r="BK135" s="7">
        <v>0</v>
      </c>
      <c r="BL135" s="7">
        <v>233400</v>
      </c>
      <c r="BM135" s="7">
        <v>0</v>
      </c>
      <c r="BN135" s="7">
        <v>0</v>
      </c>
      <c r="BO135" s="7">
        <v>0</v>
      </c>
      <c r="BP135" s="7">
        <v>0</v>
      </c>
      <c r="BQ135" s="7">
        <v>0</v>
      </c>
      <c r="BR135" s="7">
        <v>0</v>
      </c>
      <c r="BS135" s="7">
        <f t="shared" si="23"/>
        <v>45480</v>
      </c>
      <c r="BT135" s="7">
        <v>21430</v>
      </c>
      <c r="BU135" s="7">
        <v>0</v>
      </c>
      <c r="BV135" s="7">
        <v>24050</v>
      </c>
      <c r="BW135" s="7">
        <v>0</v>
      </c>
      <c r="BX135" s="7">
        <v>0</v>
      </c>
      <c r="BY135" s="7">
        <v>0</v>
      </c>
      <c r="BZ135" s="7">
        <v>0</v>
      </c>
      <c r="CA135" s="7">
        <v>0</v>
      </c>
      <c r="CB135" s="203">
        <v>0</v>
      </c>
      <c r="CC135" s="42" t="s">
        <v>641</v>
      </c>
      <c r="CD135" s="211"/>
      <c r="CF135" s="256" t="s">
        <v>1137</v>
      </c>
      <c r="CG135" s="9">
        <v>246.6</v>
      </c>
    </row>
    <row r="136" spans="1:85" s="4" customFormat="1" ht="58.5" customHeight="1">
      <c r="A136" s="3"/>
      <c r="B136" s="941"/>
      <c r="C136" s="791"/>
      <c r="D136" s="144"/>
      <c r="E136" s="913"/>
      <c r="F136" s="905"/>
      <c r="G136" s="918"/>
      <c r="H136" s="829"/>
      <c r="I136" s="830"/>
      <c r="J136" s="797"/>
      <c r="K136" s="797"/>
      <c r="L136" s="284"/>
      <c r="M136" s="284"/>
      <c r="N136" s="865"/>
      <c r="O136" s="865"/>
      <c r="P136" s="865"/>
      <c r="Q136" s="12">
        <f aca="true" t="shared" si="25" ref="Q136:Q141">Q135+1</f>
        <v>120</v>
      </c>
      <c r="R136" s="9" t="s">
        <v>636</v>
      </c>
      <c r="S136" s="185" t="s">
        <v>637</v>
      </c>
      <c r="T136" s="324" t="s">
        <v>642</v>
      </c>
      <c r="U136" s="36" t="s">
        <v>643</v>
      </c>
      <c r="V136" s="49" t="s">
        <v>77</v>
      </c>
      <c r="W136" s="9"/>
      <c r="X136" s="9"/>
      <c r="Y136" s="865"/>
      <c r="Z136" s="7" t="s">
        <v>644</v>
      </c>
      <c r="AA136" s="9"/>
      <c r="AB136" s="9"/>
      <c r="AC136" s="9">
        <v>500</v>
      </c>
      <c r="AD136" s="9"/>
      <c r="AE136" s="9"/>
      <c r="AF136" s="9">
        <v>1000</v>
      </c>
      <c r="AG136" s="9"/>
      <c r="AH136" s="9"/>
      <c r="AI136" s="9">
        <v>2000</v>
      </c>
      <c r="AJ136" s="9"/>
      <c r="AK136" s="9"/>
      <c r="AL136" s="9">
        <v>3000</v>
      </c>
      <c r="AM136" s="9"/>
      <c r="AN136" s="97">
        <f t="shared" si="20"/>
        <v>815800</v>
      </c>
      <c r="AO136" s="7">
        <f t="shared" si="12"/>
        <v>134300</v>
      </c>
      <c r="AP136" s="7">
        <v>54300</v>
      </c>
      <c r="AQ136" s="7">
        <v>0</v>
      </c>
      <c r="AR136" s="7">
        <v>80000</v>
      </c>
      <c r="AS136" s="7">
        <v>0</v>
      </c>
      <c r="AT136" s="7">
        <v>0</v>
      </c>
      <c r="AU136" s="7">
        <v>0</v>
      </c>
      <c r="AV136" s="7">
        <v>0</v>
      </c>
      <c r="AW136" s="7">
        <v>0</v>
      </c>
      <c r="AX136" s="7">
        <v>0</v>
      </c>
      <c r="AY136" s="322">
        <f t="shared" si="21"/>
        <v>220500</v>
      </c>
      <c r="AZ136" s="7">
        <v>66000</v>
      </c>
      <c r="BA136" s="7">
        <v>0</v>
      </c>
      <c r="BB136" s="7">
        <v>154500</v>
      </c>
      <c r="BC136" s="7">
        <v>0</v>
      </c>
      <c r="BD136" s="7">
        <v>0</v>
      </c>
      <c r="BE136" s="7">
        <v>0</v>
      </c>
      <c r="BF136" s="7">
        <v>0</v>
      </c>
      <c r="BG136" s="7">
        <v>0</v>
      </c>
      <c r="BH136" s="7">
        <v>0</v>
      </c>
      <c r="BI136" s="385">
        <f t="shared" si="22"/>
        <v>227100</v>
      </c>
      <c r="BJ136" s="7">
        <v>68000</v>
      </c>
      <c r="BK136" s="7">
        <v>0</v>
      </c>
      <c r="BL136" s="7">
        <v>159100</v>
      </c>
      <c r="BM136" s="7">
        <v>0</v>
      </c>
      <c r="BN136" s="7">
        <v>0</v>
      </c>
      <c r="BO136" s="7">
        <v>0</v>
      </c>
      <c r="BP136" s="7">
        <v>0</v>
      </c>
      <c r="BQ136" s="7">
        <v>0</v>
      </c>
      <c r="BR136" s="7">
        <v>0</v>
      </c>
      <c r="BS136" s="7">
        <f t="shared" si="23"/>
        <v>233900</v>
      </c>
      <c r="BT136" s="7">
        <v>70000</v>
      </c>
      <c r="BU136" s="7">
        <v>0</v>
      </c>
      <c r="BV136" s="7">
        <v>163900</v>
      </c>
      <c r="BW136" s="7">
        <v>0</v>
      </c>
      <c r="BX136" s="7">
        <v>0</v>
      </c>
      <c r="BY136" s="7">
        <v>0</v>
      </c>
      <c r="BZ136" s="7">
        <v>0</v>
      </c>
      <c r="CA136" s="7">
        <v>0</v>
      </c>
      <c r="CB136" s="203">
        <v>0</v>
      </c>
      <c r="CC136" s="42" t="s">
        <v>641</v>
      </c>
      <c r="CD136" s="211"/>
      <c r="CF136" s="256" t="s">
        <v>1138</v>
      </c>
      <c r="CG136" s="9">
        <v>220</v>
      </c>
    </row>
    <row r="137" spans="1:85" s="4" customFormat="1" ht="62.25" customHeight="1">
      <c r="A137" s="3"/>
      <c r="B137" s="941"/>
      <c r="C137" s="791"/>
      <c r="D137" s="144"/>
      <c r="E137" s="913"/>
      <c r="F137" s="905"/>
      <c r="G137" s="918"/>
      <c r="H137" s="829"/>
      <c r="I137" s="828">
        <f>I135+1</f>
        <v>53</v>
      </c>
      <c r="J137" s="929" t="s">
        <v>645</v>
      </c>
      <c r="K137" s="929" t="s">
        <v>646</v>
      </c>
      <c r="L137" s="285" t="s">
        <v>410</v>
      </c>
      <c r="M137" s="288">
        <v>0.05</v>
      </c>
      <c r="N137" s="864"/>
      <c r="O137" s="864"/>
      <c r="P137" s="864"/>
      <c r="Q137" s="12">
        <f t="shared" si="25"/>
        <v>121</v>
      </c>
      <c r="R137" s="9" t="s">
        <v>636</v>
      </c>
      <c r="S137" s="185" t="s">
        <v>637</v>
      </c>
      <c r="T137" s="324" t="s">
        <v>647</v>
      </c>
      <c r="U137" s="36" t="s">
        <v>648</v>
      </c>
      <c r="V137" s="49" t="s">
        <v>67</v>
      </c>
      <c r="W137" s="9"/>
      <c r="X137" s="9"/>
      <c r="Y137" s="864"/>
      <c r="Z137" s="7" t="s">
        <v>649</v>
      </c>
      <c r="AA137" s="9"/>
      <c r="AB137" s="9"/>
      <c r="AC137" s="9">
        <v>50</v>
      </c>
      <c r="AD137" s="9"/>
      <c r="AE137" s="9"/>
      <c r="AF137" s="9">
        <v>50</v>
      </c>
      <c r="AG137" s="9"/>
      <c r="AH137" s="9"/>
      <c r="AI137" s="9">
        <v>50</v>
      </c>
      <c r="AJ137" s="9"/>
      <c r="AK137" s="9"/>
      <c r="AL137" s="9">
        <v>50</v>
      </c>
      <c r="AM137" s="9"/>
      <c r="AN137" s="97">
        <f t="shared" si="20"/>
        <v>125400</v>
      </c>
      <c r="AO137" s="7">
        <f t="shared" si="12"/>
        <v>30000</v>
      </c>
      <c r="AP137" s="7">
        <v>30000</v>
      </c>
      <c r="AQ137" s="7">
        <v>0</v>
      </c>
      <c r="AR137" s="7">
        <v>0</v>
      </c>
      <c r="AS137" s="7">
        <v>0</v>
      </c>
      <c r="AT137" s="7">
        <v>0</v>
      </c>
      <c r="AU137" s="7">
        <v>0</v>
      </c>
      <c r="AV137" s="7">
        <v>0</v>
      </c>
      <c r="AW137" s="7">
        <v>0</v>
      </c>
      <c r="AX137" s="7">
        <v>0</v>
      </c>
      <c r="AY137" s="322">
        <f t="shared" si="21"/>
        <v>30900</v>
      </c>
      <c r="AZ137" s="7">
        <v>30900</v>
      </c>
      <c r="BA137" s="7">
        <v>0</v>
      </c>
      <c r="BB137" s="7">
        <v>0</v>
      </c>
      <c r="BC137" s="7">
        <v>0</v>
      </c>
      <c r="BD137" s="7">
        <v>0</v>
      </c>
      <c r="BE137" s="7">
        <v>0</v>
      </c>
      <c r="BF137" s="7">
        <v>0</v>
      </c>
      <c r="BG137" s="7">
        <v>0</v>
      </c>
      <c r="BH137" s="7">
        <v>0</v>
      </c>
      <c r="BI137" s="385">
        <f t="shared" si="22"/>
        <v>31800</v>
      </c>
      <c r="BJ137" s="7">
        <v>31800</v>
      </c>
      <c r="BK137" s="7">
        <v>0</v>
      </c>
      <c r="BL137" s="7">
        <v>0</v>
      </c>
      <c r="BM137" s="7">
        <v>0</v>
      </c>
      <c r="BN137" s="7">
        <v>0</v>
      </c>
      <c r="BO137" s="7">
        <v>0</v>
      </c>
      <c r="BP137" s="7">
        <v>0</v>
      </c>
      <c r="BQ137" s="7">
        <v>0</v>
      </c>
      <c r="BR137" s="7">
        <v>0</v>
      </c>
      <c r="BS137" s="7">
        <f t="shared" si="23"/>
        <v>32700</v>
      </c>
      <c r="BT137" s="7">
        <v>32700</v>
      </c>
      <c r="BU137" s="7">
        <v>0</v>
      </c>
      <c r="BV137" s="7">
        <v>0</v>
      </c>
      <c r="BW137" s="7">
        <v>0</v>
      </c>
      <c r="BX137" s="7">
        <v>0</v>
      </c>
      <c r="BY137" s="7">
        <v>0</v>
      </c>
      <c r="BZ137" s="7">
        <v>0</v>
      </c>
      <c r="CA137" s="7">
        <v>0</v>
      </c>
      <c r="CB137" s="203">
        <v>0</v>
      </c>
      <c r="CC137" s="42" t="s">
        <v>641</v>
      </c>
      <c r="CD137" s="211"/>
      <c r="CF137" s="256" t="s">
        <v>1139</v>
      </c>
      <c r="CG137" s="9">
        <v>30.9</v>
      </c>
    </row>
    <row r="138" spans="1:85" s="4" customFormat="1" ht="95.25" customHeight="1">
      <c r="A138" s="3"/>
      <c r="B138" s="941"/>
      <c r="C138" s="791"/>
      <c r="D138" s="144"/>
      <c r="E138" s="913"/>
      <c r="F138" s="905"/>
      <c r="G138" s="918"/>
      <c r="H138" s="829"/>
      <c r="I138" s="829"/>
      <c r="J138" s="930"/>
      <c r="K138" s="930"/>
      <c r="L138" s="286"/>
      <c r="M138" s="289"/>
      <c r="N138" s="905"/>
      <c r="O138" s="905"/>
      <c r="P138" s="905"/>
      <c r="Q138" s="12">
        <f t="shared" si="25"/>
        <v>122</v>
      </c>
      <c r="R138" s="9" t="s">
        <v>650</v>
      </c>
      <c r="S138" s="186" t="s">
        <v>651</v>
      </c>
      <c r="T138" s="324" t="s">
        <v>652</v>
      </c>
      <c r="U138" s="8" t="s">
        <v>652</v>
      </c>
      <c r="V138" s="14" t="s">
        <v>77</v>
      </c>
      <c r="W138" s="14"/>
      <c r="X138" s="14"/>
      <c r="Y138" s="905"/>
      <c r="Z138" s="14">
        <v>1</v>
      </c>
      <c r="AA138" s="14"/>
      <c r="AB138" s="9"/>
      <c r="AC138" s="9"/>
      <c r="AD138" s="9"/>
      <c r="AE138" s="9"/>
      <c r="AF138" s="9"/>
      <c r="AG138" s="9"/>
      <c r="AH138" s="9"/>
      <c r="AI138" s="9">
        <v>1</v>
      </c>
      <c r="AJ138" s="9"/>
      <c r="AK138" s="9"/>
      <c r="AL138" s="9"/>
      <c r="AM138" s="9"/>
      <c r="AN138" s="97"/>
      <c r="AO138" s="7">
        <f>+AR138</f>
        <v>137000</v>
      </c>
      <c r="AP138" s="7"/>
      <c r="AQ138" s="7"/>
      <c r="AR138" s="7">
        <v>137000</v>
      </c>
      <c r="AS138" s="7"/>
      <c r="AT138" s="7"/>
      <c r="AU138" s="7"/>
      <c r="AV138" s="7"/>
      <c r="AW138" s="7"/>
      <c r="AX138" s="7"/>
      <c r="AY138" s="322"/>
      <c r="AZ138" s="7"/>
      <c r="BA138" s="7"/>
      <c r="BB138" s="7"/>
      <c r="BC138" s="7"/>
      <c r="BD138" s="7"/>
      <c r="BE138" s="7"/>
      <c r="BF138" s="7"/>
      <c r="BG138" s="7"/>
      <c r="BH138" s="7"/>
      <c r="BI138" s="385"/>
      <c r="BJ138" s="7"/>
      <c r="BK138" s="7"/>
      <c r="BL138" s="7"/>
      <c r="BM138" s="7"/>
      <c r="BN138" s="7"/>
      <c r="BO138" s="7"/>
      <c r="BP138" s="7"/>
      <c r="BQ138" s="7"/>
      <c r="BR138" s="7"/>
      <c r="BS138" s="7"/>
      <c r="BT138" s="7"/>
      <c r="BU138" s="7"/>
      <c r="BV138" s="7"/>
      <c r="BW138" s="7"/>
      <c r="BX138" s="7"/>
      <c r="BY138" s="7"/>
      <c r="BZ138" s="7"/>
      <c r="CA138" s="7"/>
      <c r="CB138" s="203"/>
      <c r="CC138" s="42" t="s">
        <v>843</v>
      </c>
      <c r="CD138" s="212"/>
      <c r="CF138" s="9"/>
      <c r="CG138" s="9"/>
    </row>
    <row r="139" spans="1:85" s="4" customFormat="1" ht="54" customHeight="1">
      <c r="A139" s="3"/>
      <c r="B139" s="941"/>
      <c r="C139" s="791"/>
      <c r="D139" s="144"/>
      <c r="E139" s="914"/>
      <c r="F139" s="905"/>
      <c r="G139" s="918"/>
      <c r="H139" s="829"/>
      <c r="I139" s="829"/>
      <c r="J139" s="930"/>
      <c r="K139" s="930"/>
      <c r="L139" s="286"/>
      <c r="M139" s="289"/>
      <c r="N139" s="905"/>
      <c r="O139" s="905"/>
      <c r="P139" s="905"/>
      <c r="Q139" s="12">
        <f t="shared" si="25"/>
        <v>123</v>
      </c>
      <c r="R139" s="145" t="s">
        <v>654</v>
      </c>
      <c r="S139" s="192" t="s">
        <v>655</v>
      </c>
      <c r="T139" s="324" t="s">
        <v>656</v>
      </c>
      <c r="U139" s="8" t="s">
        <v>653</v>
      </c>
      <c r="V139" s="15" t="s">
        <v>67</v>
      </c>
      <c r="W139" s="15"/>
      <c r="X139" s="15"/>
      <c r="Y139" s="905"/>
      <c r="Z139" s="555">
        <v>2</v>
      </c>
      <c r="AA139" s="15"/>
      <c r="AB139" s="9"/>
      <c r="AC139" s="9">
        <v>1</v>
      </c>
      <c r="AD139" s="9"/>
      <c r="AE139" s="9"/>
      <c r="AF139" s="9">
        <v>2</v>
      </c>
      <c r="AG139" s="9"/>
      <c r="AH139" s="9"/>
      <c r="AI139" s="9">
        <v>0</v>
      </c>
      <c r="AJ139" s="9"/>
      <c r="AK139" s="9"/>
      <c r="AL139" s="9">
        <v>0</v>
      </c>
      <c r="AM139" s="9"/>
      <c r="AN139" s="97">
        <f t="shared" si="20"/>
        <v>58700</v>
      </c>
      <c r="AO139" s="7">
        <f t="shared" si="12"/>
        <v>14000</v>
      </c>
      <c r="AP139" s="7">
        <v>14000</v>
      </c>
      <c r="AQ139" s="7">
        <v>0</v>
      </c>
      <c r="AR139" s="7">
        <v>0</v>
      </c>
      <c r="AS139" s="7">
        <v>0</v>
      </c>
      <c r="AT139" s="7">
        <v>0</v>
      </c>
      <c r="AU139" s="7">
        <v>0</v>
      </c>
      <c r="AV139" s="7">
        <v>0</v>
      </c>
      <c r="AW139" s="7">
        <v>0</v>
      </c>
      <c r="AX139" s="7">
        <v>0</v>
      </c>
      <c r="AY139" s="322">
        <f t="shared" si="21"/>
        <v>14450</v>
      </c>
      <c r="AZ139" s="7">
        <v>14450</v>
      </c>
      <c r="BA139" s="7">
        <v>0</v>
      </c>
      <c r="BB139" s="7">
        <v>0</v>
      </c>
      <c r="BC139" s="7">
        <v>0</v>
      </c>
      <c r="BD139" s="7">
        <v>0</v>
      </c>
      <c r="BE139" s="7">
        <v>0</v>
      </c>
      <c r="BF139" s="7">
        <v>0</v>
      </c>
      <c r="BG139" s="7">
        <v>0</v>
      </c>
      <c r="BH139" s="7">
        <v>0</v>
      </c>
      <c r="BI139" s="385">
        <f t="shared" si="22"/>
        <v>14900</v>
      </c>
      <c r="BJ139" s="7">
        <v>14900</v>
      </c>
      <c r="BK139" s="7">
        <v>0</v>
      </c>
      <c r="BL139" s="7">
        <v>0</v>
      </c>
      <c r="BM139" s="7">
        <v>0</v>
      </c>
      <c r="BN139" s="7">
        <v>0</v>
      </c>
      <c r="BO139" s="7">
        <v>0</v>
      </c>
      <c r="BP139" s="7">
        <v>0</v>
      </c>
      <c r="BQ139" s="7">
        <v>0</v>
      </c>
      <c r="BR139" s="7">
        <v>0</v>
      </c>
      <c r="BS139" s="7">
        <f t="shared" si="23"/>
        <v>15350</v>
      </c>
      <c r="BT139" s="7">
        <v>15350</v>
      </c>
      <c r="BU139" s="7">
        <v>0</v>
      </c>
      <c r="BV139" s="7">
        <v>0</v>
      </c>
      <c r="BW139" s="7">
        <v>0</v>
      </c>
      <c r="BX139" s="7">
        <v>0</v>
      </c>
      <c r="BY139" s="7">
        <v>0</v>
      </c>
      <c r="BZ139" s="7">
        <v>0</v>
      </c>
      <c r="CA139" s="7">
        <v>0</v>
      </c>
      <c r="CB139" s="203">
        <v>0</v>
      </c>
      <c r="CC139" s="42" t="s">
        <v>657</v>
      </c>
      <c r="CD139" s="211"/>
      <c r="CF139" s="256" t="s">
        <v>1150</v>
      </c>
      <c r="CG139" s="9">
        <v>14.45</v>
      </c>
    </row>
    <row r="140" spans="1:85" s="4" customFormat="1" ht="46.5" customHeight="1">
      <c r="A140" s="3"/>
      <c r="B140" s="941"/>
      <c r="C140" s="791"/>
      <c r="D140" s="144"/>
      <c r="E140" s="913"/>
      <c r="F140" s="905"/>
      <c r="G140" s="918"/>
      <c r="H140" s="830"/>
      <c r="I140" s="830"/>
      <c r="J140" s="931"/>
      <c r="K140" s="931"/>
      <c r="L140" s="287"/>
      <c r="M140" s="290"/>
      <c r="N140" s="865"/>
      <c r="O140" s="865"/>
      <c r="P140" s="865"/>
      <c r="Q140" s="12">
        <f t="shared" si="25"/>
        <v>124</v>
      </c>
      <c r="R140" s="145" t="s">
        <v>654</v>
      </c>
      <c r="S140" s="192" t="s">
        <v>655</v>
      </c>
      <c r="T140" s="325" t="s">
        <v>658</v>
      </c>
      <c r="U140" s="36" t="s">
        <v>659</v>
      </c>
      <c r="V140" s="49" t="s">
        <v>77</v>
      </c>
      <c r="W140" s="9"/>
      <c r="X140" s="9"/>
      <c r="Y140" s="865"/>
      <c r="Z140" s="7" t="s">
        <v>660</v>
      </c>
      <c r="AA140" s="9"/>
      <c r="AB140" s="9"/>
      <c r="AC140" s="9">
        <v>300</v>
      </c>
      <c r="AD140" s="9"/>
      <c r="AE140" s="9"/>
      <c r="AF140" s="9">
        <v>400</v>
      </c>
      <c r="AG140" s="9"/>
      <c r="AH140" s="9"/>
      <c r="AI140" s="9">
        <v>600</v>
      </c>
      <c r="AJ140" s="9"/>
      <c r="AK140" s="9"/>
      <c r="AL140" s="9">
        <v>700</v>
      </c>
      <c r="AM140" s="9"/>
      <c r="AN140" s="97">
        <f t="shared" si="20"/>
        <v>2418700</v>
      </c>
      <c r="AO140" s="7">
        <f t="shared" si="12"/>
        <v>2374000</v>
      </c>
      <c r="AP140" s="7">
        <v>14000</v>
      </c>
      <c r="AQ140" s="7">
        <v>0</v>
      </c>
      <c r="AR140" s="7">
        <v>0</v>
      </c>
      <c r="AS140" s="7">
        <v>0</v>
      </c>
      <c r="AT140" s="7">
        <v>0</v>
      </c>
      <c r="AU140" s="7">
        <v>2300000</v>
      </c>
      <c r="AV140" s="7">
        <v>60000</v>
      </c>
      <c r="AW140" s="7">
        <v>0</v>
      </c>
      <c r="AX140" s="7">
        <v>0</v>
      </c>
      <c r="AY140" s="322">
        <f t="shared" si="21"/>
        <v>14450</v>
      </c>
      <c r="AZ140" s="7">
        <v>14450</v>
      </c>
      <c r="BA140" s="7">
        <v>0</v>
      </c>
      <c r="BB140" s="7">
        <v>0</v>
      </c>
      <c r="BC140" s="7">
        <v>0</v>
      </c>
      <c r="BD140" s="7">
        <v>0</v>
      </c>
      <c r="BE140" s="7">
        <v>0</v>
      </c>
      <c r="BF140" s="7">
        <v>0</v>
      </c>
      <c r="BG140" s="7">
        <v>0</v>
      </c>
      <c r="BH140" s="7">
        <v>0</v>
      </c>
      <c r="BI140" s="385">
        <f t="shared" si="22"/>
        <v>14900</v>
      </c>
      <c r="BJ140" s="7">
        <v>14900</v>
      </c>
      <c r="BK140" s="7">
        <v>0</v>
      </c>
      <c r="BL140" s="7">
        <v>0</v>
      </c>
      <c r="BM140" s="7">
        <v>0</v>
      </c>
      <c r="BN140" s="7">
        <v>0</v>
      </c>
      <c r="BO140" s="7">
        <v>0</v>
      </c>
      <c r="BP140" s="7">
        <v>0</v>
      </c>
      <c r="BQ140" s="7">
        <v>0</v>
      </c>
      <c r="BR140" s="7">
        <v>0</v>
      </c>
      <c r="BS140" s="7">
        <f t="shared" si="23"/>
        <v>15350</v>
      </c>
      <c r="BT140" s="7">
        <v>15350</v>
      </c>
      <c r="BU140" s="7">
        <v>0</v>
      </c>
      <c r="BV140" s="7">
        <v>0</v>
      </c>
      <c r="BW140" s="7">
        <v>0</v>
      </c>
      <c r="BX140" s="7">
        <v>0</v>
      </c>
      <c r="BY140" s="7">
        <v>0</v>
      </c>
      <c r="BZ140" s="7">
        <v>0</v>
      </c>
      <c r="CA140" s="7">
        <v>0</v>
      </c>
      <c r="CB140" s="203">
        <v>0</v>
      </c>
      <c r="CC140" s="42" t="s">
        <v>641</v>
      </c>
      <c r="CD140" s="211"/>
      <c r="CF140" s="256" t="s">
        <v>1140</v>
      </c>
      <c r="CG140" s="9">
        <v>14.45</v>
      </c>
    </row>
    <row r="141" spans="1:85" s="4" customFormat="1" ht="96" customHeight="1">
      <c r="A141" s="3"/>
      <c r="B141" s="941"/>
      <c r="C141" s="791"/>
      <c r="D141" s="144"/>
      <c r="E141" s="913"/>
      <c r="F141" s="905"/>
      <c r="G141" s="918"/>
      <c r="H141" s="920" t="s">
        <v>661</v>
      </c>
      <c r="I141" s="828">
        <f>I137+1</f>
        <v>54</v>
      </c>
      <c r="J141" s="802" t="s">
        <v>662</v>
      </c>
      <c r="K141" s="802" t="s">
        <v>663</v>
      </c>
      <c r="L141" s="890">
        <v>1</v>
      </c>
      <c r="M141" s="890" t="s">
        <v>664</v>
      </c>
      <c r="N141" s="9"/>
      <c r="O141" s="9"/>
      <c r="P141" s="9"/>
      <c r="Q141" s="12">
        <f t="shared" si="25"/>
        <v>125</v>
      </c>
      <c r="R141" s="9" t="s">
        <v>665</v>
      </c>
      <c r="S141" s="185" t="s">
        <v>666</v>
      </c>
      <c r="T141" s="325" t="s">
        <v>667</v>
      </c>
      <c r="U141" s="36" t="s">
        <v>668</v>
      </c>
      <c r="V141" s="30" t="s">
        <v>67</v>
      </c>
      <c r="W141" s="9"/>
      <c r="X141" s="9"/>
      <c r="Y141" s="9"/>
      <c r="Z141" s="7">
        <v>1</v>
      </c>
      <c r="AA141" s="9"/>
      <c r="AB141" s="9"/>
      <c r="AC141" s="9">
        <v>0</v>
      </c>
      <c r="AD141" s="9"/>
      <c r="AE141" s="9"/>
      <c r="AF141" s="9">
        <v>1</v>
      </c>
      <c r="AG141" s="9"/>
      <c r="AH141" s="9"/>
      <c r="AI141" s="9">
        <v>0</v>
      </c>
      <c r="AJ141" s="9"/>
      <c r="AK141" s="9"/>
      <c r="AL141" s="9">
        <v>0</v>
      </c>
      <c r="AM141" s="9"/>
      <c r="AN141" s="97">
        <f t="shared" si="20"/>
        <v>70000</v>
      </c>
      <c r="AO141" s="7">
        <f t="shared" si="12"/>
        <v>0</v>
      </c>
      <c r="AP141" s="7">
        <v>0</v>
      </c>
      <c r="AQ141" s="7">
        <v>0</v>
      </c>
      <c r="AR141" s="7">
        <v>0</v>
      </c>
      <c r="AS141" s="7">
        <v>0</v>
      </c>
      <c r="AT141" s="7">
        <v>0</v>
      </c>
      <c r="AU141" s="7">
        <v>0</v>
      </c>
      <c r="AV141" s="7">
        <v>0</v>
      </c>
      <c r="AW141" s="7">
        <v>0</v>
      </c>
      <c r="AX141" s="7">
        <v>0</v>
      </c>
      <c r="AY141" s="322">
        <f t="shared" si="21"/>
        <v>70000</v>
      </c>
      <c r="AZ141" s="7">
        <v>0</v>
      </c>
      <c r="BA141" s="7">
        <v>0</v>
      </c>
      <c r="BB141" s="7">
        <v>70000</v>
      </c>
      <c r="BC141" s="7">
        <v>0</v>
      </c>
      <c r="BD141" s="7">
        <v>0</v>
      </c>
      <c r="BE141" s="7">
        <v>0</v>
      </c>
      <c r="BF141" s="7">
        <v>0</v>
      </c>
      <c r="BG141" s="7">
        <v>0</v>
      </c>
      <c r="BH141" s="7">
        <v>0</v>
      </c>
      <c r="BI141" s="385">
        <f t="shared" si="22"/>
        <v>0</v>
      </c>
      <c r="BJ141" s="7">
        <v>0</v>
      </c>
      <c r="BK141" s="7">
        <v>0</v>
      </c>
      <c r="BL141" s="7">
        <v>0</v>
      </c>
      <c r="BM141" s="7">
        <v>0</v>
      </c>
      <c r="BN141" s="7">
        <v>0</v>
      </c>
      <c r="BO141" s="7">
        <v>0</v>
      </c>
      <c r="BP141" s="7">
        <v>0</v>
      </c>
      <c r="BQ141" s="7">
        <v>0</v>
      </c>
      <c r="BR141" s="7">
        <v>0</v>
      </c>
      <c r="BS141" s="7">
        <f t="shared" si="23"/>
        <v>0</v>
      </c>
      <c r="BT141" s="7">
        <v>0</v>
      </c>
      <c r="BU141" s="7">
        <v>0</v>
      </c>
      <c r="BV141" s="7">
        <v>0</v>
      </c>
      <c r="BW141" s="7">
        <v>0</v>
      </c>
      <c r="BX141" s="7">
        <v>0</v>
      </c>
      <c r="BY141" s="7">
        <v>0</v>
      </c>
      <c r="BZ141" s="7">
        <v>0</v>
      </c>
      <c r="CA141" s="7">
        <v>0</v>
      </c>
      <c r="CB141" s="203">
        <v>0</v>
      </c>
      <c r="CC141" s="42" t="s">
        <v>669</v>
      </c>
      <c r="CD141" s="211"/>
      <c r="CF141" s="9"/>
      <c r="CG141" s="9"/>
    </row>
    <row r="142" spans="1:85" s="4" customFormat="1" ht="78" customHeight="1">
      <c r="A142" s="3"/>
      <c r="B142" s="941"/>
      <c r="C142" s="791"/>
      <c r="D142" s="144"/>
      <c r="E142" s="913"/>
      <c r="F142" s="905"/>
      <c r="G142" s="918"/>
      <c r="H142" s="921"/>
      <c r="I142" s="829"/>
      <c r="J142" s="803"/>
      <c r="K142" s="803"/>
      <c r="L142" s="890"/>
      <c r="M142" s="890"/>
      <c r="N142" s="9"/>
      <c r="O142" s="9"/>
      <c r="P142" s="9"/>
      <c r="Q142" s="12">
        <f>Q141+1</f>
        <v>126</v>
      </c>
      <c r="R142" s="9" t="s">
        <v>670</v>
      </c>
      <c r="S142" s="185" t="s">
        <v>671</v>
      </c>
      <c r="T142" s="387" t="s">
        <v>672</v>
      </c>
      <c r="U142" s="13" t="s">
        <v>673</v>
      </c>
      <c r="V142" s="30" t="s">
        <v>67</v>
      </c>
      <c r="W142" s="9"/>
      <c r="X142" s="9"/>
      <c r="Y142" s="9"/>
      <c r="Z142" s="7">
        <v>1</v>
      </c>
      <c r="AA142" s="9"/>
      <c r="AB142" s="9"/>
      <c r="AC142" s="9">
        <v>0</v>
      </c>
      <c r="AD142" s="9"/>
      <c r="AE142" s="9"/>
      <c r="AF142" s="9">
        <v>1</v>
      </c>
      <c r="AG142" s="9"/>
      <c r="AH142" s="9"/>
      <c r="AI142" s="9">
        <v>0</v>
      </c>
      <c r="AJ142" s="9"/>
      <c r="AK142" s="9"/>
      <c r="AL142" s="9">
        <v>0</v>
      </c>
      <c r="AM142" s="9"/>
      <c r="AN142" s="97">
        <f t="shared" si="20"/>
        <v>6000</v>
      </c>
      <c r="AO142" s="7">
        <f t="shared" si="12"/>
        <v>0</v>
      </c>
      <c r="AP142" s="7">
        <v>0</v>
      </c>
      <c r="AQ142" s="7">
        <v>0</v>
      </c>
      <c r="AR142" s="7">
        <v>0</v>
      </c>
      <c r="AS142" s="7">
        <v>0</v>
      </c>
      <c r="AT142" s="7">
        <v>0</v>
      </c>
      <c r="AU142" s="7">
        <v>0</v>
      </c>
      <c r="AV142" s="7">
        <v>0</v>
      </c>
      <c r="AW142" s="7">
        <v>0</v>
      </c>
      <c r="AX142" s="7">
        <v>0</v>
      </c>
      <c r="AY142" s="322">
        <f t="shared" si="21"/>
        <v>6000</v>
      </c>
      <c r="AZ142" s="7">
        <v>6000</v>
      </c>
      <c r="BA142" s="7">
        <v>0</v>
      </c>
      <c r="BB142" s="7">
        <v>0</v>
      </c>
      <c r="BC142" s="7">
        <v>0</v>
      </c>
      <c r="BD142" s="7">
        <v>0</v>
      </c>
      <c r="BE142" s="7">
        <v>0</v>
      </c>
      <c r="BF142" s="7">
        <v>0</v>
      </c>
      <c r="BG142" s="7">
        <v>0</v>
      </c>
      <c r="BH142" s="7">
        <v>0</v>
      </c>
      <c r="BI142" s="385">
        <f t="shared" si="22"/>
        <v>0</v>
      </c>
      <c r="BJ142" s="7">
        <v>0</v>
      </c>
      <c r="BK142" s="7">
        <v>0</v>
      </c>
      <c r="BL142" s="7">
        <v>0</v>
      </c>
      <c r="BM142" s="7">
        <v>0</v>
      </c>
      <c r="BN142" s="7">
        <v>0</v>
      </c>
      <c r="BO142" s="7">
        <v>0</v>
      </c>
      <c r="BP142" s="7">
        <v>0</v>
      </c>
      <c r="BQ142" s="7">
        <v>0</v>
      </c>
      <c r="BR142" s="7">
        <v>0</v>
      </c>
      <c r="BS142" s="7">
        <f t="shared" si="23"/>
        <v>0</v>
      </c>
      <c r="BT142" s="7">
        <v>0</v>
      </c>
      <c r="BU142" s="7">
        <v>0</v>
      </c>
      <c r="BV142" s="7">
        <v>0</v>
      </c>
      <c r="BW142" s="7">
        <v>0</v>
      </c>
      <c r="BX142" s="7">
        <v>0</v>
      </c>
      <c r="BY142" s="7">
        <v>0</v>
      </c>
      <c r="BZ142" s="7">
        <v>0</v>
      </c>
      <c r="CA142" s="7">
        <v>0</v>
      </c>
      <c r="CB142" s="203">
        <v>0</v>
      </c>
      <c r="CC142" s="42" t="s">
        <v>641</v>
      </c>
      <c r="CD142" s="211"/>
      <c r="CF142" s="256" t="s">
        <v>1141</v>
      </c>
      <c r="CG142" s="9">
        <v>6</v>
      </c>
    </row>
    <row r="143" spans="1:85" s="4" customFormat="1" ht="117.75" customHeight="1">
      <c r="A143" s="3"/>
      <c r="B143" s="941"/>
      <c r="C143" s="791"/>
      <c r="D143" s="144"/>
      <c r="E143" s="913"/>
      <c r="F143" s="905"/>
      <c r="G143" s="918"/>
      <c r="H143" s="921"/>
      <c r="I143" s="829"/>
      <c r="J143" s="803"/>
      <c r="K143" s="803"/>
      <c r="L143" s="890">
        <v>0</v>
      </c>
      <c r="M143" s="793" t="s">
        <v>674</v>
      </c>
      <c r="N143" s="890"/>
      <c r="O143" s="890"/>
      <c r="P143" s="890"/>
      <c r="Q143" s="12">
        <f>Q142+1</f>
        <v>127</v>
      </c>
      <c r="R143" s="9" t="s">
        <v>590</v>
      </c>
      <c r="S143" s="185" t="s">
        <v>591</v>
      </c>
      <c r="T143" s="391" t="s">
        <v>675</v>
      </c>
      <c r="U143" s="36" t="s">
        <v>676</v>
      </c>
      <c r="V143" s="49" t="s">
        <v>67</v>
      </c>
      <c r="W143" s="9"/>
      <c r="X143" s="9"/>
      <c r="Y143" s="890"/>
      <c r="Z143" s="7">
        <v>1</v>
      </c>
      <c r="AA143" s="9"/>
      <c r="AB143" s="9"/>
      <c r="AC143" s="9">
        <v>0</v>
      </c>
      <c r="AD143" s="9"/>
      <c r="AE143" s="9"/>
      <c r="AF143" s="9">
        <v>1</v>
      </c>
      <c r="AG143" s="9"/>
      <c r="AH143" s="9"/>
      <c r="AI143" s="9">
        <v>0</v>
      </c>
      <c r="AJ143" s="9"/>
      <c r="AK143" s="9"/>
      <c r="AL143" s="9">
        <v>0</v>
      </c>
      <c r="AM143" s="9"/>
      <c r="AN143" s="97">
        <f t="shared" si="20"/>
        <v>32650</v>
      </c>
      <c r="AO143" s="7">
        <f t="shared" si="12"/>
        <v>6000</v>
      </c>
      <c r="AP143" s="7">
        <v>6000</v>
      </c>
      <c r="AQ143" s="7">
        <v>0</v>
      </c>
      <c r="AR143" s="7">
        <v>0</v>
      </c>
      <c r="AS143" s="7">
        <v>0</v>
      </c>
      <c r="AT143" s="7">
        <v>0</v>
      </c>
      <c r="AU143" s="7">
        <v>0</v>
      </c>
      <c r="AV143" s="7">
        <v>0</v>
      </c>
      <c r="AW143" s="7">
        <v>0</v>
      </c>
      <c r="AX143" s="7">
        <v>0</v>
      </c>
      <c r="AY143" s="322">
        <f t="shared" si="21"/>
        <v>8650</v>
      </c>
      <c r="AZ143" s="7">
        <v>8650</v>
      </c>
      <c r="BA143" s="7">
        <v>0</v>
      </c>
      <c r="BB143" s="7">
        <v>0</v>
      </c>
      <c r="BC143" s="7">
        <v>0</v>
      </c>
      <c r="BD143" s="7">
        <v>0</v>
      </c>
      <c r="BE143" s="7">
        <v>0</v>
      </c>
      <c r="BF143" s="7">
        <v>0</v>
      </c>
      <c r="BG143" s="7">
        <v>0</v>
      </c>
      <c r="BH143" s="7">
        <v>0</v>
      </c>
      <c r="BI143" s="385">
        <f t="shared" si="22"/>
        <v>8900</v>
      </c>
      <c r="BJ143" s="7">
        <v>8900</v>
      </c>
      <c r="BK143" s="7">
        <v>0</v>
      </c>
      <c r="BL143" s="7">
        <v>0</v>
      </c>
      <c r="BM143" s="7">
        <v>0</v>
      </c>
      <c r="BN143" s="7">
        <v>0</v>
      </c>
      <c r="BO143" s="7">
        <v>0</v>
      </c>
      <c r="BP143" s="7">
        <v>0</v>
      </c>
      <c r="BQ143" s="7">
        <v>0</v>
      </c>
      <c r="BR143" s="7">
        <v>0</v>
      </c>
      <c r="BS143" s="7">
        <f t="shared" si="23"/>
        <v>9100</v>
      </c>
      <c r="BT143" s="7">
        <v>9100</v>
      </c>
      <c r="BU143" s="7">
        <v>0</v>
      </c>
      <c r="BV143" s="7">
        <v>0</v>
      </c>
      <c r="BW143" s="7">
        <v>0</v>
      </c>
      <c r="BX143" s="7">
        <v>0</v>
      </c>
      <c r="BY143" s="7">
        <v>0</v>
      </c>
      <c r="BZ143" s="7">
        <v>0</v>
      </c>
      <c r="CA143" s="7">
        <v>0</v>
      </c>
      <c r="CB143" s="203">
        <v>0</v>
      </c>
      <c r="CC143" s="42" t="s">
        <v>669</v>
      </c>
      <c r="CD143" s="211"/>
      <c r="CF143" s="256" t="s">
        <v>1142</v>
      </c>
      <c r="CG143" s="9">
        <v>8.6</v>
      </c>
    </row>
    <row r="144" spans="1:85" s="4" customFormat="1" ht="88.5" customHeight="1">
      <c r="A144" s="3"/>
      <c r="B144" s="944"/>
      <c r="C144" s="792"/>
      <c r="D144" s="146"/>
      <c r="E144" s="915"/>
      <c r="F144" s="865"/>
      <c r="G144" s="919"/>
      <c r="H144" s="922"/>
      <c r="I144" s="830"/>
      <c r="J144" s="804"/>
      <c r="K144" s="804"/>
      <c r="L144" s="890"/>
      <c r="M144" s="793"/>
      <c r="N144" s="890"/>
      <c r="O144" s="890"/>
      <c r="P144" s="890"/>
      <c r="Q144" s="12">
        <f>Q143+1</f>
        <v>128</v>
      </c>
      <c r="R144" s="9" t="s">
        <v>590</v>
      </c>
      <c r="S144" s="185" t="s">
        <v>591</v>
      </c>
      <c r="T144" s="392" t="s">
        <v>677</v>
      </c>
      <c r="U144" s="36" t="s">
        <v>678</v>
      </c>
      <c r="V144" s="49" t="s">
        <v>77</v>
      </c>
      <c r="W144" s="9"/>
      <c r="X144" s="9"/>
      <c r="Y144" s="890"/>
      <c r="Z144" s="7">
        <v>1</v>
      </c>
      <c r="AA144" s="9"/>
      <c r="AB144" s="9"/>
      <c r="AC144" s="9">
        <v>500</v>
      </c>
      <c r="AD144" s="9"/>
      <c r="AE144" s="9"/>
      <c r="AF144" s="9">
        <v>1000</v>
      </c>
      <c r="AG144" s="9"/>
      <c r="AH144" s="9"/>
      <c r="AI144" s="9">
        <v>1500</v>
      </c>
      <c r="AJ144" s="9"/>
      <c r="AK144" s="9"/>
      <c r="AL144" s="9">
        <v>2000</v>
      </c>
      <c r="AM144" s="9"/>
      <c r="AN144" s="97">
        <f t="shared" si="20"/>
        <v>85600</v>
      </c>
      <c r="AO144" s="7">
        <f t="shared" si="12"/>
        <v>20000</v>
      </c>
      <c r="AP144" s="7">
        <v>0</v>
      </c>
      <c r="AQ144" s="7">
        <v>0</v>
      </c>
      <c r="AR144" s="7">
        <v>20000</v>
      </c>
      <c r="AS144" s="7">
        <v>0</v>
      </c>
      <c r="AT144" s="7">
        <v>0</v>
      </c>
      <c r="AU144" s="7">
        <v>0</v>
      </c>
      <c r="AV144" s="7">
        <v>0</v>
      </c>
      <c r="AW144" s="7">
        <v>0</v>
      </c>
      <c r="AX144" s="7">
        <v>0</v>
      </c>
      <c r="AY144" s="322">
        <f t="shared" si="21"/>
        <v>20600</v>
      </c>
      <c r="AZ144" s="7">
        <v>0</v>
      </c>
      <c r="BA144" s="7">
        <v>0</v>
      </c>
      <c r="BB144" s="7">
        <v>20600</v>
      </c>
      <c r="BC144" s="7">
        <v>0</v>
      </c>
      <c r="BD144" s="7">
        <v>0</v>
      </c>
      <c r="BE144" s="7">
        <v>0</v>
      </c>
      <c r="BF144" s="7">
        <v>0</v>
      </c>
      <c r="BG144" s="7">
        <v>0</v>
      </c>
      <c r="BH144" s="7">
        <v>0</v>
      </c>
      <c r="BI144" s="385">
        <f t="shared" si="22"/>
        <v>22000</v>
      </c>
      <c r="BJ144" s="7">
        <v>0</v>
      </c>
      <c r="BK144" s="7">
        <v>0</v>
      </c>
      <c r="BL144" s="7">
        <v>22000</v>
      </c>
      <c r="BM144" s="7">
        <v>0</v>
      </c>
      <c r="BN144" s="7">
        <v>0</v>
      </c>
      <c r="BO144" s="7">
        <v>0</v>
      </c>
      <c r="BP144" s="7">
        <v>0</v>
      </c>
      <c r="BQ144" s="7">
        <v>0</v>
      </c>
      <c r="BR144" s="7">
        <v>0</v>
      </c>
      <c r="BS144" s="7">
        <f t="shared" si="23"/>
        <v>23000</v>
      </c>
      <c r="BT144" s="7">
        <v>0</v>
      </c>
      <c r="BU144" s="7">
        <v>0</v>
      </c>
      <c r="BV144" s="7">
        <v>23000</v>
      </c>
      <c r="BW144" s="7">
        <v>0</v>
      </c>
      <c r="BX144" s="7">
        <v>0</v>
      </c>
      <c r="BY144" s="7">
        <v>0</v>
      </c>
      <c r="BZ144" s="7">
        <v>0</v>
      </c>
      <c r="CA144" s="7">
        <v>0</v>
      </c>
      <c r="CB144" s="203">
        <v>0</v>
      </c>
      <c r="CC144" s="42" t="s">
        <v>679</v>
      </c>
      <c r="CD144" s="212"/>
      <c r="CF144" s="256" t="s">
        <v>1143</v>
      </c>
      <c r="CG144" s="9">
        <v>20.6</v>
      </c>
    </row>
    <row r="145" spans="1:82" s="162" customFormat="1" ht="21" customHeight="1">
      <c r="A145" s="157"/>
      <c r="B145" s="173"/>
      <c r="C145" s="165"/>
      <c r="D145" s="31"/>
      <c r="E145" s="159"/>
      <c r="F145" s="159"/>
      <c r="G145" s="794" t="s">
        <v>680</v>
      </c>
      <c r="H145" s="795"/>
      <c r="I145" s="795"/>
      <c r="J145" s="795"/>
      <c r="K145" s="795"/>
      <c r="L145" s="795"/>
      <c r="M145" s="795"/>
      <c r="N145" s="795"/>
      <c r="O145" s="795"/>
      <c r="P145" s="795"/>
      <c r="Q145" s="795"/>
      <c r="R145" s="795"/>
      <c r="S145" s="795"/>
      <c r="T145" s="795"/>
      <c r="U145" s="795"/>
      <c r="V145" s="795"/>
      <c r="W145" s="795"/>
      <c r="X145" s="795"/>
      <c r="Y145" s="795"/>
      <c r="Z145" s="795"/>
      <c r="AA145" s="795"/>
      <c r="AB145" s="795"/>
      <c r="AC145" s="795"/>
      <c r="AD145" s="795"/>
      <c r="AE145" s="795"/>
      <c r="AF145" s="795"/>
      <c r="AG145" s="795"/>
      <c r="AH145" s="795"/>
      <c r="AI145" s="795"/>
      <c r="AJ145" s="795"/>
      <c r="AK145" s="795"/>
      <c r="AL145" s="795"/>
      <c r="AM145" s="796"/>
      <c r="AN145" s="160">
        <f>SUM(AN135:AN144)</f>
        <v>4319440</v>
      </c>
      <c r="AO145" s="161">
        <f aca="true" t="shared" si="26" ref="AO145:CB145">SUM(AO135:AO144)</f>
        <v>2875300</v>
      </c>
      <c r="AP145" s="161">
        <f t="shared" si="26"/>
        <v>128300</v>
      </c>
      <c r="AQ145" s="161">
        <f t="shared" si="26"/>
        <v>0</v>
      </c>
      <c r="AR145" s="161">
        <f t="shared" si="26"/>
        <v>387000</v>
      </c>
      <c r="AS145" s="161">
        <f t="shared" si="26"/>
        <v>0</v>
      </c>
      <c r="AT145" s="161">
        <f t="shared" si="26"/>
        <v>0</v>
      </c>
      <c r="AU145" s="161">
        <f t="shared" si="26"/>
        <v>2300000</v>
      </c>
      <c r="AV145" s="161">
        <f t="shared" si="26"/>
        <v>60000</v>
      </c>
      <c r="AW145" s="161">
        <f t="shared" si="26"/>
        <v>0</v>
      </c>
      <c r="AX145" s="161">
        <f t="shared" si="26"/>
        <v>0</v>
      </c>
      <c r="AY145" s="161">
        <f t="shared" si="26"/>
        <v>632150</v>
      </c>
      <c r="AZ145" s="161">
        <f t="shared" si="26"/>
        <v>160450</v>
      </c>
      <c r="BA145" s="161">
        <f t="shared" si="26"/>
        <v>0</v>
      </c>
      <c r="BB145" s="161">
        <f t="shared" si="26"/>
        <v>471700</v>
      </c>
      <c r="BC145" s="161">
        <f t="shared" si="26"/>
        <v>0</v>
      </c>
      <c r="BD145" s="161">
        <f t="shared" si="26"/>
        <v>0</v>
      </c>
      <c r="BE145" s="161">
        <f t="shared" si="26"/>
        <v>0</v>
      </c>
      <c r="BF145" s="161">
        <f t="shared" si="26"/>
        <v>0</v>
      </c>
      <c r="BG145" s="161">
        <f t="shared" si="26"/>
        <v>0</v>
      </c>
      <c r="BH145" s="161">
        <f t="shared" si="26"/>
        <v>0</v>
      </c>
      <c r="BI145" s="161">
        <f t="shared" si="26"/>
        <v>574110</v>
      </c>
      <c r="BJ145" s="161">
        <f t="shared" si="26"/>
        <v>159610</v>
      </c>
      <c r="BK145" s="161">
        <f t="shared" si="26"/>
        <v>0</v>
      </c>
      <c r="BL145" s="161">
        <f t="shared" si="26"/>
        <v>414500</v>
      </c>
      <c r="BM145" s="161">
        <f t="shared" si="26"/>
        <v>0</v>
      </c>
      <c r="BN145" s="161">
        <f t="shared" si="26"/>
        <v>0</v>
      </c>
      <c r="BO145" s="161">
        <f t="shared" si="26"/>
        <v>0</v>
      </c>
      <c r="BP145" s="161">
        <f t="shared" si="26"/>
        <v>0</v>
      </c>
      <c r="BQ145" s="161">
        <f t="shared" si="26"/>
        <v>0</v>
      </c>
      <c r="BR145" s="161">
        <f t="shared" si="26"/>
        <v>0</v>
      </c>
      <c r="BS145" s="161">
        <f t="shared" si="26"/>
        <v>374880</v>
      </c>
      <c r="BT145" s="161">
        <f t="shared" si="26"/>
        <v>163930</v>
      </c>
      <c r="BU145" s="161">
        <f t="shared" si="26"/>
        <v>0</v>
      </c>
      <c r="BV145" s="161">
        <f t="shared" si="26"/>
        <v>210950</v>
      </c>
      <c r="BW145" s="161">
        <f t="shared" si="26"/>
        <v>0</v>
      </c>
      <c r="BX145" s="161">
        <f t="shared" si="26"/>
        <v>0</v>
      </c>
      <c r="BY145" s="161">
        <f t="shared" si="26"/>
        <v>0</v>
      </c>
      <c r="BZ145" s="161">
        <f t="shared" si="26"/>
        <v>0</v>
      </c>
      <c r="CA145" s="161">
        <f t="shared" si="26"/>
        <v>0</v>
      </c>
      <c r="CB145" s="201">
        <f t="shared" si="26"/>
        <v>0</v>
      </c>
      <c r="CC145" s="217"/>
      <c r="CD145" s="211"/>
    </row>
    <row r="146" spans="1:82" s="162" customFormat="1" ht="23.25" customHeight="1">
      <c r="A146" s="157"/>
      <c r="B146" s="891" t="s">
        <v>681</v>
      </c>
      <c r="C146" s="892"/>
      <c r="D146" s="892"/>
      <c r="E146" s="892"/>
      <c r="F146" s="892"/>
      <c r="G146" s="892"/>
      <c r="H146" s="892"/>
      <c r="I146" s="892"/>
      <c r="J146" s="892"/>
      <c r="K146" s="892"/>
      <c r="L146" s="892"/>
      <c r="M146" s="892"/>
      <c r="N146" s="892"/>
      <c r="O146" s="892"/>
      <c r="P146" s="892"/>
      <c r="Q146" s="892"/>
      <c r="R146" s="892"/>
      <c r="S146" s="892"/>
      <c r="T146" s="892"/>
      <c r="U146" s="893"/>
      <c r="V146" s="227"/>
      <c r="W146" s="228"/>
      <c r="X146" s="228"/>
      <c r="Y146" s="228"/>
      <c r="Z146" s="229"/>
      <c r="AA146" s="230"/>
      <c r="AB146" s="230"/>
      <c r="AC146" s="230"/>
      <c r="AD146" s="230"/>
      <c r="AE146" s="230"/>
      <c r="AF146" s="230"/>
      <c r="AG146" s="230"/>
      <c r="AH146" s="230"/>
      <c r="AI146" s="230"/>
      <c r="AJ146" s="230"/>
      <c r="AK146" s="230"/>
      <c r="AL146" s="230"/>
      <c r="AM146" s="230"/>
      <c r="AN146" s="231">
        <f>+AN134+AN145</f>
        <v>8355045</v>
      </c>
      <c r="AO146" s="231">
        <f aca="true" t="shared" si="27" ref="AO146:CB146">+AO134+AO145</f>
        <v>4125000</v>
      </c>
      <c r="AP146" s="231">
        <f t="shared" si="27"/>
        <v>698000</v>
      </c>
      <c r="AQ146" s="231">
        <f t="shared" si="27"/>
        <v>0</v>
      </c>
      <c r="AR146" s="231">
        <f t="shared" si="27"/>
        <v>477000</v>
      </c>
      <c r="AS146" s="231">
        <f t="shared" si="27"/>
        <v>600000</v>
      </c>
      <c r="AT146" s="231">
        <f t="shared" si="27"/>
        <v>0</v>
      </c>
      <c r="AU146" s="231">
        <f t="shared" si="27"/>
        <v>2300000</v>
      </c>
      <c r="AV146" s="231">
        <f t="shared" si="27"/>
        <v>60000</v>
      </c>
      <c r="AW146" s="231">
        <f t="shared" si="27"/>
        <v>0</v>
      </c>
      <c r="AX146" s="231">
        <f t="shared" si="27"/>
        <v>0</v>
      </c>
      <c r="AY146" s="231">
        <f t="shared" si="27"/>
        <v>1637480</v>
      </c>
      <c r="AZ146" s="231">
        <f t="shared" si="27"/>
        <v>860480</v>
      </c>
      <c r="BA146" s="231">
        <f t="shared" si="27"/>
        <v>0</v>
      </c>
      <c r="BB146" s="231">
        <f t="shared" si="27"/>
        <v>537000</v>
      </c>
      <c r="BC146" s="231">
        <f t="shared" si="27"/>
        <v>0</v>
      </c>
      <c r="BD146" s="231">
        <f t="shared" si="27"/>
        <v>0</v>
      </c>
      <c r="BE146" s="231">
        <f t="shared" si="27"/>
        <v>0</v>
      </c>
      <c r="BF146" s="231">
        <f t="shared" si="27"/>
        <v>0</v>
      </c>
      <c r="BG146" s="231">
        <f t="shared" si="27"/>
        <v>240000</v>
      </c>
      <c r="BH146" s="231">
        <f t="shared" si="27"/>
        <v>0</v>
      </c>
      <c r="BI146" s="231">
        <f t="shared" si="27"/>
        <v>1449110</v>
      </c>
      <c r="BJ146" s="231">
        <f t="shared" si="27"/>
        <v>967510</v>
      </c>
      <c r="BK146" s="231">
        <f t="shared" si="27"/>
        <v>0</v>
      </c>
      <c r="BL146" s="231">
        <f t="shared" si="27"/>
        <v>481600</v>
      </c>
      <c r="BM146" s="231">
        <f t="shared" si="27"/>
        <v>0</v>
      </c>
      <c r="BN146" s="231">
        <f t="shared" si="27"/>
        <v>0</v>
      </c>
      <c r="BO146" s="231">
        <f t="shared" si="27"/>
        <v>0</v>
      </c>
      <c r="BP146" s="231">
        <f t="shared" si="27"/>
        <v>0</v>
      </c>
      <c r="BQ146" s="231">
        <f t="shared" si="27"/>
        <v>0</v>
      </c>
      <c r="BR146" s="231">
        <f t="shared" si="27"/>
        <v>0</v>
      </c>
      <c r="BS146" s="231">
        <f t="shared" si="27"/>
        <v>1280455</v>
      </c>
      <c r="BT146" s="231">
        <f t="shared" si="27"/>
        <v>999605</v>
      </c>
      <c r="BU146" s="231">
        <f t="shared" si="27"/>
        <v>0</v>
      </c>
      <c r="BV146" s="231">
        <f t="shared" si="27"/>
        <v>280850</v>
      </c>
      <c r="BW146" s="231">
        <f t="shared" si="27"/>
        <v>0</v>
      </c>
      <c r="BX146" s="231">
        <f t="shared" si="27"/>
        <v>0</v>
      </c>
      <c r="BY146" s="231">
        <f t="shared" si="27"/>
        <v>0</v>
      </c>
      <c r="BZ146" s="231">
        <f t="shared" si="27"/>
        <v>0</v>
      </c>
      <c r="CA146" s="231">
        <f t="shared" si="27"/>
        <v>0</v>
      </c>
      <c r="CB146" s="232">
        <f t="shared" si="27"/>
        <v>0</v>
      </c>
      <c r="CC146" s="233"/>
      <c r="CD146" s="211"/>
    </row>
    <row r="147" spans="1:82" s="4" customFormat="1" ht="75.75" customHeight="1">
      <c r="A147" s="3"/>
      <c r="B147" s="894" t="s">
        <v>1067</v>
      </c>
      <c r="C147" s="897"/>
      <c r="D147" s="869" t="s">
        <v>528</v>
      </c>
      <c r="E147" s="869" t="s">
        <v>682</v>
      </c>
      <c r="F147" s="905"/>
      <c r="G147" s="803" t="s">
        <v>683</v>
      </c>
      <c r="H147" s="803" t="s">
        <v>684</v>
      </c>
      <c r="I147" s="803">
        <f>I141+1</f>
        <v>55</v>
      </c>
      <c r="J147" s="803" t="s">
        <v>685</v>
      </c>
      <c r="K147" s="803" t="s">
        <v>686</v>
      </c>
      <c r="L147" s="803">
        <v>1</v>
      </c>
      <c r="M147" s="803" t="s">
        <v>687</v>
      </c>
      <c r="N147" s="803"/>
      <c r="O147" s="803"/>
      <c r="P147" s="803"/>
      <c r="Q147" s="15">
        <f>Q144+1</f>
        <v>129</v>
      </c>
      <c r="R147" s="803" t="s">
        <v>688</v>
      </c>
      <c r="S147" s="911" t="s">
        <v>689</v>
      </c>
      <c r="T147" s="67" t="s">
        <v>690</v>
      </c>
      <c r="U147" s="67" t="s">
        <v>691</v>
      </c>
      <c r="V147" s="803" t="s">
        <v>67</v>
      </c>
      <c r="W147" s="803"/>
      <c r="X147" s="803"/>
      <c r="Y147" s="803"/>
      <c r="Z147" s="803">
        <v>1</v>
      </c>
      <c r="AA147" s="803"/>
      <c r="AB147" s="803"/>
      <c r="AC147" s="803">
        <v>0</v>
      </c>
      <c r="AD147" s="803"/>
      <c r="AE147" s="803"/>
      <c r="AF147" s="803">
        <v>1</v>
      </c>
      <c r="AG147" s="803"/>
      <c r="AH147" s="803"/>
      <c r="AI147" s="803">
        <v>0</v>
      </c>
      <c r="AJ147" s="803"/>
      <c r="AK147" s="803"/>
      <c r="AL147" s="803">
        <v>0</v>
      </c>
      <c r="AM147" s="803">
        <v>0</v>
      </c>
      <c r="AN147" s="888">
        <f aca="true" t="shared" si="28" ref="AN147:AN183">+AO147+AY147+BI147+BS147</f>
        <v>15000</v>
      </c>
      <c r="AO147" s="881">
        <f aca="true" t="shared" si="29" ref="AO147:AO182">SUM(AP147:AW147)</f>
        <v>0</v>
      </c>
      <c r="AP147" s="881">
        <v>0</v>
      </c>
      <c r="AQ147" s="881">
        <v>0</v>
      </c>
      <c r="AR147" s="881">
        <v>0</v>
      </c>
      <c r="AS147" s="881">
        <v>0</v>
      </c>
      <c r="AT147" s="881">
        <v>0</v>
      </c>
      <c r="AU147" s="881">
        <v>0</v>
      </c>
      <c r="AV147" s="881">
        <v>0</v>
      </c>
      <c r="AW147" s="881">
        <v>0</v>
      </c>
      <c r="AX147" s="881">
        <v>0</v>
      </c>
      <c r="AY147" s="881">
        <f aca="true" t="shared" si="30" ref="AY147:AY183">SUM(AZ147:BG147)</f>
        <v>15000</v>
      </c>
      <c r="AZ147" s="881">
        <v>15000</v>
      </c>
      <c r="BA147" s="881">
        <v>0</v>
      </c>
      <c r="BB147" s="881">
        <v>0</v>
      </c>
      <c r="BC147" s="881">
        <v>0</v>
      </c>
      <c r="BD147" s="881">
        <v>0</v>
      </c>
      <c r="BE147" s="881">
        <v>0</v>
      </c>
      <c r="BF147" s="881">
        <v>0</v>
      </c>
      <c r="BG147" s="881">
        <v>0</v>
      </c>
      <c r="BH147" s="881">
        <v>0</v>
      </c>
      <c r="BI147" s="881">
        <f aca="true" t="shared" si="31" ref="BI147:BI183">SUM(BJ147:BQ147)</f>
        <v>0</v>
      </c>
      <c r="BJ147" s="881">
        <v>0</v>
      </c>
      <c r="BK147" s="881">
        <v>0</v>
      </c>
      <c r="BL147" s="881">
        <v>0</v>
      </c>
      <c r="BM147" s="881">
        <v>0</v>
      </c>
      <c r="BN147" s="881">
        <v>0</v>
      </c>
      <c r="BO147" s="881">
        <v>0</v>
      </c>
      <c r="BP147" s="881">
        <v>0</v>
      </c>
      <c r="BQ147" s="881">
        <v>0</v>
      </c>
      <c r="BR147" s="881">
        <v>0</v>
      </c>
      <c r="BS147" s="881">
        <f aca="true" t="shared" si="32" ref="BS147:BS183">SUM(BT147:CA147)</f>
        <v>0</v>
      </c>
      <c r="BT147" s="881">
        <v>0</v>
      </c>
      <c r="BU147" s="881">
        <v>0</v>
      </c>
      <c r="BV147" s="881">
        <v>0</v>
      </c>
      <c r="BW147" s="881">
        <v>0</v>
      </c>
      <c r="BX147" s="881">
        <v>0</v>
      </c>
      <c r="BY147" s="881">
        <v>0</v>
      </c>
      <c r="BZ147" s="881">
        <v>0</v>
      </c>
      <c r="CA147" s="881">
        <v>0</v>
      </c>
      <c r="CB147" s="883">
        <v>0</v>
      </c>
      <c r="CC147" s="881" t="s">
        <v>511</v>
      </c>
      <c r="CD147" s="876" t="s">
        <v>692</v>
      </c>
    </row>
    <row r="148" spans="1:82" s="4" customFormat="1" ht="49.5" customHeight="1">
      <c r="A148" s="3"/>
      <c r="B148" s="894"/>
      <c r="C148" s="897"/>
      <c r="D148" s="869"/>
      <c r="E148" s="853"/>
      <c r="F148" s="865"/>
      <c r="G148" s="804"/>
      <c r="H148" s="804"/>
      <c r="I148" s="804"/>
      <c r="J148" s="804"/>
      <c r="K148" s="804"/>
      <c r="L148" s="804"/>
      <c r="M148" s="804"/>
      <c r="N148" s="804"/>
      <c r="O148" s="804"/>
      <c r="P148" s="804"/>
      <c r="Q148" s="67">
        <f>Q147+1</f>
        <v>130</v>
      </c>
      <c r="R148" s="804"/>
      <c r="S148" s="824"/>
      <c r="T148" s="8" t="s">
        <v>693</v>
      </c>
      <c r="U148" s="8" t="s">
        <v>694</v>
      </c>
      <c r="V148" s="804"/>
      <c r="W148" s="804"/>
      <c r="X148" s="804"/>
      <c r="Y148" s="804"/>
      <c r="Z148" s="804"/>
      <c r="AA148" s="804"/>
      <c r="AB148" s="804"/>
      <c r="AC148" s="804"/>
      <c r="AD148" s="804"/>
      <c r="AE148" s="804"/>
      <c r="AF148" s="804"/>
      <c r="AG148" s="804"/>
      <c r="AH148" s="804"/>
      <c r="AI148" s="804"/>
      <c r="AJ148" s="804"/>
      <c r="AK148" s="804"/>
      <c r="AL148" s="804"/>
      <c r="AM148" s="804"/>
      <c r="AN148" s="889"/>
      <c r="AO148" s="882"/>
      <c r="AP148" s="882"/>
      <c r="AQ148" s="882"/>
      <c r="AR148" s="882"/>
      <c r="AS148" s="882"/>
      <c r="AT148" s="882"/>
      <c r="AU148" s="882"/>
      <c r="AV148" s="882"/>
      <c r="AW148" s="882"/>
      <c r="AX148" s="882"/>
      <c r="AY148" s="882"/>
      <c r="AZ148" s="882"/>
      <c r="BA148" s="882"/>
      <c r="BB148" s="882"/>
      <c r="BC148" s="882"/>
      <c r="BD148" s="882"/>
      <c r="BE148" s="882"/>
      <c r="BF148" s="882"/>
      <c r="BG148" s="882"/>
      <c r="BH148" s="882"/>
      <c r="BI148" s="882"/>
      <c r="BJ148" s="882"/>
      <c r="BK148" s="882"/>
      <c r="BL148" s="882"/>
      <c r="BM148" s="882"/>
      <c r="BN148" s="882"/>
      <c r="BO148" s="882"/>
      <c r="BP148" s="882"/>
      <c r="BQ148" s="882"/>
      <c r="BR148" s="882"/>
      <c r="BS148" s="882"/>
      <c r="BT148" s="882"/>
      <c r="BU148" s="882"/>
      <c r="BV148" s="882"/>
      <c r="BW148" s="882"/>
      <c r="BX148" s="882"/>
      <c r="BY148" s="882"/>
      <c r="BZ148" s="882"/>
      <c r="CA148" s="882"/>
      <c r="CB148" s="884"/>
      <c r="CC148" s="882"/>
      <c r="CD148" s="877"/>
    </row>
    <row r="149" spans="1:82" s="162" customFormat="1" ht="24" customHeight="1">
      <c r="A149" s="157"/>
      <c r="B149" s="895"/>
      <c r="C149" s="898"/>
      <c r="D149" s="869"/>
      <c r="E149" s="159"/>
      <c r="F149" s="159"/>
      <c r="G149" s="794" t="s">
        <v>695</v>
      </c>
      <c r="H149" s="795"/>
      <c r="I149" s="795"/>
      <c r="J149" s="795"/>
      <c r="K149" s="795"/>
      <c r="L149" s="795"/>
      <c r="M149" s="795"/>
      <c r="N149" s="795"/>
      <c r="O149" s="795"/>
      <c r="P149" s="795"/>
      <c r="Q149" s="795"/>
      <c r="R149" s="795"/>
      <c r="S149" s="795"/>
      <c r="T149" s="795"/>
      <c r="U149" s="795"/>
      <c r="V149" s="795"/>
      <c r="W149" s="795"/>
      <c r="X149" s="795"/>
      <c r="Y149" s="795"/>
      <c r="Z149" s="795"/>
      <c r="AA149" s="795"/>
      <c r="AB149" s="795"/>
      <c r="AC149" s="795"/>
      <c r="AD149" s="795"/>
      <c r="AE149" s="795"/>
      <c r="AF149" s="795"/>
      <c r="AG149" s="795"/>
      <c r="AH149" s="795"/>
      <c r="AI149" s="795"/>
      <c r="AJ149" s="795"/>
      <c r="AK149" s="795"/>
      <c r="AL149" s="795"/>
      <c r="AM149" s="796"/>
      <c r="AN149" s="160">
        <f>AN147</f>
        <v>15000</v>
      </c>
      <c r="AO149" s="161">
        <f aca="true" t="shared" si="33" ref="AO149:CB149">AO147</f>
        <v>0</v>
      </c>
      <c r="AP149" s="161">
        <f t="shared" si="33"/>
        <v>0</v>
      </c>
      <c r="AQ149" s="161">
        <f t="shared" si="33"/>
        <v>0</v>
      </c>
      <c r="AR149" s="161">
        <f t="shared" si="33"/>
        <v>0</v>
      </c>
      <c r="AS149" s="161">
        <f t="shared" si="33"/>
        <v>0</v>
      </c>
      <c r="AT149" s="161">
        <f t="shared" si="33"/>
        <v>0</v>
      </c>
      <c r="AU149" s="161">
        <f t="shared" si="33"/>
        <v>0</v>
      </c>
      <c r="AV149" s="161">
        <f t="shared" si="33"/>
        <v>0</v>
      </c>
      <c r="AW149" s="161">
        <f t="shared" si="33"/>
        <v>0</v>
      </c>
      <c r="AX149" s="161">
        <f t="shared" si="33"/>
        <v>0</v>
      </c>
      <c r="AY149" s="161">
        <f t="shared" si="33"/>
        <v>15000</v>
      </c>
      <c r="AZ149" s="161">
        <f t="shared" si="33"/>
        <v>15000</v>
      </c>
      <c r="BA149" s="161">
        <f t="shared" si="33"/>
        <v>0</v>
      </c>
      <c r="BB149" s="161">
        <f t="shared" si="33"/>
        <v>0</v>
      </c>
      <c r="BC149" s="161">
        <f t="shared" si="33"/>
        <v>0</v>
      </c>
      <c r="BD149" s="161">
        <f t="shared" si="33"/>
        <v>0</v>
      </c>
      <c r="BE149" s="161">
        <f t="shared" si="33"/>
        <v>0</v>
      </c>
      <c r="BF149" s="161">
        <f t="shared" si="33"/>
        <v>0</v>
      </c>
      <c r="BG149" s="161">
        <f t="shared" si="33"/>
        <v>0</v>
      </c>
      <c r="BH149" s="161">
        <f t="shared" si="33"/>
        <v>0</v>
      </c>
      <c r="BI149" s="161">
        <f t="shared" si="33"/>
        <v>0</v>
      </c>
      <c r="BJ149" s="161">
        <f t="shared" si="33"/>
        <v>0</v>
      </c>
      <c r="BK149" s="161">
        <f t="shared" si="33"/>
        <v>0</v>
      </c>
      <c r="BL149" s="161">
        <f t="shared" si="33"/>
        <v>0</v>
      </c>
      <c r="BM149" s="161">
        <f t="shared" si="33"/>
        <v>0</v>
      </c>
      <c r="BN149" s="161">
        <f t="shared" si="33"/>
        <v>0</v>
      </c>
      <c r="BO149" s="161">
        <f t="shared" si="33"/>
        <v>0</v>
      </c>
      <c r="BP149" s="161">
        <f t="shared" si="33"/>
        <v>0</v>
      </c>
      <c r="BQ149" s="161">
        <f t="shared" si="33"/>
        <v>0</v>
      </c>
      <c r="BR149" s="161">
        <f t="shared" si="33"/>
        <v>0</v>
      </c>
      <c r="BS149" s="161">
        <f t="shared" si="33"/>
        <v>0</v>
      </c>
      <c r="BT149" s="161">
        <f t="shared" si="33"/>
        <v>0</v>
      </c>
      <c r="BU149" s="161">
        <f t="shared" si="33"/>
        <v>0</v>
      </c>
      <c r="BV149" s="161">
        <f t="shared" si="33"/>
        <v>0</v>
      </c>
      <c r="BW149" s="161">
        <f t="shared" si="33"/>
        <v>0</v>
      </c>
      <c r="BX149" s="161">
        <f t="shared" si="33"/>
        <v>0</v>
      </c>
      <c r="BY149" s="161">
        <f t="shared" si="33"/>
        <v>0</v>
      </c>
      <c r="BZ149" s="161">
        <f t="shared" si="33"/>
        <v>0</v>
      </c>
      <c r="CA149" s="161">
        <f t="shared" si="33"/>
        <v>0</v>
      </c>
      <c r="CB149" s="201">
        <f t="shared" si="33"/>
        <v>0</v>
      </c>
      <c r="CC149" s="217"/>
      <c r="CD149" s="211"/>
    </row>
    <row r="150" spans="1:85" s="4" customFormat="1" ht="84" customHeight="1">
      <c r="A150" s="3"/>
      <c r="B150" s="894"/>
      <c r="C150" s="897"/>
      <c r="D150" s="869"/>
      <c r="E150" s="809" t="s">
        <v>696</v>
      </c>
      <c r="F150" s="802"/>
      <c r="G150" s="878" t="s">
        <v>697</v>
      </c>
      <c r="H150" s="816" t="s">
        <v>698</v>
      </c>
      <c r="I150" s="790">
        <f>I147+1</f>
        <v>56</v>
      </c>
      <c r="J150" s="803" t="s">
        <v>699</v>
      </c>
      <c r="K150" s="802" t="s">
        <v>700</v>
      </c>
      <c r="L150" s="802" t="s">
        <v>701</v>
      </c>
      <c r="M150" s="802" t="s">
        <v>702</v>
      </c>
      <c r="N150" s="9"/>
      <c r="O150" s="9"/>
      <c r="P150" s="9"/>
      <c r="Q150" s="12">
        <f>Q148+1</f>
        <v>131</v>
      </c>
      <c r="R150" s="9" t="s">
        <v>703</v>
      </c>
      <c r="S150" s="185" t="s">
        <v>704</v>
      </c>
      <c r="T150" s="325" t="s">
        <v>705</v>
      </c>
      <c r="U150" s="36" t="s">
        <v>706</v>
      </c>
      <c r="V150" s="54" t="s">
        <v>77</v>
      </c>
      <c r="W150" s="9"/>
      <c r="X150" s="9"/>
      <c r="Y150" s="9"/>
      <c r="Z150" s="10">
        <v>0.25</v>
      </c>
      <c r="AA150" s="9"/>
      <c r="AB150" s="9"/>
      <c r="AC150" s="11">
        <v>0.05</v>
      </c>
      <c r="AD150" s="9"/>
      <c r="AE150" s="9"/>
      <c r="AF150" s="11">
        <v>0.15</v>
      </c>
      <c r="AG150" s="9"/>
      <c r="AH150" s="9"/>
      <c r="AI150" s="11">
        <v>0.2</v>
      </c>
      <c r="AJ150" s="9"/>
      <c r="AK150" s="9"/>
      <c r="AL150" s="11">
        <v>0.25</v>
      </c>
      <c r="AM150" s="9"/>
      <c r="AN150" s="97">
        <f t="shared" si="28"/>
        <v>1284550</v>
      </c>
      <c r="AO150" s="354">
        <f t="shared" si="29"/>
        <v>307000</v>
      </c>
      <c r="AP150" s="354">
        <v>0</v>
      </c>
      <c r="AQ150" s="354">
        <v>47000</v>
      </c>
      <c r="AR150" s="354">
        <v>0</v>
      </c>
      <c r="AS150" s="354">
        <v>0</v>
      </c>
      <c r="AT150" s="354">
        <v>0</v>
      </c>
      <c r="AU150" s="354">
        <v>0</v>
      </c>
      <c r="AV150" s="354">
        <v>0</v>
      </c>
      <c r="AW150" s="354">
        <v>260000</v>
      </c>
      <c r="AX150" s="354">
        <v>0</v>
      </c>
      <c r="AY150" s="322">
        <f t="shared" si="30"/>
        <v>316400</v>
      </c>
      <c r="AZ150" s="7">
        <v>0</v>
      </c>
      <c r="BA150" s="7">
        <v>48400</v>
      </c>
      <c r="BB150" s="7">
        <v>0</v>
      </c>
      <c r="BC150" s="7">
        <v>0</v>
      </c>
      <c r="BD150" s="7">
        <v>0</v>
      </c>
      <c r="BE150" s="7">
        <v>0</v>
      </c>
      <c r="BF150" s="7">
        <v>0</v>
      </c>
      <c r="BG150" s="7">
        <v>268000</v>
      </c>
      <c r="BH150" s="7">
        <v>0</v>
      </c>
      <c r="BI150" s="385">
        <f t="shared" si="31"/>
        <v>325850</v>
      </c>
      <c r="BJ150" s="7">
        <v>0</v>
      </c>
      <c r="BK150" s="7">
        <v>49850</v>
      </c>
      <c r="BL150" s="7">
        <v>0</v>
      </c>
      <c r="BM150" s="7">
        <v>0</v>
      </c>
      <c r="BN150" s="7">
        <v>0</v>
      </c>
      <c r="BO150" s="7">
        <v>0</v>
      </c>
      <c r="BP150" s="7">
        <v>0</v>
      </c>
      <c r="BQ150" s="7">
        <v>276000</v>
      </c>
      <c r="BR150" s="7">
        <v>0</v>
      </c>
      <c r="BS150" s="7">
        <f t="shared" si="32"/>
        <v>335300</v>
      </c>
      <c r="BT150" s="7">
        <v>0</v>
      </c>
      <c r="BU150" s="7">
        <v>51300</v>
      </c>
      <c r="BV150" s="7">
        <v>0</v>
      </c>
      <c r="BW150" s="7">
        <v>0</v>
      </c>
      <c r="BX150" s="7">
        <v>0</v>
      </c>
      <c r="BY150" s="7">
        <v>0</v>
      </c>
      <c r="BZ150" s="7">
        <v>0</v>
      </c>
      <c r="CA150" s="7">
        <v>284000</v>
      </c>
      <c r="CB150" s="203">
        <v>0</v>
      </c>
      <c r="CC150" s="42" t="s">
        <v>641</v>
      </c>
      <c r="CD150" s="211"/>
      <c r="CF150" s="256" t="s">
        <v>1144</v>
      </c>
      <c r="CG150" s="9">
        <v>316</v>
      </c>
    </row>
    <row r="151" spans="1:85" s="4" customFormat="1" ht="63" customHeight="1">
      <c r="A151" s="3"/>
      <c r="B151" s="894"/>
      <c r="C151" s="897"/>
      <c r="D151" s="869"/>
      <c r="E151" s="810"/>
      <c r="F151" s="803"/>
      <c r="G151" s="879"/>
      <c r="H151" s="817"/>
      <c r="I151" s="791"/>
      <c r="J151" s="803"/>
      <c r="K151" s="803"/>
      <c r="L151" s="803"/>
      <c r="M151" s="803"/>
      <c r="N151" s="9"/>
      <c r="O151" s="9"/>
      <c r="P151" s="9"/>
      <c r="Q151" s="12">
        <f>Q150+1</f>
        <v>132</v>
      </c>
      <c r="R151" s="9" t="s">
        <v>707</v>
      </c>
      <c r="S151" s="185" t="s">
        <v>708</v>
      </c>
      <c r="T151" s="398" t="s">
        <v>709</v>
      </c>
      <c r="U151" s="36" t="s">
        <v>710</v>
      </c>
      <c r="V151" s="54"/>
      <c r="W151" s="9"/>
      <c r="X151" s="9"/>
      <c r="Y151" s="9"/>
      <c r="Z151" s="10"/>
      <c r="AA151" s="9"/>
      <c r="AB151" s="9"/>
      <c r="AC151" s="11"/>
      <c r="AD151" s="9"/>
      <c r="AE151" s="9"/>
      <c r="AF151" s="11"/>
      <c r="AG151" s="9"/>
      <c r="AH151" s="9"/>
      <c r="AI151" s="11"/>
      <c r="AJ151" s="9"/>
      <c r="AK151" s="9"/>
      <c r="AL151" s="11"/>
      <c r="AM151" s="9"/>
      <c r="AN151" s="97"/>
      <c r="AO151" s="7"/>
      <c r="AP151" s="7"/>
      <c r="AQ151" s="7"/>
      <c r="AR151" s="7"/>
      <c r="AS151" s="7"/>
      <c r="AT151" s="7"/>
      <c r="AU151" s="7"/>
      <c r="AV151" s="7"/>
      <c r="AW151" s="7"/>
      <c r="AX151" s="7"/>
      <c r="AY151" s="322"/>
      <c r="AZ151" s="7"/>
      <c r="BA151" s="7"/>
      <c r="BB151" s="7"/>
      <c r="BC151" s="7"/>
      <c r="BD151" s="7"/>
      <c r="BE151" s="7"/>
      <c r="BF151" s="7"/>
      <c r="BG151" s="7"/>
      <c r="BH151" s="7"/>
      <c r="BI151" s="385"/>
      <c r="BJ151" s="7"/>
      <c r="BK151" s="7"/>
      <c r="BL151" s="7"/>
      <c r="BM151" s="7"/>
      <c r="BN151" s="7"/>
      <c r="BO151" s="7"/>
      <c r="BP151" s="7"/>
      <c r="BQ151" s="7"/>
      <c r="BR151" s="7"/>
      <c r="BS151" s="7"/>
      <c r="BT151" s="7"/>
      <c r="BU151" s="7"/>
      <c r="BV151" s="7"/>
      <c r="BW151" s="7"/>
      <c r="BX151" s="7"/>
      <c r="BY151" s="7"/>
      <c r="BZ151" s="7"/>
      <c r="CA151" s="7"/>
      <c r="CB151" s="203"/>
      <c r="CC151" s="42" t="s">
        <v>880</v>
      </c>
      <c r="CD151" s="211"/>
      <c r="CF151" s="9"/>
      <c r="CG151" s="9"/>
    </row>
    <row r="152" spans="1:85" s="4" customFormat="1" ht="69" customHeight="1">
      <c r="A152" s="3"/>
      <c r="B152" s="894"/>
      <c r="C152" s="897"/>
      <c r="D152" s="869"/>
      <c r="E152" s="810"/>
      <c r="F152" s="803"/>
      <c r="G152" s="879"/>
      <c r="H152" s="817"/>
      <c r="I152" s="792"/>
      <c r="J152" s="803"/>
      <c r="K152" s="804"/>
      <c r="L152" s="804"/>
      <c r="M152" s="804"/>
      <c r="N152" s="9"/>
      <c r="O152" s="9"/>
      <c r="P152" s="9"/>
      <c r="Q152" s="12">
        <f>Q151+1</f>
        <v>133</v>
      </c>
      <c r="R152" s="9" t="s">
        <v>711</v>
      </c>
      <c r="S152" s="188" t="s">
        <v>712</v>
      </c>
      <c r="T152" s="325" t="s">
        <v>713</v>
      </c>
      <c r="U152" s="36" t="s">
        <v>714</v>
      </c>
      <c r="V152" s="49" t="s">
        <v>77</v>
      </c>
      <c r="W152" s="9"/>
      <c r="X152" s="9"/>
      <c r="Y152" s="9"/>
      <c r="Z152" s="7">
        <v>400</v>
      </c>
      <c r="AA152" s="9"/>
      <c r="AB152" s="9"/>
      <c r="AC152" s="9">
        <v>100</v>
      </c>
      <c r="AD152" s="9"/>
      <c r="AE152" s="9"/>
      <c r="AF152" s="9">
        <v>200</v>
      </c>
      <c r="AG152" s="9"/>
      <c r="AH152" s="9"/>
      <c r="AI152" s="9">
        <v>300</v>
      </c>
      <c r="AJ152" s="9"/>
      <c r="AK152" s="9"/>
      <c r="AL152" s="9">
        <v>400</v>
      </c>
      <c r="AM152" s="9"/>
      <c r="AN152" s="97">
        <f t="shared" si="28"/>
        <v>50500</v>
      </c>
      <c r="AO152" s="7">
        <f t="shared" si="29"/>
        <v>12000</v>
      </c>
      <c r="AP152" s="7">
        <v>0</v>
      </c>
      <c r="AQ152" s="7">
        <v>0</v>
      </c>
      <c r="AR152" s="7">
        <v>0</v>
      </c>
      <c r="AS152" s="7">
        <v>0</v>
      </c>
      <c r="AT152" s="7">
        <v>0</v>
      </c>
      <c r="AU152" s="7">
        <v>0</v>
      </c>
      <c r="AV152" s="7">
        <v>0</v>
      </c>
      <c r="AW152" s="7">
        <v>12000</v>
      </c>
      <c r="AX152" s="7">
        <v>0</v>
      </c>
      <c r="AY152" s="322">
        <f t="shared" si="30"/>
        <v>12500</v>
      </c>
      <c r="AZ152" s="7">
        <v>0</v>
      </c>
      <c r="BA152" s="7">
        <v>0</v>
      </c>
      <c r="BB152" s="7">
        <v>0</v>
      </c>
      <c r="BC152" s="7">
        <v>0</v>
      </c>
      <c r="BD152" s="7">
        <v>0</v>
      </c>
      <c r="BE152" s="7">
        <v>0</v>
      </c>
      <c r="BF152" s="7">
        <v>0</v>
      </c>
      <c r="BG152" s="7">
        <v>12500</v>
      </c>
      <c r="BH152" s="7">
        <v>0</v>
      </c>
      <c r="BI152" s="385">
        <f t="shared" si="31"/>
        <v>12800</v>
      </c>
      <c r="BJ152" s="7">
        <v>0</v>
      </c>
      <c r="BK152" s="7">
        <v>0</v>
      </c>
      <c r="BL152" s="7">
        <v>0</v>
      </c>
      <c r="BM152" s="7">
        <v>0</v>
      </c>
      <c r="BN152" s="7">
        <v>0</v>
      </c>
      <c r="BO152" s="7">
        <v>0</v>
      </c>
      <c r="BP152" s="7">
        <v>0</v>
      </c>
      <c r="BQ152" s="7">
        <v>12800</v>
      </c>
      <c r="BR152" s="7">
        <v>0</v>
      </c>
      <c r="BS152" s="7">
        <f t="shared" si="32"/>
        <v>13200</v>
      </c>
      <c r="BT152" s="7">
        <v>0</v>
      </c>
      <c r="BU152" s="7">
        <v>0</v>
      </c>
      <c r="BV152" s="7">
        <v>0</v>
      </c>
      <c r="BW152" s="7">
        <v>0</v>
      </c>
      <c r="BX152" s="7">
        <v>0</v>
      </c>
      <c r="BY152" s="7">
        <v>0</v>
      </c>
      <c r="BZ152" s="7">
        <v>0</v>
      </c>
      <c r="CA152" s="7">
        <v>13200</v>
      </c>
      <c r="CB152" s="203">
        <v>0</v>
      </c>
      <c r="CC152" s="42" t="s">
        <v>641</v>
      </c>
      <c r="CD152" s="211"/>
      <c r="CF152" s="256" t="s">
        <v>1145</v>
      </c>
      <c r="CG152" s="9">
        <v>12.5</v>
      </c>
    </row>
    <row r="153" spans="1:85" s="4" customFormat="1" ht="46.5" customHeight="1">
      <c r="A153" s="3"/>
      <c r="B153" s="894"/>
      <c r="C153" s="897"/>
      <c r="D153" s="869"/>
      <c r="E153" s="810"/>
      <c r="F153" s="803"/>
      <c r="G153" s="879"/>
      <c r="H153" s="817"/>
      <c r="I153" s="790">
        <f>I150+1</f>
        <v>57</v>
      </c>
      <c r="J153" s="802" t="s">
        <v>715</v>
      </c>
      <c r="K153" s="802" t="s">
        <v>716</v>
      </c>
      <c r="L153" s="802">
        <v>2928</v>
      </c>
      <c r="M153" s="802">
        <v>2800</v>
      </c>
      <c r="N153" s="9"/>
      <c r="O153" s="9"/>
      <c r="P153" s="9"/>
      <c r="Q153" s="12">
        <f aca="true" t="shared" si="34" ref="Q153:Q158">Q152+1</f>
        <v>134</v>
      </c>
      <c r="R153" s="9" t="s">
        <v>717</v>
      </c>
      <c r="S153" s="185" t="s">
        <v>718</v>
      </c>
      <c r="T153" s="325" t="s">
        <v>719</v>
      </c>
      <c r="U153" s="36" t="s">
        <v>720</v>
      </c>
      <c r="V153" s="49" t="s">
        <v>77</v>
      </c>
      <c r="W153" s="9"/>
      <c r="X153" s="9"/>
      <c r="Y153" s="9"/>
      <c r="Z153" s="7">
        <v>8</v>
      </c>
      <c r="AA153" s="9"/>
      <c r="AB153" s="9"/>
      <c r="AC153" s="9">
        <v>2</v>
      </c>
      <c r="AD153" s="9"/>
      <c r="AE153" s="9"/>
      <c r="AF153" s="9">
        <v>4</v>
      </c>
      <c r="AG153" s="9"/>
      <c r="AH153" s="9"/>
      <c r="AI153" s="9">
        <v>6</v>
      </c>
      <c r="AJ153" s="9"/>
      <c r="AK153" s="9"/>
      <c r="AL153" s="9">
        <v>8</v>
      </c>
      <c r="AM153" s="9"/>
      <c r="AN153" s="97">
        <f t="shared" si="28"/>
        <v>125400</v>
      </c>
      <c r="AO153" s="7">
        <f>SUM(AP153:AW153)</f>
        <v>30000</v>
      </c>
      <c r="AP153" s="7">
        <v>0</v>
      </c>
      <c r="AQ153" s="7">
        <v>30000</v>
      </c>
      <c r="AR153" s="7">
        <v>0</v>
      </c>
      <c r="AS153" s="7">
        <v>0</v>
      </c>
      <c r="AT153" s="7">
        <v>0</v>
      </c>
      <c r="AU153" s="7">
        <v>0</v>
      </c>
      <c r="AV153" s="7">
        <v>0</v>
      </c>
      <c r="AW153" s="7">
        <v>0</v>
      </c>
      <c r="AX153" s="7">
        <v>0</v>
      </c>
      <c r="AY153" s="322">
        <f t="shared" si="30"/>
        <v>31000</v>
      </c>
      <c r="AZ153" s="7">
        <v>0</v>
      </c>
      <c r="BA153" s="7">
        <v>31000</v>
      </c>
      <c r="BB153" s="7">
        <v>0</v>
      </c>
      <c r="BC153" s="7">
        <v>0</v>
      </c>
      <c r="BD153" s="7">
        <v>0</v>
      </c>
      <c r="BE153" s="7">
        <v>0</v>
      </c>
      <c r="BF153" s="7">
        <v>0</v>
      </c>
      <c r="BG153" s="7">
        <v>0</v>
      </c>
      <c r="BH153" s="7">
        <v>0</v>
      </c>
      <c r="BI153" s="385">
        <f t="shared" si="31"/>
        <v>31800</v>
      </c>
      <c r="BJ153" s="7">
        <v>0</v>
      </c>
      <c r="BK153" s="7">
        <v>31800</v>
      </c>
      <c r="BL153" s="7">
        <v>0</v>
      </c>
      <c r="BM153" s="7">
        <v>0</v>
      </c>
      <c r="BN153" s="7">
        <v>0</v>
      </c>
      <c r="BO153" s="7">
        <v>0</v>
      </c>
      <c r="BP153" s="7">
        <v>0</v>
      </c>
      <c r="BQ153" s="7">
        <v>0</v>
      </c>
      <c r="BR153" s="7">
        <v>0</v>
      </c>
      <c r="BS153" s="7">
        <v>32600</v>
      </c>
      <c r="BT153" s="7">
        <v>0</v>
      </c>
      <c r="BU153" s="7">
        <v>0</v>
      </c>
      <c r="BV153" s="7">
        <v>0</v>
      </c>
      <c r="BW153" s="7">
        <v>0</v>
      </c>
      <c r="BX153" s="7">
        <v>0</v>
      </c>
      <c r="BY153" s="7">
        <v>0</v>
      </c>
      <c r="BZ153" s="7">
        <v>0</v>
      </c>
      <c r="CA153" s="7">
        <v>32600</v>
      </c>
      <c r="CB153" s="203">
        <v>0</v>
      </c>
      <c r="CC153" s="42" t="s">
        <v>721</v>
      </c>
      <c r="CD153" s="211"/>
      <c r="CF153" s="256" t="s">
        <v>1146</v>
      </c>
      <c r="CG153" s="9">
        <v>31</v>
      </c>
    </row>
    <row r="154" spans="1:85" s="4" customFormat="1" ht="75" customHeight="1">
      <c r="A154" s="3"/>
      <c r="B154" s="894"/>
      <c r="C154" s="897"/>
      <c r="D154" s="869"/>
      <c r="E154" s="810"/>
      <c r="F154" s="803"/>
      <c r="G154" s="879"/>
      <c r="H154" s="817"/>
      <c r="I154" s="792"/>
      <c r="J154" s="804"/>
      <c r="K154" s="804"/>
      <c r="L154" s="804"/>
      <c r="M154" s="804"/>
      <c r="N154" s="9"/>
      <c r="O154" s="9"/>
      <c r="P154" s="9"/>
      <c r="Q154" s="12">
        <f t="shared" si="34"/>
        <v>135</v>
      </c>
      <c r="R154" s="9" t="s">
        <v>703</v>
      </c>
      <c r="S154" s="185" t="s">
        <v>704</v>
      </c>
      <c r="T154" s="325" t="s">
        <v>722</v>
      </c>
      <c r="U154" s="36" t="s">
        <v>723</v>
      </c>
      <c r="V154" s="49" t="s">
        <v>77</v>
      </c>
      <c r="W154" s="9"/>
      <c r="X154" s="9"/>
      <c r="Y154" s="9"/>
      <c r="Z154" s="7">
        <v>4</v>
      </c>
      <c r="AA154" s="9"/>
      <c r="AB154" s="9"/>
      <c r="AC154" s="9">
        <v>1</v>
      </c>
      <c r="AD154" s="9"/>
      <c r="AE154" s="9"/>
      <c r="AF154" s="9">
        <v>2</v>
      </c>
      <c r="AG154" s="9"/>
      <c r="AH154" s="9"/>
      <c r="AI154" s="9">
        <v>3</v>
      </c>
      <c r="AJ154" s="9"/>
      <c r="AK154" s="9"/>
      <c r="AL154" s="9">
        <v>4</v>
      </c>
      <c r="AM154" s="9"/>
      <c r="AN154" s="97">
        <f t="shared" si="28"/>
        <v>16690</v>
      </c>
      <c r="AO154" s="7">
        <f t="shared" si="29"/>
        <v>4000</v>
      </c>
      <c r="AP154" s="7">
        <v>0</v>
      </c>
      <c r="AQ154" s="7">
        <v>0</v>
      </c>
      <c r="AR154" s="7">
        <v>0</v>
      </c>
      <c r="AS154" s="7">
        <v>0</v>
      </c>
      <c r="AT154" s="7">
        <v>0</v>
      </c>
      <c r="AU154" s="7">
        <v>0</v>
      </c>
      <c r="AV154" s="7">
        <v>0</v>
      </c>
      <c r="AW154" s="7">
        <v>4000</v>
      </c>
      <c r="AX154" s="7">
        <v>0</v>
      </c>
      <c r="AY154" s="322">
        <f t="shared" si="30"/>
        <v>4120</v>
      </c>
      <c r="AZ154" s="7">
        <v>0</v>
      </c>
      <c r="BA154" s="7">
        <v>0</v>
      </c>
      <c r="BB154" s="7">
        <v>0</v>
      </c>
      <c r="BC154" s="7">
        <v>0</v>
      </c>
      <c r="BD154" s="7">
        <v>0</v>
      </c>
      <c r="BE154" s="7">
        <v>0</v>
      </c>
      <c r="BF154" s="7">
        <v>0</v>
      </c>
      <c r="BG154" s="7">
        <v>4120</v>
      </c>
      <c r="BH154" s="7">
        <v>0</v>
      </c>
      <c r="BI154" s="385">
        <f t="shared" si="31"/>
        <v>4250</v>
      </c>
      <c r="BJ154" s="7">
        <v>0</v>
      </c>
      <c r="BK154" s="7">
        <v>0</v>
      </c>
      <c r="BL154" s="7">
        <v>0</v>
      </c>
      <c r="BM154" s="7">
        <v>0</v>
      </c>
      <c r="BN154" s="7">
        <v>0</v>
      </c>
      <c r="BO154" s="7">
        <v>0</v>
      </c>
      <c r="BP154" s="7">
        <v>0</v>
      </c>
      <c r="BQ154" s="7">
        <v>4250</v>
      </c>
      <c r="BR154" s="7">
        <v>0</v>
      </c>
      <c r="BS154" s="7">
        <f t="shared" si="32"/>
        <v>4320</v>
      </c>
      <c r="BT154" s="7">
        <v>0</v>
      </c>
      <c r="BU154" s="7">
        <v>0</v>
      </c>
      <c r="BV154" s="7">
        <v>0</v>
      </c>
      <c r="BW154" s="7">
        <v>0</v>
      </c>
      <c r="BX154" s="7">
        <v>0</v>
      </c>
      <c r="BY154" s="7">
        <v>0</v>
      </c>
      <c r="BZ154" s="7">
        <v>0</v>
      </c>
      <c r="CA154" s="7">
        <v>4320</v>
      </c>
      <c r="CB154" s="203">
        <v>0</v>
      </c>
      <c r="CC154" s="42" t="s">
        <v>724</v>
      </c>
      <c r="CD154" s="211"/>
      <c r="CF154" s="256" t="s">
        <v>1147</v>
      </c>
      <c r="CG154" s="9"/>
    </row>
    <row r="155" spans="1:85" s="4" customFormat="1" ht="45.75" customHeight="1">
      <c r="A155" s="3"/>
      <c r="B155" s="894"/>
      <c r="C155" s="897"/>
      <c r="D155" s="869"/>
      <c r="E155" s="810"/>
      <c r="F155" s="803"/>
      <c r="G155" s="879"/>
      <c r="H155" s="817"/>
      <c r="I155" s="41">
        <f>I153+1</f>
        <v>58</v>
      </c>
      <c r="J155" s="36" t="s">
        <v>725</v>
      </c>
      <c r="K155" s="36" t="s">
        <v>726</v>
      </c>
      <c r="L155" s="34">
        <v>209</v>
      </c>
      <c r="M155" s="34">
        <v>109</v>
      </c>
      <c r="N155" s="9"/>
      <c r="O155" s="9"/>
      <c r="P155" s="9"/>
      <c r="Q155" s="12">
        <f t="shared" si="34"/>
        <v>136</v>
      </c>
      <c r="R155" s="9" t="s">
        <v>727</v>
      </c>
      <c r="S155" s="185" t="s">
        <v>728</v>
      </c>
      <c r="T155" s="325" t="s">
        <v>729</v>
      </c>
      <c r="U155" s="13" t="s">
        <v>730</v>
      </c>
      <c r="V155" s="14" t="s">
        <v>77</v>
      </c>
      <c r="W155" s="9"/>
      <c r="X155" s="9"/>
      <c r="Y155" s="9"/>
      <c r="Z155" s="7">
        <v>100</v>
      </c>
      <c r="AA155" s="9"/>
      <c r="AB155" s="9"/>
      <c r="AC155" s="9">
        <v>20</v>
      </c>
      <c r="AD155" s="9"/>
      <c r="AE155" s="9"/>
      <c r="AF155" s="9">
        <v>50</v>
      </c>
      <c r="AG155" s="9"/>
      <c r="AH155" s="9"/>
      <c r="AI155" s="9">
        <v>80</v>
      </c>
      <c r="AJ155" s="9"/>
      <c r="AK155" s="9"/>
      <c r="AL155" s="9">
        <v>100</v>
      </c>
      <c r="AM155" s="9"/>
      <c r="AN155" s="97">
        <f t="shared" si="28"/>
        <v>124720</v>
      </c>
      <c r="AO155" s="7">
        <f t="shared" si="29"/>
        <v>30000</v>
      </c>
      <c r="AP155" s="7">
        <v>0</v>
      </c>
      <c r="AQ155" s="7">
        <v>0</v>
      </c>
      <c r="AR155" s="7">
        <v>12000</v>
      </c>
      <c r="AS155" s="7">
        <v>0</v>
      </c>
      <c r="AT155" s="7">
        <v>0</v>
      </c>
      <c r="AU155" s="7">
        <v>0</v>
      </c>
      <c r="AV155" s="7">
        <v>0</v>
      </c>
      <c r="AW155" s="7">
        <v>18000</v>
      </c>
      <c r="AX155" s="7">
        <v>0</v>
      </c>
      <c r="AY155" s="322">
        <f t="shared" si="30"/>
        <v>30820</v>
      </c>
      <c r="AZ155" s="7">
        <v>0</v>
      </c>
      <c r="BA155" s="7">
        <v>0</v>
      </c>
      <c r="BB155" s="7">
        <v>12320</v>
      </c>
      <c r="BC155" s="7">
        <v>0</v>
      </c>
      <c r="BD155" s="7">
        <v>0</v>
      </c>
      <c r="BE155" s="7">
        <v>0</v>
      </c>
      <c r="BF155" s="7">
        <v>0</v>
      </c>
      <c r="BG155" s="7">
        <v>18500</v>
      </c>
      <c r="BH155" s="7">
        <v>0</v>
      </c>
      <c r="BI155" s="385">
        <f t="shared" si="31"/>
        <v>31600</v>
      </c>
      <c r="BJ155" s="7">
        <v>0</v>
      </c>
      <c r="BK155" s="7">
        <v>12600</v>
      </c>
      <c r="BL155" s="7">
        <v>0</v>
      </c>
      <c r="BM155" s="7">
        <v>0</v>
      </c>
      <c r="BN155" s="7">
        <v>0</v>
      </c>
      <c r="BO155" s="7">
        <v>0</v>
      </c>
      <c r="BP155" s="7">
        <v>0</v>
      </c>
      <c r="BQ155" s="7">
        <v>19000</v>
      </c>
      <c r="BR155" s="7">
        <v>0</v>
      </c>
      <c r="BS155" s="7">
        <f t="shared" si="32"/>
        <v>32300</v>
      </c>
      <c r="BT155" s="7">
        <v>0</v>
      </c>
      <c r="BU155" s="7">
        <v>0</v>
      </c>
      <c r="BV155" s="7">
        <v>12900</v>
      </c>
      <c r="BW155" s="7">
        <v>0</v>
      </c>
      <c r="BX155" s="7">
        <v>0</v>
      </c>
      <c r="BY155" s="7">
        <v>0</v>
      </c>
      <c r="BZ155" s="7">
        <v>0</v>
      </c>
      <c r="CA155" s="7">
        <v>19400</v>
      </c>
      <c r="CB155" s="203">
        <v>0</v>
      </c>
      <c r="CC155" s="42" t="s">
        <v>724</v>
      </c>
      <c r="CD155" s="211"/>
      <c r="CF155" s="256" t="s">
        <v>1148</v>
      </c>
      <c r="CG155" s="9"/>
    </row>
    <row r="156" spans="1:85" s="4" customFormat="1" ht="64.5" customHeight="1">
      <c r="A156" s="3"/>
      <c r="B156" s="894"/>
      <c r="C156" s="897"/>
      <c r="D156" s="869"/>
      <c r="E156" s="810"/>
      <c r="F156" s="803"/>
      <c r="G156" s="879"/>
      <c r="H156" s="817"/>
      <c r="I156" s="41">
        <f>I155+1</f>
        <v>59</v>
      </c>
      <c r="J156" s="36" t="s">
        <v>731</v>
      </c>
      <c r="K156" s="36" t="s">
        <v>732</v>
      </c>
      <c r="L156" s="34">
        <v>11257</v>
      </c>
      <c r="M156" s="34">
        <v>11200</v>
      </c>
      <c r="N156" s="9"/>
      <c r="O156" s="9"/>
      <c r="P156" s="9"/>
      <c r="Q156" s="12">
        <f t="shared" si="34"/>
        <v>137</v>
      </c>
      <c r="R156" s="9" t="s">
        <v>733</v>
      </c>
      <c r="S156" s="185" t="s">
        <v>1073</v>
      </c>
      <c r="T156" s="325" t="s">
        <v>735</v>
      </c>
      <c r="U156" s="36" t="s">
        <v>736</v>
      </c>
      <c r="V156" s="15" t="s">
        <v>77</v>
      </c>
      <c r="W156" s="9"/>
      <c r="X156" s="9"/>
      <c r="Y156" s="9"/>
      <c r="Z156" s="7">
        <v>80</v>
      </c>
      <c r="AA156" s="9"/>
      <c r="AB156" s="9"/>
      <c r="AC156" s="9"/>
      <c r="AD156" s="9"/>
      <c r="AE156" s="9"/>
      <c r="AF156" s="9">
        <v>40</v>
      </c>
      <c r="AG156" s="9"/>
      <c r="AH156" s="9"/>
      <c r="AI156" s="9">
        <v>60</v>
      </c>
      <c r="AJ156" s="9"/>
      <c r="AK156" s="9"/>
      <c r="AL156" s="9">
        <v>80</v>
      </c>
      <c r="AM156" s="9"/>
      <c r="AN156" s="97">
        <f t="shared" si="28"/>
        <v>349350</v>
      </c>
      <c r="AO156" s="7">
        <f t="shared" si="29"/>
        <v>265000</v>
      </c>
      <c r="AP156" s="7">
        <v>0</v>
      </c>
      <c r="AQ156" s="7">
        <v>0</v>
      </c>
      <c r="AR156" s="7">
        <v>0</v>
      </c>
      <c r="AS156" s="7">
        <v>0</v>
      </c>
      <c r="AT156" s="7">
        <v>0</v>
      </c>
      <c r="AU156" s="7">
        <v>0</v>
      </c>
      <c r="AV156" s="7">
        <v>0</v>
      </c>
      <c r="AW156" s="7">
        <v>265000</v>
      </c>
      <c r="AX156" s="7">
        <v>0</v>
      </c>
      <c r="AY156" s="322">
        <f t="shared" si="30"/>
        <v>27300</v>
      </c>
      <c r="AZ156" s="7">
        <v>0</v>
      </c>
      <c r="BA156" s="7">
        <v>0</v>
      </c>
      <c r="BB156" s="7">
        <v>0</v>
      </c>
      <c r="BC156" s="7">
        <v>0</v>
      </c>
      <c r="BD156" s="7">
        <v>0</v>
      </c>
      <c r="BE156" s="7">
        <v>0</v>
      </c>
      <c r="BF156" s="7">
        <v>0</v>
      </c>
      <c r="BG156" s="7">
        <v>27300</v>
      </c>
      <c r="BH156" s="7">
        <v>0</v>
      </c>
      <c r="BI156" s="385">
        <f t="shared" si="31"/>
        <v>28100</v>
      </c>
      <c r="BJ156" s="7">
        <v>0</v>
      </c>
      <c r="BK156" s="7">
        <v>0</v>
      </c>
      <c r="BL156" s="7">
        <v>0</v>
      </c>
      <c r="BM156" s="7">
        <v>0</v>
      </c>
      <c r="BN156" s="7">
        <v>0</v>
      </c>
      <c r="BO156" s="7">
        <v>0</v>
      </c>
      <c r="BP156" s="7">
        <v>0</v>
      </c>
      <c r="BQ156" s="7">
        <v>28100</v>
      </c>
      <c r="BR156" s="7">
        <v>0</v>
      </c>
      <c r="BS156" s="7">
        <f t="shared" si="32"/>
        <v>28950</v>
      </c>
      <c r="BT156" s="7">
        <v>0</v>
      </c>
      <c r="BU156" s="7">
        <v>0</v>
      </c>
      <c r="BV156" s="7">
        <v>0</v>
      </c>
      <c r="BW156" s="7">
        <v>0</v>
      </c>
      <c r="BX156" s="7">
        <v>0</v>
      </c>
      <c r="BY156" s="7">
        <v>0</v>
      </c>
      <c r="BZ156" s="7">
        <v>0</v>
      </c>
      <c r="CA156" s="7">
        <v>28950</v>
      </c>
      <c r="CB156" s="203">
        <v>0</v>
      </c>
      <c r="CC156" s="42" t="s">
        <v>721</v>
      </c>
      <c r="CD156" s="211"/>
      <c r="CF156" s="256" t="s">
        <v>1149</v>
      </c>
      <c r="CG156" s="9"/>
    </row>
    <row r="157" spans="1:85" s="4" customFormat="1" ht="57.75" customHeight="1">
      <c r="A157" s="3"/>
      <c r="B157" s="894"/>
      <c r="C157" s="897"/>
      <c r="D157" s="869"/>
      <c r="E157" s="810"/>
      <c r="F157" s="803"/>
      <c r="G157" s="879"/>
      <c r="H157" s="817"/>
      <c r="I157" s="41">
        <f>I156+1</f>
        <v>60</v>
      </c>
      <c r="J157" s="36" t="s">
        <v>737</v>
      </c>
      <c r="K157" s="36" t="s">
        <v>738</v>
      </c>
      <c r="L157" s="16">
        <v>0.05</v>
      </c>
      <c r="M157" s="17">
        <v>0.025</v>
      </c>
      <c r="N157" s="51"/>
      <c r="O157" s="51"/>
      <c r="P157" s="51"/>
      <c r="Q157" s="47">
        <f t="shared" si="34"/>
        <v>138</v>
      </c>
      <c r="R157" s="51" t="s">
        <v>739</v>
      </c>
      <c r="S157" s="187" t="s">
        <v>1074</v>
      </c>
      <c r="T157" s="403" t="s">
        <v>740</v>
      </c>
      <c r="U157" s="49" t="s">
        <v>741</v>
      </c>
      <c r="V157" s="49" t="s">
        <v>67</v>
      </c>
      <c r="W157" s="9"/>
      <c r="X157" s="9"/>
      <c r="Y157" s="61"/>
      <c r="Z157" s="7">
        <v>5</v>
      </c>
      <c r="AA157" s="9"/>
      <c r="AB157" s="9"/>
      <c r="AC157" s="9">
        <v>5</v>
      </c>
      <c r="AD157" s="9"/>
      <c r="AE157" s="9"/>
      <c r="AF157" s="9">
        <v>5</v>
      </c>
      <c r="AG157" s="9"/>
      <c r="AH157" s="9"/>
      <c r="AI157" s="9">
        <v>5</v>
      </c>
      <c r="AJ157" s="9"/>
      <c r="AK157" s="9"/>
      <c r="AL157" s="9">
        <v>5</v>
      </c>
      <c r="AM157" s="9"/>
      <c r="AN157" s="97">
        <f t="shared" si="28"/>
        <v>75140</v>
      </c>
      <c r="AO157" s="7">
        <f t="shared" si="29"/>
        <v>18000</v>
      </c>
      <c r="AP157" s="7">
        <v>18000</v>
      </c>
      <c r="AQ157" s="7">
        <v>0</v>
      </c>
      <c r="AR157" s="7">
        <v>0</v>
      </c>
      <c r="AS157" s="7">
        <v>0</v>
      </c>
      <c r="AT157" s="7">
        <v>0</v>
      </c>
      <c r="AU157" s="7">
        <v>0</v>
      </c>
      <c r="AV157" s="7">
        <v>0</v>
      </c>
      <c r="AW157" s="7">
        <v>0</v>
      </c>
      <c r="AX157" s="7">
        <v>0</v>
      </c>
      <c r="AY157" s="322">
        <f t="shared" si="30"/>
        <v>18540</v>
      </c>
      <c r="AZ157" s="7">
        <v>18540</v>
      </c>
      <c r="BA157" s="7">
        <v>0</v>
      </c>
      <c r="BB157" s="7">
        <v>0</v>
      </c>
      <c r="BC157" s="7">
        <v>0</v>
      </c>
      <c r="BD157" s="7">
        <v>0</v>
      </c>
      <c r="BE157" s="7">
        <v>0</v>
      </c>
      <c r="BF157" s="7">
        <v>0</v>
      </c>
      <c r="BG157" s="7">
        <v>0</v>
      </c>
      <c r="BH157" s="7">
        <v>0</v>
      </c>
      <c r="BI157" s="385">
        <f t="shared" si="31"/>
        <v>19100</v>
      </c>
      <c r="BJ157" s="7">
        <v>19100</v>
      </c>
      <c r="BK157" s="7">
        <v>0</v>
      </c>
      <c r="BL157" s="7">
        <v>0</v>
      </c>
      <c r="BM157" s="7">
        <v>0</v>
      </c>
      <c r="BN157" s="7">
        <v>0</v>
      </c>
      <c r="BO157" s="7">
        <v>0</v>
      </c>
      <c r="BP157" s="7">
        <v>0</v>
      </c>
      <c r="BQ157" s="7">
        <v>0</v>
      </c>
      <c r="BR157" s="7">
        <v>0</v>
      </c>
      <c r="BS157" s="7">
        <f t="shared" si="32"/>
        <v>19500</v>
      </c>
      <c r="BT157" s="7">
        <v>19500</v>
      </c>
      <c r="BU157" s="7">
        <v>0</v>
      </c>
      <c r="BV157" s="7">
        <v>0</v>
      </c>
      <c r="BW157" s="7">
        <v>0</v>
      </c>
      <c r="BX157" s="7">
        <v>0</v>
      </c>
      <c r="BY157" s="7">
        <v>0</v>
      </c>
      <c r="BZ157" s="7">
        <v>0</v>
      </c>
      <c r="CA157" s="7">
        <v>0</v>
      </c>
      <c r="CB157" s="203">
        <v>0</v>
      </c>
      <c r="CC157" s="42" t="s">
        <v>724</v>
      </c>
      <c r="CD157" s="211"/>
      <c r="CF157" s="9"/>
      <c r="CG157" s="9"/>
    </row>
    <row r="158" spans="1:85" s="4" customFormat="1" ht="63" customHeight="1">
      <c r="A158" s="3"/>
      <c r="B158" s="894"/>
      <c r="C158" s="897"/>
      <c r="D158" s="869"/>
      <c r="E158" s="810"/>
      <c r="F158" s="803"/>
      <c r="G158" s="879"/>
      <c r="H158" s="817"/>
      <c r="I158" s="790">
        <f>I157+1</f>
        <v>61</v>
      </c>
      <c r="J158" s="802" t="s">
        <v>742</v>
      </c>
      <c r="K158" s="802" t="s">
        <v>743</v>
      </c>
      <c r="L158" s="909">
        <v>0.048</v>
      </c>
      <c r="M158" s="909">
        <v>0.038</v>
      </c>
      <c r="N158" s="793"/>
      <c r="O158" s="793"/>
      <c r="P158" s="793"/>
      <c r="Q158" s="12">
        <f t="shared" si="34"/>
        <v>139</v>
      </c>
      <c r="R158" s="9" t="s">
        <v>703</v>
      </c>
      <c r="S158" s="185" t="s">
        <v>704</v>
      </c>
      <c r="T158" s="325" t="s">
        <v>744</v>
      </c>
      <c r="U158" s="36" t="s">
        <v>745</v>
      </c>
      <c r="V158" s="44" t="s">
        <v>77</v>
      </c>
      <c r="W158" s="9"/>
      <c r="X158" s="9"/>
      <c r="Y158" s="793"/>
      <c r="Z158" s="7">
        <v>8</v>
      </c>
      <c r="AA158" s="9"/>
      <c r="AB158" s="9"/>
      <c r="AC158" s="9">
        <v>2</v>
      </c>
      <c r="AD158" s="9"/>
      <c r="AE158" s="9"/>
      <c r="AF158" s="9">
        <v>4</v>
      </c>
      <c r="AG158" s="9"/>
      <c r="AH158" s="9"/>
      <c r="AI158" s="9">
        <v>6</v>
      </c>
      <c r="AJ158" s="9"/>
      <c r="AK158" s="9"/>
      <c r="AL158" s="9">
        <v>8</v>
      </c>
      <c r="AM158" s="9"/>
      <c r="AN158" s="97">
        <f t="shared" si="28"/>
        <v>33450</v>
      </c>
      <c r="AO158" s="7">
        <f t="shared" si="29"/>
        <v>8000</v>
      </c>
      <c r="AP158" s="7">
        <v>0</v>
      </c>
      <c r="AQ158" s="7">
        <v>0</v>
      </c>
      <c r="AR158" s="7">
        <v>0</v>
      </c>
      <c r="AS158" s="7">
        <v>0</v>
      </c>
      <c r="AT158" s="7">
        <v>0</v>
      </c>
      <c r="AU158" s="7">
        <v>0</v>
      </c>
      <c r="AV158" s="7">
        <v>0</v>
      </c>
      <c r="AW158" s="7">
        <v>8000</v>
      </c>
      <c r="AX158" s="7">
        <v>0</v>
      </c>
      <c r="AY158" s="322">
        <f t="shared" si="30"/>
        <v>8250</v>
      </c>
      <c r="AZ158" s="7">
        <v>0</v>
      </c>
      <c r="BA158" s="7">
        <v>0</v>
      </c>
      <c r="BB158" s="7">
        <v>0</v>
      </c>
      <c r="BC158" s="7">
        <v>0</v>
      </c>
      <c r="BD158" s="7">
        <v>0</v>
      </c>
      <c r="BE158" s="7">
        <v>0</v>
      </c>
      <c r="BF158" s="7">
        <v>0</v>
      </c>
      <c r="BG158" s="7">
        <v>8250</v>
      </c>
      <c r="BH158" s="7">
        <v>0</v>
      </c>
      <c r="BI158" s="385">
        <f t="shared" si="31"/>
        <v>8500</v>
      </c>
      <c r="BJ158" s="7">
        <v>0</v>
      </c>
      <c r="BK158" s="7">
        <v>0</v>
      </c>
      <c r="BL158" s="7">
        <v>0</v>
      </c>
      <c r="BM158" s="7">
        <v>0</v>
      </c>
      <c r="BN158" s="7">
        <v>0</v>
      </c>
      <c r="BO158" s="7">
        <v>0</v>
      </c>
      <c r="BP158" s="7">
        <v>0</v>
      </c>
      <c r="BQ158" s="7">
        <v>8500</v>
      </c>
      <c r="BR158" s="7">
        <v>0</v>
      </c>
      <c r="BS158" s="7">
        <f t="shared" si="32"/>
        <v>8700</v>
      </c>
      <c r="BT158" s="7">
        <v>0</v>
      </c>
      <c r="BU158" s="7">
        <v>0</v>
      </c>
      <c r="BV158" s="7">
        <v>0</v>
      </c>
      <c r="BW158" s="7">
        <v>0</v>
      </c>
      <c r="BX158" s="7">
        <v>0</v>
      </c>
      <c r="BY158" s="7">
        <v>0</v>
      </c>
      <c r="BZ158" s="7">
        <v>0</v>
      </c>
      <c r="CA158" s="7">
        <v>8700</v>
      </c>
      <c r="CB158" s="203">
        <v>0</v>
      </c>
      <c r="CC158" s="42" t="s">
        <v>721</v>
      </c>
      <c r="CD158" s="211"/>
      <c r="CF158" s="9"/>
      <c r="CG158" s="9"/>
    </row>
    <row r="159" spans="1:85" s="4" customFormat="1" ht="63" customHeight="1">
      <c r="A159" s="3"/>
      <c r="B159" s="894"/>
      <c r="C159" s="897"/>
      <c r="D159" s="869"/>
      <c r="E159" s="810"/>
      <c r="F159" s="803"/>
      <c r="G159" s="879"/>
      <c r="H159" s="817"/>
      <c r="I159" s="791"/>
      <c r="J159" s="804"/>
      <c r="K159" s="804"/>
      <c r="L159" s="910"/>
      <c r="M159" s="910"/>
      <c r="N159" s="793"/>
      <c r="O159" s="793"/>
      <c r="P159" s="793"/>
      <c r="Q159" s="12">
        <f>Q158+1</f>
        <v>140</v>
      </c>
      <c r="R159" s="9" t="s">
        <v>703</v>
      </c>
      <c r="S159" s="185" t="s">
        <v>704</v>
      </c>
      <c r="T159" s="325" t="s">
        <v>746</v>
      </c>
      <c r="U159" s="36" t="s">
        <v>747</v>
      </c>
      <c r="V159" s="18" t="s">
        <v>67</v>
      </c>
      <c r="W159" s="9"/>
      <c r="X159" s="9"/>
      <c r="Y159" s="793"/>
      <c r="Z159" s="10">
        <v>1</v>
      </c>
      <c r="AA159" s="9"/>
      <c r="AB159" s="9"/>
      <c r="AC159" s="10">
        <v>1</v>
      </c>
      <c r="AD159" s="9"/>
      <c r="AE159" s="9"/>
      <c r="AF159" s="10">
        <v>1</v>
      </c>
      <c r="AG159" s="9"/>
      <c r="AH159" s="9"/>
      <c r="AI159" s="10">
        <v>1</v>
      </c>
      <c r="AJ159" s="9"/>
      <c r="AK159" s="9"/>
      <c r="AL159" s="10">
        <v>1</v>
      </c>
      <c r="AM159" s="9"/>
      <c r="AN159" s="97">
        <f t="shared" si="28"/>
        <v>50050</v>
      </c>
      <c r="AO159" s="7">
        <f t="shared" si="29"/>
        <v>12000</v>
      </c>
      <c r="AP159" s="7">
        <v>0</v>
      </c>
      <c r="AQ159" s="7">
        <v>0</v>
      </c>
      <c r="AR159" s="7">
        <v>12000</v>
      </c>
      <c r="AS159" s="7">
        <v>0</v>
      </c>
      <c r="AT159" s="7">
        <v>0</v>
      </c>
      <c r="AU159" s="7">
        <v>0</v>
      </c>
      <c r="AV159" s="7">
        <v>0</v>
      </c>
      <c r="AW159" s="7">
        <v>0</v>
      </c>
      <c r="AX159" s="7">
        <v>0</v>
      </c>
      <c r="AY159" s="322">
        <f t="shared" si="30"/>
        <v>12350</v>
      </c>
      <c r="AZ159" s="7">
        <v>0</v>
      </c>
      <c r="BA159" s="7">
        <v>0</v>
      </c>
      <c r="BB159" s="7">
        <v>12350</v>
      </c>
      <c r="BC159" s="7">
        <v>0</v>
      </c>
      <c r="BD159" s="7">
        <v>0</v>
      </c>
      <c r="BE159" s="7">
        <v>0</v>
      </c>
      <c r="BF159" s="7">
        <v>0</v>
      </c>
      <c r="BG159" s="7">
        <v>0</v>
      </c>
      <c r="BH159" s="7">
        <v>0</v>
      </c>
      <c r="BI159" s="385">
        <f t="shared" si="31"/>
        <v>12700</v>
      </c>
      <c r="BJ159" s="7">
        <v>0</v>
      </c>
      <c r="BK159" s="7">
        <v>0</v>
      </c>
      <c r="BL159" s="7">
        <v>12700</v>
      </c>
      <c r="BM159" s="7">
        <v>0</v>
      </c>
      <c r="BN159" s="7">
        <v>0</v>
      </c>
      <c r="BO159" s="7">
        <v>0</v>
      </c>
      <c r="BP159" s="7">
        <v>0</v>
      </c>
      <c r="BQ159" s="7">
        <v>0</v>
      </c>
      <c r="BR159" s="7">
        <v>0</v>
      </c>
      <c r="BS159" s="7">
        <f t="shared" si="32"/>
        <v>13000</v>
      </c>
      <c r="BT159" s="7">
        <v>0</v>
      </c>
      <c r="BU159" s="7">
        <v>0</v>
      </c>
      <c r="BV159" s="7">
        <v>13000</v>
      </c>
      <c r="BW159" s="7">
        <v>0</v>
      </c>
      <c r="BX159" s="7">
        <v>0</v>
      </c>
      <c r="BY159" s="7">
        <v>0</v>
      </c>
      <c r="BZ159" s="7">
        <v>0</v>
      </c>
      <c r="CA159" s="7">
        <v>0</v>
      </c>
      <c r="CB159" s="203">
        <v>0</v>
      </c>
      <c r="CC159" s="42" t="s">
        <v>721</v>
      </c>
      <c r="CD159" s="211"/>
      <c r="CF159" s="9"/>
      <c r="CG159" s="9"/>
    </row>
    <row r="160" spans="1:85" s="4" customFormat="1" ht="63" customHeight="1">
      <c r="A160" s="3"/>
      <c r="B160" s="894"/>
      <c r="C160" s="897"/>
      <c r="D160" s="869"/>
      <c r="E160" s="810"/>
      <c r="F160" s="803"/>
      <c r="G160" s="879"/>
      <c r="H160" s="817"/>
      <c r="I160" s="41">
        <f>I158+1</f>
        <v>62</v>
      </c>
      <c r="J160" s="36" t="s">
        <v>748</v>
      </c>
      <c r="K160" s="36" t="s">
        <v>749</v>
      </c>
      <c r="L160" s="34">
        <v>11678</v>
      </c>
      <c r="M160" s="34">
        <v>11761</v>
      </c>
      <c r="N160" s="9"/>
      <c r="O160" s="9"/>
      <c r="P160" s="9"/>
      <c r="Q160" s="12">
        <f aca="true" t="shared" si="35" ref="Q160:Q223">Q159+1</f>
        <v>141</v>
      </c>
      <c r="R160" s="9" t="s">
        <v>733</v>
      </c>
      <c r="S160" s="185" t="s">
        <v>734</v>
      </c>
      <c r="T160" s="325" t="s">
        <v>750</v>
      </c>
      <c r="U160" s="36" t="s">
        <v>751</v>
      </c>
      <c r="V160" s="44"/>
      <c r="W160" s="9"/>
      <c r="X160" s="9">
        <v>11000</v>
      </c>
      <c r="Y160" s="9"/>
      <c r="Z160" s="7">
        <v>11761</v>
      </c>
      <c r="AA160" s="9"/>
      <c r="AB160" s="9"/>
      <c r="AC160" s="9">
        <v>11100</v>
      </c>
      <c r="AD160" s="9"/>
      <c r="AE160" s="9"/>
      <c r="AF160" s="9">
        <v>11300</v>
      </c>
      <c r="AG160" s="9"/>
      <c r="AH160" s="9"/>
      <c r="AI160" s="9">
        <v>11600</v>
      </c>
      <c r="AJ160" s="9"/>
      <c r="AK160" s="9"/>
      <c r="AL160" s="9">
        <v>11761</v>
      </c>
      <c r="AM160" s="9"/>
      <c r="AN160" s="97">
        <f t="shared" si="28"/>
        <v>0</v>
      </c>
      <c r="AO160" s="7">
        <f t="shared" si="29"/>
        <v>0</v>
      </c>
      <c r="AP160" s="7">
        <v>0</v>
      </c>
      <c r="AQ160" s="7">
        <v>0</v>
      </c>
      <c r="AR160" s="7">
        <v>0</v>
      </c>
      <c r="AS160" s="7">
        <v>0</v>
      </c>
      <c r="AT160" s="7">
        <v>0</v>
      </c>
      <c r="AU160" s="7">
        <v>0</v>
      </c>
      <c r="AV160" s="7">
        <v>0</v>
      </c>
      <c r="AW160" s="7">
        <v>0</v>
      </c>
      <c r="AX160" s="7">
        <v>0</v>
      </c>
      <c r="AY160" s="322">
        <f t="shared" si="30"/>
        <v>0</v>
      </c>
      <c r="AZ160" s="7">
        <v>0</v>
      </c>
      <c r="BA160" s="7">
        <v>0</v>
      </c>
      <c r="BB160" s="7">
        <v>0</v>
      </c>
      <c r="BC160" s="7">
        <v>0</v>
      </c>
      <c r="BD160" s="7">
        <v>0</v>
      </c>
      <c r="BE160" s="7">
        <v>0</v>
      </c>
      <c r="BF160" s="7">
        <v>0</v>
      </c>
      <c r="BG160" s="7">
        <v>0</v>
      </c>
      <c r="BH160" s="7">
        <v>0</v>
      </c>
      <c r="BI160" s="385">
        <f t="shared" si="31"/>
        <v>0</v>
      </c>
      <c r="BJ160" s="7">
        <v>0</v>
      </c>
      <c r="BK160" s="7">
        <v>0</v>
      </c>
      <c r="BL160" s="7">
        <v>0</v>
      </c>
      <c r="BM160" s="7">
        <v>0</v>
      </c>
      <c r="BN160" s="7">
        <v>0</v>
      </c>
      <c r="BO160" s="7">
        <v>0</v>
      </c>
      <c r="BP160" s="7">
        <v>0</v>
      </c>
      <c r="BQ160" s="7">
        <v>0</v>
      </c>
      <c r="BR160" s="7">
        <v>0</v>
      </c>
      <c r="BS160" s="7">
        <f t="shared" si="32"/>
        <v>0</v>
      </c>
      <c r="BT160" s="7">
        <v>0</v>
      </c>
      <c r="BU160" s="7">
        <v>0</v>
      </c>
      <c r="BV160" s="7">
        <v>0</v>
      </c>
      <c r="BW160" s="7">
        <v>0</v>
      </c>
      <c r="BX160" s="7">
        <v>0</v>
      </c>
      <c r="BY160" s="7">
        <v>0</v>
      </c>
      <c r="BZ160" s="7">
        <v>0</v>
      </c>
      <c r="CA160" s="7">
        <v>0</v>
      </c>
      <c r="CB160" s="203">
        <v>0</v>
      </c>
      <c r="CC160" s="42" t="s">
        <v>724</v>
      </c>
      <c r="CD160" s="211"/>
      <c r="CF160" s="9"/>
      <c r="CG160" s="9"/>
    </row>
    <row r="161" spans="1:85" s="4" customFormat="1" ht="75.75" customHeight="1">
      <c r="A161" s="3"/>
      <c r="B161" s="894"/>
      <c r="C161" s="897"/>
      <c r="D161" s="869"/>
      <c r="E161" s="810"/>
      <c r="F161" s="803"/>
      <c r="G161" s="879"/>
      <c r="H161" s="818"/>
      <c r="I161" s="41">
        <f aca="true" t="shared" si="36" ref="I161:I167">I160+1</f>
        <v>63</v>
      </c>
      <c r="J161" s="36" t="s">
        <v>752</v>
      </c>
      <c r="K161" s="36" t="s">
        <v>753</v>
      </c>
      <c r="L161" s="34">
        <v>24</v>
      </c>
      <c r="M161" s="34">
        <v>24</v>
      </c>
      <c r="N161" s="9"/>
      <c r="O161" s="9"/>
      <c r="P161" s="9"/>
      <c r="Q161" s="12">
        <f t="shared" si="35"/>
        <v>142</v>
      </c>
      <c r="R161" s="9" t="s">
        <v>711</v>
      </c>
      <c r="S161" s="185" t="s">
        <v>712</v>
      </c>
      <c r="T161" s="325" t="s">
        <v>754</v>
      </c>
      <c r="U161" s="36" t="s">
        <v>755</v>
      </c>
      <c r="V161" s="18"/>
      <c r="W161" s="9"/>
      <c r="X161" s="9"/>
      <c r="Y161" s="9"/>
      <c r="Z161" s="10">
        <v>0.8</v>
      </c>
      <c r="AA161" s="9"/>
      <c r="AB161" s="9"/>
      <c r="AC161" s="11">
        <v>0.2</v>
      </c>
      <c r="AD161" s="9"/>
      <c r="AE161" s="9"/>
      <c r="AF161" s="11">
        <v>0.4</v>
      </c>
      <c r="AG161" s="9"/>
      <c r="AH161" s="9"/>
      <c r="AI161" s="11">
        <v>0.6</v>
      </c>
      <c r="AJ161" s="9"/>
      <c r="AK161" s="9"/>
      <c r="AL161" s="11">
        <v>0.8</v>
      </c>
      <c r="AM161" s="9"/>
      <c r="AN161" s="97">
        <f t="shared" si="28"/>
        <v>267680</v>
      </c>
      <c r="AO161" s="7">
        <f t="shared" si="29"/>
        <v>64000</v>
      </c>
      <c r="AP161" s="7">
        <v>0</v>
      </c>
      <c r="AQ161" s="7">
        <v>64000</v>
      </c>
      <c r="AR161" s="7">
        <v>0</v>
      </c>
      <c r="AS161" s="7">
        <v>0</v>
      </c>
      <c r="AT161" s="7">
        <v>0</v>
      </c>
      <c r="AU161" s="7">
        <v>0</v>
      </c>
      <c r="AV161" s="7">
        <v>0</v>
      </c>
      <c r="AW161" s="7">
        <v>0</v>
      </c>
      <c r="AX161" s="7">
        <v>0</v>
      </c>
      <c r="AY161" s="322">
        <f t="shared" si="30"/>
        <v>65900</v>
      </c>
      <c r="AZ161" s="7">
        <v>0</v>
      </c>
      <c r="BA161" s="7">
        <v>65900</v>
      </c>
      <c r="BB161" s="7">
        <v>0</v>
      </c>
      <c r="BC161" s="7">
        <v>0</v>
      </c>
      <c r="BD161" s="7">
        <v>0</v>
      </c>
      <c r="BE161" s="7">
        <v>0</v>
      </c>
      <c r="BF161" s="7">
        <v>0</v>
      </c>
      <c r="BG161" s="7">
        <v>0</v>
      </c>
      <c r="BH161" s="7">
        <v>0</v>
      </c>
      <c r="BI161" s="385">
        <f t="shared" si="31"/>
        <v>67880</v>
      </c>
      <c r="BJ161" s="7">
        <v>0</v>
      </c>
      <c r="BK161" s="7">
        <v>67880</v>
      </c>
      <c r="BL161" s="7">
        <v>0</v>
      </c>
      <c r="BM161" s="7">
        <v>0</v>
      </c>
      <c r="BN161" s="7">
        <v>0</v>
      </c>
      <c r="BO161" s="7">
        <v>0</v>
      </c>
      <c r="BP161" s="7">
        <v>0</v>
      </c>
      <c r="BQ161" s="7">
        <v>0</v>
      </c>
      <c r="BR161" s="7">
        <v>0</v>
      </c>
      <c r="BS161" s="7">
        <f t="shared" si="32"/>
        <v>69900</v>
      </c>
      <c r="BT161" s="7">
        <v>0</v>
      </c>
      <c r="BU161" s="7">
        <v>69900</v>
      </c>
      <c r="BV161" s="7">
        <v>0</v>
      </c>
      <c r="BW161" s="7">
        <v>0</v>
      </c>
      <c r="BX161" s="7">
        <v>0</v>
      </c>
      <c r="BY161" s="7">
        <v>0</v>
      </c>
      <c r="BZ161" s="7">
        <v>0</v>
      </c>
      <c r="CA161" s="7">
        <v>0</v>
      </c>
      <c r="CB161" s="203">
        <v>0</v>
      </c>
      <c r="CC161" s="42" t="s">
        <v>724</v>
      </c>
      <c r="CD161" s="211"/>
      <c r="CF161" s="9"/>
      <c r="CG161" s="9"/>
    </row>
    <row r="162" spans="1:85" s="4" customFormat="1" ht="57" customHeight="1">
      <c r="A162" s="3"/>
      <c r="B162" s="894"/>
      <c r="C162" s="897"/>
      <c r="D162" s="869"/>
      <c r="E162" s="810"/>
      <c r="F162" s="803"/>
      <c r="G162" s="879"/>
      <c r="H162" s="37" t="s">
        <v>756</v>
      </c>
      <c r="I162" s="37">
        <f t="shared" si="36"/>
        <v>64</v>
      </c>
      <c r="J162" s="36" t="s">
        <v>757</v>
      </c>
      <c r="K162" s="36" t="s">
        <v>758</v>
      </c>
      <c r="L162" s="34" t="s">
        <v>410</v>
      </c>
      <c r="M162" s="34" t="s">
        <v>759</v>
      </c>
      <c r="N162" s="9"/>
      <c r="O162" s="9"/>
      <c r="P162" s="9"/>
      <c r="Q162" s="12">
        <f t="shared" si="35"/>
        <v>143</v>
      </c>
      <c r="R162" s="9" t="s">
        <v>711</v>
      </c>
      <c r="S162" s="185" t="s">
        <v>760</v>
      </c>
      <c r="T162" s="325" t="s">
        <v>761</v>
      </c>
      <c r="U162" s="36" t="s">
        <v>762</v>
      </c>
      <c r="V162" s="885"/>
      <c r="W162" s="9"/>
      <c r="X162" s="9"/>
      <c r="Y162" s="9"/>
      <c r="Z162" s="7">
        <v>1</v>
      </c>
      <c r="AA162" s="9"/>
      <c r="AB162" s="9"/>
      <c r="AC162" s="9">
        <v>0</v>
      </c>
      <c r="AD162" s="9"/>
      <c r="AE162" s="9"/>
      <c r="AF162" s="9">
        <v>1</v>
      </c>
      <c r="AG162" s="9"/>
      <c r="AH162" s="9"/>
      <c r="AI162" s="9">
        <v>0</v>
      </c>
      <c r="AJ162" s="9"/>
      <c r="AK162" s="9"/>
      <c r="AL162" s="9">
        <v>0</v>
      </c>
      <c r="AM162" s="9"/>
      <c r="AN162" s="97">
        <f t="shared" si="28"/>
        <v>362700</v>
      </c>
      <c r="AO162" s="7">
        <f t="shared" si="29"/>
        <v>85000</v>
      </c>
      <c r="AP162" s="7">
        <v>0</v>
      </c>
      <c r="AQ162" s="7">
        <v>0</v>
      </c>
      <c r="AR162" s="7">
        <v>0</v>
      </c>
      <c r="AS162" s="7">
        <v>0</v>
      </c>
      <c r="AT162" s="7">
        <v>0</v>
      </c>
      <c r="AU162" s="7">
        <v>0</v>
      </c>
      <c r="AV162" s="7">
        <v>0</v>
      </c>
      <c r="AW162" s="7">
        <v>85000</v>
      </c>
      <c r="AX162" s="7">
        <v>0</v>
      </c>
      <c r="AY162" s="322">
        <f t="shared" si="30"/>
        <v>90000</v>
      </c>
      <c r="AZ162" s="7">
        <v>0</v>
      </c>
      <c r="BA162" s="7">
        <v>0</v>
      </c>
      <c r="BB162" s="7">
        <v>0</v>
      </c>
      <c r="BC162" s="7">
        <v>0</v>
      </c>
      <c r="BD162" s="7">
        <v>0</v>
      </c>
      <c r="BE162" s="7">
        <v>0</v>
      </c>
      <c r="BF162" s="7">
        <v>0</v>
      </c>
      <c r="BG162" s="7">
        <v>90000</v>
      </c>
      <c r="BH162" s="7">
        <v>0</v>
      </c>
      <c r="BI162" s="385">
        <f t="shared" si="31"/>
        <v>92700</v>
      </c>
      <c r="BJ162" s="7">
        <v>0</v>
      </c>
      <c r="BK162" s="7">
        <v>0</v>
      </c>
      <c r="BL162" s="7">
        <v>0</v>
      </c>
      <c r="BM162" s="7">
        <v>0</v>
      </c>
      <c r="BN162" s="7">
        <v>0</v>
      </c>
      <c r="BO162" s="7">
        <v>0</v>
      </c>
      <c r="BP162" s="7">
        <v>0</v>
      </c>
      <c r="BQ162" s="7">
        <v>92700</v>
      </c>
      <c r="BR162" s="7">
        <v>0</v>
      </c>
      <c r="BS162" s="7">
        <f t="shared" si="32"/>
        <v>95000</v>
      </c>
      <c r="BT162" s="7">
        <v>0</v>
      </c>
      <c r="BU162" s="7">
        <v>0</v>
      </c>
      <c r="BV162" s="7">
        <v>0</v>
      </c>
      <c r="BW162" s="7">
        <v>0</v>
      </c>
      <c r="BX162" s="7">
        <v>0</v>
      </c>
      <c r="BY162" s="7">
        <v>0</v>
      </c>
      <c r="BZ162" s="7">
        <v>0</v>
      </c>
      <c r="CA162" s="7">
        <v>95000</v>
      </c>
      <c r="CB162" s="203"/>
      <c r="CC162" s="42" t="s">
        <v>641</v>
      </c>
      <c r="CD162" s="211"/>
      <c r="CF162" s="9"/>
      <c r="CG162" s="9"/>
    </row>
    <row r="163" spans="1:85" s="4" customFormat="1" ht="63" customHeight="1">
      <c r="A163" s="3"/>
      <c r="B163" s="894"/>
      <c r="C163" s="897"/>
      <c r="D163" s="869"/>
      <c r="E163" s="810"/>
      <c r="F163" s="803"/>
      <c r="G163" s="879"/>
      <c r="H163" s="886" t="s">
        <v>763</v>
      </c>
      <c r="I163" s="37">
        <f t="shared" si="36"/>
        <v>65</v>
      </c>
      <c r="J163" s="36" t="s">
        <v>764</v>
      </c>
      <c r="K163" s="36" t="s">
        <v>765</v>
      </c>
      <c r="L163" s="16">
        <v>0.35</v>
      </c>
      <c r="M163" s="16">
        <v>0.55</v>
      </c>
      <c r="N163" s="9"/>
      <c r="O163" s="9"/>
      <c r="P163" s="9"/>
      <c r="Q163" s="12">
        <f t="shared" si="35"/>
        <v>144</v>
      </c>
      <c r="R163" s="9"/>
      <c r="S163" s="185"/>
      <c r="T163" s="325" t="s">
        <v>766</v>
      </c>
      <c r="U163" s="36" t="s">
        <v>767</v>
      </c>
      <c r="V163" s="787"/>
      <c r="W163" s="9"/>
      <c r="X163" s="9"/>
      <c r="Y163" s="9"/>
      <c r="Z163" s="10">
        <v>0.97</v>
      </c>
      <c r="AA163" s="9"/>
      <c r="AB163" s="9"/>
      <c r="AC163" s="11">
        <v>0.97</v>
      </c>
      <c r="AD163" s="9"/>
      <c r="AE163" s="9"/>
      <c r="AF163" s="11">
        <v>0.97</v>
      </c>
      <c r="AG163" s="9"/>
      <c r="AH163" s="9"/>
      <c r="AI163" s="11">
        <v>0.97</v>
      </c>
      <c r="AJ163" s="9"/>
      <c r="AK163" s="9"/>
      <c r="AL163" s="11">
        <v>0.97</v>
      </c>
      <c r="AM163" s="9"/>
      <c r="AN163" s="97">
        <f t="shared" si="28"/>
        <v>250700</v>
      </c>
      <c r="AO163" s="7">
        <f>SUM(AP163:AW163)</f>
        <v>60000</v>
      </c>
      <c r="AP163" s="7">
        <v>0</v>
      </c>
      <c r="AQ163" s="7">
        <v>0</v>
      </c>
      <c r="AR163" s="7">
        <v>0</v>
      </c>
      <c r="AS163" s="7">
        <v>0</v>
      </c>
      <c r="AT163" s="7">
        <v>0</v>
      </c>
      <c r="AU163" s="7">
        <v>0</v>
      </c>
      <c r="AV163" s="7">
        <v>0</v>
      </c>
      <c r="AW163" s="7">
        <v>60000</v>
      </c>
      <c r="AX163" s="7">
        <v>0</v>
      </c>
      <c r="AY163" s="322">
        <f t="shared" si="30"/>
        <v>61800</v>
      </c>
      <c r="AZ163" s="7">
        <v>0</v>
      </c>
      <c r="BA163" s="7">
        <v>0</v>
      </c>
      <c r="BB163" s="7">
        <v>0</v>
      </c>
      <c r="BC163" s="7">
        <v>0</v>
      </c>
      <c r="BD163" s="7">
        <v>0</v>
      </c>
      <c r="BE163" s="7">
        <v>0</v>
      </c>
      <c r="BF163" s="7">
        <v>0</v>
      </c>
      <c r="BG163" s="7">
        <v>61800</v>
      </c>
      <c r="BH163" s="7">
        <v>0</v>
      </c>
      <c r="BI163" s="385">
        <f t="shared" si="31"/>
        <v>63650</v>
      </c>
      <c r="BJ163" s="7">
        <v>0</v>
      </c>
      <c r="BK163" s="7">
        <v>0</v>
      </c>
      <c r="BL163" s="7">
        <v>0</v>
      </c>
      <c r="BM163" s="7">
        <v>0</v>
      </c>
      <c r="BN163" s="7">
        <v>0</v>
      </c>
      <c r="BO163" s="7">
        <v>0</v>
      </c>
      <c r="BP163" s="7">
        <v>0</v>
      </c>
      <c r="BQ163" s="7">
        <v>63650</v>
      </c>
      <c r="BR163" s="7">
        <v>0</v>
      </c>
      <c r="BS163" s="7">
        <f t="shared" si="32"/>
        <v>65250</v>
      </c>
      <c r="BT163" s="7">
        <v>0</v>
      </c>
      <c r="BU163" s="7">
        <v>0</v>
      </c>
      <c r="BV163" s="7">
        <v>0</v>
      </c>
      <c r="BW163" s="7">
        <v>0</v>
      </c>
      <c r="BX163" s="7">
        <v>0</v>
      </c>
      <c r="BY163" s="7">
        <v>0</v>
      </c>
      <c r="BZ163" s="7">
        <v>0</v>
      </c>
      <c r="CA163" s="7">
        <v>65250</v>
      </c>
      <c r="CB163" s="203"/>
      <c r="CC163" s="42" t="s">
        <v>724</v>
      </c>
      <c r="CD163" s="211"/>
      <c r="CF163" s="9"/>
      <c r="CG163" s="9"/>
    </row>
    <row r="164" spans="1:85" s="4" customFormat="1" ht="49.5" customHeight="1">
      <c r="A164" s="3"/>
      <c r="B164" s="894"/>
      <c r="C164" s="897"/>
      <c r="D164" s="869"/>
      <c r="E164" s="811"/>
      <c r="F164" s="804"/>
      <c r="G164" s="880"/>
      <c r="H164" s="887"/>
      <c r="I164" s="19">
        <f t="shared" si="36"/>
        <v>66</v>
      </c>
      <c r="J164" s="20" t="s">
        <v>768</v>
      </c>
      <c r="K164" s="20" t="s">
        <v>769</v>
      </c>
      <c r="L164" s="21">
        <v>0.35</v>
      </c>
      <c r="M164" s="21">
        <v>0.55</v>
      </c>
      <c r="N164" s="47"/>
      <c r="O164" s="47"/>
      <c r="P164" s="47"/>
      <c r="Q164" s="47">
        <f t="shared" si="35"/>
        <v>145</v>
      </c>
      <c r="R164" s="22" t="s">
        <v>770</v>
      </c>
      <c r="S164" s="193" t="s">
        <v>771</v>
      </c>
      <c r="T164" s="324" t="s">
        <v>772</v>
      </c>
      <c r="U164" s="8" t="s">
        <v>773</v>
      </c>
      <c r="V164" s="44"/>
      <c r="W164" s="51"/>
      <c r="X164" s="23">
        <v>0.1</v>
      </c>
      <c r="Y164" s="63"/>
      <c r="Z164" s="24">
        <v>0.5</v>
      </c>
      <c r="AA164" s="9"/>
      <c r="AB164" s="9"/>
      <c r="AC164" s="11">
        <v>0.15</v>
      </c>
      <c r="AD164" s="9"/>
      <c r="AE164" s="9"/>
      <c r="AF164" s="11">
        <v>0.25</v>
      </c>
      <c r="AG164" s="9"/>
      <c r="AH164" s="9"/>
      <c r="AI164" s="11">
        <v>0.35</v>
      </c>
      <c r="AJ164" s="9"/>
      <c r="AK164" s="9"/>
      <c r="AL164" s="11"/>
      <c r="AM164" s="9"/>
      <c r="AN164" s="97">
        <f t="shared" si="28"/>
        <v>146110</v>
      </c>
      <c r="AO164" s="7">
        <f t="shared" si="29"/>
        <v>35000</v>
      </c>
      <c r="AP164" s="7">
        <v>0</v>
      </c>
      <c r="AQ164" s="7">
        <v>0</v>
      </c>
      <c r="AR164" s="7">
        <v>0</v>
      </c>
      <c r="AS164" s="7">
        <v>0</v>
      </c>
      <c r="AT164" s="7">
        <v>0</v>
      </c>
      <c r="AU164" s="7">
        <v>0</v>
      </c>
      <c r="AV164" s="7">
        <v>0</v>
      </c>
      <c r="AW164" s="7">
        <v>35000</v>
      </c>
      <c r="AX164" s="7">
        <v>0</v>
      </c>
      <c r="AY164" s="322">
        <f t="shared" si="30"/>
        <v>36000</v>
      </c>
      <c r="AZ164" s="7">
        <v>0</v>
      </c>
      <c r="BA164" s="7">
        <v>0</v>
      </c>
      <c r="BB164" s="7">
        <v>0</v>
      </c>
      <c r="BC164" s="7">
        <v>0</v>
      </c>
      <c r="BD164" s="7">
        <v>0</v>
      </c>
      <c r="BE164" s="7">
        <v>0</v>
      </c>
      <c r="BF164" s="7">
        <v>0</v>
      </c>
      <c r="BG164" s="7">
        <v>36000</v>
      </c>
      <c r="BH164" s="7">
        <v>0</v>
      </c>
      <c r="BI164" s="385">
        <f t="shared" si="31"/>
        <v>37000</v>
      </c>
      <c r="BJ164" s="7">
        <v>0</v>
      </c>
      <c r="BK164" s="7">
        <v>0</v>
      </c>
      <c r="BL164" s="7">
        <v>0</v>
      </c>
      <c r="BM164" s="7">
        <v>0</v>
      </c>
      <c r="BN164" s="7">
        <v>0</v>
      </c>
      <c r="BO164" s="7">
        <v>0</v>
      </c>
      <c r="BP164" s="7">
        <v>0</v>
      </c>
      <c r="BQ164" s="7">
        <v>37000</v>
      </c>
      <c r="BR164" s="7">
        <v>0</v>
      </c>
      <c r="BS164" s="7">
        <f t="shared" si="32"/>
        <v>38110</v>
      </c>
      <c r="BT164" s="7">
        <v>0</v>
      </c>
      <c r="BU164" s="7">
        <v>0</v>
      </c>
      <c r="BV164" s="7">
        <v>0</v>
      </c>
      <c r="BW164" s="7">
        <v>0</v>
      </c>
      <c r="BX164" s="7">
        <v>0</v>
      </c>
      <c r="BY164" s="7">
        <v>0</v>
      </c>
      <c r="BZ164" s="7">
        <v>0</v>
      </c>
      <c r="CA164" s="7">
        <v>38110</v>
      </c>
      <c r="CB164" s="203"/>
      <c r="CC164" s="42" t="s">
        <v>724</v>
      </c>
      <c r="CD164" s="211"/>
      <c r="CF164" s="9"/>
      <c r="CG164" s="9"/>
    </row>
    <row r="165" spans="1:82" s="162" customFormat="1" ht="25.5" customHeight="1">
      <c r="A165" s="157"/>
      <c r="B165" s="895"/>
      <c r="C165" s="898"/>
      <c r="D165" s="869"/>
      <c r="E165" s="159"/>
      <c r="F165" s="159"/>
      <c r="G165" s="794" t="s">
        <v>774</v>
      </c>
      <c r="H165" s="795"/>
      <c r="I165" s="795"/>
      <c r="J165" s="795"/>
      <c r="K165" s="795"/>
      <c r="L165" s="795"/>
      <c r="M165" s="795"/>
      <c r="N165" s="795"/>
      <c r="O165" s="795"/>
      <c r="P165" s="795"/>
      <c r="Q165" s="795"/>
      <c r="R165" s="795"/>
      <c r="S165" s="795"/>
      <c r="T165" s="795"/>
      <c r="U165" s="795"/>
      <c r="V165" s="795"/>
      <c r="W165" s="795"/>
      <c r="X165" s="795"/>
      <c r="Y165" s="795"/>
      <c r="Z165" s="795"/>
      <c r="AA165" s="795"/>
      <c r="AB165" s="795"/>
      <c r="AC165" s="795"/>
      <c r="AD165" s="795"/>
      <c r="AE165" s="795"/>
      <c r="AF165" s="795"/>
      <c r="AG165" s="795"/>
      <c r="AH165" s="795"/>
      <c r="AI165" s="795"/>
      <c r="AJ165" s="795"/>
      <c r="AK165" s="795"/>
      <c r="AL165" s="795"/>
      <c r="AM165" s="796"/>
      <c r="AN165" s="160">
        <f>SUM(AN150:AN164)</f>
        <v>3137040</v>
      </c>
      <c r="AO165" s="161">
        <f aca="true" t="shared" si="37" ref="AO165:CB165">SUM(AO150:AO164)</f>
        <v>930000</v>
      </c>
      <c r="AP165" s="161">
        <f t="shared" si="37"/>
        <v>18000</v>
      </c>
      <c r="AQ165" s="161">
        <f t="shared" si="37"/>
        <v>141000</v>
      </c>
      <c r="AR165" s="161">
        <f t="shared" si="37"/>
        <v>24000</v>
      </c>
      <c r="AS165" s="161">
        <f t="shared" si="37"/>
        <v>0</v>
      </c>
      <c r="AT165" s="161">
        <f t="shared" si="37"/>
        <v>0</v>
      </c>
      <c r="AU165" s="161">
        <f t="shared" si="37"/>
        <v>0</v>
      </c>
      <c r="AV165" s="161">
        <f t="shared" si="37"/>
        <v>0</v>
      </c>
      <c r="AW165" s="161">
        <f t="shared" si="37"/>
        <v>747000</v>
      </c>
      <c r="AX165" s="161">
        <f t="shared" si="37"/>
        <v>0</v>
      </c>
      <c r="AY165" s="161">
        <f t="shared" si="37"/>
        <v>714980</v>
      </c>
      <c r="AZ165" s="161">
        <f t="shared" si="37"/>
        <v>18540</v>
      </c>
      <c r="BA165" s="161">
        <f t="shared" si="37"/>
        <v>145300</v>
      </c>
      <c r="BB165" s="161">
        <f t="shared" si="37"/>
        <v>24670</v>
      </c>
      <c r="BC165" s="161">
        <f t="shared" si="37"/>
        <v>0</v>
      </c>
      <c r="BD165" s="161">
        <f t="shared" si="37"/>
        <v>0</v>
      </c>
      <c r="BE165" s="161">
        <f t="shared" si="37"/>
        <v>0</v>
      </c>
      <c r="BF165" s="161">
        <f t="shared" si="37"/>
        <v>0</v>
      </c>
      <c r="BG165" s="161">
        <f t="shared" si="37"/>
        <v>526470</v>
      </c>
      <c r="BH165" s="161">
        <f t="shared" si="37"/>
        <v>0</v>
      </c>
      <c r="BI165" s="161">
        <f t="shared" si="37"/>
        <v>735930</v>
      </c>
      <c r="BJ165" s="161">
        <f t="shared" si="37"/>
        <v>19100</v>
      </c>
      <c r="BK165" s="161">
        <f t="shared" si="37"/>
        <v>162130</v>
      </c>
      <c r="BL165" s="161">
        <f t="shared" si="37"/>
        <v>12700</v>
      </c>
      <c r="BM165" s="161">
        <f t="shared" si="37"/>
        <v>0</v>
      </c>
      <c r="BN165" s="161">
        <f t="shared" si="37"/>
        <v>0</v>
      </c>
      <c r="BO165" s="161">
        <f t="shared" si="37"/>
        <v>0</v>
      </c>
      <c r="BP165" s="161">
        <f t="shared" si="37"/>
        <v>0</v>
      </c>
      <c r="BQ165" s="161">
        <f t="shared" si="37"/>
        <v>542000</v>
      </c>
      <c r="BR165" s="161">
        <f t="shared" si="37"/>
        <v>0</v>
      </c>
      <c r="BS165" s="161">
        <f t="shared" si="37"/>
        <v>756130</v>
      </c>
      <c r="BT165" s="161">
        <f t="shared" si="37"/>
        <v>19500</v>
      </c>
      <c r="BU165" s="161">
        <f t="shared" si="37"/>
        <v>121200</v>
      </c>
      <c r="BV165" s="161">
        <f t="shared" si="37"/>
        <v>25900</v>
      </c>
      <c r="BW165" s="161">
        <f t="shared" si="37"/>
        <v>0</v>
      </c>
      <c r="BX165" s="161">
        <f t="shared" si="37"/>
        <v>0</v>
      </c>
      <c r="BY165" s="161">
        <f t="shared" si="37"/>
        <v>0</v>
      </c>
      <c r="BZ165" s="161">
        <f t="shared" si="37"/>
        <v>0</v>
      </c>
      <c r="CA165" s="161">
        <f t="shared" si="37"/>
        <v>589530</v>
      </c>
      <c r="CB165" s="201">
        <f t="shared" si="37"/>
        <v>0</v>
      </c>
      <c r="CC165" s="217"/>
      <c r="CD165" s="211"/>
    </row>
    <row r="166" spans="1:82" s="4" customFormat="1" ht="69.75" customHeight="1">
      <c r="A166" s="3"/>
      <c r="B166" s="894"/>
      <c r="C166" s="897"/>
      <c r="D166" s="869"/>
      <c r="E166" s="901" t="s">
        <v>1068</v>
      </c>
      <c r="F166" s="905"/>
      <c r="G166" s="906" t="s">
        <v>775</v>
      </c>
      <c r="H166" s="801"/>
      <c r="I166" s="37">
        <f>I164+1</f>
        <v>67</v>
      </c>
      <c r="J166" s="36" t="s">
        <v>776</v>
      </c>
      <c r="K166" s="36" t="s">
        <v>777</v>
      </c>
      <c r="L166" s="35">
        <v>30</v>
      </c>
      <c r="M166" s="35">
        <v>45</v>
      </c>
      <c r="N166" s="9"/>
      <c r="O166" s="9"/>
      <c r="P166" s="9"/>
      <c r="Q166" s="47">
        <f>Q164+1</f>
        <v>146</v>
      </c>
      <c r="R166" s="22" t="s">
        <v>770</v>
      </c>
      <c r="S166" s="193" t="s">
        <v>771</v>
      </c>
      <c r="T166" s="36" t="s">
        <v>778</v>
      </c>
      <c r="U166" s="36" t="s">
        <v>779</v>
      </c>
      <c r="V166" s="12" t="s">
        <v>77</v>
      </c>
      <c r="W166" s="9"/>
      <c r="X166" s="9"/>
      <c r="Y166" s="9"/>
      <c r="Z166" s="10">
        <v>1</v>
      </c>
      <c r="AA166" s="9"/>
      <c r="AB166" s="9"/>
      <c r="AC166" s="9" t="s">
        <v>780</v>
      </c>
      <c r="AD166" s="9"/>
      <c r="AE166" s="9"/>
      <c r="AF166" s="11">
        <v>0.07</v>
      </c>
      <c r="AG166" s="9"/>
      <c r="AH166" s="9"/>
      <c r="AI166" s="9" t="s">
        <v>781</v>
      </c>
      <c r="AJ166" s="9"/>
      <c r="AK166" s="9"/>
      <c r="AL166" s="11">
        <v>0.15</v>
      </c>
      <c r="AM166" s="11"/>
      <c r="AN166" s="97">
        <f t="shared" si="28"/>
        <v>21250</v>
      </c>
      <c r="AO166" s="7">
        <f t="shared" si="29"/>
        <v>8000</v>
      </c>
      <c r="AP166" s="7">
        <v>0</v>
      </c>
      <c r="AQ166" s="7">
        <v>0</v>
      </c>
      <c r="AR166" s="7">
        <v>0</v>
      </c>
      <c r="AS166" s="7">
        <v>0</v>
      </c>
      <c r="AT166" s="7">
        <v>0</v>
      </c>
      <c r="AU166" s="7">
        <v>0</v>
      </c>
      <c r="AV166" s="7">
        <v>0</v>
      </c>
      <c r="AW166" s="7">
        <v>8000</v>
      </c>
      <c r="AX166" s="7">
        <v>0</v>
      </c>
      <c r="AY166" s="7">
        <f t="shared" si="30"/>
        <v>6050</v>
      </c>
      <c r="AZ166" s="7">
        <v>0</v>
      </c>
      <c r="BA166" s="7">
        <v>0</v>
      </c>
      <c r="BB166" s="7">
        <v>0</v>
      </c>
      <c r="BC166" s="7">
        <v>0</v>
      </c>
      <c r="BD166" s="7">
        <v>0</v>
      </c>
      <c r="BE166" s="7">
        <v>0</v>
      </c>
      <c r="BF166" s="7">
        <v>0</v>
      </c>
      <c r="BG166" s="7">
        <v>6050</v>
      </c>
      <c r="BH166" s="7">
        <v>0</v>
      </c>
      <c r="BI166" s="7">
        <f t="shared" si="31"/>
        <v>7200</v>
      </c>
      <c r="BJ166" s="7">
        <v>0</v>
      </c>
      <c r="BK166" s="7">
        <v>0</v>
      </c>
      <c r="BL166" s="7">
        <v>0</v>
      </c>
      <c r="BM166" s="7">
        <v>0</v>
      </c>
      <c r="BN166" s="7">
        <v>0</v>
      </c>
      <c r="BO166" s="7">
        <v>0</v>
      </c>
      <c r="BP166" s="7">
        <v>0</v>
      </c>
      <c r="BQ166" s="7">
        <v>7200</v>
      </c>
      <c r="BR166" s="7">
        <v>0</v>
      </c>
      <c r="BS166" s="7">
        <f t="shared" si="32"/>
        <v>0</v>
      </c>
      <c r="BT166" s="7">
        <v>0</v>
      </c>
      <c r="BU166" s="7">
        <v>0</v>
      </c>
      <c r="BV166" s="7">
        <v>0</v>
      </c>
      <c r="BW166" s="7">
        <v>0</v>
      </c>
      <c r="BX166" s="7">
        <v>0</v>
      </c>
      <c r="BY166" s="7">
        <v>0</v>
      </c>
      <c r="BZ166" s="7">
        <v>0</v>
      </c>
      <c r="CA166" s="7">
        <v>0</v>
      </c>
      <c r="CB166" s="203"/>
      <c r="CC166" s="42" t="s">
        <v>539</v>
      </c>
      <c r="CD166" s="211"/>
    </row>
    <row r="167" spans="1:82" s="4" customFormat="1" ht="45.75" customHeight="1">
      <c r="A167" s="3"/>
      <c r="B167" s="894"/>
      <c r="C167" s="897"/>
      <c r="D167" s="869"/>
      <c r="E167" s="902"/>
      <c r="F167" s="905"/>
      <c r="G167" s="907"/>
      <c r="H167" s="801"/>
      <c r="I167" s="790">
        <f t="shared" si="36"/>
        <v>68</v>
      </c>
      <c r="J167" s="797" t="s">
        <v>782</v>
      </c>
      <c r="K167" s="797" t="s">
        <v>783</v>
      </c>
      <c r="L167" s="793">
        <v>250</v>
      </c>
      <c r="M167" s="793">
        <v>300</v>
      </c>
      <c r="N167" s="864"/>
      <c r="O167" s="864"/>
      <c r="P167" s="864"/>
      <c r="Q167" s="12">
        <f t="shared" si="35"/>
        <v>147</v>
      </c>
      <c r="R167" s="9" t="s">
        <v>784</v>
      </c>
      <c r="S167" s="185" t="s">
        <v>785</v>
      </c>
      <c r="T167" s="36" t="s">
        <v>786</v>
      </c>
      <c r="U167" s="36" t="s">
        <v>787</v>
      </c>
      <c r="V167" s="12" t="s">
        <v>77</v>
      </c>
      <c r="W167" s="9"/>
      <c r="X167" s="9"/>
      <c r="Y167" s="864"/>
      <c r="Z167" s="10">
        <v>0.25</v>
      </c>
      <c r="AA167" s="9"/>
      <c r="AB167" s="9"/>
      <c r="AC167" s="11">
        <v>0.06</v>
      </c>
      <c r="AD167" s="9"/>
      <c r="AE167" s="9"/>
      <c r="AF167" s="11">
        <v>0.12</v>
      </c>
      <c r="AG167" s="9"/>
      <c r="AH167" s="9"/>
      <c r="AI167" s="11">
        <v>0.18</v>
      </c>
      <c r="AJ167" s="9"/>
      <c r="AK167" s="9"/>
      <c r="AL167" s="11">
        <v>0.25</v>
      </c>
      <c r="AM167" s="9"/>
      <c r="AN167" s="97">
        <f t="shared" si="28"/>
        <v>128300</v>
      </c>
      <c r="AO167" s="7">
        <f t="shared" si="29"/>
        <v>30000</v>
      </c>
      <c r="AP167" s="7">
        <v>0</v>
      </c>
      <c r="AQ167" s="7">
        <v>0</v>
      </c>
      <c r="AR167" s="7">
        <v>0</v>
      </c>
      <c r="AS167" s="7">
        <v>0</v>
      </c>
      <c r="AT167" s="7">
        <v>0</v>
      </c>
      <c r="AU167" s="7">
        <v>0</v>
      </c>
      <c r="AV167" s="7">
        <v>0</v>
      </c>
      <c r="AW167" s="7">
        <v>30000</v>
      </c>
      <c r="AX167" s="7">
        <v>0</v>
      </c>
      <c r="AY167" s="7">
        <f t="shared" si="30"/>
        <v>30000</v>
      </c>
      <c r="AZ167" s="7">
        <v>0</v>
      </c>
      <c r="BA167" s="7">
        <v>0</v>
      </c>
      <c r="BB167" s="7">
        <v>0</v>
      </c>
      <c r="BC167" s="7">
        <v>0</v>
      </c>
      <c r="BD167" s="7">
        <v>0</v>
      </c>
      <c r="BE167" s="7">
        <v>0</v>
      </c>
      <c r="BF167" s="7">
        <v>0</v>
      </c>
      <c r="BG167" s="7">
        <v>30000</v>
      </c>
      <c r="BH167" s="7">
        <v>0</v>
      </c>
      <c r="BI167" s="7">
        <f t="shared" si="31"/>
        <v>30000</v>
      </c>
      <c r="BJ167" s="7">
        <v>0</v>
      </c>
      <c r="BK167" s="7">
        <v>0</v>
      </c>
      <c r="BL167" s="7">
        <v>0</v>
      </c>
      <c r="BM167" s="7">
        <v>0</v>
      </c>
      <c r="BN167" s="7">
        <v>0</v>
      </c>
      <c r="BO167" s="7">
        <v>0</v>
      </c>
      <c r="BP167" s="7">
        <v>0</v>
      </c>
      <c r="BQ167" s="7">
        <v>30000</v>
      </c>
      <c r="BR167" s="7">
        <v>0</v>
      </c>
      <c r="BS167" s="7">
        <f t="shared" si="32"/>
        <v>38300</v>
      </c>
      <c r="BT167" s="7">
        <v>0</v>
      </c>
      <c r="BU167" s="7">
        <v>0</v>
      </c>
      <c r="BV167" s="7">
        <v>0</v>
      </c>
      <c r="BW167" s="7">
        <v>0</v>
      </c>
      <c r="BX167" s="7">
        <v>0</v>
      </c>
      <c r="BY167" s="7">
        <v>0</v>
      </c>
      <c r="BZ167" s="7">
        <v>0</v>
      </c>
      <c r="CA167" s="7">
        <v>38300</v>
      </c>
      <c r="CB167" s="203"/>
      <c r="CC167" s="42" t="s">
        <v>539</v>
      </c>
      <c r="CD167" s="211"/>
    </row>
    <row r="168" spans="1:82" s="4" customFormat="1" ht="87" customHeight="1">
      <c r="A168" s="3"/>
      <c r="B168" s="894"/>
      <c r="C168" s="897"/>
      <c r="D168" s="869"/>
      <c r="E168" s="902"/>
      <c r="F168" s="905"/>
      <c r="G168" s="907"/>
      <c r="H168" s="801"/>
      <c r="I168" s="792"/>
      <c r="J168" s="797"/>
      <c r="K168" s="797"/>
      <c r="L168" s="793"/>
      <c r="M168" s="793"/>
      <c r="N168" s="865"/>
      <c r="O168" s="865"/>
      <c r="P168" s="865"/>
      <c r="Q168" s="12">
        <f t="shared" si="35"/>
        <v>148</v>
      </c>
      <c r="R168" s="9" t="s">
        <v>788</v>
      </c>
      <c r="S168" s="185" t="s">
        <v>789</v>
      </c>
      <c r="T168" s="13" t="s">
        <v>790</v>
      </c>
      <c r="U168" s="13" t="s">
        <v>791</v>
      </c>
      <c r="V168" s="12" t="s">
        <v>77</v>
      </c>
      <c r="W168" s="9"/>
      <c r="X168" s="9"/>
      <c r="Y168" s="865"/>
      <c r="Z168" s="7">
        <v>25</v>
      </c>
      <c r="AA168" s="9"/>
      <c r="AB168" s="9"/>
      <c r="AC168" s="12">
        <v>0</v>
      </c>
      <c r="AD168" s="9"/>
      <c r="AE168" s="9"/>
      <c r="AF168" s="25">
        <v>10</v>
      </c>
      <c r="AG168" s="9"/>
      <c r="AH168" s="9"/>
      <c r="AI168" s="25">
        <v>20</v>
      </c>
      <c r="AJ168" s="9"/>
      <c r="AK168" s="9"/>
      <c r="AL168" s="25">
        <v>25</v>
      </c>
      <c r="AM168" s="9"/>
      <c r="AN168" s="97">
        <f t="shared" si="28"/>
        <v>197600</v>
      </c>
      <c r="AO168" s="7">
        <f t="shared" si="29"/>
        <v>47000</v>
      </c>
      <c r="AP168" s="7">
        <v>0</v>
      </c>
      <c r="AQ168" s="7">
        <v>0</v>
      </c>
      <c r="AR168" s="7">
        <v>0</v>
      </c>
      <c r="AS168" s="7">
        <v>0</v>
      </c>
      <c r="AT168" s="7">
        <v>0</v>
      </c>
      <c r="AU168" s="7">
        <v>0</v>
      </c>
      <c r="AV168" s="7">
        <v>0</v>
      </c>
      <c r="AW168" s="7">
        <v>47000</v>
      </c>
      <c r="AX168" s="7">
        <v>0</v>
      </c>
      <c r="AY168" s="7">
        <f t="shared" si="30"/>
        <v>48400</v>
      </c>
      <c r="AZ168" s="7">
        <v>0</v>
      </c>
      <c r="BA168" s="7">
        <v>0</v>
      </c>
      <c r="BB168" s="7">
        <v>0</v>
      </c>
      <c r="BC168" s="7">
        <v>0</v>
      </c>
      <c r="BD168" s="7">
        <v>0</v>
      </c>
      <c r="BE168" s="7">
        <v>0</v>
      </c>
      <c r="BF168" s="7">
        <v>0</v>
      </c>
      <c r="BG168" s="7">
        <v>48400</v>
      </c>
      <c r="BH168" s="7">
        <v>0</v>
      </c>
      <c r="BI168" s="7">
        <f t="shared" si="31"/>
        <v>49850</v>
      </c>
      <c r="BJ168" s="7">
        <v>0</v>
      </c>
      <c r="BK168" s="7">
        <v>0</v>
      </c>
      <c r="BL168" s="7">
        <v>0</v>
      </c>
      <c r="BM168" s="7">
        <v>0</v>
      </c>
      <c r="BN168" s="7">
        <v>0</v>
      </c>
      <c r="BO168" s="7">
        <v>0</v>
      </c>
      <c r="BP168" s="7">
        <v>0</v>
      </c>
      <c r="BQ168" s="7">
        <v>49850</v>
      </c>
      <c r="BR168" s="7">
        <v>0</v>
      </c>
      <c r="BS168" s="7">
        <f t="shared" si="32"/>
        <v>52350</v>
      </c>
      <c r="BT168" s="7">
        <v>0</v>
      </c>
      <c r="BU168" s="7">
        <v>0</v>
      </c>
      <c r="BV168" s="7">
        <v>0</v>
      </c>
      <c r="BW168" s="7">
        <v>0</v>
      </c>
      <c r="BX168" s="7">
        <v>0</v>
      </c>
      <c r="BY168" s="7">
        <v>0</v>
      </c>
      <c r="BZ168" s="7">
        <v>0</v>
      </c>
      <c r="CA168" s="7">
        <v>52350</v>
      </c>
      <c r="CB168" s="203"/>
      <c r="CC168" s="42" t="s">
        <v>539</v>
      </c>
      <c r="CD168" s="211"/>
    </row>
    <row r="169" spans="1:82" s="4" customFormat="1" ht="63" customHeight="1">
      <c r="A169" s="3"/>
      <c r="B169" s="894"/>
      <c r="C169" s="897"/>
      <c r="D169" s="869"/>
      <c r="E169" s="902"/>
      <c r="F169" s="905"/>
      <c r="G169" s="907"/>
      <c r="H169" s="801"/>
      <c r="I169" s="790">
        <f>I167+1</f>
        <v>69</v>
      </c>
      <c r="J169" s="797" t="s">
        <v>792</v>
      </c>
      <c r="K169" s="797" t="s">
        <v>793</v>
      </c>
      <c r="L169" s="793" t="s">
        <v>410</v>
      </c>
      <c r="M169" s="793">
        <v>1</v>
      </c>
      <c r="N169" s="793"/>
      <c r="O169" s="793"/>
      <c r="P169" s="793"/>
      <c r="Q169" s="12">
        <f t="shared" si="35"/>
        <v>149</v>
      </c>
      <c r="R169" s="9" t="s">
        <v>794</v>
      </c>
      <c r="S169" s="185" t="s">
        <v>795</v>
      </c>
      <c r="T169" s="36" t="s">
        <v>796</v>
      </c>
      <c r="U169" s="36" t="s">
        <v>797</v>
      </c>
      <c r="V169" s="12" t="s">
        <v>77</v>
      </c>
      <c r="W169" s="9"/>
      <c r="X169" s="9"/>
      <c r="Y169" s="793"/>
      <c r="Z169" s="7">
        <v>10</v>
      </c>
      <c r="AA169" s="9"/>
      <c r="AB169" s="9"/>
      <c r="AC169" s="9">
        <v>2</v>
      </c>
      <c r="AD169" s="9"/>
      <c r="AE169" s="9"/>
      <c r="AF169" s="9">
        <v>5</v>
      </c>
      <c r="AG169" s="9"/>
      <c r="AH169" s="9"/>
      <c r="AI169" s="9">
        <v>8</v>
      </c>
      <c r="AJ169" s="9"/>
      <c r="AK169" s="9"/>
      <c r="AL169" s="9">
        <v>10</v>
      </c>
      <c r="AM169" s="9"/>
      <c r="AN169" s="97">
        <f t="shared" si="28"/>
        <v>12450</v>
      </c>
      <c r="AO169" s="7">
        <f t="shared" si="29"/>
        <v>3000</v>
      </c>
      <c r="AP169" s="7">
        <v>0</v>
      </c>
      <c r="AQ169" s="7">
        <v>0</v>
      </c>
      <c r="AR169" s="7">
        <v>0</v>
      </c>
      <c r="AS169" s="7">
        <v>0</v>
      </c>
      <c r="AT169" s="7">
        <v>0</v>
      </c>
      <c r="AU169" s="7">
        <v>0</v>
      </c>
      <c r="AV169" s="7">
        <v>0</v>
      </c>
      <c r="AW169" s="7">
        <v>3000</v>
      </c>
      <c r="AX169" s="7">
        <v>0</v>
      </c>
      <c r="AY169" s="7">
        <f t="shared" si="30"/>
        <v>3100</v>
      </c>
      <c r="AZ169" s="7">
        <v>0</v>
      </c>
      <c r="BA169" s="7">
        <v>0</v>
      </c>
      <c r="BB169" s="7">
        <v>0</v>
      </c>
      <c r="BC169" s="7">
        <v>0</v>
      </c>
      <c r="BD169" s="7">
        <v>0</v>
      </c>
      <c r="BE169" s="7">
        <v>0</v>
      </c>
      <c r="BF169" s="7">
        <v>0</v>
      </c>
      <c r="BG169" s="7">
        <v>3100</v>
      </c>
      <c r="BH169" s="7">
        <v>0</v>
      </c>
      <c r="BI169" s="7">
        <f t="shared" si="31"/>
        <v>3150</v>
      </c>
      <c r="BJ169" s="7">
        <v>0</v>
      </c>
      <c r="BK169" s="7">
        <v>0</v>
      </c>
      <c r="BL169" s="7">
        <v>0</v>
      </c>
      <c r="BM169" s="7">
        <v>0</v>
      </c>
      <c r="BN169" s="7">
        <v>0</v>
      </c>
      <c r="BO169" s="7">
        <v>0</v>
      </c>
      <c r="BP169" s="7">
        <v>0</v>
      </c>
      <c r="BQ169" s="7">
        <v>3150</v>
      </c>
      <c r="BR169" s="7">
        <v>0</v>
      </c>
      <c r="BS169" s="7">
        <f t="shared" si="32"/>
        <v>3200</v>
      </c>
      <c r="BT169" s="7">
        <v>0</v>
      </c>
      <c r="BU169" s="7">
        <v>0</v>
      </c>
      <c r="BV169" s="7">
        <v>0</v>
      </c>
      <c r="BW169" s="7">
        <v>0</v>
      </c>
      <c r="BX169" s="7">
        <v>0</v>
      </c>
      <c r="BY169" s="7">
        <v>0</v>
      </c>
      <c r="BZ169" s="7">
        <v>0</v>
      </c>
      <c r="CA169" s="7">
        <v>3200</v>
      </c>
      <c r="CB169" s="203"/>
      <c r="CC169" s="42" t="s">
        <v>539</v>
      </c>
      <c r="CD169" s="211"/>
    </row>
    <row r="170" spans="1:82" s="4" customFormat="1" ht="63" customHeight="1">
      <c r="A170" s="3"/>
      <c r="B170" s="894"/>
      <c r="C170" s="897"/>
      <c r="D170" s="869"/>
      <c r="E170" s="903"/>
      <c r="F170" s="905"/>
      <c r="G170" s="907"/>
      <c r="H170" s="801"/>
      <c r="I170" s="791"/>
      <c r="J170" s="797"/>
      <c r="K170" s="797"/>
      <c r="L170" s="793"/>
      <c r="M170" s="793"/>
      <c r="N170" s="793"/>
      <c r="O170" s="793"/>
      <c r="P170" s="793"/>
      <c r="Q170" s="12">
        <f t="shared" si="35"/>
        <v>150</v>
      </c>
      <c r="R170" s="9" t="s">
        <v>798</v>
      </c>
      <c r="S170" s="185" t="s">
        <v>799</v>
      </c>
      <c r="T170" s="36" t="s">
        <v>800</v>
      </c>
      <c r="U170" s="36" t="s">
        <v>801</v>
      </c>
      <c r="V170" s="136" t="s">
        <v>77</v>
      </c>
      <c r="W170" s="9"/>
      <c r="X170" s="9"/>
      <c r="Y170" s="793"/>
      <c r="Z170" s="10">
        <v>0.5</v>
      </c>
      <c r="AA170" s="9"/>
      <c r="AB170" s="9"/>
      <c r="AC170" s="11">
        <v>0.1</v>
      </c>
      <c r="AD170" s="9"/>
      <c r="AE170" s="9"/>
      <c r="AF170" s="11">
        <v>0.25</v>
      </c>
      <c r="AG170" s="9"/>
      <c r="AH170" s="9"/>
      <c r="AI170" s="11">
        <v>0.4</v>
      </c>
      <c r="AJ170" s="9"/>
      <c r="AK170" s="9"/>
      <c r="AL170" s="11">
        <v>0.5</v>
      </c>
      <c r="AM170" s="9"/>
      <c r="AN170" s="97">
        <f t="shared" si="28"/>
        <v>20900</v>
      </c>
      <c r="AO170" s="7">
        <f t="shared" si="29"/>
        <v>5000</v>
      </c>
      <c r="AP170" s="7">
        <v>0</v>
      </c>
      <c r="AQ170" s="7">
        <v>0</v>
      </c>
      <c r="AR170" s="7">
        <v>0</v>
      </c>
      <c r="AS170" s="7">
        <v>0</v>
      </c>
      <c r="AT170" s="7">
        <v>0</v>
      </c>
      <c r="AU170" s="7">
        <v>0</v>
      </c>
      <c r="AV170" s="7">
        <v>0</v>
      </c>
      <c r="AW170" s="7">
        <v>5000</v>
      </c>
      <c r="AX170" s="7">
        <v>0</v>
      </c>
      <c r="AY170" s="7">
        <f t="shared" si="30"/>
        <v>5150</v>
      </c>
      <c r="AZ170" s="7">
        <v>0</v>
      </c>
      <c r="BA170" s="7">
        <v>0</v>
      </c>
      <c r="BB170" s="7">
        <v>0</v>
      </c>
      <c r="BC170" s="7">
        <v>0</v>
      </c>
      <c r="BD170" s="7">
        <v>0</v>
      </c>
      <c r="BE170" s="7">
        <v>0</v>
      </c>
      <c r="BF170" s="7">
        <v>0</v>
      </c>
      <c r="BG170" s="7">
        <v>5150</v>
      </c>
      <c r="BH170" s="7">
        <v>0</v>
      </c>
      <c r="BI170" s="7">
        <f t="shared" si="31"/>
        <v>5300</v>
      </c>
      <c r="BJ170" s="7">
        <v>0</v>
      </c>
      <c r="BK170" s="7">
        <v>0</v>
      </c>
      <c r="BL170" s="7">
        <v>0</v>
      </c>
      <c r="BM170" s="7">
        <v>0</v>
      </c>
      <c r="BN170" s="7">
        <v>0</v>
      </c>
      <c r="BO170" s="7">
        <v>0</v>
      </c>
      <c r="BP170" s="7">
        <v>0</v>
      </c>
      <c r="BQ170" s="7">
        <v>5300</v>
      </c>
      <c r="BR170" s="7">
        <v>0</v>
      </c>
      <c r="BS170" s="7">
        <f t="shared" si="32"/>
        <v>5450</v>
      </c>
      <c r="BT170" s="7">
        <v>0</v>
      </c>
      <c r="BU170" s="7">
        <v>0</v>
      </c>
      <c r="BV170" s="7">
        <v>0</v>
      </c>
      <c r="BW170" s="7">
        <v>0</v>
      </c>
      <c r="BX170" s="7">
        <v>0</v>
      </c>
      <c r="BY170" s="7">
        <v>0</v>
      </c>
      <c r="BZ170" s="7">
        <v>0</v>
      </c>
      <c r="CA170" s="7">
        <v>5450</v>
      </c>
      <c r="CB170" s="203"/>
      <c r="CC170" s="42" t="s">
        <v>802</v>
      </c>
      <c r="CD170" s="211"/>
    </row>
    <row r="171" spans="1:82" s="4" customFormat="1" ht="63" customHeight="1">
      <c r="A171" s="3"/>
      <c r="B171" s="894"/>
      <c r="C171" s="897"/>
      <c r="D171" s="869"/>
      <c r="E171" s="904"/>
      <c r="F171" s="865"/>
      <c r="G171" s="907"/>
      <c r="H171" s="801"/>
      <c r="I171" s="792"/>
      <c r="J171" s="797"/>
      <c r="K171" s="797"/>
      <c r="L171" s="793"/>
      <c r="M171" s="793"/>
      <c r="N171" s="793"/>
      <c r="O171" s="793"/>
      <c r="P171" s="793"/>
      <c r="Q171" s="12">
        <f t="shared" si="35"/>
        <v>151</v>
      </c>
      <c r="R171" s="9" t="s">
        <v>803</v>
      </c>
      <c r="S171" s="185" t="s">
        <v>804</v>
      </c>
      <c r="T171" s="36" t="s">
        <v>805</v>
      </c>
      <c r="U171" s="36" t="s">
        <v>806</v>
      </c>
      <c r="V171" s="12" t="s">
        <v>77</v>
      </c>
      <c r="W171" s="9"/>
      <c r="X171" s="9"/>
      <c r="Y171" s="793"/>
      <c r="Z171" s="10">
        <v>0.8</v>
      </c>
      <c r="AA171" s="9"/>
      <c r="AB171" s="9"/>
      <c r="AC171" s="11">
        <v>0.1</v>
      </c>
      <c r="AD171" s="9"/>
      <c r="AE171" s="9"/>
      <c r="AF171" s="11">
        <v>0.3</v>
      </c>
      <c r="AG171" s="9"/>
      <c r="AH171" s="9"/>
      <c r="AI171" s="11">
        <v>0.6</v>
      </c>
      <c r="AJ171" s="9"/>
      <c r="AK171" s="9"/>
      <c r="AL171" s="11">
        <v>0.8</v>
      </c>
      <c r="AM171" s="9"/>
      <c r="AN171" s="97">
        <f t="shared" si="28"/>
        <v>33100</v>
      </c>
      <c r="AO171" s="7">
        <f t="shared" si="29"/>
        <v>8000</v>
      </c>
      <c r="AP171" s="7">
        <v>0</v>
      </c>
      <c r="AQ171" s="7">
        <v>0</v>
      </c>
      <c r="AR171" s="7">
        <v>0</v>
      </c>
      <c r="AS171" s="7">
        <v>0</v>
      </c>
      <c r="AT171" s="7">
        <v>0</v>
      </c>
      <c r="AU171" s="7">
        <v>0</v>
      </c>
      <c r="AV171" s="7">
        <v>0</v>
      </c>
      <c r="AW171" s="7">
        <v>8000</v>
      </c>
      <c r="AX171" s="7">
        <v>0</v>
      </c>
      <c r="AY171" s="7">
        <f t="shared" si="30"/>
        <v>8200</v>
      </c>
      <c r="AZ171" s="7">
        <v>0</v>
      </c>
      <c r="BA171" s="7">
        <v>0</v>
      </c>
      <c r="BB171" s="7">
        <v>0</v>
      </c>
      <c r="BC171" s="7">
        <v>0</v>
      </c>
      <c r="BD171" s="7">
        <v>0</v>
      </c>
      <c r="BE171" s="7">
        <v>0</v>
      </c>
      <c r="BF171" s="7">
        <v>0</v>
      </c>
      <c r="BG171" s="7">
        <v>8200</v>
      </c>
      <c r="BH171" s="7">
        <v>0</v>
      </c>
      <c r="BI171" s="7">
        <f t="shared" si="31"/>
        <v>8400</v>
      </c>
      <c r="BJ171" s="7">
        <v>0</v>
      </c>
      <c r="BK171" s="7">
        <v>0</v>
      </c>
      <c r="BL171" s="7">
        <v>0</v>
      </c>
      <c r="BM171" s="7">
        <v>0</v>
      </c>
      <c r="BN171" s="7">
        <v>0</v>
      </c>
      <c r="BO171" s="7">
        <v>0</v>
      </c>
      <c r="BP171" s="7">
        <v>0</v>
      </c>
      <c r="BQ171" s="7">
        <v>8400</v>
      </c>
      <c r="BR171" s="7">
        <v>0</v>
      </c>
      <c r="BS171" s="7">
        <f t="shared" si="32"/>
        <v>8500</v>
      </c>
      <c r="BT171" s="7">
        <v>0</v>
      </c>
      <c r="BU171" s="7">
        <v>0</v>
      </c>
      <c r="BV171" s="7">
        <v>0</v>
      </c>
      <c r="BW171" s="7">
        <v>0</v>
      </c>
      <c r="BX171" s="7">
        <v>0</v>
      </c>
      <c r="BY171" s="7">
        <v>0</v>
      </c>
      <c r="BZ171" s="7">
        <v>0</v>
      </c>
      <c r="CA171" s="7">
        <v>8500</v>
      </c>
      <c r="CB171" s="203"/>
      <c r="CC171" s="42" t="s">
        <v>539</v>
      </c>
      <c r="CD171" s="211"/>
    </row>
    <row r="172" spans="1:82" s="4" customFormat="1" ht="95.25" customHeight="1">
      <c r="A172" s="3"/>
      <c r="B172" s="894"/>
      <c r="C172" s="897"/>
      <c r="D172" s="869"/>
      <c r="E172" s="850" t="s">
        <v>807</v>
      </c>
      <c r="F172" s="787"/>
      <c r="G172" s="907"/>
      <c r="H172" s="825" t="s">
        <v>808</v>
      </c>
      <c r="I172" s="41">
        <f>I169+1</f>
        <v>70</v>
      </c>
      <c r="J172" s="36" t="s">
        <v>809</v>
      </c>
      <c r="K172" s="36" t="s">
        <v>810</v>
      </c>
      <c r="L172" s="34">
        <v>1</v>
      </c>
      <c r="M172" s="34">
        <v>1</v>
      </c>
      <c r="N172" s="9"/>
      <c r="O172" s="9"/>
      <c r="P172" s="9"/>
      <c r="Q172" s="12">
        <f t="shared" si="35"/>
        <v>152</v>
      </c>
      <c r="R172" s="9" t="s">
        <v>794</v>
      </c>
      <c r="S172" s="185" t="s">
        <v>795</v>
      </c>
      <c r="T172" s="36" t="s">
        <v>811</v>
      </c>
      <c r="U172" s="36" t="s">
        <v>812</v>
      </c>
      <c r="V172" s="12" t="s">
        <v>77</v>
      </c>
      <c r="W172" s="9"/>
      <c r="X172" s="9"/>
      <c r="Y172" s="9"/>
      <c r="Z172" s="26">
        <v>5</v>
      </c>
      <c r="AA172" s="9"/>
      <c r="AB172" s="9"/>
      <c r="AC172" s="9">
        <v>1</v>
      </c>
      <c r="AD172" s="9"/>
      <c r="AE172" s="9"/>
      <c r="AF172" s="9">
        <v>3</v>
      </c>
      <c r="AG172" s="9"/>
      <c r="AH172" s="9"/>
      <c r="AI172" s="9">
        <v>4</v>
      </c>
      <c r="AJ172" s="9"/>
      <c r="AK172" s="9"/>
      <c r="AL172" s="9">
        <v>5</v>
      </c>
      <c r="AM172" s="9"/>
      <c r="AN172" s="97">
        <f t="shared" si="28"/>
        <v>11600</v>
      </c>
      <c r="AO172" s="7">
        <f t="shared" si="29"/>
        <v>2000</v>
      </c>
      <c r="AP172" s="7">
        <v>0</v>
      </c>
      <c r="AQ172" s="7">
        <v>0</v>
      </c>
      <c r="AR172" s="7">
        <v>0</v>
      </c>
      <c r="AS172" s="7">
        <v>0</v>
      </c>
      <c r="AT172" s="7">
        <v>0</v>
      </c>
      <c r="AU172" s="7">
        <v>0</v>
      </c>
      <c r="AV172" s="7">
        <v>0</v>
      </c>
      <c r="AW172" s="7">
        <v>2000</v>
      </c>
      <c r="AX172" s="7">
        <v>0</v>
      </c>
      <c r="AY172" s="7">
        <f t="shared" si="30"/>
        <v>2100</v>
      </c>
      <c r="AZ172" s="7">
        <v>0</v>
      </c>
      <c r="BA172" s="7">
        <v>0</v>
      </c>
      <c r="BB172" s="7">
        <v>0</v>
      </c>
      <c r="BC172" s="7">
        <v>0</v>
      </c>
      <c r="BD172" s="7">
        <v>0</v>
      </c>
      <c r="BE172" s="7">
        <v>0</v>
      </c>
      <c r="BF172" s="7">
        <v>0</v>
      </c>
      <c r="BG172" s="7">
        <v>2100</v>
      </c>
      <c r="BH172" s="7">
        <v>0</v>
      </c>
      <c r="BI172" s="7">
        <f t="shared" si="31"/>
        <v>2300</v>
      </c>
      <c r="BJ172" s="7">
        <v>0</v>
      </c>
      <c r="BK172" s="7">
        <v>0</v>
      </c>
      <c r="BL172" s="7">
        <v>0</v>
      </c>
      <c r="BM172" s="7">
        <v>0</v>
      </c>
      <c r="BN172" s="7">
        <v>0</v>
      </c>
      <c r="BO172" s="7">
        <v>0</v>
      </c>
      <c r="BP172" s="7">
        <v>0</v>
      </c>
      <c r="BQ172" s="7">
        <v>2300</v>
      </c>
      <c r="BR172" s="7">
        <v>0</v>
      </c>
      <c r="BS172" s="7">
        <f t="shared" si="32"/>
        <v>5200</v>
      </c>
      <c r="BT172" s="7">
        <v>0</v>
      </c>
      <c r="BU172" s="7">
        <v>0</v>
      </c>
      <c r="BV172" s="7">
        <v>0</v>
      </c>
      <c r="BW172" s="7">
        <v>0</v>
      </c>
      <c r="BX172" s="7">
        <v>0</v>
      </c>
      <c r="BY172" s="7">
        <v>0</v>
      </c>
      <c r="BZ172" s="7">
        <v>0</v>
      </c>
      <c r="CA172" s="7">
        <v>5200</v>
      </c>
      <c r="CB172" s="203"/>
      <c r="CC172" s="42" t="s">
        <v>539</v>
      </c>
      <c r="CD172" s="211"/>
    </row>
    <row r="173" spans="1:82" s="4" customFormat="1" ht="109.5" customHeight="1">
      <c r="A173" s="3"/>
      <c r="B173" s="894"/>
      <c r="C173" s="897"/>
      <c r="D173" s="869"/>
      <c r="E173" s="810"/>
      <c r="F173" s="787"/>
      <c r="G173" s="907"/>
      <c r="H173" s="826"/>
      <c r="I173" s="791">
        <f>I172+1</f>
        <v>71</v>
      </c>
      <c r="J173" s="797" t="s">
        <v>1075</v>
      </c>
      <c r="K173" s="797" t="s">
        <v>813</v>
      </c>
      <c r="L173" s="798">
        <v>0</v>
      </c>
      <c r="M173" s="798">
        <v>10</v>
      </c>
      <c r="N173" s="798"/>
      <c r="O173" s="798"/>
      <c r="P173" s="798"/>
      <c r="Q173" s="12">
        <f t="shared" si="35"/>
        <v>153</v>
      </c>
      <c r="R173" s="9" t="s">
        <v>814</v>
      </c>
      <c r="S173" s="185" t="s">
        <v>815</v>
      </c>
      <c r="T173" s="8" t="s">
        <v>816</v>
      </c>
      <c r="U173" s="36" t="s">
        <v>817</v>
      </c>
      <c r="V173" s="12" t="s">
        <v>77</v>
      </c>
      <c r="W173" s="9"/>
      <c r="X173" s="9"/>
      <c r="Y173" s="798"/>
      <c r="Z173" s="7">
        <v>25</v>
      </c>
      <c r="AA173" s="9"/>
      <c r="AB173" s="9"/>
      <c r="AC173" s="9">
        <v>15</v>
      </c>
      <c r="AD173" s="9"/>
      <c r="AE173" s="9"/>
      <c r="AF173" s="9">
        <v>18</v>
      </c>
      <c r="AG173" s="9"/>
      <c r="AH173" s="9"/>
      <c r="AI173" s="9">
        <v>20</v>
      </c>
      <c r="AJ173" s="9"/>
      <c r="AK173" s="9"/>
      <c r="AL173" s="9">
        <v>0</v>
      </c>
      <c r="AM173" s="9"/>
      <c r="AN173" s="97">
        <f t="shared" si="28"/>
        <v>22300</v>
      </c>
      <c r="AO173" s="7">
        <f t="shared" si="29"/>
        <v>5000</v>
      </c>
      <c r="AP173" s="7">
        <v>0</v>
      </c>
      <c r="AQ173" s="7">
        <v>0</v>
      </c>
      <c r="AR173" s="7">
        <v>5000</v>
      </c>
      <c r="AS173" s="7">
        <v>0</v>
      </c>
      <c r="AT173" s="7">
        <v>0</v>
      </c>
      <c r="AU173" s="7">
        <v>0</v>
      </c>
      <c r="AV173" s="7">
        <v>0</v>
      </c>
      <c r="AW173" s="7">
        <v>0</v>
      </c>
      <c r="AX173" s="7">
        <v>0</v>
      </c>
      <c r="AY173" s="7">
        <f t="shared" si="30"/>
        <v>5500</v>
      </c>
      <c r="AZ173" s="7">
        <v>0</v>
      </c>
      <c r="BA173" s="7">
        <v>0</v>
      </c>
      <c r="BB173" s="7">
        <v>5500</v>
      </c>
      <c r="BC173" s="7">
        <v>0</v>
      </c>
      <c r="BD173" s="7">
        <v>0</v>
      </c>
      <c r="BE173" s="7">
        <v>0</v>
      </c>
      <c r="BF173" s="7">
        <v>0</v>
      </c>
      <c r="BG173" s="7">
        <v>0</v>
      </c>
      <c r="BH173" s="7">
        <v>0</v>
      </c>
      <c r="BI173" s="7">
        <f t="shared" si="31"/>
        <v>5800</v>
      </c>
      <c r="BJ173" s="7">
        <v>0</v>
      </c>
      <c r="BK173" s="7">
        <v>5800</v>
      </c>
      <c r="BL173" s="7">
        <v>0</v>
      </c>
      <c r="BM173" s="7">
        <v>0</v>
      </c>
      <c r="BN173" s="7">
        <v>0</v>
      </c>
      <c r="BO173" s="7">
        <v>0</v>
      </c>
      <c r="BP173" s="7">
        <v>0</v>
      </c>
      <c r="BQ173" s="7">
        <v>0</v>
      </c>
      <c r="BR173" s="7">
        <v>0</v>
      </c>
      <c r="BS173" s="7">
        <f t="shared" si="32"/>
        <v>6000</v>
      </c>
      <c r="BT173" s="7">
        <v>0</v>
      </c>
      <c r="BU173" s="7">
        <v>0</v>
      </c>
      <c r="BV173" s="7">
        <v>6000</v>
      </c>
      <c r="BW173" s="7">
        <v>0</v>
      </c>
      <c r="BX173" s="7">
        <v>0</v>
      </c>
      <c r="BY173" s="7">
        <v>0</v>
      </c>
      <c r="BZ173" s="7">
        <v>0</v>
      </c>
      <c r="CA173" s="7">
        <v>0</v>
      </c>
      <c r="CB173" s="203"/>
      <c r="CC173" s="42" t="s">
        <v>401</v>
      </c>
      <c r="CD173" s="211"/>
    </row>
    <row r="174" spans="1:82" s="4" customFormat="1" ht="63" customHeight="1">
      <c r="A174" s="3"/>
      <c r="B174" s="894"/>
      <c r="C174" s="897"/>
      <c r="D174" s="869"/>
      <c r="E174" s="810"/>
      <c r="F174" s="787"/>
      <c r="G174" s="907"/>
      <c r="H174" s="826"/>
      <c r="I174" s="791"/>
      <c r="J174" s="797"/>
      <c r="K174" s="797"/>
      <c r="L174" s="798"/>
      <c r="M174" s="798"/>
      <c r="N174" s="798"/>
      <c r="O174" s="798"/>
      <c r="P174" s="798"/>
      <c r="Q174" s="12">
        <f t="shared" si="35"/>
        <v>154</v>
      </c>
      <c r="R174" s="9" t="s">
        <v>818</v>
      </c>
      <c r="S174" s="185" t="s">
        <v>819</v>
      </c>
      <c r="T174" s="14" t="s">
        <v>820</v>
      </c>
      <c r="U174" s="36" t="s">
        <v>821</v>
      </c>
      <c r="V174" s="12" t="s">
        <v>67</v>
      </c>
      <c r="W174" s="9"/>
      <c r="X174" s="9"/>
      <c r="Y174" s="798"/>
      <c r="Z174" s="7">
        <v>5</v>
      </c>
      <c r="AA174" s="9"/>
      <c r="AB174" s="9"/>
      <c r="AC174" s="9">
        <v>5</v>
      </c>
      <c r="AD174" s="9"/>
      <c r="AE174" s="9"/>
      <c r="AF174" s="9">
        <v>5</v>
      </c>
      <c r="AG174" s="9"/>
      <c r="AH174" s="9"/>
      <c r="AI174" s="9">
        <v>5</v>
      </c>
      <c r="AJ174" s="9"/>
      <c r="AK174" s="9"/>
      <c r="AL174" s="9">
        <v>5</v>
      </c>
      <c r="AM174" s="9"/>
      <c r="AN174" s="97">
        <f t="shared" si="28"/>
        <v>5100</v>
      </c>
      <c r="AO174" s="7">
        <f t="shared" si="29"/>
        <v>1000</v>
      </c>
      <c r="AP174" s="7">
        <v>0</v>
      </c>
      <c r="AQ174" s="7">
        <v>0</v>
      </c>
      <c r="AR174" s="7">
        <v>1000</v>
      </c>
      <c r="AS174" s="7">
        <v>0</v>
      </c>
      <c r="AT174" s="7">
        <v>0</v>
      </c>
      <c r="AU174" s="7">
        <v>0</v>
      </c>
      <c r="AV174" s="7">
        <v>0</v>
      </c>
      <c r="AW174" s="7">
        <v>0</v>
      </c>
      <c r="AX174" s="7">
        <v>0</v>
      </c>
      <c r="AY174" s="7">
        <f t="shared" si="30"/>
        <v>1300</v>
      </c>
      <c r="AZ174" s="7">
        <v>0</v>
      </c>
      <c r="BA174" s="7">
        <v>0</v>
      </c>
      <c r="BB174" s="7">
        <v>1300</v>
      </c>
      <c r="BC174" s="7">
        <v>0</v>
      </c>
      <c r="BD174" s="7">
        <v>0</v>
      </c>
      <c r="BE174" s="7">
        <v>0</v>
      </c>
      <c r="BF174" s="7">
        <v>0</v>
      </c>
      <c r="BG174" s="7">
        <v>0</v>
      </c>
      <c r="BH174" s="7">
        <v>0</v>
      </c>
      <c r="BI174" s="7">
        <f t="shared" si="31"/>
        <v>1400</v>
      </c>
      <c r="BJ174" s="7">
        <v>0</v>
      </c>
      <c r="BK174" s="7">
        <v>1400</v>
      </c>
      <c r="BL174" s="7">
        <v>0</v>
      </c>
      <c r="BM174" s="7">
        <v>0</v>
      </c>
      <c r="BN174" s="7">
        <v>0</v>
      </c>
      <c r="BO174" s="7">
        <v>0</v>
      </c>
      <c r="BP174" s="7">
        <v>0</v>
      </c>
      <c r="BQ174" s="7">
        <v>0</v>
      </c>
      <c r="BR174" s="7">
        <v>0</v>
      </c>
      <c r="BS174" s="7">
        <f t="shared" si="32"/>
        <v>1400</v>
      </c>
      <c r="BT174" s="7">
        <v>0</v>
      </c>
      <c r="BU174" s="7">
        <v>0</v>
      </c>
      <c r="BV174" s="7">
        <v>1400</v>
      </c>
      <c r="BW174" s="7">
        <v>0</v>
      </c>
      <c r="BX174" s="7">
        <v>0</v>
      </c>
      <c r="BY174" s="7">
        <v>0</v>
      </c>
      <c r="BZ174" s="7">
        <v>0</v>
      </c>
      <c r="CA174" s="7">
        <v>0</v>
      </c>
      <c r="CB174" s="203"/>
      <c r="CC174" s="42" t="s">
        <v>401</v>
      </c>
      <c r="CD174" s="212" t="s">
        <v>822</v>
      </c>
    </row>
    <row r="175" spans="1:82" s="4" customFormat="1" ht="63" customHeight="1">
      <c r="A175" s="3"/>
      <c r="B175" s="894"/>
      <c r="C175" s="897"/>
      <c r="D175" s="869"/>
      <c r="E175" s="810"/>
      <c r="F175" s="787"/>
      <c r="G175" s="907"/>
      <c r="H175" s="826"/>
      <c r="I175" s="791"/>
      <c r="J175" s="797"/>
      <c r="K175" s="797"/>
      <c r="L175" s="798"/>
      <c r="M175" s="798"/>
      <c r="N175" s="798"/>
      <c r="O175" s="798"/>
      <c r="P175" s="798"/>
      <c r="Q175" s="12">
        <f t="shared" si="35"/>
        <v>155</v>
      </c>
      <c r="R175" s="9" t="s">
        <v>823</v>
      </c>
      <c r="S175" s="185" t="s">
        <v>824</v>
      </c>
      <c r="T175" s="8" t="s">
        <v>825</v>
      </c>
      <c r="U175" s="36" t="s">
        <v>826</v>
      </c>
      <c r="V175" s="12" t="s">
        <v>77</v>
      </c>
      <c r="W175" s="9"/>
      <c r="X175" s="9"/>
      <c r="Y175" s="798"/>
      <c r="Z175" s="7">
        <v>16</v>
      </c>
      <c r="AA175" s="9"/>
      <c r="AB175" s="9"/>
      <c r="AC175" s="9">
        <v>4</v>
      </c>
      <c r="AD175" s="9"/>
      <c r="AE175" s="9"/>
      <c r="AF175" s="9">
        <v>8</v>
      </c>
      <c r="AG175" s="9"/>
      <c r="AH175" s="9"/>
      <c r="AI175" s="9">
        <v>12</v>
      </c>
      <c r="AJ175" s="9"/>
      <c r="AK175" s="9"/>
      <c r="AL175" s="9">
        <v>16</v>
      </c>
      <c r="AM175" s="9"/>
      <c r="AN175" s="97">
        <f t="shared" si="28"/>
        <v>8500</v>
      </c>
      <c r="AO175" s="7">
        <f t="shared" si="29"/>
        <v>2000</v>
      </c>
      <c r="AP175" s="7">
        <v>0</v>
      </c>
      <c r="AQ175" s="7">
        <v>0</v>
      </c>
      <c r="AR175" s="7">
        <v>2000</v>
      </c>
      <c r="AS175" s="7">
        <v>0</v>
      </c>
      <c r="AT175" s="7">
        <v>0</v>
      </c>
      <c r="AU175" s="7">
        <v>0</v>
      </c>
      <c r="AV175" s="7">
        <v>0</v>
      </c>
      <c r="AW175" s="7">
        <v>0</v>
      </c>
      <c r="AX175" s="7">
        <v>0</v>
      </c>
      <c r="AY175" s="7">
        <f t="shared" si="30"/>
        <v>2100</v>
      </c>
      <c r="AZ175" s="7">
        <v>0</v>
      </c>
      <c r="BA175" s="7">
        <v>0</v>
      </c>
      <c r="BB175" s="7">
        <v>2100</v>
      </c>
      <c r="BC175" s="7">
        <v>0</v>
      </c>
      <c r="BD175" s="7">
        <v>0</v>
      </c>
      <c r="BE175" s="7">
        <v>0</v>
      </c>
      <c r="BF175" s="7">
        <v>0</v>
      </c>
      <c r="BG175" s="7">
        <v>0</v>
      </c>
      <c r="BH175" s="7">
        <v>0</v>
      </c>
      <c r="BI175" s="7">
        <f t="shared" si="31"/>
        <v>2100</v>
      </c>
      <c r="BJ175" s="7">
        <v>0</v>
      </c>
      <c r="BK175" s="7">
        <v>2100</v>
      </c>
      <c r="BL175" s="7">
        <v>0</v>
      </c>
      <c r="BM175" s="7">
        <v>0</v>
      </c>
      <c r="BN175" s="7">
        <v>0</v>
      </c>
      <c r="BO175" s="7">
        <v>0</v>
      </c>
      <c r="BP175" s="7">
        <v>0</v>
      </c>
      <c r="BQ175" s="7">
        <v>0</v>
      </c>
      <c r="BR175" s="7">
        <v>0</v>
      </c>
      <c r="BS175" s="7">
        <f t="shared" si="32"/>
        <v>2300</v>
      </c>
      <c r="BT175" s="7">
        <v>0</v>
      </c>
      <c r="BU175" s="7">
        <v>0</v>
      </c>
      <c r="BV175" s="7">
        <v>2300</v>
      </c>
      <c r="BW175" s="7">
        <v>0</v>
      </c>
      <c r="BX175" s="7">
        <v>0</v>
      </c>
      <c r="BY175" s="7">
        <v>0</v>
      </c>
      <c r="BZ175" s="7">
        <v>0</v>
      </c>
      <c r="CA175" s="7">
        <v>0</v>
      </c>
      <c r="CB175" s="203"/>
      <c r="CC175" s="42" t="s">
        <v>401</v>
      </c>
      <c r="CD175" s="211"/>
    </row>
    <row r="176" spans="1:82" s="4" customFormat="1" ht="63" customHeight="1">
      <c r="A176" s="3"/>
      <c r="B176" s="894"/>
      <c r="C176" s="897"/>
      <c r="D176" s="869"/>
      <c r="E176" s="810"/>
      <c r="F176" s="787"/>
      <c r="G176" s="907"/>
      <c r="H176" s="826"/>
      <c r="I176" s="791"/>
      <c r="J176" s="797"/>
      <c r="K176" s="797"/>
      <c r="L176" s="798"/>
      <c r="M176" s="798"/>
      <c r="N176" s="798"/>
      <c r="O176" s="798"/>
      <c r="P176" s="798"/>
      <c r="Q176" s="12">
        <f t="shared" si="35"/>
        <v>156</v>
      </c>
      <c r="R176" s="9" t="s">
        <v>823</v>
      </c>
      <c r="S176" s="185" t="s">
        <v>824</v>
      </c>
      <c r="T176" s="8" t="s">
        <v>827</v>
      </c>
      <c r="U176" s="36" t="s">
        <v>828</v>
      </c>
      <c r="V176" s="12" t="s">
        <v>67</v>
      </c>
      <c r="W176" s="9"/>
      <c r="X176" s="9"/>
      <c r="Y176" s="798"/>
      <c r="Z176" s="7">
        <v>5</v>
      </c>
      <c r="AA176" s="9"/>
      <c r="AB176" s="9"/>
      <c r="AC176" s="9">
        <v>5</v>
      </c>
      <c r="AD176" s="9"/>
      <c r="AE176" s="9"/>
      <c r="AF176" s="9">
        <v>5</v>
      </c>
      <c r="AG176" s="9"/>
      <c r="AH176" s="9"/>
      <c r="AI176" s="9">
        <v>5</v>
      </c>
      <c r="AJ176" s="9"/>
      <c r="AK176" s="9"/>
      <c r="AL176" s="9">
        <v>5</v>
      </c>
      <c r="AM176" s="9"/>
      <c r="AN176" s="97">
        <f t="shared" si="28"/>
        <v>20800</v>
      </c>
      <c r="AO176" s="7">
        <f t="shared" si="29"/>
        <v>5000</v>
      </c>
      <c r="AP176" s="7">
        <v>0</v>
      </c>
      <c r="AQ176" s="7">
        <v>0</v>
      </c>
      <c r="AR176" s="7">
        <v>5000</v>
      </c>
      <c r="AS176" s="7">
        <v>0</v>
      </c>
      <c r="AT176" s="7">
        <v>0</v>
      </c>
      <c r="AU176" s="7">
        <v>0</v>
      </c>
      <c r="AV176" s="7">
        <v>0</v>
      </c>
      <c r="AW176" s="7">
        <v>0</v>
      </c>
      <c r="AX176" s="7">
        <v>0</v>
      </c>
      <c r="AY176" s="7">
        <f t="shared" si="30"/>
        <v>5000</v>
      </c>
      <c r="AZ176" s="7">
        <v>0</v>
      </c>
      <c r="BA176" s="7">
        <v>0</v>
      </c>
      <c r="BB176" s="7">
        <v>5000</v>
      </c>
      <c r="BC176" s="7">
        <v>0</v>
      </c>
      <c r="BD176" s="7">
        <v>0</v>
      </c>
      <c r="BE176" s="7">
        <v>0</v>
      </c>
      <c r="BF176" s="7">
        <v>0</v>
      </c>
      <c r="BG176" s="7">
        <v>0</v>
      </c>
      <c r="BH176" s="7">
        <v>0</v>
      </c>
      <c r="BI176" s="7">
        <f t="shared" si="31"/>
        <v>5300</v>
      </c>
      <c r="BJ176" s="7">
        <v>0</v>
      </c>
      <c r="BK176" s="7">
        <v>5300</v>
      </c>
      <c r="BL176" s="7">
        <v>0</v>
      </c>
      <c r="BM176" s="7">
        <v>0</v>
      </c>
      <c r="BN176" s="7">
        <v>0</v>
      </c>
      <c r="BO176" s="7">
        <v>0</v>
      </c>
      <c r="BP176" s="7">
        <v>0</v>
      </c>
      <c r="BQ176" s="7">
        <v>0</v>
      </c>
      <c r="BR176" s="7">
        <v>0</v>
      </c>
      <c r="BS176" s="7">
        <f t="shared" si="32"/>
        <v>5500</v>
      </c>
      <c r="BT176" s="7">
        <v>0</v>
      </c>
      <c r="BU176" s="7">
        <v>0</v>
      </c>
      <c r="BV176" s="7">
        <v>5500</v>
      </c>
      <c r="BW176" s="7">
        <v>0</v>
      </c>
      <c r="BX176" s="7">
        <v>0</v>
      </c>
      <c r="BY176" s="7">
        <v>0</v>
      </c>
      <c r="BZ176" s="7">
        <v>0</v>
      </c>
      <c r="CA176" s="7">
        <v>0</v>
      </c>
      <c r="CB176" s="203"/>
      <c r="CC176" s="42" t="s">
        <v>401</v>
      </c>
      <c r="CD176" s="211"/>
    </row>
    <row r="177" spans="1:82" s="4" customFormat="1" ht="70.5" customHeight="1">
      <c r="A177" s="3"/>
      <c r="B177" s="894"/>
      <c r="C177" s="897"/>
      <c r="D177" s="869"/>
      <c r="E177" s="815"/>
      <c r="F177" s="787"/>
      <c r="G177" s="907"/>
      <c r="H177" s="826"/>
      <c r="I177" s="41">
        <f>I173+1</f>
        <v>72</v>
      </c>
      <c r="J177" s="36" t="s">
        <v>829</v>
      </c>
      <c r="K177" s="36" t="s">
        <v>830</v>
      </c>
      <c r="L177" s="35">
        <v>150</v>
      </c>
      <c r="M177" s="35">
        <v>100</v>
      </c>
      <c r="N177" s="9"/>
      <c r="O177" s="9"/>
      <c r="P177" s="9"/>
      <c r="Q177" s="12">
        <f t="shared" si="35"/>
        <v>157</v>
      </c>
      <c r="R177" s="9" t="s">
        <v>831</v>
      </c>
      <c r="S177" s="185" t="s">
        <v>832</v>
      </c>
      <c r="T177" s="8" t="s">
        <v>833</v>
      </c>
      <c r="U177" s="36" t="s">
        <v>834</v>
      </c>
      <c r="V177" s="145" t="s">
        <v>67</v>
      </c>
      <c r="W177" s="9"/>
      <c r="X177" s="25"/>
      <c r="Y177" s="9"/>
      <c r="Z177" s="25">
        <v>1</v>
      </c>
      <c r="AA177" s="25"/>
      <c r="AB177" s="25"/>
      <c r="AC177" s="25">
        <v>1</v>
      </c>
      <c r="AD177" s="25"/>
      <c r="AE177" s="25"/>
      <c r="AF177" s="25"/>
      <c r="AG177" s="25"/>
      <c r="AH177" s="25"/>
      <c r="AI177" s="25"/>
      <c r="AJ177" s="25"/>
      <c r="AK177" s="25"/>
      <c r="AL177" s="25"/>
      <c r="AM177" s="25"/>
      <c r="AN177" s="97">
        <f t="shared" si="28"/>
        <v>8100</v>
      </c>
      <c r="AO177" s="7">
        <f t="shared" si="29"/>
        <v>2000</v>
      </c>
      <c r="AP177" s="7">
        <v>0</v>
      </c>
      <c r="AQ177" s="7">
        <v>0</v>
      </c>
      <c r="AR177" s="7">
        <v>2000</v>
      </c>
      <c r="AS177" s="7">
        <v>0</v>
      </c>
      <c r="AT177" s="7">
        <v>0</v>
      </c>
      <c r="AU177" s="7">
        <v>0</v>
      </c>
      <c r="AV177" s="7">
        <v>0</v>
      </c>
      <c r="AW177" s="7">
        <v>0</v>
      </c>
      <c r="AX177" s="7">
        <v>0</v>
      </c>
      <c r="AY177" s="7">
        <f t="shared" si="30"/>
        <v>2000</v>
      </c>
      <c r="AZ177" s="7">
        <v>0</v>
      </c>
      <c r="BA177" s="7">
        <v>0</v>
      </c>
      <c r="BB177" s="7">
        <v>2000</v>
      </c>
      <c r="BC177" s="7">
        <v>0</v>
      </c>
      <c r="BD177" s="7">
        <v>0</v>
      </c>
      <c r="BE177" s="7">
        <v>0</v>
      </c>
      <c r="BF177" s="7">
        <v>0</v>
      </c>
      <c r="BG177" s="7">
        <v>0</v>
      </c>
      <c r="BH177" s="7">
        <v>0</v>
      </c>
      <c r="BI177" s="7">
        <f t="shared" si="31"/>
        <v>2000</v>
      </c>
      <c r="BJ177" s="7">
        <v>0</v>
      </c>
      <c r="BK177" s="7">
        <v>2000</v>
      </c>
      <c r="BL177" s="7">
        <v>0</v>
      </c>
      <c r="BM177" s="7">
        <v>0</v>
      </c>
      <c r="BN177" s="7">
        <v>0</v>
      </c>
      <c r="BO177" s="7">
        <v>0</v>
      </c>
      <c r="BP177" s="7">
        <v>0</v>
      </c>
      <c r="BQ177" s="7">
        <v>0</v>
      </c>
      <c r="BR177" s="7">
        <v>0</v>
      </c>
      <c r="BS177" s="7">
        <f t="shared" si="32"/>
        <v>2100</v>
      </c>
      <c r="BT177" s="7">
        <v>0</v>
      </c>
      <c r="BU177" s="7">
        <v>0</v>
      </c>
      <c r="BV177" s="7">
        <v>2100</v>
      </c>
      <c r="BW177" s="7">
        <v>0</v>
      </c>
      <c r="BX177" s="7">
        <v>0</v>
      </c>
      <c r="BY177" s="7">
        <v>0</v>
      </c>
      <c r="BZ177" s="7">
        <v>0</v>
      </c>
      <c r="CA177" s="7">
        <v>0</v>
      </c>
      <c r="CB177" s="203"/>
      <c r="CC177" s="42" t="s">
        <v>511</v>
      </c>
      <c r="CD177" s="211"/>
    </row>
    <row r="178" spans="1:85" s="4" customFormat="1" ht="37.5" customHeight="1">
      <c r="A178" s="3"/>
      <c r="B178" s="894"/>
      <c r="C178" s="897"/>
      <c r="D178" s="869"/>
      <c r="E178" s="815"/>
      <c r="F178" s="787"/>
      <c r="G178" s="907"/>
      <c r="H178" s="826"/>
      <c r="I178" s="41">
        <f aca="true" t="shared" si="38" ref="I178:I185">I177+1</f>
        <v>73</v>
      </c>
      <c r="J178" s="8" t="s">
        <v>835</v>
      </c>
      <c r="K178" s="8" t="s">
        <v>836</v>
      </c>
      <c r="L178" s="34" t="s">
        <v>837</v>
      </c>
      <c r="M178" s="14" t="s">
        <v>838</v>
      </c>
      <c r="N178" s="9"/>
      <c r="O178" s="9"/>
      <c r="P178" s="9"/>
      <c r="Q178" s="12">
        <f t="shared" si="35"/>
        <v>158</v>
      </c>
      <c r="R178" s="9" t="s">
        <v>839</v>
      </c>
      <c r="S178" s="185" t="s">
        <v>840</v>
      </c>
      <c r="T178" s="404" t="s">
        <v>841</v>
      </c>
      <c r="U178" s="36" t="s">
        <v>842</v>
      </c>
      <c r="V178" s="27" t="s">
        <v>77</v>
      </c>
      <c r="W178" s="9"/>
      <c r="X178" s="27"/>
      <c r="Y178" s="9"/>
      <c r="Z178" s="27">
        <v>3</v>
      </c>
      <c r="AA178" s="27"/>
      <c r="AB178" s="27"/>
      <c r="AC178" s="27">
        <v>1</v>
      </c>
      <c r="AD178" s="27"/>
      <c r="AE178" s="27"/>
      <c r="AF178" s="27">
        <v>2</v>
      </c>
      <c r="AG178" s="27"/>
      <c r="AH178" s="27"/>
      <c r="AI178" s="27">
        <v>3</v>
      </c>
      <c r="AJ178" s="27"/>
      <c r="AK178" s="27"/>
      <c r="AL178" s="27">
        <v>0</v>
      </c>
      <c r="AM178" s="27"/>
      <c r="AN178" s="147">
        <f t="shared" si="28"/>
        <v>107000</v>
      </c>
      <c r="AO178" s="52">
        <f t="shared" si="29"/>
        <v>25000</v>
      </c>
      <c r="AP178" s="52">
        <v>0</v>
      </c>
      <c r="AQ178" s="52">
        <v>0</v>
      </c>
      <c r="AR178" s="52">
        <v>25000</v>
      </c>
      <c r="AS178" s="52">
        <v>0</v>
      </c>
      <c r="AT178" s="52">
        <v>0</v>
      </c>
      <c r="AU178" s="52">
        <v>0</v>
      </c>
      <c r="AV178" s="52">
        <v>0</v>
      </c>
      <c r="AW178" s="52">
        <v>0</v>
      </c>
      <c r="AX178" s="52">
        <v>0</v>
      </c>
      <c r="AY178" s="323">
        <f t="shared" si="30"/>
        <v>25000</v>
      </c>
      <c r="AZ178" s="52">
        <v>0</v>
      </c>
      <c r="BA178" s="52">
        <v>0</v>
      </c>
      <c r="BB178" s="52">
        <v>25000</v>
      </c>
      <c r="BC178" s="52">
        <v>0</v>
      </c>
      <c r="BD178" s="52">
        <v>0</v>
      </c>
      <c r="BE178" s="52">
        <v>0</v>
      </c>
      <c r="BF178" s="52">
        <v>0</v>
      </c>
      <c r="BG178" s="52">
        <v>0</v>
      </c>
      <c r="BH178" s="52">
        <v>0</v>
      </c>
      <c r="BI178" s="386">
        <f t="shared" si="31"/>
        <v>27000</v>
      </c>
      <c r="BJ178" s="52">
        <v>0</v>
      </c>
      <c r="BK178" s="52">
        <v>27000</v>
      </c>
      <c r="BL178" s="52">
        <v>0</v>
      </c>
      <c r="BM178" s="52">
        <v>0</v>
      </c>
      <c r="BN178" s="52">
        <v>0</v>
      </c>
      <c r="BO178" s="52">
        <v>0</v>
      </c>
      <c r="BP178" s="52">
        <v>0</v>
      </c>
      <c r="BQ178" s="52">
        <v>0</v>
      </c>
      <c r="BR178" s="52">
        <v>0</v>
      </c>
      <c r="BS178" s="52">
        <f t="shared" si="32"/>
        <v>30000</v>
      </c>
      <c r="BT178" s="52">
        <v>0</v>
      </c>
      <c r="BU178" s="52">
        <v>0</v>
      </c>
      <c r="BV178" s="52">
        <v>30000</v>
      </c>
      <c r="BW178" s="52">
        <v>0</v>
      </c>
      <c r="BX178" s="52">
        <v>0</v>
      </c>
      <c r="BY178" s="52">
        <v>0</v>
      </c>
      <c r="BZ178" s="52">
        <v>0</v>
      </c>
      <c r="CA178" s="52">
        <v>0</v>
      </c>
      <c r="CB178" s="204"/>
      <c r="CC178" s="56" t="s">
        <v>843</v>
      </c>
      <c r="CD178" s="211"/>
      <c r="CF178" s="9"/>
      <c r="CG178" s="9"/>
    </row>
    <row r="179" spans="1:82" s="4" customFormat="1" ht="63.75" customHeight="1">
      <c r="A179" s="3"/>
      <c r="B179" s="894"/>
      <c r="C179" s="897"/>
      <c r="D179" s="869"/>
      <c r="E179" s="815"/>
      <c r="F179" s="787"/>
      <c r="G179" s="907"/>
      <c r="H179" s="826"/>
      <c r="I179" s="41">
        <f t="shared" si="38"/>
        <v>74</v>
      </c>
      <c r="J179" s="8" t="s">
        <v>844</v>
      </c>
      <c r="K179" s="8" t="s">
        <v>836</v>
      </c>
      <c r="L179" s="34" t="s">
        <v>845</v>
      </c>
      <c r="M179" s="14" t="s">
        <v>846</v>
      </c>
      <c r="N179" s="9"/>
      <c r="O179" s="9"/>
      <c r="P179" s="9"/>
      <c r="Q179" s="12">
        <f t="shared" si="35"/>
        <v>159</v>
      </c>
      <c r="R179" s="9" t="s">
        <v>739</v>
      </c>
      <c r="S179" s="185" t="s">
        <v>847</v>
      </c>
      <c r="T179" s="36" t="s">
        <v>848</v>
      </c>
      <c r="U179" s="36" t="s">
        <v>849</v>
      </c>
      <c r="V179" s="12" t="s">
        <v>67</v>
      </c>
      <c r="W179" s="9"/>
      <c r="X179" s="9"/>
      <c r="Y179" s="9"/>
      <c r="Z179" s="7">
        <v>1</v>
      </c>
      <c r="AA179" s="9"/>
      <c r="AB179" s="9"/>
      <c r="AC179" s="9">
        <v>1</v>
      </c>
      <c r="AD179" s="9"/>
      <c r="AE179" s="9"/>
      <c r="AF179" s="9">
        <v>0</v>
      </c>
      <c r="AG179" s="9"/>
      <c r="AH179" s="9"/>
      <c r="AI179" s="9">
        <v>0</v>
      </c>
      <c r="AJ179" s="9"/>
      <c r="AK179" s="9"/>
      <c r="AL179" s="9">
        <v>0</v>
      </c>
      <c r="AM179" s="9"/>
      <c r="AN179" s="97">
        <f t="shared" si="28"/>
        <v>4400</v>
      </c>
      <c r="AO179" s="7">
        <f t="shared" si="29"/>
        <v>1000</v>
      </c>
      <c r="AP179" s="7">
        <v>0</v>
      </c>
      <c r="AQ179" s="7">
        <v>0</v>
      </c>
      <c r="AR179" s="7">
        <v>1000</v>
      </c>
      <c r="AS179" s="7">
        <v>0</v>
      </c>
      <c r="AT179" s="7">
        <v>0</v>
      </c>
      <c r="AU179" s="7">
        <v>0</v>
      </c>
      <c r="AV179" s="7">
        <v>0</v>
      </c>
      <c r="AW179" s="7">
        <v>0</v>
      </c>
      <c r="AX179" s="7">
        <v>0</v>
      </c>
      <c r="AY179" s="7">
        <f t="shared" si="30"/>
        <v>1100</v>
      </c>
      <c r="AZ179" s="7">
        <v>0</v>
      </c>
      <c r="BA179" s="7">
        <v>0</v>
      </c>
      <c r="BB179" s="7">
        <v>1100</v>
      </c>
      <c r="BC179" s="7">
        <v>0</v>
      </c>
      <c r="BD179" s="7">
        <v>0</v>
      </c>
      <c r="BE179" s="7">
        <v>0</v>
      </c>
      <c r="BF179" s="7">
        <v>0</v>
      </c>
      <c r="BG179" s="7">
        <v>0</v>
      </c>
      <c r="BH179" s="7">
        <v>0</v>
      </c>
      <c r="BI179" s="7">
        <f t="shared" si="31"/>
        <v>1100</v>
      </c>
      <c r="BJ179" s="7">
        <v>0</v>
      </c>
      <c r="BK179" s="7">
        <v>1100</v>
      </c>
      <c r="BL179" s="7">
        <v>0</v>
      </c>
      <c r="BM179" s="7">
        <v>0</v>
      </c>
      <c r="BN179" s="7">
        <v>0</v>
      </c>
      <c r="BO179" s="7">
        <v>0</v>
      </c>
      <c r="BP179" s="7">
        <v>0</v>
      </c>
      <c r="BQ179" s="7">
        <v>0</v>
      </c>
      <c r="BR179" s="7">
        <v>0</v>
      </c>
      <c r="BS179" s="7">
        <f t="shared" si="32"/>
        <v>1200</v>
      </c>
      <c r="BT179" s="7">
        <v>0</v>
      </c>
      <c r="BU179" s="7">
        <v>0</v>
      </c>
      <c r="BV179" s="7">
        <v>1200</v>
      </c>
      <c r="BW179" s="7">
        <v>0</v>
      </c>
      <c r="BX179" s="7">
        <v>0</v>
      </c>
      <c r="BY179" s="7">
        <v>0</v>
      </c>
      <c r="BZ179" s="7">
        <v>0</v>
      </c>
      <c r="CA179" s="7">
        <v>0</v>
      </c>
      <c r="CB179" s="203"/>
      <c r="CC179" s="42" t="s">
        <v>850</v>
      </c>
      <c r="CD179" s="211"/>
    </row>
    <row r="180" spans="1:82" s="4" customFormat="1" ht="85.5" customHeight="1">
      <c r="A180" s="3"/>
      <c r="B180" s="894"/>
      <c r="C180" s="897"/>
      <c r="D180" s="869"/>
      <c r="E180" s="875"/>
      <c r="F180" s="787"/>
      <c r="G180" s="908"/>
      <c r="H180" s="826"/>
      <c r="I180" s="41">
        <f t="shared" si="38"/>
        <v>75</v>
      </c>
      <c r="J180" s="44" t="s">
        <v>851</v>
      </c>
      <c r="K180" s="44" t="s">
        <v>852</v>
      </c>
      <c r="L180" s="44">
        <v>0</v>
      </c>
      <c r="M180" s="110">
        <v>1</v>
      </c>
      <c r="N180" s="110"/>
      <c r="O180" s="110"/>
      <c r="P180" s="110"/>
      <c r="Q180" s="12">
        <f t="shared" si="35"/>
        <v>160</v>
      </c>
      <c r="R180" s="47" t="s">
        <v>831</v>
      </c>
      <c r="S180" s="187" t="s">
        <v>832</v>
      </c>
      <c r="T180" s="20" t="s">
        <v>853</v>
      </c>
      <c r="U180" s="44" t="s">
        <v>854</v>
      </c>
      <c r="V180" s="44" t="s">
        <v>67</v>
      </c>
      <c r="W180" s="9"/>
      <c r="X180" s="9"/>
      <c r="Y180" s="143"/>
      <c r="Z180" s="7">
        <v>1</v>
      </c>
      <c r="AA180" s="9"/>
      <c r="AB180" s="9"/>
      <c r="AC180" s="9">
        <v>1</v>
      </c>
      <c r="AD180" s="9"/>
      <c r="AE180" s="9"/>
      <c r="AF180" s="9">
        <v>1</v>
      </c>
      <c r="AG180" s="9"/>
      <c r="AH180" s="9"/>
      <c r="AI180" s="9">
        <v>1</v>
      </c>
      <c r="AJ180" s="9"/>
      <c r="AK180" s="9"/>
      <c r="AL180" s="9">
        <v>1</v>
      </c>
      <c r="AM180" s="9"/>
      <c r="AN180" s="97">
        <f t="shared" si="28"/>
        <v>12350</v>
      </c>
      <c r="AO180" s="7">
        <f t="shared" si="29"/>
        <v>3000</v>
      </c>
      <c r="AP180" s="7">
        <v>0</v>
      </c>
      <c r="AQ180" s="7">
        <v>0</v>
      </c>
      <c r="AR180" s="7">
        <v>3000</v>
      </c>
      <c r="AS180" s="7">
        <v>0</v>
      </c>
      <c r="AT180" s="7">
        <v>0</v>
      </c>
      <c r="AU180" s="7">
        <v>0</v>
      </c>
      <c r="AV180" s="7">
        <v>0</v>
      </c>
      <c r="AW180" s="7">
        <v>0</v>
      </c>
      <c r="AX180" s="7">
        <v>0</v>
      </c>
      <c r="AY180" s="7">
        <f t="shared" si="30"/>
        <v>3050</v>
      </c>
      <c r="AZ180" s="7">
        <v>0</v>
      </c>
      <c r="BA180" s="7">
        <v>0</v>
      </c>
      <c r="BB180" s="7">
        <v>3050</v>
      </c>
      <c r="BC180" s="7">
        <v>0</v>
      </c>
      <c r="BD180" s="7">
        <v>0</v>
      </c>
      <c r="BE180" s="7">
        <v>0</v>
      </c>
      <c r="BF180" s="7">
        <v>0</v>
      </c>
      <c r="BG180" s="7">
        <v>0</v>
      </c>
      <c r="BH180" s="7">
        <v>0</v>
      </c>
      <c r="BI180" s="7">
        <f t="shared" si="31"/>
        <v>3100</v>
      </c>
      <c r="BJ180" s="7">
        <v>0</v>
      </c>
      <c r="BK180" s="7">
        <v>3100</v>
      </c>
      <c r="BL180" s="7">
        <v>0</v>
      </c>
      <c r="BM180" s="7">
        <v>0</v>
      </c>
      <c r="BN180" s="7">
        <v>0</v>
      </c>
      <c r="BO180" s="7">
        <v>0</v>
      </c>
      <c r="BP180" s="7">
        <v>0</v>
      </c>
      <c r="BQ180" s="7">
        <v>0</v>
      </c>
      <c r="BR180" s="7">
        <v>0</v>
      </c>
      <c r="BS180" s="7">
        <f t="shared" si="32"/>
        <v>3200</v>
      </c>
      <c r="BT180" s="7">
        <v>0</v>
      </c>
      <c r="BU180" s="7">
        <v>0</v>
      </c>
      <c r="BV180" s="7">
        <v>3200</v>
      </c>
      <c r="BW180" s="7">
        <v>0</v>
      </c>
      <c r="BX180" s="7">
        <v>0</v>
      </c>
      <c r="BY180" s="7">
        <v>0</v>
      </c>
      <c r="BZ180" s="7">
        <v>0</v>
      </c>
      <c r="CA180" s="7">
        <v>0</v>
      </c>
      <c r="CB180" s="203"/>
      <c r="CC180" s="42" t="s">
        <v>511</v>
      </c>
      <c r="CD180" s="211"/>
    </row>
    <row r="181" spans="1:82" s="162" customFormat="1" ht="21.75" customHeight="1">
      <c r="A181" s="157"/>
      <c r="B181" s="895"/>
      <c r="C181" s="898"/>
      <c r="D181" s="869"/>
      <c r="E181" s="159"/>
      <c r="F181" s="159"/>
      <c r="G181" s="794" t="s">
        <v>855</v>
      </c>
      <c r="H181" s="795"/>
      <c r="I181" s="795"/>
      <c r="J181" s="795"/>
      <c r="K181" s="795"/>
      <c r="L181" s="795"/>
      <c r="M181" s="795"/>
      <c r="N181" s="795"/>
      <c r="O181" s="795"/>
      <c r="P181" s="795"/>
      <c r="Q181" s="795"/>
      <c r="R181" s="795"/>
      <c r="S181" s="795"/>
      <c r="T181" s="795"/>
      <c r="U181" s="795"/>
      <c r="V181" s="795"/>
      <c r="W181" s="795"/>
      <c r="X181" s="795"/>
      <c r="Y181" s="795"/>
      <c r="Z181" s="795"/>
      <c r="AA181" s="795"/>
      <c r="AB181" s="795"/>
      <c r="AC181" s="795"/>
      <c r="AD181" s="795"/>
      <c r="AE181" s="795"/>
      <c r="AF181" s="795"/>
      <c r="AG181" s="795"/>
      <c r="AH181" s="795"/>
      <c r="AI181" s="795"/>
      <c r="AJ181" s="795"/>
      <c r="AK181" s="795"/>
      <c r="AL181" s="795"/>
      <c r="AM181" s="796"/>
      <c r="AN181" s="160">
        <f>SUM(AN166:AN180)</f>
        <v>613750</v>
      </c>
      <c r="AO181" s="161">
        <f aca="true" t="shared" si="39" ref="AO181:CB181">SUM(AO166:AO180)</f>
        <v>147000</v>
      </c>
      <c r="AP181" s="161">
        <f t="shared" si="39"/>
        <v>0</v>
      </c>
      <c r="AQ181" s="161">
        <f t="shared" si="39"/>
        <v>0</v>
      </c>
      <c r="AR181" s="161">
        <f t="shared" si="39"/>
        <v>44000</v>
      </c>
      <c r="AS181" s="161">
        <f t="shared" si="39"/>
        <v>0</v>
      </c>
      <c r="AT181" s="161">
        <f t="shared" si="39"/>
        <v>0</v>
      </c>
      <c r="AU181" s="161">
        <f t="shared" si="39"/>
        <v>0</v>
      </c>
      <c r="AV181" s="161">
        <f t="shared" si="39"/>
        <v>0</v>
      </c>
      <c r="AW181" s="161">
        <f t="shared" si="39"/>
        <v>103000</v>
      </c>
      <c r="AX181" s="161">
        <f t="shared" si="39"/>
        <v>0</v>
      </c>
      <c r="AY181" s="161">
        <f t="shared" si="39"/>
        <v>148050</v>
      </c>
      <c r="AZ181" s="161">
        <f t="shared" si="39"/>
        <v>0</v>
      </c>
      <c r="BA181" s="161">
        <f t="shared" si="39"/>
        <v>0</v>
      </c>
      <c r="BB181" s="161">
        <f t="shared" si="39"/>
        <v>45050</v>
      </c>
      <c r="BC181" s="161">
        <f t="shared" si="39"/>
        <v>0</v>
      </c>
      <c r="BD181" s="161">
        <f t="shared" si="39"/>
        <v>0</v>
      </c>
      <c r="BE181" s="161">
        <f t="shared" si="39"/>
        <v>0</v>
      </c>
      <c r="BF181" s="161">
        <f t="shared" si="39"/>
        <v>0</v>
      </c>
      <c r="BG181" s="161">
        <f t="shared" si="39"/>
        <v>103000</v>
      </c>
      <c r="BH181" s="161">
        <f t="shared" si="39"/>
        <v>0</v>
      </c>
      <c r="BI181" s="161">
        <f t="shared" si="39"/>
        <v>154000</v>
      </c>
      <c r="BJ181" s="161">
        <f t="shared" si="39"/>
        <v>0</v>
      </c>
      <c r="BK181" s="161">
        <f t="shared" si="39"/>
        <v>47800</v>
      </c>
      <c r="BL181" s="161">
        <f t="shared" si="39"/>
        <v>0</v>
      </c>
      <c r="BM181" s="161">
        <f t="shared" si="39"/>
        <v>0</v>
      </c>
      <c r="BN181" s="161">
        <f t="shared" si="39"/>
        <v>0</v>
      </c>
      <c r="BO181" s="161">
        <f t="shared" si="39"/>
        <v>0</v>
      </c>
      <c r="BP181" s="161">
        <f t="shared" si="39"/>
        <v>0</v>
      </c>
      <c r="BQ181" s="161">
        <f t="shared" si="39"/>
        <v>106200</v>
      </c>
      <c r="BR181" s="161">
        <f t="shared" si="39"/>
        <v>0</v>
      </c>
      <c r="BS181" s="161">
        <f t="shared" si="39"/>
        <v>164700</v>
      </c>
      <c r="BT181" s="161">
        <f t="shared" si="39"/>
        <v>0</v>
      </c>
      <c r="BU181" s="161">
        <f t="shared" si="39"/>
        <v>0</v>
      </c>
      <c r="BV181" s="161">
        <f t="shared" si="39"/>
        <v>51700</v>
      </c>
      <c r="BW181" s="161">
        <f t="shared" si="39"/>
        <v>0</v>
      </c>
      <c r="BX181" s="161">
        <f t="shared" si="39"/>
        <v>0</v>
      </c>
      <c r="BY181" s="161">
        <f t="shared" si="39"/>
        <v>0</v>
      </c>
      <c r="BZ181" s="161">
        <f t="shared" si="39"/>
        <v>0</v>
      </c>
      <c r="CA181" s="161">
        <f t="shared" si="39"/>
        <v>113000</v>
      </c>
      <c r="CB181" s="201">
        <f t="shared" si="39"/>
        <v>0</v>
      </c>
      <c r="CC181" s="217"/>
      <c r="CD181" s="211"/>
    </row>
    <row r="182" spans="1:82" s="4" customFormat="1" ht="85.5" customHeight="1">
      <c r="A182" s="3"/>
      <c r="B182" s="894"/>
      <c r="C182" s="897"/>
      <c r="D182" s="869"/>
      <c r="E182" s="868" t="s">
        <v>856</v>
      </c>
      <c r="F182" s="870"/>
      <c r="G182" s="802" t="s">
        <v>857</v>
      </c>
      <c r="H182" s="872" t="s">
        <v>858</v>
      </c>
      <c r="I182" s="28">
        <f>I180+1</f>
        <v>76</v>
      </c>
      <c r="J182" s="36" t="s">
        <v>859</v>
      </c>
      <c r="K182" s="36" t="s">
        <v>860</v>
      </c>
      <c r="L182" s="35">
        <v>0</v>
      </c>
      <c r="M182" s="34">
        <v>1</v>
      </c>
      <c r="N182" s="9"/>
      <c r="O182" s="9"/>
      <c r="P182" s="9"/>
      <c r="Q182" s="12">
        <f>Q180+1</f>
        <v>161</v>
      </c>
      <c r="R182" s="9" t="s">
        <v>861</v>
      </c>
      <c r="S182" s="185" t="s">
        <v>862</v>
      </c>
      <c r="T182" s="36" t="s">
        <v>863</v>
      </c>
      <c r="U182" s="36" t="s">
        <v>864</v>
      </c>
      <c r="V182" s="12">
        <v>6</v>
      </c>
      <c r="W182" s="9"/>
      <c r="X182" s="9"/>
      <c r="Y182" s="9"/>
      <c r="Z182" s="7">
        <v>6</v>
      </c>
      <c r="AA182" s="9"/>
      <c r="AB182" s="9"/>
      <c r="AC182" s="9">
        <v>1</v>
      </c>
      <c r="AD182" s="9"/>
      <c r="AE182" s="9"/>
      <c r="AF182" s="9">
        <v>3</v>
      </c>
      <c r="AG182" s="9"/>
      <c r="AH182" s="9"/>
      <c r="AI182" s="9">
        <v>5</v>
      </c>
      <c r="AJ182" s="9"/>
      <c r="AK182" s="9"/>
      <c r="AL182" s="9">
        <v>6</v>
      </c>
      <c r="AM182" s="9"/>
      <c r="AN182" s="97">
        <f t="shared" si="28"/>
        <v>8600</v>
      </c>
      <c r="AO182" s="7">
        <f t="shared" si="29"/>
        <v>2000</v>
      </c>
      <c r="AP182" s="7">
        <v>0</v>
      </c>
      <c r="AQ182" s="7">
        <v>0</v>
      </c>
      <c r="AR182" s="7">
        <v>2000</v>
      </c>
      <c r="AS182" s="7">
        <v>0</v>
      </c>
      <c r="AT182" s="7">
        <v>0</v>
      </c>
      <c r="AU182" s="7">
        <v>0</v>
      </c>
      <c r="AV182" s="7">
        <v>0</v>
      </c>
      <c r="AW182" s="7">
        <v>0</v>
      </c>
      <c r="AX182" s="7">
        <v>0</v>
      </c>
      <c r="AY182" s="7">
        <f t="shared" si="30"/>
        <v>2100</v>
      </c>
      <c r="AZ182" s="7">
        <v>0</v>
      </c>
      <c r="BA182" s="7">
        <v>0</v>
      </c>
      <c r="BB182" s="7">
        <v>2100</v>
      </c>
      <c r="BC182" s="7">
        <v>0</v>
      </c>
      <c r="BD182" s="7">
        <v>0</v>
      </c>
      <c r="BE182" s="7">
        <v>0</v>
      </c>
      <c r="BF182" s="7">
        <v>0</v>
      </c>
      <c r="BG182" s="7">
        <v>0</v>
      </c>
      <c r="BH182" s="7">
        <v>0</v>
      </c>
      <c r="BI182" s="7">
        <f t="shared" si="31"/>
        <v>2200</v>
      </c>
      <c r="BJ182" s="7">
        <v>0</v>
      </c>
      <c r="BK182" s="7">
        <v>2200</v>
      </c>
      <c r="BL182" s="7">
        <v>0</v>
      </c>
      <c r="BM182" s="7">
        <v>0</v>
      </c>
      <c r="BN182" s="7">
        <v>0</v>
      </c>
      <c r="BO182" s="7">
        <v>0</v>
      </c>
      <c r="BP182" s="7">
        <v>0</v>
      </c>
      <c r="BQ182" s="7">
        <v>0</v>
      </c>
      <c r="BR182" s="7">
        <v>0</v>
      </c>
      <c r="BS182" s="7">
        <f t="shared" si="32"/>
        <v>2300</v>
      </c>
      <c r="BT182" s="7">
        <v>0</v>
      </c>
      <c r="BU182" s="7">
        <v>0</v>
      </c>
      <c r="BV182" s="7">
        <v>2300</v>
      </c>
      <c r="BW182" s="7">
        <v>0</v>
      </c>
      <c r="BX182" s="7">
        <v>0</v>
      </c>
      <c r="BY182" s="7">
        <v>0</v>
      </c>
      <c r="BZ182" s="7">
        <v>0</v>
      </c>
      <c r="CA182" s="7">
        <v>0</v>
      </c>
      <c r="CB182" s="203"/>
      <c r="CC182" s="42" t="s">
        <v>865</v>
      </c>
      <c r="CD182" s="211"/>
    </row>
    <row r="183" spans="1:85" s="4" customFormat="1" ht="78.75" customHeight="1">
      <c r="A183" s="3"/>
      <c r="B183" s="894"/>
      <c r="C183" s="899"/>
      <c r="D183" s="869"/>
      <c r="E183" s="869"/>
      <c r="F183" s="871"/>
      <c r="G183" s="803"/>
      <c r="H183" s="873"/>
      <c r="I183" s="28">
        <f t="shared" si="38"/>
        <v>77</v>
      </c>
      <c r="J183" s="257" t="s">
        <v>866</v>
      </c>
      <c r="K183" s="257" t="s">
        <v>867</v>
      </c>
      <c r="L183" s="29">
        <v>0</v>
      </c>
      <c r="M183" s="29" t="s">
        <v>868</v>
      </c>
      <c r="N183" s="9"/>
      <c r="O183" s="9"/>
      <c r="P183" s="9"/>
      <c r="Q183" s="12">
        <f t="shared" si="35"/>
        <v>162</v>
      </c>
      <c r="R183" s="9" t="s">
        <v>869</v>
      </c>
      <c r="S183" s="185" t="s">
        <v>870</v>
      </c>
      <c r="T183" s="603" t="s">
        <v>871</v>
      </c>
      <c r="U183" s="36" t="s">
        <v>872</v>
      </c>
      <c r="V183" s="30" t="s">
        <v>67</v>
      </c>
      <c r="W183" s="9"/>
      <c r="X183" s="9"/>
      <c r="Y183" s="9"/>
      <c r="Z183" s="7">
        <v>1</v>
      </c>
      <c r="AA183" s="9"/>
      <c r="AB183" s="9"/>
      <c r="AC183" s="9">
        <v>0</v>
      </c>
      <c r="AD183" s="9"/>
      <c r="AE183" s="9"/>
      <c r="AF183" s="9">
        <v>1</v>
      </c>
      <c r="AG183" s="9"/>
      <c r="AH183" s="9"/>
      <c r="AI183" s="9">
        <v>0</v>
      </c>
      <c r="AJ183" s="9"/>
      <c r="AK183" s="9"/>
      <c r="AL183" s="9">
        <v>0</v>
      </c>
      <c r="AM183" s="9"/>
      <c r="AN183" s="97">
        <f t="shared" si="28"/>
        <v>27000</v>
      </c>
      <c r="AO183" s="7">
        <f>SUM(AP183:AW183)</f>
        <v>0</v>
      </c>
      <c r="AP183" s="7">
        <v>0</v>
      </c>
      <c r="AQ183" s="7">
        <v>0</v>
      </c>
      <c r="AR183" s="7">
        <v>0</v>
      </c>
      <c r="AS183" s="7">
        <v>0</v>
      </c>
      <c r="AT183" s="7">
        <v>0</v>
      </c>
      <c r="AU183" s="7">
        <v>0</v>
      </c>
      <c r="AV183" s="7">
        <v>0</v>
      </c>
      <c r="AW183" s="7">
        <v>0</v>
      </c>
      <c r="AX183" s="7">
        <v>0</v>
      </c>
      <c r="AY183" s="322">
        <f t="shared" si="30"/>
        <v>27000</v>
      </c>
      <c r="AZ183" s="7">
        <v>12000</v>
      </c>
      <c r="BA183" s="7">
        <v>0</v>
      </c>
      <c r="BB183" s="7">
        <v>15000</v>
      </c>
      <c r="BC183" s="7">
        <v>0</v>
      </c>
      <c r="BD183" s="7">
        <v>0</v>
      </c>
      <c r="BE183" s="7">
        <v>0</v>
      </c>
      <c r="BF183" s="7">
        <v>0</v>
      </c>
      <c r="BG183" s="7">
        <v>0</v>
      </c>
      <c r="BH183" s="7">
        <v>0</v>
      </c>
      <c r="BI183" s="385">
        <f t="shared" si="31"/>
        <v>0</v>
      </c>
      <c r="BJ183" s="7">
        <v>0</v>
      </c>
      <c r="BK183" s="7">
        <v>0</v>
      </c>
      <c r="BL183" s="7">
        <v>0</v>
      </c>
      <c r="BM183" s="7">
        <v>0</v>
      </c>
      <c r="BN183" s="7">
        <v>0</v>
      </c>
      <c r="BO183" s="7">
        <v>0</v>
      </c>
      <c r="BP183" s="7">
        <v>0</v>
      </c>
      <c r="BQ183" s="7">
        <v>0</v>
      </c>
      <c r="BR183" s="7">
        <v>0</v>
      </c>
      <c r="BS183" s="7">
        <f t="shared" si="32"/>
        <v>0</v>
      </c>
      <c r="BT183" s="7">
        <v>0</v>
      </c>
      <c r="BU183" s="7">
        <v>0</v>
      </c>
      <c r="BV183" s="7">
        <v>0</v>
      </c>
      <c r="BW183" s="7">
        <v>0</v>
      </c>
      <c r="BX183" s="7">
        <v>0</v>
      </c>
      <c r="BY183" s="7">
        <v>0</v>
      </c>
      <c r="BZ183" s="7">
        <v>0</v>
      </c>
      <c r="CA183" s="7">
        <v>0</v>
      </c>
      <c r="CB183" s="203"/>
      <c r="CC183" s="42" t="s">
        <v>873</v>
      </c>
      <c r="CD183" s="211"/>
      <c r="CF183" s="9"/>
      <c r="CG183" s="9"/>
    </row>
    <row r="184" spans="1:85" s="4" customFormat="1" ht="73.5" customHeight="1">
      <c r="A184" s="3"/>
      <c r="B184" s="894"/>
      <c r="C184" s="57"/>
      <c r="D184" s="869"/>
      <c r="E184" s="817"/>
      <c r="F184" s="53"/>
      <c r="G184" s="803"/>
      <c r="H184" s="873"/>
      <c r="I184" s="28">
        <f>I183+1</f>
        <v>78</v>
      </c>
      <c r="J184" s="36" t="s">
        <v>874</v>
      </c>
      <c r="K184" s="36" t="s">
        <v>875</v>
      </c>
      <c r="L184" s="16">
        <v>0.95</v>
      </c>
      <c r="M184" s="16">
        <v>1</v>
      </c>
      <c r="N184" s="9"/>
      <c r="O184" s="9"/>
      <c r="P184" s="9"/>
      <c r="Q184" s="788">
        <f t="shared" si="35"/>
        <v>163</v>
      </c>
      <c r="R184" s="788" t="s">
        <v>876</v>
      </c>
      <c r="S184" s="823" t="s">
        <v>877</v>
      </c>
      <c r="T184" s="863" t="s">
        <v>878</v>
      </c>
      <c r="U184" s="861" t="s">
        <v>879</v>
      </c>
      <c r="V184" s="861" t="s">
        <v>67</v>
      </c>
      <c r="W184" s="864"/>
      <c r="X184" s="861"/>
      <c r="Y184" s="9"/>
      <c r="Z184" s="861">
        <v>1</v>
      </c>
      <c r="AA184" s="861"/>
      <c r="AB184" s="861"/>
      <c r="AC184" s="861">
        <v>0</v>
      </c>
      <c r="AD184" s="861"/>
      <c r="AE184" s="861"/>
      <c r="AF184" s="861">
        <v>1</v>
      </c>
      <c r="AG184" s="861"/>
      <c r="AH184" s="861"/>
      <c r="AI184" s="861">
        <v>0</v>
      </c>
      <c r="AJ184" s="861"/>
      <c r="AK184" s="861"/>
      <c r="AL184" s="861">
        <v>0</v>
      </c>
      <c r="AM184" s="861"/>
      <c r="AN184" s="866">
        <f>+AO184+AY184+BI184+BS184</f>
        <v>1572000</v>
      </c>
      <c r="AO184" s="864">
        <f>SUM(AP184:AW185)</f>
        <v>342000</v>
      </c>
      <c r="AP184" s="835">
        <v>172000</v>
      </c>
      <c r="AQ184" s="835"/>
      <c r="AR184" s="835">
        <v>170000</v>
      </c>
      <c r="AS184" s="835"/>
      <c r="AT184" s="835"/>
      <c r="AU184" s="835"/>
      <c r="AV184" s="835"/>
      <c r="AW184" s="835"/>
      <c r="AX184" s="835"/>
      <c r="AY184" s="860">
        <f>SUM(AZ184:BG185)</f>
        <v>400000</v>
      </c>
      <c r="AZ184" s="835">
        <v>177000</v>
      </c>
      <c r="BA184" s="835"/>
      <c r="BB184" s="835">
        <v>223000</v>
      </c>
      <c r="BC184" s="835"/>
      <c r="BD184" s="835"/>
      <c r="BE184" s="835"/>
      <c r="BF184" s="835"/>
      <c r="BG184" s="835"/>
      <c r="BH184" s="835"/>
      <c r="BI184" s="859">
        <f>SUM(BJ184:BQ185)</f>
        <v>410000</v>
      </c>
      <c r="BJ184" s="835">
        <v>180000</v>
      </c>
      <c r="BK184" s="835"/>
      <c r="BL184" s="835">
        <v>230000</v>
      </c>
      <c r="BM184" s="835"/>
      <c r="BN184" s="835"/>
      <c r="BO184" s="835"/>
      <c r="BP184" s="835"/>
      <c r="BQ184" s="835"/>
      <c r="BR184" s="835"/>
      <c r="BS184" s="835">
        <f>SUM(BT184:CB185)</f>
        <v>420000</v>
      </c>
      <c r="BT184" s="835">
        <v>185000</v>
      </c>
      <c r="BU184" s="835"/>
      <c r="BV184" s="835">
        <v>235000</v>
      </c>
      <c r="BW184" s="835"/>
      <c r="BX184" s="835"/>
      <c r="BY184" s="835"/>
      <c r="BZ184" s="835"/>
      <c r="CA184" s="835"/>
      <c r="CB184" s="857"/>
      <c r="CC184" s="835" t="s">
        <v>880</v>
      </c>
      <c r="CD184" s="211"/>
      <c r="CF184" s="9"/>
      <c r="CG184" s="9"/>
    </row>
    <row r="185" spans="1:82" s="4" customFormat="1" ht="70.5" customHeight="1">
      <c r="A185" s="3"/>
      <c r="B185" s="896"/>
      <c r="C185" s="57"/>
      <c r="D185" s="900"/>
      <c r="E185" s="818"/>
      <c r="F185" s="53"/>
      <c r="G185" s="804"/>
      <c r="H185" s="874"/>
      <c r="I185" s="28">
        <f t="shared" si="38"/>
        <v>79</v>
      </c>
      <c r="J185" s="36" t="s">
        <v>881</v>
      </c>
      <c r="K185" s="36" t="s">
        <v>875</v>
      </c>
      <c r="L185" s="16">
        <v>0.1</v>
      </c>
      <c r="M185" s="16">
        <v>0.15</v>
      </c>
      <c r="N185" s="9"/>
      <c r="O185" s="9"/>
      <c r="P185" s="9"/>
      <c r="Q185" s="789"/>
      <c r="R185" s="789"/>
      <c r="S185" s="824"/>
      <c r="T185" s="862"/>
      <c r="U185" s="862"/>
      <c r="V185" s="862"/>
      <c r="W185" s="865"/>
      <c r="X185" s="862"/>
      <c r="Y185" s="9"/>
      <c r="Z185" s="862"/>
      <c r="AA185" s="862"/>
      <c r="AB185" s="862"/>
      <c r="AC185" s="862"/>
      <c r="AD185" s="862"/>
      <c r="AE185" s="862"/>
      <c r="AF185" s="862"/>
      <c r="AG185" s="862"/>
      <c r="AH185" s="862"/>
      <c r="AI185" s="862"/>
      <c r="AJ185" s="862"/>
      <c r="AK185" s="862"/>
      <c r="AL185" s="862"/>
      <c r="AM185" s="862"/>
      <c r="AN185" s="867"/>
      <c r="AO185" s="865"/>
      <c r="AP185" s="836"/>
      <c r="AQ185" s="836"/>
      <c r="AR185" s="836"/>
      <c r="AS185" s="836"/>
      <c r="AT185" s="836"/>
      <c r="AU185" s="836"/>
      <c r="AV185" s="836"/>
      <c r="AW185" s="836"/>
      <c r="AX185" s="836"/>
      <c r="AY185" s="836"/>
      <c r="AZ185" s="836"/>
      <c r="BA185" s="836"/>
      <c r="BB185" s="836"/>
      <c r="BC185" s="836"/>
      <c r="BD185" s="836"/>
      <c r="BE185" s="836"/>
      <c r="BF185" s="836"/>
      <c r="BG185" s="836"/>
      <c r="BH185" s="836"/>
      <c r="BI185" s="836"/>
      <c r="BJ185" s="836"/>
      <c r="BK185" s="836"/>
      <c r="BL185" s="836"/>
      <c r="BM185" s="836"/>
      <c r="BN185" s="836"/>
      <c r="BO185" s="836"/>
      <c r="BP185" s="836"/>
      <c r="BQ185" s="836"/>
      <c r="BR185" s="836"/>
      <c r="BS185" s="836"/>
      <c r="BT185" s="836"/>
      <c r="BU185" s="836"/>
      <c r="BV185" s="836"/>
      <c r="BW185" s="836"/>
      <c r="BX185" s="836"/>
      <c r="BY185" s="836"/>
      <c r="BZ185" s="836"/>
      <c r="CA185" s="836"/>
      <c r="CB185" s="858"/>
      <c r="CC185" s="836"/>
      <c r="CD185" s="211"/>
    </row>
    <row r="186" spans="1:82" s="162" customFormat="1" ht="25.5" customHeight="1">
      <c r="A186" s="157"/>
      <c r="B186" s="174"/>
      <c r="C186" s="158"/>
      <c r="D186" s="31"/>
      <c r="E186" s="159"/>
      <c r="F186" s="159"/>
      <c r="G186" s="794" t="s">
        <v>882</v>
      </c>
      <c r="H186" s="795"/>
      <c r="I186" s="795"/>
      <c r="J186" s="795"/>
      <c r="K186" s="795"/>
      <c r="L186" s="795"/>
      <c r="M186" s="795"/>
      <c r="N186" s="795"/>
      <c r="O186" s="795"/>
      <c r="P186" s="795"/>
      <c r="Q186" s="795"/>
      <c r="R186" s="795"/>
      <c r="S186" s="795"/>
      <c r="T186" s="795"/>
      <c r="U186" s="795"/>
      <c r="V186" s="795"/>
      <c r="W186" s="795"/>
      <c r="X186" s="795"/>
      <c r="Y186" s="795"/>
      <c r="Z186" s="795"/>
      <c r="AA186" s="795"/>
      <c r="AB186" s="795"/>
      <c r="AC186" s="795"/>
      <c r="AD186" s="795"/>
      <c r="AE186" s="795"/>
      <c r="AF186" s="795"/>
      <c r="AG186" s="795"/>
      <c r="AH186" s="795"/>
      <c r="AI186" s="795"/>
      <c r="AJ186" s="795"/>
      <c r="AK186" s="795"/>
      <c r="AL186" s="795"/>
      <c r="AM186" s="796"/>
      <c r="AN186" s="160">
        <f>SUM(AN182:AN185)</f>
        <v>1607600</v>
      </c>
      <c r="AO186" s="161">
        <f aca="true" t="shared" si="40" ref="AO186:CB186">SUM(AO182:AO185)</f>
        <v>344000</v>
      </c>
      <c r="AP186" s="161">
        <f t="shared" si="40"/>
        <v>172000</v>
      </c>
      <c r="AQ186" s="161">
        <f t="shared" si="40"/>
        <v>0</v>
      </c>
      <c r="AR186" s="161">
        <f t="shared" si="40"/>
        <v>172000</v>
      </c>
      <c r="AS186" s="161">
        <f t="shared" si="40"/>
        <v>0</v>
      </c>
      <c r="AT186" s="161">
        <f t="shared" si="40"/>
        <v>0</v>
      </c>
      <c r="AU186" s="161">
        <f t="shared" si="40"/>
        <v>0</v>
      </c>
      <c r="AV186" s="161">
        <f t="shared" si="40"/>
        <v>0</v>
      </c>
      <c r="AW186" s="161">
        <f t="shared" si="40"/>
        <v>0</v>
      </c>
      <c r="AX186" s="161">
        <f t="shared" si="40"/>
        <v>0</v>
      </c>
      <c r="AY186" s="161">
        <f t="shared" si="40"/>
        <v>429100</v>
      </c>
      <c r="AZ186" s="161">
        <f t="shared" si="40"/>
        <v>189000</v>
      </c>
      <c r="BA186" s="161">
        <f t="shared" si="40"/>
        <v>0</v>
      </c>
      <c r="BB186" s="161">
        <f t="shared" si="40"/>
        <v>240100</v>
      </c>
      <c r="BC186" s="161">
        <f t="shared" si="40"/>
        <v>0</v>
      </c>
      <c r="BD186" s="161">
        <f t="shared" si="40"/>
        <v>0</v>
      </c>
      <c r="BE186" s="161">
        <f t="shared" si="40"/>
        <v>0</v>
      </c>
      <c r="BF186" s="161">
        <f t="shared" si="40"/>
        <v>0</v>
      </c>
      <c r="BG186" s="161">
        <f t="shared" si="40"/>
        <v>0</v>
      </c>
      <c r="BH186" s="161">
        <f t="shared" si="40"/>
        <v>0</v>
      </c>
      <c r="BI186" s="161">
        <f t="shared" si="40"/>
        <v>412200</v>
      </c>
      <c r="BJ186" s="161">
        <f t="shared" si="40"/>
        <v>180000</v>
      </c>
      <c r="BK186" s="161">
        <f t="shared" si="40"/>
        <v>2200</v>
      </c>
      <c r="BL186" s="161">
        <f t="shared" si="40"/>
        <v>230000</v>
      </c>
      <c r="BM186" s="161">
        <f t="shared" si="40"/>
        <v>0</v>
      </c>
      <c r="BN186" s="161">
        <f t="shared" si="40"/>
        <v>0</v>
      </c>
      <c r="BO186" s="161">
        <f t="shared" si="40"/>
        <v>0</v>
      </c>
      <c r="BP186" s="161">
        <f t="shared" si="40"/>
        <v>0</v>
      </c>
      <c r="BQ186" s="161">
        <f t="shared" si="40"/>
        <v>0</v>
      </c>
      <c r="BR186" s="161">
        <f t="shared" si="40"/>
        <v>0</v>
      </c>
      <c r="BS186" s="161">
        <f t="shared" si="40"/>
        <v>422300</v>
      </c>
      <c r="BT186" s="161">
        <f t="shared" si="40"/>
        <v>185000</v>
      </c>
      <c r="BU186" s="161">
        <f t="shared" si="40"/>
        <v>0</v>
      </c>
      <c r="BV186" s="161">
        <f t="shared" si="40"/>
        <v>237300</v>
      </c>
      <c r="BW186" s="161">
        <f t="shared" si="40"/>
        <v>0</v>
      </c>
      <c r="BX186" s="161">
        <f t="shared" si="40"/>
        <v>0</v>
      </c>
      <c r="BY186" s="161">
        <f t="shared" si="40"/>
        <v>0</v>
      </c>
      <c r="BZ186" s="161">
        <f t="shared" si="40"/>
        <v>0</v>
      </c>
      <c r="CA186" s="161">
        <f t="shared" si="40"/>
        <v>0</v>
      </c>
      <c r="CB186" s="201">
        <f t="shared" si="40"/>
        <v>0</v>
      </c>
      <c r="CC186" s="217"/>
      <c r="CD186" s="211"/>
    </row>
    <row r="187" spans="1:82" s="162" customFormat="1" ht="21" customHeight="1">
      <c r="A187" s="157"/>
      <c r="B187" s="837" t="s">
        <v>883</v>
      </c>
      <c r="C187" s="838"/>
      <c r="D187" s="838"/>
      <c r="E187" s="838"/>
      <c r="F187" s="838"/>
      <c r="G187" s="838"/>
      <c r="H187" s="838"/>
      <c r="I187" s="838"/>
      <c r="J187" s="838"/>
      <c r="K187" s="838"/>
      <c r="L187" s="838"/>
      <c r="M187" s="838"/>
      <c r="N187" s="838"/>
      <c r="O187" s="838"/>
      <c r="P187" s="838"/>
      <c r="Q187" s="234"/>
      <c r="R187" s="234"/>
      <c r="S187" s="234"/>
      <c r="T187" s="234"/>
      <c r="U187" s="235"/>
      <c r="V187" s="236"/>
      <c r="W187" s="237"/>
      <c r="X187" s="237"/>
      <c r="Y187" s="237"/>
      <c r="Z187" s="238"/>
      <c r="AA187" s="237"/>
      <c r="AB187" s="237"/>
      <c r="AC187" s="237"/>
      <c r="AD187" s="237"/>
      <c r="AE187" s="237"/>
      <c r="AF187" s="237"/>
      <c r="AG187" s="237"/>
      <c r="AH187" s="237"/>
      <c r="AI187" s="237"/>
      <c r="AJ187" s="237"/>
      <c r="AK187" s="237"/>
      <c r="AL187" s="237"/>
      <c r="AM187" s="237"/>
      <c r="AN187" s="175">
        <f>+AN186+AN181+AN165+AN149</f>
        <v>5373390</v>
      </c>
      <c r="AO187" s="175">
        <f aca="true" t="shared" si="41" ref="AO187:CB187">+AO186+AO181+AO165+AO149</f>
        <v>1421000</v>
      </c>
      <c r="AP187" s="175">
        <f t="shared" si="41"/>
        <v>190000</v>
      </c>
      <c r="AQ187" s="175">
        <f t="shared" si="41"/>
        <v>141000</v>
      </c>
      <c r="AR187" s="175">
        <f t="shared" si="41"/>
        <v>240000</v>
      </c>
      <c r="AS187" s="175">
        <f t="shared" si="41"/>
        <v>0</v>
      </c>
      <c r="AT187" s="175">
        <f t="shared" si="41"/>
        <v>0</v>
      </c>
      <c r="AU187" s="175">
        <f t="shared" si="41"/>
        <v>0</v>
      </c>
      <c r="AV187" s="175">
        <f t="shared" si="41"/>
        <v>0</v>
      </c>
      <c r="AW187" s="175">
        <f t="shared" si="41"/>
        <v>850000</v>
      </c>
      <c r="AX187" s="175">
        <f t="shared" si="41"/>
        <v>0</v>
      </c>
      <c r="AY187" s="175">
        <f t="shared" si="41"/>
        <v>1307130</v>
      </c>
      <c r="AZ187" s="175">
        <f t="shared" si="41"/>
        <v>222540</v>
      </c>
      <c r="BA187" s="175">
        <f t="shared" si="41"/>
        <v>145300</v>
      </c>
      <c r="BB187" s="175">
        <f t="shared" si="41"/>
        <v>309820</v>
      </c>
      <c r="BC187" s="175">
        <f t="shared" si="41"/>
        <v>0</v>
      </c>
      <c r="BD187" s="175">
        <f t="shared" si="41"/>
        <v>0</v>
      </c>
      <c r="BE187" s="175">
        <f t="shared" si="41"/>
        <v>0</v>
      </c>
      <c r="BF187" s="175">
        <f t="shared" si="41"/>
        <v>0</v>
      </c>
      <c r="BG187" s="175">
        <f t="shared" si="41"/>
        <v>629470</v>
      </c>
      <c r="BH187" s="175">
        <f t="shared" si="41"/>
        <v>0</v>
      </c>
      <c r="BI187" s="175">
        <f t="shared" si="41"/>
        <v>1302130</v>
      </c>
      <c r="BJ187" s="175">
        <f t="shared" si="41"/>
        <v>199100</v>
      </c>
      <c r="BK187" s="175">
        <f t="shared" si="41"/>
        <v>212130</v>
      </c>
      <c r="BL187" s="175">
        <f t="shared" si="41"/>
        <v>242700</v>
      </c>
      <c r="BM187" s="175">
        <f t="shared" si="41"/>
        <v>0</v>
      </c>
      <c r="BN187" s="175">
        <f t="shared" si="41"/>
        <v>0</v>
      </c>
      <c r="BO187" s="175">
        <f t="shared" si="41"/>
        <v>0</v>
      </c>
      <c r="BP187" s="175">
        <f t="shared" si="41"/>
        <v>0</v>
      </c>
      <c r="BQ187" s="175">
        <f t="shared" si="41"/>
        <v>648200</v>
      </c>
      <c r="BR187" s="175">
        <f t="shared" si="41"/>
        <v>0</v>
      </c>
      <c r="BS187" s="175">
        <f t="shared" si="41"/>
        <v>1343130</v>
      </c>
      <c r="BT187" s="175">
        <f t="shared" si="41"/>
        <v>204500</v>
      </c>
      <c r="BU187" s="175">
        <f t="shared" si="41"/>
        <v>121200</v>
      </c>
      <c r="BV187" s="175">
        <f t="shared" si="41"/>
        <v>314900</v>
      </c>
      <c r="BW187" s="175">
        <f t="shared" si="41"/>
        <v>0</v>
      </c>
      <c r="BX187" s="175">
        <f t="shared" si="41"/>
        <v>0</v>
      </c>
      <c r="BY187" s="175">
        <f t="shared" si="41"/>
        <v>0</v>
      </c>
      <c r="BZ187" s="175">
        <f t="shared" si="41"/>
        <v>0</v>
      </c>
      <c r="CA187" s="175">
        <f t="shared" si="41"/>
        <v>702530</v>
      </c>
      <c r="CB187" s="205">
        <f t="shared" si="41"/>
        <v>0</v>
      </c>
      <c r="CC187" s="239"/>
      <c r="CD187" s="211"/>
    </row>
    <row r="188" spans="1:82" s="4" customFormat="1" ht="68.25" customHeight="1">
      <c r="A188" s="3"/>
      <c r="B188" s="839" t="s">
        <v>884</v>
      </c>
      <c r="C188" s="843"/>
      <c r="D188" s="846" t="s">
        <v>885</v>
      </c>
      <c r="E188" s="850" t="s">
        <v>886</v>
      </c>
      <c r="F188" s="791"/>
      <c r="G188" s="851" t="s">
        <v>887</v>
      </c>
      <c r="H188" s="854" t="s">
        <v>888</v>
      </c>
      <c r="I188" s="828">
        <f>I185+1</f>
        <v>80</v>
      </c>
      <c r="J188" s="797" t="s">
        <v>889</v>
      </c>
      <c r="K188" s="797" t="s">
        <v>890</v>
      </c>
      <c r="L188" s="793">
        <v>1</v>
      </c>
      <c r="M188" s="793">
        <v>2</v>
      </c>
      <c r="N188" s="9"/>
      <c r="O188" s="9"/>
      <c r="P188" s="9"/>
      <c r="Q188" s="12">
        <f>Q184+1</f>
        <v>164</v>
      </c>
      <c r="R188" s="9" t="s">
        <v>891</v>
      </c>
      <c r="S188" s="185" t="s">
        <v>892</v>
      </c>
      <c r="T188" s="36" t="s">
        <v>893</v>
      </c>
      <c r="U188" s="36" t="s">
        <v>894</v>
      </c>
      <c r="V188" s="49" t="s">
        <v>77</v>
      </c>
      <c r="W188" s="9"/>
      <c r="X188" s="11"/>
      <c r="Y188" s="9"/>
      <c r="Z188" s="7" t="s">
        <v>895</v>
      </c>
      <c r="AA188" s="9"/>
      <c r="AB188" s="9"/>
      <c r="AC188" s="9"/>
      <c r="AD188" s="9"/>
      <c r="AE188" s="9"/>
      <c r="AF188" s="9"/>
      <c r="AG188" s="9"/>
      <c r="AH188" s="9"/>
      <c r="AI188" s="9"/>
      <c r="AJ188" s="9"/>
      <c r="AK188" s="9"/>
      <c r="AL188" s="9"/>
      <c r="AM188" s="9"/>
      <c r="AN188" s="97">
        <f aca="true" t="shared" si="42" ref="AN188:AN202">+AO188+AY188+BI188+BS188</f>
        <v>164050</v>
      </c>
      <c r="AO188" s="7">
        <f aca="true" t="shared" si="43" ref="AO188:AO224">SUM(AP188:AW188)</f>
        <v>153000</v>
      </c>
      <c r="AP188" s="7">
        <v>0</v>
      </c>
      <c r="AQ188" s="7">
        <v>0</v>
      </c>
      <c r="AR188" s="7">
        <v>153000</v>
      </c>
      <c r="AS188" s="7">
        <v>0</v>
      </c>
      <c r="AT188" s="7">
        <v>0</v>
      </c>
      <c r="AU188" s="7">
        <v>0</v>
      </c>
      <c r="AV188" s="7">
        <v>0</v>
      </c>
      <c r="AW188" s="7">
        <v>0</v>
      </c>
      <c r="AX188" s="7">
        <v>0</v>
      </c>
      <c r="AY188" s="7">
        <f aca="true" t="shared" si="44" ref="AY188:AY202">SUM(AZ188:BG188)</f>
        <v>3500</v>
      </c>
      <c r="AZ188" s="7">
        <v>0</v>
      </c>
      <c r="BA188" s="7">
        <v>0</v>
      </c>
      <c r="BB188" s="7">
        <v>3500</v>
      </c>
      <c r="BC188" s="7">
        <v>0</v>
      </c>
      <c r="BD188" s="7">
        <v>0</v>
      </c>
      <c r="BE188" s="7">
        <v>0</v>
      </c>
      <c r="BF188" s="7">
        <v>0</v>
      </c>
      <c r="BG188" s="7">
        <v>0</v>
      </c>
      <c r="BH188" s="7">
        <v>0</v>
      </c>
      <c r="BI188" s="7">
        <f aca="true" t="shared" si="45" ref="BI188:BI202">SUM(BJ188:BQ188)</f>
        <v>3700</v>
      </c>
      <c r="BJ188" s="7">
        <v>0</v>
      </c>
      <c r="BK188" s="7">
        <v>0</v>
      </c>
      <c r="BL188" s="7">
        <v>3700</v>
      </c>
      <c r="BM188" s="7">
        <v>0</v>
      </c>
      <c r="BN188" s="7">
        <v>0</v>
      </c>
      <c r="BO188" s="7">
        <v>0</v>
      </c>
      <c r="BP188" s="7">
        <v>0</v>
      </c>
      <c r="BQ188" s="7">
        <v>0</v>
      </c>
      <c r="BR188" s="7">
        <v>0</v>
      </c>
      <c r="BS188" s="7">
        <f aca="true" t="shared" si="46" ref="BS188:BS202">SUM(BT188:CA188)</f>
        <v>3850</v>
      </c>
      <c r="BT188" s="7">
        <v>0</v>
      </c>
      <c r="BU188" s="7">
        <v>0</v>
      </c>
      <c r="BV188" s="7">
        <v>3850</v>
      </c>
      <c r="BW188" s="7">
        <v>0</v>
      </c>
      <c r="BX188" s="7">
        <v>0</v>
      </c>
      <c r="BY188" s="7">
        <v>0</v>
      </c>
      <c r="BZ188" s="7">
        <v>0</v>
      </c>
      <c r="CA188" s="7">
        <v>0</v>
      </c>
      <c r="CB188" s="203"/>
      <c r="CC188" s="42" t="s">
        <v>511</v>
      </c>
      <c r="CD188" s="211"/>
    </row>
    <row r="189" spans="1:82" s="4" customFormat="1" ht="47.25" customHeight="1">
      <c r="A189" s="3"/>
      <c r="B189" s="840"/>
      <c r="C189" s="843"/>
      <c r="D189" s="847"/>
      <c r="E189" s="815"/>
      <c r="F189" s="791"/>
      <c r="G189" s="852"/>
      <c r="H189" s="855"/>
      <c r="I189" s="829"/>
      <c r="J189" s="797"/>
      <c r="K189" s="797"/>
      <c r="L189" s="793"/>
      <c r="M189" s="793"/>
      <c r="N189" s="9"/>
      <c r="O189" s="9"/>
      <c r="P189" s="9"/>
      <c r="Q189" s="12">
        <f t="shared" si="35"/>
        <v>165</v>
      </c>
      <c r="R189" s="9" t="s">
        <v>891</v>
      </c>
      <c r="S189" s="185" t="s">
        <v>892</v>
      </c>
      <c r="T189" s="36" t="s">
        <v>896</v>
      </c>
      <c r="U189" s="36" t="s">
        <v>897</v>
      </c>
      <c r="V189" s="49" t="s">
        <v>77</v>
      </c>
      <c r="W189" s="9"/>
      <c r="X189" s="9"/>
      <c r="Y189" s="9"/>
      <c r="Z189" s="10">
        <v>0.9</v>
      </c>
      <c r="AA189" s="9"/>
      <c r="AB189" s="9"/>
      <c r="AC189" s="9"/>
      <c r="AD189" s="9"/>
      <c r="AE189" s="9"/>
      <c r="AF189" s="9"/>
      <c r="AG189" s="9"/>
      <c r="AH189" s="9"/>
      <c r="AI189" s="9"/>
      <c r="AJ189" s="9"/>
      <c r="AK189" s="9"/>
      <c r="AL189" s="9"/>
      <c r="AM189" s="9"/>
      <c r="AN189" s="97">
        <f t="shared" si="42"/>
        <v>25090</v>
      </c>
      <c r="AO189" s="7">
        <f t="shared" si="43"/>
        <v>6000</v>
      </c>
      <c r="AP189" s="7">
        <v>6000</v>
      </c>
      <c r="AQ189" s="7">
        <v>0</v>
      </c>
      <c r="AR189" s="7">
        <v>0</v>
      </c>
      <c r="AS189" s="7">
        <v>0</v>
      </c>
      <c r="AT189" s="7">
        <v>0</v>
      </c>
      <c r="AU189" s="7">
        <v>0</v>
      </c>
      <c r="AV189" s="7">
        <v>0</v>
      </c>
      <c r="AW189" s="7">
        <v>0</v>
      </c>
      <c r="AX189" s="7">
        <v>0</v>
      </c>
      <c r="AY189" s="7">
        <f t="shared" si="44"/>
        <v>6180</v>
      </c>
      <c r="AZ189" s="7">
        <v>0</v>
      </c>
      <c r="BA189" s="7">
        <v>0</v>
      </c>
      <c r="BB189" s="7">
        <v>6180</v>
      </c>
      <c r="BC189" s="7">
        <v>0</v>
      </c>
      <c r="BD189" s="7">
        <v>0</v>
      </c>
      <c r="BE189" s="7">
        <v>0</v>
      </c>
      <c r="BF189" s="7">
        <v>0</v>
      </c>
      <c r="BG189" s="7">
        <v>0</v>
      </c>
      <c r="BH189" s="7">
        <v>0</v>
      </c>
      <c r="BI189" s="7">
        <f t="shared" si="45"/>
        <v>6360</v>
      </c>
      <c r="BJ189" s="7">
        <v>0</v>
      </c>
      <c r="BK189" s="7">
        <v>0</v>
      </c>
      <c r="BL189" s="7">
        <v>6360</v>
      </c>
      <c r="BM189" s="7">
        <v>0</v>
      </c>
      <c r="BN189" s="7">
        <v>0</v>
      </c>
      <c r="BO189" s="7">
        <v>0</v>
      </c>
      <c r="BP189" s="7">
        <v>0</v>
      </c>
      <c r="BQ189" s="7">
        <v>0</v>
      </c>
      <c r="BR189" s="7">
        <v>0</v>
      </c>
      <c r="BS189" s="7">
        <f t="shared" si="46"/>
        <v>6550</v>
      </c>
      <c r="BT189" s="7">
        <v>0</v>
      </c>
      <c r="BU189" s="7">
        <v>6550</v>
      </c>
      <c r="BV189" s="7">
        <v>0</v>
      </c>
      <c r="BW189" s="7">
        <v>0</v>
      </c>
      <c r="BX189" s="7">
        <v>0</v>
      </c>
      <c r="BY189" s="7">
        <v>0</v>
      </c>
      <c r="BZ189" s="7">
        <v>0</v>
      </c>
      <c r="CA189" s="7">
        <v>0</v>
      </c>
      <c r="CB189" s="203"/>
      <c r="CC189" s="42" t="s">
        <v>898</v>
      </c>
      <c r="CD189" s="211"/>
    </row>
    <row r="190" spans="1:82" s="4" customFormat="1" ht="54.75" customHeight="1">
      <c r="A190" s="3"/>
      <c r="B190" s="840"/>
      <c r="C190" s="843"/>
      <c r="D190" s="847"/>
      <c r="E190" s="815"/>
      <c r="F190" s="791"/>
      <c r="G190" s="852"/>
      <c r="H190" s="855"/>
      <c r="I190" s="830"/>
      <c r="J190" s="797"/>
      <c r="K190" s="797"/>
      <c r="L190" s="793"/>
      <c r="M190" s="793"/>
      <c r="N190" s="9"/>
      <c r="O190" s="9"/>
      <c r="P190" s="9"/>
      <c r="Q190" s="12">
        <f t="shared" si="35"/>
        <v>166</v>
      </c>
      <c r="R190" s="9" t="s">
        <v>891</v>
      </c>
      <c r="S190" s="185" t="s">
        <v>892</v>
      </c>
      <c r="T190" s="36" t="s">
        <v>899</v>
      </c>
      <c r="U190" s="36" t="s">
        <v>900</v>
      </c>
      <c r="V190" s="12" t="s">
        <v>77</v>
      </c>
      <c r="W190" s="9"/>
      <c r="X190" s="9"/>
      <c r="Y190" s="9"/>
      <c r="Z190" s="10">
        <v>0.4</v>
      </c>
      <c r="AA190" s="9"/>
      <c r="AB190" s="9"/>
      <c r="AC190" s="11">
        <v>0.1</v>
      </c>
      <c r="AD190" s="9"/>
      <c r="AE190" s="9"/>
      <c r="AF190" s="11">
        <v>0.2</v>
      </c>
      <c r="AG190" s="9"/>
      <c r="AH190" s="9"/>
      <c r="AI190" s="11">
        <v>0.3</v>
      </c>
      <c r="AJ190" s="9"/>
      <c r="AK190" s="9"/>
      <c r="AL190" s="11">
        <v>0.4</v>
      </c>
      <c r="AM190" s="9"/>
      <c r="AN190" s="97">
        <f t="shared" si="42"/>
        <v>8310</v>
      </c>
      <c r="AO190" s="7">
        <f t="shared" si="43"/>
        <v>2000</v>
      </c>
      <c r="AP190" s="7">
        <v>2000</v>
      </c>
      <c r="AQ190" s="7">
        <v>0</v>
      </c>
      <c r="AR190" s="7">
        <v>0</v>
      </c>
      <c r="AS190" s="7">
        <v>0</v>
      </c>
      <c r="AT190" s="7">
        <v>0</v>
      </c>
      <c r="AU190" s="7">
        <v>0</v>
      </c>
      <c r="AV190" s="7">
        <v>0</v>
      </c>
      <c r="AW190" s="7">
        <v>0</v>
      </c>
      <c r="AX190" s="7">
        <v>0</v>
      </c>
      <c r="AY190" s="7">
        <f t="shared" si="44"/>
        <v>2060</v>
      </c>
      <c r="AZ190" s="7">
        <v>2060</v>
      </c>
      <c r="BA190" s="7">
        <v>0</v>
      </c>
      <c r="BB190" s="7">
        <v>0</v>
      </c>
      <c r="BC190" s="7">
        <v>0</v>
      </c>
      <c r="BD190" s="7">
        <v>0</v>
      </c>
      <c r="BE190" s="7">
        <v>0</v>
      </c>
      <c r="BF190" s="7">
        <v>0</v>
      </c>
      <c r="BG190" s="7">
        <v>0</v>
      </c>
      <c r="BH190" s="7">
        <v>0</v>
      </c>
      <c r="BI190" s="7">
        <f t="shared" si="45"/>
        <v>2100</v>
      </c>
      <c r="BJ190" s="7">
        <v>2100</v>
      </c>
      <c r="BK190" s="7">
        <v>0</v>
      </c>
      <c r="BL190" s="7">
        <v>0</v>
      </c>
      <c r="BM190" s="7">
        <v>0</v>
      </c>
      <c r="BN190" s="7">
        <v>0</v>
      </c>
      <c r="BO190" s="7">
        <v>0</v>
      </c>
      <c r="BP190" s="7">
        <v>0</v>
      </c>
      <c r="BQ190" s="7">
        <v>0</v>
      </c>
      <c r="BR190" s="7">
        <v>0</v>
      </c>
      <c r="BS190" s="7">
        <f t="shared" si="46"/>
        <v>2150</v>
      </c>
      <c r="BT190" s="7">
        <v>2150</v>
      </c>
      <c r="BU190" s="7">
        <v>0</v>
      </c>
      <c r="BV190" s="7">
        <v>0</v>
      </c>
      <c r="BW190" s="7">
        <v>0</v>
      </c>
      <c r="BX190" s="7">
        <v>0</v>
      </c>
      <c r="BY190" s="7">
        <v>0</v>
      </c>
      <c r="BZ190" s="7">
        <v>0</v>
      </c>
      <c r="CA190" s="7">
        <v>0</v>
      </c>
      <c r="CB190" s="203"/>
      <c r="CC190" s="42" t="s">
        <v>901</v>
      </c>
      <c r="CD190" s="211"/>
    </row>
    <row r="191" spans="1:82" s="4" customFormat="1" ht="52.5" customHeight="1">
      <c r="A191" s="3"/>
      <c r="B191" s="840"/>
      <c r="C191" s="843"/>
      <c r="D191" s="847"/>
      <c r="E191" s="810"/>
      <c r="F191" s="791"/>
      <c r="G191" s="852"/>
      <c r="H191" s="855"/>
      <c r="I191" s="828">
        <f>I188+1</f>
        <v>81</v>
      </c>
      <c r="J191" s="797" t="s">
        <v>902</v>
      </c>
      <c r="K191" s="797" t="s">
        <v>903</v>
      </c>
      <c r="L191" s="832" t="s">
        <v>410</v>
      </c>
      <c r="M191" s="798">
        <v>7</v>
      </c>
      <c r="N191" s="9"/>
      <c r="O191" s="9"/>
      <c r="P191" s="9"/>
      <c r="Q191" s="12">
        <f t="shared" si="35"/>
        <v>167</v>
      </c>
      <c r="R191" s="9" t="s">
        <v>891</v>
      </c>
      <c r="S191" s="185" t="s">
        <v>892</v>
      </c>
      <c r="T191" s="36" t="s">
        <v>904</v>
      </c>
      <c r="U191" s="13" t="s">
        <v>905</v>
      </c>
      <c r="V191" s="49" t="s">
        <v>67</v>
      </c>
      <c r="W191" s="9"/>
      <c r="X191" s="9"/>
      <c r="Y191" s="9"/>
      <c r="Z191" s="7">
        <v>1</v>
      </c>
      <c r="AA191" s="9"/>
      <c r="AB191" s="9"/>
      <c r="AC191" s="9">
        <v>1</v>
      </c>
      <c r="AD191" s="9"/>
      <c r="AE191" s="9"/>
      <c r="AF191" s="9">
        <v>1</v>
      </c>
      <c r="AG191" s="9"/>
      <c r="AH191" s="9"/>
      <c r="AI191" s="9">
        <v>1</v>
      </c>
      <c r="AJ191" s="9"/>
      <c r="AK191" s="9"/>
      <c r="AL191" s="9">
        <v>1</v>
      </c>
      <c r="AM191" s="9"/>
      <c r="AN191" s="97">
        <f t="shared" si="42"/>
        <v>15000</v>
      </c>
      <c r="AO191" s="7">
        <f t="shared" si="43"/>
        <v>15000</v>
      </c>
      <c r="AP191" s="7">
        <v>15000</v>
      </c>
      <c r="AQ191" s="7">
        <v>0</v>
      </c>
      <c r="AR191" s="7">
        <v>0</v>
      </c>
      <c r="AS191" s="7">
        <v>0</v>
      </c>
      <c r="AT191" s="7">
        <v>0</v>
      </c>
      <c r="AU191" s="7">
        <v>0</v>
      </c>
      <c r="AV191" s="7">
        <v>0</v>
      </c>
      <c r="AW191" s="7">
        <v>0</v>
      </c>
      <c r="AX191" s="7">
        <v>0</v>
      </c>
      <c r="AY191" s="7">
        <f t="shared" si="44"/>
        <v>0</v>
      </c>
      <c r="AZ191" s="7">
        <v>0</v>
      </c>
      <c r="BA191" s="7">
        <v>0</v>
      </c>
      <c r="BB191" s="7">
        <v>0</v>
      </c>
      <c r="BC191" s="7">
        <v>0</v>
      </c>
      <c r="BD191" s="7">
        <v>0</v>
      </c>
      <c r="BE191" s="7">
        <v>0</v>
      </c>
      <c r="BF191" s="7">
        <v>0</v>
      </c>
      <c r="BG191" s="7">
        <v>0</v>
      </c>
      <c r="BH191" s="7">
        <v>0</v>
      </c>
      <c r="BI191" s="7">
        <f t="shared" si="45"/>
        <v>0</v>
      </c>
      <c r="BJ191" s="7">
        <v>0</v>
      </c>
      <c r="BK191" s="7">
        <v>0</v>
      </c>
      <c r="BL191" s="7">
        <v>0</v>
      </c>
      <c r="BM191" s="7">
        <v>0</v>
      </c>
      <c r="BN191" s="7">
        <v>0</v>
      </c>
      <c r="BO191" s="7">
        <v>0</v>
      </c>
      <c r="BP191" s="7">
        <v>0</v>
      </c>
      <c r="BQ191" s="7">
        <v>0</v>
      </c>
      <c r="BR191" s="7">
        <v>0</v>
      </c>
      <c r="BS191" s="7">
        <f t="shared" si="46"/>
        <v>0</v>
      </c>
      <c r="BT191" s="7">
        <v>0</v>
      </c>
      <c r="BU191" s="7">
        <v>0</v>
      </c>
      <c r="BV191" s="7">
        <v>0</v>
      </c>
      <c r="BW191" s="7">
        <v>0</v>
      </c>
      <c r="BX191" s="7">
        <v>0</v>
      </c>
      <c r="BY191" s="7">
        <v>0</v>
      </c>
      <c r="BZ191" s="7">
        <v>0</v>
      </c>
      <c r="CA191" s="7">
        <v>0</v>
      </c>
      <c r="CB191" s="203"/>
      <c r="CC191" s="42" t="s">
        <v>401</v>
      </c>
      <c r="CD191" s="211"/>
    </row>
    <row r="192" spans="1:82" s="4" customFormat="1" ht="35.25" customHeight="1">
      <c r="A192" s="3"/>
      <c r="B192" s="840"/>
      <c r="C192" s="843"/>
      <c r="D192" s="847"/>
      <c r="E192" s="810"/>
      <c r="F192" s="791"/>
      <c r="G192" s="852"/>
      <c r="H192" s="855"/>
      <c r="I192" s="829"/>
      <c r="J192" s="797"/>
      <c r="K192" s="797"/>
      <c r="L192" s="833"/>
      <c r="M192" s="798"/>
      <c r="N192" s="9"/>
      <c r="O192" s="9"/>
      <c r="P192" s="9"/>
      <c r="Q192" s="12">
        <f t="shared" si="35"/>
        <v>168</v>
      </c>
      <c r="R192" s="9" t="s">
        <v>891</v>
      </c>
      <c r="S192" s="185" t="s">
        <v>892</v>
      </c>
      <c r="T192" s="36" t="s">
        <v>906</v>
      </c>
      <c r="U192" s="13" t="s">
        <v>907</v>
      </c>
      <c r="V192" s="12" t="s">
        <v>67</v>
      </c>
      <c r="W192" s="9"/>
      <c r="X192" s="9"/>
      <c r="Y192" s="9"/>
      <c r="Z192" s="10">
        <v>1</v>
      </c>
      <c r="AA192" s="9"/>
      <c r="AB192" s="9"/>
      <c r="AC192" s="10">
        <v>1</v>
      </c>
      <c r="AD192" s="9"/>
      <c r="AE192" s="9"/>
      <c r="AF192" s="10">
        <v>1</v>
      </c>
      <c r="AG192" s="9"/>
      <c r="AH192" s="9"/>
      <c r="AI192" s="10">
        <v>1</v>
      </c>
      <c r="AJ192" s="9"/>
      <c r="AK192" s="9"/>
      <c r="AL192" s="10">
        <v>1</v>
      </c>
      <c r="AM192" s="9"/>
      <c r="AN192" s="97">
        <f t="shared" si="42"/>
        <v>194000</v>
      </c>
      <c r="AO192" s="7">
        <f t="shared" si="43"/>
        <v>18000</v>
      </c>
      <c r="AP192" s="7">
        <v>18000</v>
      </c>
      <c r="AQ192" s="7">
        <v>0</v>
      </c>
      <c r="AR192" s="7">
        <v>0</v>
      </c>
      <c r="AS192" s="7">
        <v>0</v>
      </c>
      <c r="AT192" s="7">
        <v>0</v>
      </c>
      <c r="AU192" s="7">
        <v>0</v>
      </c>
      <c r="AV192" s="7">
        <v>0</v>
      </c>
      <c r="AW192" s="7">
        <v>0</v>
      </c>
      <c r="AX192" s="7">
        <v>0</v>
      </c>
      <c r="AY192" s="7">
        <f t="shared" si="44"/>
        <v>54000</v>
      </c>
      <c r="AZ192" s="7">
        <v>0</v>
      </c>
      <c r="BA192" s="7">
        <v>0</v>
      </c>
      <c r="BB192" s="7">
        <v>54000</v>
      </c>
      <c r="BC192" s="7">
        <v>0</v>
      </c>
      <c r="BD192" s="7">
        <v>0</v>
      </c>
      <c r="BE192" s="7">
        <v>0</v>
      </c>
      <c r="BF192" s="7">
        <v>0</v>
      </c>
      <c r="BG192" s="7">
        <v>0</v>
      </c>
      <c r="BH192" s="7">
        <v>0</v>
      </c>
      <c r="BI192" s="7">
        <f t="shared" si="45"/>
        <v>60000</v>
      </c>
      <c r="BJ192" s="7">
        <v>0</v>
      </c>
      <c r="BK192" s="7">
        <v>0</v>
      </c>
      <c r="BL192" s="7">
        <v>60000</v>
      </c>
      <c r="BM192" s="7">
        <v>0</v>
      </c>
      <c r="BN192" s="7">
        <v>0</v>
      </c>
      <c r="BO192" s="7">
        <v>0</v>
      </c>
      <c r="BP192" s="7">
        <v>0</v>
      </c>
      <c r="BQ192" s="7">
        <v>0</v>
      </c>
      <c r="BR192" s="7">
        <v>0</v>
      </c>
      <c r="BS192" s="7">
        <f t="shared" si="46"/>
        <v>62000</v>
      </c>
      <c r="BT192" s="7">
        <v>0</v>
      </c>
      <c r="BU192" s="7">
        <v>0</v>
      </c>
      <c r="BV192" s="7">
        <v>62000</v>
      </c>
      <c r="BW192" s="7">
        <v>0</v>
      </c>
      <c r="BX192" s="7">
        <v>0</v>
      </c>
      <c r="BY192" s="7">
        <v>0</v>
      </c>
      <c r="BZ192" s="7">
        <v>0</v>
      </c>
      <c r="CA192" s="7">
        <v>0</v>
      </c>
      <c r="CB192" s="203"/>
      <c r="CC192" s="42" t="s">
        <v>401</v>
      </c>
      <c r="CD192" s="211"/>
    </row>
    <row r="193" spans="1:82" s="4" customFormat="1" ht="70.5" customHeight="1">
      <c r="A193" s="3"/>
      <c r="B193" s="840"/>
      <c r="C193" s="843"/>
      <c r="D193" s="847"/>
      <c r="E193" s="810"/>
      <c r="F193" s="791"/>
      <c r="G193" s="852"/>
      <c r="H193" s="855"/>
      <c r="I193" s="829"/>
      <c r="J193" s="797"/>
      <c r="K193" s="797"/>
      <c r="L193" s="833"/>
      <c r="M193" s="798"/>
      <c r="N193" s="9"/>
      <c r="O193" s="9"/>
      <c r="P193" s="9"/>
      <c r="Q193" s="12">
        <f t="shared" si="35"/>
        <v>169</v>
      </c>
      <c r="R193" s="9" t="s">
        <v>891</v>
      </c>
      <c r="S193" s="185" t="s">
        <v>892</v>
      </c>
      <c r="T193" s="36" t="s">
        <v>908</v>
      </c>
      <c r="U193" s="36" t="s">
        <v>909</v>
      </c>
      <c r="V193" s="32" t="s">
        <v>67</v>
      </c>
      <c r="W193" s="9"/>
      <c r="X193" s="9"/>
      <c r="Y193" s="9"/>
      <c r="Z193" s="10">
        <v>0.5</v>
      </c>
      <c r="AA193" s="9"/>
      <c r="AB193" s="9"/>
      <c r="AC193" s="10">
        <v>0.5</v>
      </c>
      <c r="AD193" s="9"/>
      <c r="AE193" s="9"/>
      <c r="AF193" s="10">
        <v>0.5</v>
      </c>
      <c r="AG193" s="9"/>
      <c r="AH193" s="9"/>
      <c r="AI193" s="10">
        <v>0.5</v>
      </c>
      <c r="AJ193" s="9"/>
      <c r="AK193" s="9"/>
      <c r="AL193" s="10">
        <v>0.5</v>
      </c>
      <c r="AM193" s="9"/>
      <c r="AN193" s="97">
        <f t="shared" si="42"/>
        <v>21480</v>
      </c>
      <c r="AO193" s="7">
        <f t="shared" si="43"/>
        <v>3000</v>
      </c>
      <c r="AP193" s="7">
        <v>3000</v>
      </c>
      <c r="AQ193" s="7">
        <v>0</v>
      </c>
      <c r="AR193" s="7">
        <v>0</v>
      </c>
      <c r="AS193" s="7">
        <v>0</v>
      </c>
      <c r="AT193" s="7">
        <v>0</v>
      </c>
      <c r="AU193" s="7">
        <v>0</v>
      </c>
      <c r="AV193" s="7">
        <v>0</v>
      </c>
      <c r="AW193" s="7">
        <v>0</v>
      </c>
      <c r="AX193" s="7">
        <v>0</v>
      </c>
      <c r="AY193" s="7">
        <f t="shared" si="44"/>
        <v>6000</v>
      </c>
      <c r="AZ193" s="7">
        <v>0</v>
      </c>
      <c r="BA193" s="7">
        <v>0</v>
      </c>
      <c r="BB193" s="7">
        <v>6000</v>
      </c>
      <c r="BC193" s="7">
        <v>0</v>
      </c>
      <c r="BD193" s="7">
        <v>0</v>
      </c>
      <c r="BE193" s="7">
        <v>0</v>
      </c>
      <c r="BF193" s="7">
        <v>0</v>
      </c>
      <c r="BG193" s="7">
        <v>0</v>
      </c>
      <c r="BH193" s="7">
        <v>0</v>
      </c>
      <c r="BI193" s="7">
        <f t="shared" si="45"/>
        <v>6180</v>
      </c>
      <c r="BJ193" s="7">
        <v>0</v>
      </c>
      <c r="BK193" s="7">
        <v>0</v>
      </c>
      <c r="BL193" s="7">
        <v>6180</v>
      </c>
      <c r="BM193" s="7">
        <v>0</v>
      </c>
      <c r="BN193" s="7">
        <v>0</v>
      </c>
      <c r="BO193" s="7">
        <v>0</v>
      </c>
      <c r="BP193" s="7">
        <v>0</v>
      </c>
      <c r="BQ193" s="7">
        <v>0</v>
      </c>
      <c r="BR193" s="7">
        <v>0</v>
      </c>
      <c r="BS193" s="7">
        <f t="shared" si="46"/>
        <v>6300</v>
      </c>
      <c r="BT193" s="7">
        <v>0</v>
      </c>
      <c r="BU193" s="7">
        <v>0</v>
      </c>
      <c r="BV193" s="7">
        <v>6300</v>
      </c>
      <c r="BW193" s="7">
        <v>0</v>
      </c>
      <c r="BX193" s="7">
        <v>0</v>
      </c>
      <c r="BY193" s="7">
        <v>0</v>
      </c>
      <c r="BZ193" s="7">
        <v>0</v>
      </c>
      <c r="CA193" s="7">
        <v>0</v>
      </c>
      <c r="CB193" s="203"/>
      <c r="CC193" s="42" t="s">
        <v>401</v>
      </c>
      <c r="CD193" s="211"/>
    </row>
    <row r="194" spans="1:82" s="4" customFormat="1" ht="73.5" customHeight="1">
      <c r="A194" s="3"/>
      <c r="B194" s="840"/>
      <c r="C194" s="843"/>
      <c r="D194" s="847"/>
      <c r="E194" s="815"/>
      <c r="F194" s="791"/>
      <c r="G194" s="852"/>
      <c r="H194" s="855"/>
      <c r="I194" s="829"/>
      <c r="J194" s="797"/>
      <c r="K194" s="797"/>
      <c r="L194" s="833"/>
      <c r="M194" s="798"/>
      <c r="N194" s="9"/>
      <c r="O194" s="9"/>
      <c r="P194" s="9"/>
      <c r="Q194" s="12">
        <f t="shared" si="35"/>
        <v>170</v>
      </c>
      <c r="R194" s="9" t="s">
        <v>891</v>
      </c>
      <c r="S194" s="185" t="s">
        <v>892</v>
      </c>
      <c r="T194" s="36" t="s">
        <v>910</v>
      </c>
      <c r="U194" s="36" t="s">
        <v>911</v>
      </c>
      <c r="V194" s="12" t="s">
        <v>67</v>
      </c>
      <c r="W194" s="9"/>
      <c r="X194" s="9"/>
      <c r="Y194" s="9"/>
      <c r="Z194" s="7">
        <v>3</v>
      </c>
      <c r="AA194" s="9"/>
      <c r="AB194" s="9"/>
      <c r="AC194" s="9">
        <v>3</v>
      </c>
      <c r="AD194" s="9"/>
      <c r="AE194" s="9"/>
      <c r="AF194" s="9">
        <v>3</v>
      </c>
      <c r="AG194" s="9"/>
      <c r="AH194" s="9"/>
      <c r="AI194" s="9">
        <v>3</v>
      </c>
      <c r="AJ194" s="9"/>
      <c r="AK194" s="9"/>
      <c r="AL194" s="9">
        <v>3</v>
      </c>
      <c r="AM194" s="9"/>
      <c r="AN194" s="97">
        <f t="shared" si="42"/>
        <v>140550</v>
      </c>
      <c r="AO194" s="7">
        <f t="shared" si="43"/>
        <v>33600</v>
      </c>
      <c r="AP194" s="7">
        <v>29000</v>
      </c>
      <c r="AQ194" s="7">
        <v>0</v>
      </c>
      <c r="AR194" s="7">
        <v>4600</v>
      </c>
      <c r="AS194" s="7">
        <v>0</v>
      </c>
      <c r="AT194" s="7">
        <v>0</v>
      </c>
      <c r="AU194" s="7">
        <v>0</v>
      </c>
      <c r="AV194" s="7">
        <v>0</v>
      </c>
      <c r="AW194" s="7">
        <v>0</v>
      </c>
      <c r="AX194" s="7">
        <v>0</v>
      </c>
      <c r="AY194" s="7">
        <f t="shared" si="44"/>
        <v>34600</v>
      </c>
      <c r="AZ194" s="7">
        <v>29900</v>
      </c>
      <c r="BA194" s="7">
        <v>0</v>
      </c>
      <c r="BB194" s="7">
        <v>4700</v>
      </c>
      <c r="BC194" s="7">
        <v>0</v>
      </c>
      <c r="BD194" s="7">
        <v>0</v>
      </c>
      <c r="BE194" s="7">
        <v>0</v>
      </c>
      <c r="BF194" s="7">
        <v>0</v>
      </c>
      <c r="BG194" s="7">
        <v>0</v>
      </c>
      <c r="BH194" s="7">
        <v>0</v>
      </c>
      <c r="BI194" s="7">
        <f t="shared" si="45"/>
        <v>35650</v>
      </c>
      <c r="BJ194" s="7">
        <v>30800</v>
      </c>
      <c r="BK194" s="7">
        <v>0</v>
      </c>
      <c r="BL194" s="7">
        <v>4850</v>
      </c>
      <c r="BM194" s="7">
        <v>0</v>
      </c>
      <c r="BN194" s="7">
        <v>0</v>
      </c>
      <c r="BO194" s="7">
        <v>0</v>
      </c>
      <c r="BP194" s="7">
        <v>0</v>
      </c>
      <c r="BQ194" s="7">
        <v>0</v>
      </c>
      <c r="BR194" s="7">
        <v>0</v>
      </c>
      <c r="BS194" s="7">
        <f t="shared" si="46"/>
        <v>36700</v>
      </c>
      <c r="BT194" s="7">
        <v>31700</v>
      </c>
      <c r="BU194" s="7">
        <v>0</v>
      </c>
      <c r="BV194" s="7">
        <v>5000</v>
      </c>
      <c r="BW194" s="7">
        <v>0</v>
      </c>
      <c r="BX194" s="7">
        <v>0</v>
      </c>
      <c r="BY194" s="7">
        <v>0</v>
      </c>
      <c r="BZ194" s="7">
        <v>0</v>
      </c>
      <c r="CA194" s="7">
        <v>0</v>
      </c>
      <c r="CB194" s="203"/>
      <c r="CC194" s="42" t="s">
        <v>511</v>
      </c>
      <c r="CD194" s="211"/>
    </row>
    <row r="195" spans="1:82" s="4" customFormat="1" ht="41.25" customHeight="1">
      <c r="A195" s="3"/>
      <c r="B195" s="840"/>
      <c r="C195" s="843"/>
      <c r="D195" s="847"/>
      <c r="E195" s="810"/>
      <c r="F195" s="791"/>
      <c r="G195" s="852"/>
      <c r="H195" s="855"/>
      <c r="I195" s="829"/>
      <c r="J195" s="797"/>
      <c r="K195" s="797"/>
      <c r="L195" s="833"/>
      <c r="M195" s="798"/>
      <c r="N195" s="9"/>
      <c r="O195" s="9"/>
      <c r="P195" s="9"/>
      <c r="Q195" s="12">
        <f>Q194+1</f>
        <v>171</v>
      </c>
      <c r="R195" s="9" t="s">
        <v>891</v>
      </c>
      <c r="S195" s="185" t="s">
        <v>892</v>
      </c>
      <c r="T195" s="36" t="s">
        <v>912</v>
      </c>
      <c r="U195" s="36" t="s">
        <v>913</v>
      </c>
      <c r="V195" s="12" t="s">
        <v>67</v>
      </c>
      <c r="W195" s="9"/>
      <c r="X195" s="9"/>
      <c r="Y195" s="9"/>
      <c r="Z195" s="10">
        <v>1</v>
      </c>
      <c r="AA195" s="9"/>
      <c r="AB195" s="9"/>
      <c r="AC195" s="10">
        <v>0</v>
      </c>
      <c r="AD195" s="9"/>
      <c r="AE195" s="9"/>
      <c r="AF195" s="10">
        <v>0.5</v>
      </c>
      <c r="AG195" s="9"/>
      <c r="AH195" s="9"/>
      <c r="AI195" s="10">
        <v>0.5</v>
      </c>
      <c r="AJ195" s="9"/>
      <c r="AK195" s="9"/>
      <c r="AL195" s="10">
        <v>1</v>
      </c>
      <c r="AM195" s="9"/>
      <c r="AN195" s="97">
        <f t="shared" si="42"/>
        <v>8300</v>
      </c>
      <c r="AO195" s="7">
        <f t="shared" si="43"/>
        <v>2000</v>
      </c>
      <c r="AP195" s="7">
        <v>2000</v>
      </c>
      <c r="AQ195" s="7">
        <v>0</v>
      </c>
      <c r="AR195" s="7">
        <v>0</v>
      </c>
      <c r="AS195" s="7">
        <v>0</v>
      </c>
      <c r="AT195" s="7">
        <v>0</v>
      </c>
      <c r="AU195" s="7">
        <v>0</v>
      </c>
      <c r="AV195" s="7">
        <v>0</v>
      </c>
      <c r="AW195" s="7">
        <v>0</v>
      </c>
      <c r="AX195" s="7">
        <v>0</v>
      </c>
      <c r="AY195" s="7">
        <f t="shared" si="44"/>
        <v>2050</v>
      </c>
      <c r="AZ195" s="7">
        <v>2050</v>
      </c>
      <c r="BA195" s="7">
        <v>0</v>
      </c>
      <c r="BB195" s="7">
        <v>0</v>
      </c>
      <c r="BC195" s="7">
        <v>0</v>
      </c>
      <c r="BD195" s="7">
        <v>0</v>
      </c>
      <c r="BE195" s="7">
        <v>0</v>
      </c>
      <c r="BF195" s="7">
        <v>0</v>
      </c>
      <c r="BG195" s="7">
        <v>0</v>
      </c>
      <c r="BH195" s="7">
        <v>0</v>
      </c>
      <c r="BI195" s="7">
        <f t="shared" si="45"/>
        <v>2100</v>
      </c>
      <c r="BJ195" s="7">
        <v>2100</v>
      </c>
      <c r="BK195" s="7">
        <v>0</v>
      </c>
      <c r="BL195" s="7">
        <v>0</v>
      </c>
      <c r="BM195" s="7">
        <v>0</v>
      </c>
      <c r="BN195" s="7">
        <v>0</v>
      </c>
      <c r="BO195" s="7">
        <v>0</v>
      </c>
      <c r="BP195" s="7">
        <v>0</v>
      </c>
      <c r="BQ195" s="7">
        <v>0</v>
      </c>
      <c r="BR195" s="7">
        <v>0</v>
      </c>
      <c r="BS195" s="7">
        <f t="shared" si="46"/>
        <v>2150</v>
      </c>
      <c r="BT195" s="7">
        <v>2150</v>
      </c>
      <c r="BU195" s="7">
        <v>0</v>
      </c>
      <c r="BV195" s="7">
        <v>0</v>
      </c>
      <c r="BW195" s="7">
        <v>0</v>
      </c>
      <c r="BX195" s="7">
        <v>0</v>
      </c>
      <c r="BY195" s="7">
        <v>0</v>
      </c>
      <c r="BZ195" s="7">
        <v>0</v>
      </c>
      <c r="CA195" s="7">
        <v>0</v>
      </c>
      <c r="CB195" s="203"/>
      <c r="CC195" s="42" t="s">
        <v>914</v>
      </c>
      <c r="CD195" s="211"/>
    </row>
    <row r="196" spans="1:82" s="4" customFormat="1" ht="74.25" customHeight="1">
      <c r="A196" s="3"/>
      <c r="B196" s="840"/>
      <c r="C196" s="843"/>
      <c r="D196" s="847"/>
      <c r="E196" s="815"/>
      <c r="F196" s="791"/>
      <c r="G196" s="852"/>
      <c r="H196" s="855"/>
      <c r="I196" s="829"/>
      <c r="J196" s="831"/>
      <c r="K196" s="797"/>
      <c r="L196" s="833"/>
      <c r="M196" s="798"/>
      <c r="N196" s="9"/>
      <c r="O196" s="9"/>
      <c r="P196" s="9"/>
      <c r="Q196" s="12">
        <f t="shared" si="35"/>
        <v>172</v>
      </c>
      <c r="R196" s="9" t="s">
        <v>891</v>
      </c>
      <c r="S196" s="185" t="s">
        <v>892</v>
      </c>
      <c r="T196" s="36" t="s">
        <v>915</v>
      </c>
      <c r="U196" s="36" t="s">
        <v>916</v>
      </c>
      <c r="V196" s="32" t="s">
        <v>67</v>
      </c>
      <c r="W196" s="9"/>
      <c r="X196" s="9"/>
      <c r="Y196" s="9"/>
      <c r="Z196" s="10">
        <v>1</v>
      </c>
      <c r="AA196" s="9"/>
      <c r="AB196" s="9"/>
      <c r="AC196" s="10">
        <v>1</v>
      </c>
      <c r="AD196" s="9"/>
      <c r="AE196" s="9"/>
      <c r="AF196" s="10">
        <v>1</v>
      </c>
      <c r="AG196" s="9"/>
      <c r="AH196" s="9"/>
      <c r="AI196" s="10">
        <v>1</v>
      </c>
      <c r="AJ196" s="9"/>
      <c r="AK196" s="9"/>
      <c r="AL196" s="10">
        <v>1</v>
      </c>
      <c r="AM196" s="9"/>
      <c r="AN196" s="97">
        <f t="shared" si="42"/>
        <v>50060</v>
      </c>
      <c r="AO196" s="7">
        <f t="shared" si="43"/>
        <v>12000</v>
      </c>
      <c r="AP196" s="7">
        <v>12000</v>
      </c>
      <c r="AQ196" s="7">
        <v>0</v>
      </c>
      <c r="AR196" s="7">
        <v>0</v>
      </c>
      <c r="AS196" s="7">
        <v>0</v>
      </c>
      <c r="AT196" s="7">
        <v>0</v>
      </c>
      <c r="AU196" s="7">
        <v>0</v>
      </c>
      <c r="AV196" s="7">
        <v>0</v>
      </c>
      <c r="AW196" s="7">
        <v>0</v>
      </c>
      <c r="AX196" s="7">
        <v>0</v>
      </c>
      <c r="AY196" s="7">
        <f t="shared" si="44"/>
        <v>12360</v>
      </c>
      <c r="AZ196" s="7">
        <v>12360</v>
      </c>
      <c r="BA196" s="7">
        <v>0</v>
      </c>
      <c r="BB196" s="7">
        <v>0</v>
      </c>
      <c r="BC196" s="7">
        <v>0</v>
      </c>
      <c r="BD196" s="7">
        <v>0</v>
      </c>
      <c r="BE196" s="7">
        <v>0</v>
      </c>
      <c r="BF196" s="7">
        <v>0</v>
      </c>
      <c r="BG196" s="7">
        <v>0</v>
      </c>
      <c r="BH196" s="7">
        <v>0</v>
      </c>
      <c r="BI196" s="7">
        <f t="shared" si="45"/>
        <v>12700</v>
      </c>
      <c r="BJ196" s="7">
        <v>12700</v>
      </c>
      <c r="BK196" s="7">
        <v>0</v>
      </c>
      <c r="BL196" s="7">
        <v>0</v>
      </c>
      <c r="BM196" s="7">
        <v>0</v>
      </c>
      <c r="BN196" s="7">
        <v>0</v>
      </c>
      <c r="BO196" s="7">
        <v>0</v>
      </c>
      <c r="BP196" s="7">
        <v>0</v>
      </c>
      <c r="BQ196" s="7">
        <v>0</v>
      </c>
      <c r="BR196" s="7">
        <v>0</v>
      </c>
      <c r="BS196" s="7">
        <f t="shared" si="46"/>
        <v>13000</v>
      </c>
      <c r="BT196" s="7">
        <v>13000</v>
      </c>
      <c r="BU196" s="7">
        <v>0</v>
      </c>
      <c r="BV196" s="7">
        <v>0</v>
      </c>
      <c r="BW196" s="7">
        <v>0</v>
      </c>
      <c r="BX196" s="7">
        <v>0</v>
      </c>
      <c r="BY196" s="7">
        <v>0</v>
      </c>
      <c r="BZ196" s="7">
        <v>0</v>
      </c>
      <c r="CA196" s="7">
        <v>0</v>
      </c>
      <c r="CB196" s="203"/>
      <c r="CC196" s="42" t="s">
        <v>511</v>
      </c>
      <c r="CD196" s="211"/>
    </row>
    <row r="197" spans="1:85" s="4" customFormat="1" ht="42.75" customHeight="1">
      <c r="A197" s="3"/>
      <c r="B197" s="840"/>
      <c r="C197" s="843"/>
      <c r="D197" s="847"/>
      <c r="E197" s="810"/>
      <c r="F197" s="791"/>
      <c r="G197" s="852"/>
      <c r="H197" s="856"/>
      <c r="I197" s="830"/>
      <c r="J197" s="831"/>
      <c r="K197" s="797"/>
      <c r="L197" s="834"/>
      <c r="M197" s="798"/>
      <c r="N197" s="9"/>
      <c r="O197" s="9"/>
      <c r="P197" s="9"/>
      <c r="Q197" s="12">
        <f t="shared" si="35"/>
        <v>173</v>
      </c>
      <c r="R197" s="9" t="s">
        <v>917</v>
      </c>
      <c r="S197" s="185" t="s">
        <v>918</v>
      </c>
      <c r="T197" s="387" t="s">
        <v>919</v>
      </c>
      <c r="U197" s="13" t="s">
        <v>920</v>
      </c>
      <c r="V197" s="12" t="s">
        <v>77</v>
      </c>
      <c r="W197" s="9"/>
      <c r="X197" s="9"/>
      <c r="Y197" s="9"/>
      <c r="Z197" s="7">
        <v>4</v>
      </c>
      <c r="AA197" s="9"/>
      <c r="AB197" s="9"/>
      <c r="AC197" s="9">
        <v>1</v>
      </c>
      <c r="AD197" s="9"/>
      <c r="AE197" s="9"/>
      <c r="AF197" s="9">
        <v>2</v>
      </c>
      <c r="AG197" s="9"/>
      <c r="AH197" s="9"/>
      <c r="AI197" s="9">
        <v>3</v>
      </c>
      <c r="AJ197" s="9"/>
      <c r="AK197" s="9"/>
      <c r="AL197" s="9">
        <v>4</v>
      </c>
      <c r="AM197" s="9"/>
      <c r="AN197" s="97">
        <f t="shared" si="42"/>
        <v>50000</v>
      </c>
      <c r="AO197" s="7">
        <f t="shared" si="43"/>
        <v>50000</v>
      </c>
      <c r="AP197" s="7">
        <v>50000</v>
      </c>
      <c r="AQ197" s="7">
        <v>0</v>
      </c>
      <c r="AR197" s="7">
        <v>0</v>
      </c>
      <c r="AS197" s="7">
        <v>0</v>
      </c>
      <c r="AT197" s="7">
        <v>0</v>
      </c>
      <c r="AU197" s="7">
        <v>0</v>
      </c>
      <c r="AV197" s="7">
        <v>0</v>
      </c>
      <c r="AW197" s="7">
        <v>0</v>
      </c>
      <c r="AX197" s="7">
        <v>0</v>
      </c>
      <c r="AY197" s="322">
        <f t="shared" si="44"/>
        <v>0</v>
      </c>
      <c r="AZ197" s="7">
        <v>0</v>
      </c>
      <c r="BA197" s="7">
        <v>0</v>
      </c>
      <c r="BB197" s="7">
        <v>0</v>
      </c>
      <c r="BC197" s="7">
        <v>0</v>
      </c>
      <c r="BD197" s="7">
        <v>0</v>
      </c>
      <c r="BE197" s="7">
        <v>0</v>
      </c>
      <c r="BF197" s="7">
        <v>0</v>
      </c>
      <c r="BG197" s="7">
        <v>0</v>
      </c>
      <c r="BH197" s="7">
        <v>0</v>
      </c>
      <c r="BI197" s="385">
        <f t="shared" si="45"/>
        <v>0</v>
      </c>
      <c r="BJ197" s="7">
        <v>0</v>
      </c>
      <c r="BK197" s="7">
        <v>0</v>
      </c>
      <c r="BL197" s="7">
        <v>0</v>
      </c>
      <c r="BM197" s="7">
        <v>0</v>
      </c>
      <c r="BN197" s="7">
        <v>0</v>
      </c>
      <c r="BO197" s="7">
        <v>0</v>
      </c>
      <c r="BP197" s="7">
        <v>0</v>
      </c>
      <c r="BQ197" s="7">
        <v>0</v>
      </c>
      <c r="BR197" s="7">
        <v>0</v>
      </c>
      <c r="BS197" s="7">
        <f t="shared" si="46"/>
        <v>0</v>
      </c>
      <c r="BT197" s="7">
        <v>0</v>
      </c>
      <c r="BU197" s="7">
        <v>0</v>
      </c>
      <c r="BV197" s="7">
        <v>0</v>
      </c>
      <c r="BW197" s="7">
        <v>0</v>
      </c>
      <c r="BX197" s="7">
        <v>0</v>
      </c>
      <c r="BY197" s="7">
        <v>0</v>
      </c>
      <c r="BZ197" s="7">
        <v>0</v>
      </c>
      <c r="CA197" s="7">
        <v>0</v>
      </c>
      <c r="CB197" s="203"/>
      <c r="CC197" s="42" t="s">
        <v>641</v>
      </c>
      <c r="CD197" s="211"/>
      <c r="CF197" s="9"/>
      <c r="CG197" s="9"/>
    </row>
    <row r="198" spans="1:82" s="4" customFormat="1" ht="58.5" customHeight="1">
      <c r="A198" s="3"/>
      <c r="B198" s="840"/>
      <c r="C198" s="843"/>
      <c r="D198" s="847"/>
      <c r="E198" s="815"/>
      <c r="F198" s="791"/>
      <c r="G198" s="852"/>
      <c r="H198" s="825" t="s">
        <v>921</v>
      </c>
      <c r="I198" s="41">
        <f>I191+1</f>
        <v>82</v>
      </c>
      <c r="J198" s="123" t="s">
        <v>922</v>
      </c>
      <c r="K198" s="36" t="s">
        <v>923</v>
      </c>
      <c r="L198" s="16">
        <v>0.15</v>
      </c>
      <c r="M198" s="16">
        <v>0.2</v>
      </c>
      <c r="N198" s="9"/>
      <c r="O198" s="9"/>
      <c r="P198" s="9"/>
      <c r="Q198" s="12">
        <f>Q197+1</f>
        <v>174</v>
      </c>
      <c r="R198" s="9" t="s">
        <v>891</v>
      </c>
      <c r="S198" s="185" t="s">
        <v>892</v>
      </c>
      <c r="T198" s="36" t="s">
        <v>924</v>
      </c>
      <c r="U198" s="36" t="s">
        <v>925</v>
      </c>
      <c r="V198" s="32" t="s">
        <v>67</v>
      </c>
      <c r="W198" s="9"/>
      <c r="X198" s="9"/>
      <c r="Y198" s="9"/>
      <c r="Z198" s="10">
        <v>1</v>
      </c>
      <c r="AA198" s="9"/>
      <c r="AB198" s="9"/>
      <c r="AC198" s="9">
        <v>0</v>
      </c>
      <c r="AD198" s="9"/>
      <c r="AE198" s="9"/>
      <c r="AF198" s="11">
        <v>0.5</v>
      </c>
      <c r="AG198" s="9"/>
      <c r="AH198" s="9"/>
      <c r="AI198" s="11">
        <v>0.7</v>
      </c>
      <c r="AJ198" s="9"/>
      <c r="AK198" s="9"/>
      <c r="AL198" s="11">
        <v>1</v>
      </c>
      <c r="AM198" s="9"/>
      <c r="AN198" s="97">
        <f t="shared" si="42"/>
        <v>70000</v>
      </c>
      <c r="AO198" s="7">
        <f t="shared" si="43"/>
        <v>0</v>
      </c>
      <c r="AP198" s="7">
        <v>0</v>
      </c>
      <c r="AQ198" s="7">
        <v>0</v>
      </c>
      <c r="AR198" s="7">
        <v>0</v>
      </c>
      <c r="AS198" s="7">
        <v>0</v>
      </c>
      <c r="AT198" s="7">
        <v>0</v>
      </c>
      <c r="AU198" s="7">
        <v>0</v>
      </c>
      <c r="AV198" s="7">
        <v>0</v>
      </c>
      <c r="AW198" s="7">
        <v>0</v>
      </c>
      <c r="AX198" s="7">
        <v>0</v>
      </c>
      <c r="AY198" s="7">
        <f t="shared" si="44"/>
        <v>70000</v>
      </c>
      <c r="AZ198" s="7">
        <v>0</v>
      </c>
      <c r="BA198" s="7">
        <v>0</v>
      </c>
      <c r="BB198" s="7">
        <v>70000</v>
      </c>
      <c r="BC198" s="7">
        <v>0</v>
      </c>
      <c r="BD198" s="7">
        <v>0</v>
      </c>
      <c r="BE198" s="7">
        <v>0</v>
      </c>
      <c r="BF198" s="7">
        <v>0</v>
      </c>
      <c r="BG198" s="7">
        <v>0</v>
      </c>
      <c r="BH198" s="7">
        <v>0</v>
      </c>
      <c r="BI198" s="7">
        <f t="shared" si="45"/>
        <v>0</v>
      </c>
      <c r="BJ198" s="7">
        <v>0</v>
      </c>
      <c r="BK198" s="7">
        <v>0</v>
      </c>
      <c r="BL198" s="7">
        <v>0</v>
      </c>
      <c r="BM198" s="7">
        <v>0</v>
      </c>
      <c r="BN198" s="7">
        <v>0</v>
      </c>
      <c r="BO198" s="7">
        <v>0</v>
      </c>
      <c r="BP198" s="7">
        <v>0</v>
      </c>
      <c r="BQ198" s="7">
        <v>0</v>
      </c>
      <c r="BR198" s="7">
        <v>0</v>
      </c>
      <c r="BS198" s="7">
        <f t="shared" si="46"/>
        <v>0</v>
      </c>
      <c r="BT198" s="7">
        <v>0</v>
      </c>
      <c r="BU198" s="7">
        <v>0</v>
      </c>
      <c r="BV198" s="7">
        <v>0</v>
      </c>
      <c r="BW198" s="7">
        <v>0</v>
      </c>
      <c r="BX198" s="7">
        <v>0</v>
      </c>
      <c r="BY198" s="7">
        <v>0</v>
      </c>
      <c r="BZ198" s="7">
        <v>0</v>
      </c>
      <c r="CA198" s="7">
        <v>0</v>
      </c>
      <c r="CB198" s="203"/>
      <c r="CC198" s="42" t="s">
        <v>511</v>
      </c>
      <c r="CD198" s="211"/>
    </row>
    <row r="199" spans="1:82" s="4" customFormat="1" ht="51" customHeight="1">
      <c r="A199" s="3"/>
      <c r="B199" s="840"/>
      <c r="C199" s="843"/>
      <c r="D199" s="847"/>
      <c r="E199" s="810"/>
      <c r="F199" s="791"/>
      <c r="G199" s="852"/>
      <c r="H199" s="826"/>
      <c r="I199" s="790">
        <f>I198+1</f>
        <v>83</v>
      </c>
      <c r="J199" s="802" t="s">
        <v>926</v>
      </c>
      <c r="K199" s="802" t="s">
        <v>927</v>
      </c>
      <c r="L199" s="793" t="s">
        <v>410</v>
      </c>
      <c r="M199" s="802">
        <v>4</v>
      </c>
      <c r="N199" s="9"/>
      <c r="O199" s="9"/>
      <c r="P199" s="9"/>
      <c r="Q199" s="12">
        <f>Q198+1</f>
        <v>175</v>
      </c>
      <c r="R199" s="9" t="s">
        <v>891</v>
      </c>
      <c r="S199" s="185" t="s">
        <v>892</v>
      </c>
      <c r="T199" s="36" t="s">
        <v>928</v>
      </c>
      <c r="U199" s="13" t="s">
        <v>929</v>
      </c>
      <c r="V199" s="32" t="s">
        <v>77</v>
      </c>
      <c r="W199" s="9"/>
      <c r="X199" s="9"/>
      <c r="Y199" s="9"/>
      <c r="Z199" s="10">
        <v>0.1</v>
      </c>
      <c r="AA199" s="9"/>
      <c r="AB199" s="9"/>
      <c r="AC199" s="11">
        <v>0.03</v>
      </c>
      <c r="AD199" s="9"/>
      <c r="AE199" s="9"/>
      <c r="AF199" s="11">
        <v>0.05</v>
      </c>
      <c r="AG199" s="9"/>
      <c r="AH199" s="9"/>
      <c r="AI199" s="11">
        <v>0.07</v>
      </c>
      <c r="AJ199" s="9"/>
      <c r="AK199" s="9"/>
      <c r="AL199" s="11">
        <v>0.1</v>
      </c>
      <c r="AM199" s="9"/>
      <c r="AN199" s="97">
        <f t="shared" si="42"/>
        <v>93250</v>
      </c>
      <c r="AO199" s="7">
        <f t="shared" si="43"/>
        <v>18000</v>
      </c>
      <c r="AP199" s="7">
        <v>18000</v>
      </c>
      <c r="AQ199" s="7">
        <v>0</v>
      </c>
      <c r="AR199" s="7">
        <v>0</v>
      </c>
      <c r="AS199" s="7">
        <v>0</v>
      </c>
      <c r="AT199" s="7">
        <v>0</v>
      </c>
      <c r="AU199" s="7">
        <v>0</v>
      </c>
      <c r="AV199" s="7">
        <v>0</v>
      </c>
      <c r="AW199" s="7">
        <v>0</v>
      </c>
      <c r="AX199" s="7">
        <v>0</v>
      </c>
      <c r="AY199" s="7">
        <f t="shared" si="44"/>
        <v>36500</v>
      </c>
      <c r="AZ199" s="7">
        <v>20000</v>
      </c>
      <c r="BA199" s="7">
        <v>0</v>
      </c>
      <c r="BB199" s="7">
        <v>16500</v>
      </c>
      <c r="BC199" s="7">
        <v>0</v>
      </c>
      <c r="BD199" s="7">
        <v>0</v>
      </c>
      <c r="BE199" s="7">
        <v>0</v>
      </c>
      <c r="BF199" s="7">
        <v>0</v>
      </c>
      <c r="BG199" s="7">
        <v>0</v>
      </c>
      <c r="BH199" s="7">
        <v>0</v>
      </c>
      <c r="BI199" s="7">
        <f t="shared" si="45"/>
        <v>19100</v>
      </c>
      <c r="BJ199" s="7">
        <v>2100</v>
      </c>
      <c r="BK199" s="7">
        <v>0</v>
      </c>
      <c r="BL199" s="7">
        <v>17000</v>
      </c>
      <c r="BM199" s="7">
        <v>0</v>
      </c>
      <c r="BN199" s="7">
        <v>0</v>
      </c>
      <c r="BO199" s="7">
        <v>0</v>
      </c>
      <c r="BP199" s="7">
        <v>0</v>
      </c>
      <c r="BQ199" s="7">
        <v>0</v>
      </c>
      <c r="BR199" s="7">
        <v>0</v>
      </c>
      <c r="BS199" s="7">
        <f t="shared" si="46"/>
        <v>19650</v>
      </c>
      <c r="BT199" s="7">
        <v>2150</v>
      </c>
      <c r="BU199" s="7">
        <v>0</v>
      </c>
      <c r="BV199" s="7">
        <v>17500</v>
      </c>
      <c r="BW199" s="7">
        <v>0</v>
      </c>
      <c r="BX199" s="7">
        <v>0</v>
      </c>
      <c r="BY199" s="7">
        <v>0</v>
      </c>
      <c r="BZ199" s="7">
        <v>0</v>
      </c>
      <c r="CA199" s="7">
        <v>0</v>
      </c>
      <c r="CB199" s="203"/>
      <c r="CC199" s="42" t="s">
        <v>930</v>
      </c>
      <c r="CD199" s="211"/>
    </row>
    <row r="200" spans="1:82" s="4" customFormat="1" ht="65.25" customHeight="1">
      <c r="A200" s="3"/>
      <c r="B200" s="840"/>
      <c r="C200" s="843"/>
      <c r="D200" s="847"/>
      <c r="E200" s="815"/>
      <c r="F200" s="791"/>
      <c r="G200" s="852"/>
      <c r="H200" s="826"/>
      <c r="I200" s="791"/>
      <c r="J200" s="803"/>
      <c r="K200" s="803"/>
      <c r="L200" s="793"/>
      <c r="M200" s="803"/>
      <c r="N200" s="9"/>
      <c r="O200" s="9"/>
      <c r="P200" s="9"/>
      <c r="Q200" s="12">
        <f t="shared" si="35"/>
        <v>176</v>
      </c>
      <c r="R200" s="9" t="s">
        <v>891</v>
      </c>
      <c r="S200" s="185" t="s">
        <v>892</v>
      </c>
      <c r="T200" s="36" t="s">
        <v>931</v>
      </c>
      <c r="U200" s="13" t="s">
        <v>932</v>
      </c>
      <c r="V200" s="32" t="s">
        <v>67</v>
      </c>
      <c r="W200" s="9"/>
      <c r="X200" s="9"/>
      <c r="Y200" s="9"/>
      <c r="Z200" s="10">
        <v>1</v>
      </c>
      <c r="AA200" s="9"/>
      <c r="AB200" s="9"/>
      <c r="AC200" s="10">
        <v>1</v>
      </c>
      <c r="AD200" s="9"/>
      <c r="AE200" s="9"/>
      <c r="AF200" s="10">
        <v>1</v>
      </c>
      <c r="AG200" s="9"/>
      <c r="AH200" s="9"/>
      <c r="AI200" s="10">
        <v>1</v>
      </c>
      <c r="AJ200" s="9"/>
      <c r="AK200" s="9"/>
      <c r="AL200" s="10">
        <v>1</v>
      </c>
      <c r="AM200" s="9"/>
      <c r="AN200" s="97">
        <f t="shared" si="42"/>
        <v>4</v>
      </c>
      <c r="AO200" s="7">
        <f t="shared" si="43"/>
        <v>1</v>
      </c>
      <c r="AP200" s="7">
        <v>1</v>
      </c>
      <c r="AQ200" s="7">
        <v>0</v>
      </c>
      <c r="AR200" s="7">
        <v>0</v>
      </c>
      <c r="AS200" s="7">
        <v>0</v>
      </c>
      <c r="AT200" s="7">
        <v>0</v>
      </c>
      <c r="AU200" s="7">
        <v>0</v>
      </c>
      <c r="AV200" s="7">
        <v>0</v>
      </c>
      <c r="AW200" s="7">
        <v>0</v>
      </c>
      <c r="AX200" s="7">
        <v>0</v>
      </c>
      <c r="AY200" s="7">
        <f t="shared" si="44"/>
        <v>1</v>
      </c>
      <c r="AZ200" s="7">
        <v>1</v>
      </c>
      <c r="BA200" s="7">
        <v>0</v>
      </c>
      <c r="BB200" s="7">
        <v>0</v>
      </c>
      <c r="BC200" s="7">
        <v>0</v>
      </c>
      <c r="BD200" s="7">
        <v>0</v>
      </c>
      <c r="BE200" s="7">
        <v>0</v>
      </c>
      <c r="BF200" s="7">
        <v>0</v>
      </c>
      <c r="BG200" s="7">
        <v>0</v>
      </c>
      <c r="BH200" s="7">
        <v>0</v>
      </c>
      <c r="BI200" s="7">
        <f t="shared" si="45"/>
        <v>1</v>
      </c>
      <c r="BJ200" s="7">
        <v>1</v>
      </c>
      <c r="BK200" s="7">
        <v>0</v>
      </c>
      <c r="BL200" s="7">
        <v>0</v>
      </c>
      <c r="BM200" s="7">
        <v>0</v>
      </c>
      <c r="BN200" s="7">
        <v>0</v>
      </c>
      <c r="BO200" s="7">
        <v>0</v>
      </c>
      <c r="BP200" s="7">
        <v>0</v>
      </c>
      <c r="BQ200" s="7">
        <v>0</v>
      </c>
      <c r="BR200" s="7">
        <v>0</v>
      </c>
      <c r="BS200" s="7">
        <f t="shared" si="46"/>
        <v>1</v>
      </c>
      <c r="BT200" s="7">
        <v>1</v>
      </c>
      <c r="BU200" s="7">
        <v>0</v>
      </c>
      <c r="BV200" s="7">
        <v>0</v>
      </c>
      <c r="BW200" s="7">
        <v>0</v>
      </c>
      <c r="BX200" s="7">
        <v>0</v>
      </c>
      <c r="BY200" s="7">
        <v>0</v>
      </c>
      <c r="BZ200" s="7">
        <v>0</v>
      </c>
      <c r="CA200" s="7">
        <v>0</v>
      </c>
      <c r="CB200" s="203"/>
      <c r="CC200" s="42" t="s">
        <v>933</v>
      </c>
      <c r="CD200" s="211"/>
    </row>
    <row r="201" spans="1:82" s="4" customFormat="1" ht="105.75" customHeight="1">
      <c r="A201" s="3"/>
      <c r="B201" s="840"/>
      <c r="C201" s="843"/>
      <c r="D201" s="847"/>
      <c r="E201" s="815"/>
      <c r="F201" s="791"/>
      <c r="G201" s="852"/>
      <c r="H201" s="827"/>
      <c r="I201" s="792"/>
      <c r="J201" s="804"/>
      <c r="K201" s="804"/>
      <c r="L201" s="793"/>
      <c r="M201" s="804"/>
      <c r="N201" s="9"/>
      <c r="O201" s="9"/>
      <c r="P201" s="9"/>
      <c r="Q201" s="12">
        <f t="shared" si="35"/>
        <v>177</v>
      </c>
      <c r="R201" s="9" t="s">
        <v>891</v>
      </c>
      <c r="S201" s="185" t="s">
        <v>892</v>
      </c>
      <c r="T201" s="13" t="s">
        <v>934</v>
      </c>
      <c r="U201" s="13" t="s">
        <v>932</v>
      </c>
      <c r="V201" s="32" t="s">
        <v>67</v>
      </c>
      <c r="W201" s="9"/>
      <c r="X201" s="9"/>
      <c r="Y201" s="9"/>
      <c r="Z201" s="10">
        <v>1</v>
      </c>
      <c r="AA201" s="9"/>
      <c r="AB201" s="9"/>
      <c r="AC201" s="10">
        <v>1</v>
      </c>
      <c r="AD201" s="9"/>
      <c r="AE201" s="9"/>
      <c r="AF201" s="10">
        <v>1</v>
      </c>
      <c r="AG201" s="9"/>
      <c r="AH201" s="9"/>
      <c r="AI201" s="10">
        <v>1</v>
      </c>
      <c r="AJ201" s="9"/>
      <c r="AK201" s="9"/>
      <c r="AL201" s="10">
        <v>1</v>
      </c>
      <c r="AM201" s="9"/>
      <c r="AN201" s="97">
        <f t="shared" si="42"/>
        <v>4</v>
      </c>
      <c r="AO201" s="7">
        <f t="shared" si="43"/>
        <v>1</v>
      </c>
      <c r="AP201" s="7">
        <v>1</v>
      </c>
      <c r="AQ201" s="7">
        <v>0</v>
      </c>
      <c r="AR201" s="7">
        <v>0</v>
      </c>
      <c r="AS201" s="7">
        <v>0</v>
      </c>
      <c r="AT201" s="7">
        <v>0</v>
      </c>
      <c r="AU201" s="7">
        <v>0</v>
      </c>
      <c r="AV201" s="7">
        <v>0</v>
      </c>
      <c r="AW201" s="7">
        <v>0</v>
      </c>
      <c r="AX201" s="7">
        <v>0</v>
      </c>
      <c r="AY201" s="7">
        <f t="shared" si="44"/>
        <v>1</v>
      </c>
      <c r="AZ201" s="7">
        <v>1</v>
      </c>
      <c r="BA201" s="7">
        <v>0</v>
      </c>
      <c r="BB201" s="7">
        <v>0</v>
      </c>
      <c r="BC201" s="7">
        <v>0</v>
      </c>
      <c r="BD201" s="7">
        <v>0</v>
      </c>
      <c r="BE201" s="7">
        <v>0</v>
      </c>
      <c r="BF201" s="7">
        <v>0</v>
      </c>
      <c r="BG201" s="7">
        <v>0</v>
      </c>
      <c r="BH201" s="7">
        <v>0</v>
      </c>
      <c r="BI201" s="7">
        <f t="shared" si="45"/>
        <v>1</v>
      </c>
      <c r="BJ201" s="7">
        <v>1</v>
      </c>
      <c r="BK201" s="7">
        <v>0</v>
      </c>
      <c r="BL201" s="7">
        <v>0</v>
      </c>
      <c r="BM201" s="7">
        <v>0</v>
      </c>
      <c r="BN201" s="7">
        <v>0</v>
      </c>
      <c r="BO201" s="7">
        <v>0</v>
      </c>
      <c r="BP201" s="7">
        <v>0</v>
      </c>
      <c r="BQ201" s="7">
        <v>0</v>
      </c>
      <c r="BR201" s="7">
        <v>0</v>
      </c>
      <c r="BS201" s="7">
        <f t="shared" si="46"/>
        <v>1</v>
      </c>
      <c r="BT201" s="7">
        <v>1</v>
      </c>
      <c r="BU201" s="7">
        <v>0</v>
      </c>
      <c r="BV201" s="7">
        <v>0</v>
      </c>
      <c r="BW201" s="7">
        <v>0</v>
      </c>
      <c r="BX201" s="7">
        <v>0</v>
      </c>
      <c r="BY201" s="7">
        <v>0</v>
      </c>
      <c r="BZ201" s="7">
        <v>0</v>
      </c>
      <c r="CA201" s="7">
        <v>0</v>
      </c>
      <c r="CB201" s="203"/>
      <c r="CC201" s="42" t="s">
        <v>935</v>
      </c>
      <c r="CD201" s="211"/>
    </row>
    <row r="202" spans="1:82" s="4" customFormat="1" ht="71.25" customHeight="1">
      <c r="A202" s="3"/>
      <c r="B202" s="840"/>
      <c r="C202" s="843"/>
      <c r="D202" s="847"/>
      <c r="E202" s="815"/>
      <c r="F202" s="791"/>
      <c r="G202" s="852"/>
      <c r="H202" s="790" t="s">
        <v>936</v>
      </c>
      <c r="I202" s="40">
        <f>I199+1</f>
        <v>84</v>
      </c>
      <c r="J202" s="36" t="s">
        <v>937</v>
      </c>
      <c r="K202" s="36" t="s">
        <v>938</v>
      </c>
      <c r="L202" s="35" t="s">
        <v>939</v>
      </c>
      <c r="M202" s="35">
        <v>100</v>
      </c>
      <c r="N202" s="35"/>
      <c r="O202" s="35"/>
      <c r="P202" s="35"/>
      <c r="Q202" s="12">
        <f>Q201+1</f>
        <v>178</v>
      </c>
      <c r="R202" s="9" t="s">
        <v>891</v>
      </c>
      <c r="S202" s="185" t="s">
        <v>892</v>
      </c>
      <c r="T202" s="36" t="s">
        <v>940</v>
      </c>
      <c r="U202" s="36" t="s">
        <v>941</v>
      </c>
      <c r="V202" s="54" t="s">
        <v>67</v>
      </c>
      <c r="W202" s="9"/>
      <c r="X202" s="9"/>
      <c r="Y202" s="64"/>
      <c r="Z202" s="10">
        <v>1</v>
      </c>
      <c r="AA202" s="9"/>
      <c r="AB202" s="9"/>
      <c r="AC202" s="10">
        <v>1</v>
      </c>
      <c r="AD202" s="9"/>
      <c r="AE202" s="9"/>
      <c r="AF202" s="10">
        <v>1</v>
      </c>
      <c r="AG202" s="9"/>
      <c r="AH202" s="9"/>
      <c r="AI202" s="10">
        <v>1</v>
      </c>
      <c r="AJ202" s="9"/>
      <c r="AK202" s="9"/>
      <c r="AL202" s="10">
        <v>1</v>
      </c>
      <c r="AM202" s="9"/>
      <c r="AN202" s="97">
        <f t="shared" si="42"/>
        <v>16720</v>
      </c>
      <c r="AO202" s="7">
        <f t="shared" si="43"/>
        <v>4000</v>
      </c>
      <c r="AP202" s="7">
        <v>4000</v>
      </c>
      <c r="AQ202" s="7">
        <v>0</v>
      </c>
      <c r="AR202" s="7">
        <v>0</v>
      </c>
      <c r="AS202" s="7">
        <v>0</v>
      </c>
      <c r="AT202" s="7">
        <v>0</v>
      </c>
      <c r="AU202" s="7">
        <v>0</v>
      </c>
      <c r="AV202" s="7">
        <v>0</v>
      </c>
      <c r="AW202" s="7">
        <v>0</v>
      </c>
      <c r="AX202" s="7">
        <v>0</v>
      </c>
      <c r="AY202" s="7">
        <f t="shared" si="44"/>
        <v>4120</v>
      </c>
      <c r="AZ202" s="7">
        <v>4120</v>
      </c>
      <c r="BA202" s="7">
        <v>0</v>
      </c>
      <c r="BB202" s="7">
        <v>0</v>
      </c>
      <c r="BC202" s="7">
        <v>0</v>
      </c>
      <c r="BD202" s="7">
        <v>0</v>
      </c>
      <c r="BE202" s="7">
        <v>0</v>
      </c>
      <c r="BF202" s="7">
        <v>0</v>
      </c>
      <c r="BG202" s="7">
        <v>0</v>
      </c>
      <c r="BH202" s="7">
        <v>0</v>
      </c>
      <c r="BI202" s="7">
        <f t="shared" si="45"/>
        <v>4240</v>
      </c>
      <c r="BJ202" s="7">
        <v>4240</v>
      </c>
      <c r="BK202" s="7">
        <v>0</v>
      </c>
      <c r="BL202" s="7">
        <v>0</v>
      </c>
      <c r="BM202" s="7">
        <v>0</v>
      </c>
      <c r="BN202" s="7">
        <v>0</v>
      </c>
      <c r="BO202" s="7">
        <v>0</v>
      </c>
      <c r="BP202" s="7">
        <v>0</v>
      </c>
      <c r="BQ202" s="7">
        <v>0</v>
      </c>
      <c r="BR202" s="7">
        <v>0</v>
      </c>
      <c r="BS202" s="7">
        <f t="shared" si="46"/>
        <v>4360</v>
      </c>
      <c r="BT202" s="7">
        <v>4360</v>
      </c>
      <c r="BU202" s="7">
        <v>0</v>
      </c>
      <c r="BV202" s="7">
        <v>0</v>
      </c>
      <c r="BW202" s="7">
        <v>0</v>
      </c>
      <c r="BX202" s="7">
        <v>0</v>
      </c>
      <c r="BY202" s="7">
        <v>0</v>
      </c>
      <c r="BZ202" s="7">
        <v>0</v>
      </c>
      <c r="CA202" s="7">
        <v>0</v>
      </c>
      <c r="CB202" s="203"/>
      <c r="CC202" s="42" t="s">
        <v>865</v>
      </c>
      <c r="CD202" s="211"/>
    </row>
    <row r="203" spans="1:82" s="4" customFormat="1" ht="71.25" customHeight="1">
      <c r="A203" s="3"/>
      <c r="B203" s="840"/>
      <c r="C203" s="843"/>
      <c r="D203" s="847"/>
      <c r="E203" s="810"/>
      <c r="F203" s="791"/>
      <c r="G203" s="852"/>
      <c r="H203" s="791"/>
      <c r="I203" s="40">
        <f>I202+1</f>
        <v>85</v>
      </c>
      <c r="J203" s="36" t="s">
        <v>942</v>
      </c>
      <c r="K203" s="36" t="s">
        <v>943</v>
      </c>
      <c r="L203" s="35" t="s">
        <v>944</v>
      </c>
      <c r="M203" s="35">
        <v>100</v>
      </c>
      <c r="N203" s="9"/>
      <c r="O203" s="9"/>
      <c r="P203" s="9"/>
      <c r="Q203" s="788">
        <f t="shared" si="35"/>
        <v>179</v>
      </c>
      <c r="R203" s="821" t="s">
        <v>891</v>
      </c>
      <c r="S203" s="823" t="s">
        <v>892</v>
      </c>
      <c r="T203" s="797" t="s">
        <v>945</v>
      </c>
      <c r="U203" s="797" t="s">
        <v>946</v>
      </c>
      <c r="V203" s="787" t="s">
        <v>67</v>
      </c>
      <c r="W203" s="9"/>
      <c r="X203" s="787"/>
      <c r="Y203" s="9"/>
      <c r="Z203" s="787">
        <v>1</v>
      </c>
      <c r="AA203" s="787"/>
      <c r="AB203" s="787"/>
      <c r="AC203" s="787">
        <v>1</v>
      </c>
      <c r="AD203" s="787"/>
      <c r="AE203" s="787"/>
      <c r="AF203" s="787">
        <v>1</v>
      </c>
      <c r="AG203" s="787"/>
      <c r="AH203" s="787"/>
      <c r="AI203" s="787">
        <v>1</v>
      </c>
      <c r="AJ203" s="787"/>
      <c r="AK203" s="787"/>
      <c r="AL203" s="787">
        <v>1</v>
      </c>
      <c r="AM203" s="787"/>
      <c r="AN203" s="820">
        <f>+AO203+AY203+BI203+BS203</f>
        <v>12660</v>
      </c>
      <c r="AO203" s="799">
        <f>+AP203+AQ203+AR203+AS203+AT203+AU203+AV203</f>
        <v>3000</v>
      </c>
      <c r="AP203" s="799">
        <v>3000</v>
      </c>
      <c r="AQ203" s="799">
        <v>0</v>
      </c>
      <c r="AR203" s="799">
        <v>0</v>
      </c>
      <c r="AS203" s="799">
        <v>0</v>
      </c>
      <c r="AT203" s="799">
        <v>0</v>
      </c>
      <c r="AU203" s="799">
        <v>0</v>
      </c>
      <c r="AV203" s="799">
        <v>0</v>
      </c>
      <c r="AW203" s="799">
        <v>0</v>
      </c>
      <c r="AX203" s="799">
        <v>0</v>
      </c>
      <c r="AY203" s="799">
        <f>+AZ203+BA203+BB203+BC203+BD203+BE203+BF203</f>
        <v>3120</v>
      </c>
      <c r="AZ203" s="799">
        <v>3120</v>
      </c>
      <c r="BA203" s="799">
        <v>0</v>
      </c>
      <c r="BB203" s="799">
        <v>0</v>
      </c>
      <c r="BC203" s="799">
        <v>0</v>
      </c>
      <c r="BD203" s="799">
        <v>0</v>
      </c>
      <c r="BE203" s="799">
        <v>0</v>
      </c>
      <c r="BF203" s="799">
        <v>0</v>
      </c>
      <c r="BG203" s="799">
        <v>0</v>
      </c>
      <c r="BH203" s="799">
        <v>0</v>
      </c>
      <c r="BI203" s="799">
        <f>+BJ203+BK203+BM203+BN203+BO203+BP203+BQ203</f>
        <v>3240</v>
      </c>
      <c r="BJ203" s="799">
        <v>3240</v>
      </c>
      <c r="BK203" s="799">
        <v>0</v>
      </c>
      <c r="BL203" s="799">
        <v>0</v>
      </c>
      <c r="BM203" s="799">
        <v>0</v>
      </c>
      <c r="BN203" s="799">
        <v>0</v>
      </c>
      <c r="BO203" s="799">
        <v>0</v>
      </c>
      <c r="BP203" s="799">
        <v>0</v>
      </c>
      <c r="BQ203" s="799">
        <v>0</v>
      </c>
      <c r="BR203" s="799">
        <v>0</v>
      </c>
      <c r="BS203" s="799">
        <f>+BT203+BU203+BV203+BW203+BX203+BY203+BZ203+CA203+CB203</f>
        <v>3300</v>
      </c>
      <c r="BT203" s="799">
        <v>3300</v>
      </c>
      <c r="BU203" s="799">
        <v>0</v>
      </c>
      <c r="BV203" s="799">
        <v>0</v>
      </c>
      <c r="BW203" s="799">
        <v>0</v>
      </c>
      <c r="BX203" s="799">
        <v>0</v>
      </c>
      <c r="BY203" s="799">
        <v>0</v>
      </c>
      <c r="BZ203" s="799">
        <v>0</v>
      </c>
      <c r="CA203" s="799">
        <v>0</v>
      </c>
      <c r="CB203" s="800">
        <v>0</v>
      </c>
      <c r="CC203" s="799" t="s">
        <v>1077</v>
      </c>
      <c r="CD203" s="211"/>
    </row>
    <row r="204" spans="1:82" s="4" customFormat="1" ht="71.25" customHeight="1">
      <c r="A204" s="3"/>
      <c r="B204" s="840"/>
      <c r="C204" s="843"/>
      <c r="D204" s="847"/>
      <c r="E204" s="810"/>
      <c r="F204" s="791"/>
      <c r="G204" s="852"/>
      <c r="H204" s="792"/>
      <c r="I204" s="40">
        <f>I203+1</f>
        <v>86</v>
      </c>
      <c r="J204" s="36" t="s">
        <v>947</v>
      </c>
      <c r="K204" s="36" t="s">
        <v>948</v>
      </c>
      <c r="L204" s="35" t="s">
        <v>949</v>
      </c>
      <c r="M204" s="35">
        <v>50</v>
      </c>
      <c r="N204" s="9"/>
      <c r="O204" s="9"/>
      <c r="P204" s="9"/>
      <c r="Q204" s="789"/>
      <c r="R204" s="822"/>
      <c r="S204" s="824"/>
      <c r="T204" s="797"/>
      <c r="U204" s="797"/>
      <c r="V204" s="787"/>
      <c r="W204" s="9"/>
      <c r="X204" s="787"/>
      <c r="Y204" s="9"/>
      <c r="Z204" s="787"/>
      <c r="AA204" s="787"/>
      <c r="AB204" s="787"/>
      <c r="AC204" s="787"/>
      <c r="AD204" s="787"/>
      <c r="AE204" s="787"/>
      <c r="AF204" s="787"/>
      <c r="AG204" s="787"/>
      <c r="AH204" s="787"/>
      <c r="AI204" s="787"/>
      <c r="AJ204" s="787"/>
      <c r="AK204" s="787"/>
      <c r="AL204" s="787"/>
      <c r="AM204" s="787"/>
      <c r="AN204" s="820"/>
      <c r="AO204" s="799"/>
      <c r="AP204" s="799"/>
      <c r="AQ204" s="799"/>
      <c r="AR204" s="799"/>
      <c r="AS204" s="799"/>
      <c r="AT204" s="799"/>
      <c r="AU204" s="799"/>
      <c r="AV204" s="799"/>
      <c r="AW204" s="799"/>
      <c r="AX204" s="799"/>
      <c r="AY204" s="799"/>
      <c r="AZ204" s="799"/>
      <c r="BA204" s="799"/>
      <c r="BB204" s="799"/>
      <c r="BC204" s="799"/>
      <c r="BD204" s="799"/>
      <c r="BE204" s="799"/>
      <c r="BF204" s="799"/>
      <c r="BG204" s="799"/>
      <c r="BH204" s="799"/>
      <c r="BI204" s="799"/>
      <c r="BJ204" s="799"/>
      <c r="BK204" s="799"/>
      <c r="BL204" s="799"/>
      <c r="BM204" s="799"/>
      <c r="BN204" s="799"/>
      <c r="BO204" s="799"/>
      <c r="BP204" s="799"/>
      <c r="BQ204" s="799"/>
      <c r="BR204" s="799"/>
      <c r="BS204" s="799"/>
      <c r="BT204" s="799"/>
      <c r="BU204" s="799"/>
      <c r="BV204" s="799"/>
      <c r="BW204" s="799"/>
      <c r="BX204" s="799"/>
      <c r="BY204" s="799"/>
      <c r="BZ204" s="799"/>
      <c r="CA204" s="799"/>
      <c r="CB204" s="800"/>
      <c r="CC204" s="799"/>
      <c r="CD204" s="211"/>
    </row>
    <row r="205" spans="1:82" s="4" customFormat="1" ht="63.75" customHeight="1">
      <c r="A205" s="3"/>
      <c r="B205" s="840"/>
      <c r="C205" s="843"/>
      <c r="D205" s="847"/>
      <c r="E205" s="815"/>
      <c r="F205" s="791"/>
      <c r="G205" s="852"/>
      <c r="H205" s="801" t="s">
        <v>950</v>
      </c>
      <c r="I205" s="790">
        <f>I204+1</f>
        <v>87</v>
      </c>
      <c r="J205" s="802" t="s">
        <v>951</v>
      </c>
      <c r="K205" s="802" t="s">
        <v>952</v>
      </c>
      <c r="L205" s="788" t="s">
        <v>949</v>
      </c>
      <c r="M205" s="788">
        <v>50</v>
      </c>
      <c r="N205" s="9"/>
      <c r="O205" s="9"/>
      <c r="P205" s="9"/>
      <c r="Q205" s="12">
        <f>Q203+1</f>
        <v>180</v>
      </c>
      <c r="R205" s="9" t="s">
        <v>891</v>
      </c>
      <c r="S205" s="185" t="s">
        <v>892</v>
      </c>
      <c r="T205" s="36" t="s">
        <v>953</v>
      </c>
      <c r="U205" s="36" t="s">
        <v>954</v>
      </c>
      <c r="V205" s="49" t="s">
        <v>77</v>
      </c>
      <c r="W205" s="9"/>
      <c r="X205" s="9">
        <v>0</v>
      </c>
      <c r="Y205" s="9"/>
      <c r="Z205" s="7">
        <v>20</v>
      </c>
      <c r="AA205" s="9"/>
      <c r="AB205" s="9"/>
      <c r="AC205" s="9">
        <v>10</v>
      </c>
      <c r="AD205" s="9"/>
      <c r="AE205" s="9"/>
      <c r="AF205" s="9">
        <v>15</v>
      </c>
      <c r="AG205" s="9"/>
      <c r="AH205" s="9"/>
      <c r="AI205" s="9">
        <v>17</v>
      </c>
      <c r="AJ205" s="9"/>
      <c r="AK205" s="9"/>
      <c r="AL205" s="9">
        <v>20</v>
      </c>
      <c r="AM205" s="9"/>
      <c r="AN205" s="97">
        <f aca="true" t="shared" si="47" ref="AN205:AN238">+AO205+AY205+BI205+BS205</f>
        <v>4160</v>
      </c>
      <c r="AO205" s="7">
        <f t="shared" si="43"/>
        <v>1000</v>
      </c>
      <c r="AP205" s="7">
        <v>1000</v>
      </c>
      <c r="AQ205" s="7">
        <v>0</v>
      </c>
      <c r="AR205" s="7">
        <v>0</v>
      </c>
      <c r="AS205" s="7">
        <v>0</v>
      </c>
      <c r="AT205" s="7">
        <v>0</v>
      </c>
      <c r="AU205" s="7">
        <v>0</v>
      </c>
      <c r="AV205" s="7">
        <v>0</v>
      </c>
      <c r="AW205" s="7">
        <v>0</v>
      </c>
      <c r="AX205" s="7">
        <v>0</v>
      </c>
      <c r="AY205" s="7">
        <f aca="true" t="shared" si="48" ref="AY205:AY225">SUM(AZ205:BG205)</f>
        <v>1030</v>
      </c>
      <c r="AZ205" s="7">
        <v>1030</v>
      </c>
      <c r="BA205" s="7">
        <v>0</v>
      </c>
      <c r="BB205" s="7">
        <v>0</v>
      </c>
      <c r="BC205" s="7">
        <v>0</v>
      </c>
      <c r="BD205" s="7">
        <v>0</v>
      </c>
      <c r="BE205" s="7">
        <v>0</v>
      </c>
      <c r="BF205" s="7">
        <v>0</v>
      </c>
      <c r="BG205" s="7">
        <v>0</v>
      </c>
      <c r="BH205" s="7">
        <v>0</v>
      </c>
      <c r="BI205" s="7">
        <f aca="true" t="shared" si="49" ref="BI205:BI238">SUM(BJ205:BQ205)</f>
        <v>1050</v>
      </c>
      <c r="BJ205" s="7">
        <v>1050</v>
      </c>
      <c r="BK205" s="7">
        <v>0</v>
      </c>
      <c r="BL205" s="7">
        <v>0</v>
      </c>
      <c r="BM205" s="7">
        <v>0</v>
      </c>
      <c r="BN205" s="7">
        <v>0</v>
      </c>
      <c r="BO205" s="7">
        <v>0</v>
      </c>
      <c r="BP205" s="7">
        <v>0</v>
      </c>
      <c r="BQ205" s="7">
        <v>0</v>
      </c>
      <c r="BR205" s="7">
        <v>0</v>
      </c>
      <c r="BS205" s="7">
        <f aca="true" t="shared" si="50" ref="BS205:BS238">SUM(BT205:CA205)</f>
        <v>1080</v>
      </c>
      <c r="BT205" s="7">
        <v>1080</v>
      </c>
      <c r="BU205" s="7">
        <v>0</v>
      </c>
      <c r="BV205" s="7">
        <v>0</v>
      </c>
      <c r="BW205" s="7">
        <v>0</v>
      </c>
      <c r="BX205" s="7">
        <v>0</v>
      </c>
      <c r="BY205" s="7">
        <v>0</v>
      </c>
      <c r="BZ205" s="7">
        <v>0</v>
      </c>
      <c r="CA205" s="7">
        <v>0</v>
      </c>
      <c r="CB205" s="203"/>
      <c r="CC205" s="42" t="s">
        <v>511</v>
      </c>
      <c r="CD205" s="211"/>
    </row>
    <row r="206" spans="1:82" s="4" customFormat="1" ht="38.25" customHeight="1">
      <c r="A206" s="3"/>
      <c r="B206" s="840"/>
      <c r="C206" s="843"/>
      <c r="D206" s="847"/>
      <c r="E206" s="810"/>
      <c r="F206" s="791"/>
      <c r="G206" s="852"/>
      <c r="H206" s="801"/>
      <c r="I206" s="791"/>
      <c r="J206" s="803"/>
      <c r="K206" s="803"/>
      <c r="L206" s="819"/>
      <c r="M206" s="819"/>
      <c r="N206" s="9"/>
      <c r="O206" s="9"/>
      <c r="P206" s="9"/>
      <c r="Q206" s="12">
        <f t="shared" si="35"/>
        <v>181</v>
      </c>
      <c r="R206" s="9" t="s">
        <v>891</v>
      </c>
      <c r="S206" s="185" t="s">
        <v>892</v>
      </c>
      <c r="T206" s="36" t="s">
        <v>955</v>
      </c>
      <c r="U206" s="36" t="s">
        <v>956</v>
      </c>
      <c r="V206" s="49" t="s">
        <v>77</v>
      </c>
      <c r="W206" s="9"/>
      <c r="X206" s="9">
        <v>0</v>
      </c>
      <c r="Y206" s="9"/>
      <c r="Z206" s="7">
        <v>25</v>
      </c>
      <c r="AA206" s="9"/>
      <c r="AB206" s="9"/>
      <c r="AC206" s="9">
        <v>10</v>
      </c>
      <c r="AD206" s="9"/>
      <c r="AE206" s="9"/>
      <c r="AF206" s="9">
        <v>15</v>
      </c>
      <c r="AG206" s="9"/>
      <c r="AH206" s="9"/>
      <c r="AI206" s="9">
        <v>20</v>
      </c>
      <c r="AJ206" s="9"/>
      <c r="AK206" s="9"/>
      <c r="AL206" s="9">
        <v>25</v>
      </c>
      <c r="AM206" s="9"/>
      <c r="AN206" s="97">
        <f t="shared" si="47"/>
        <v>4160</v>
      </c>
      <c r="AO206" s="7">
        <f t="shared" si="43"/>
        <v>1000</v>
      </c>
      <c r="AP206" s="7">
        <v>1000</v>
      </c>
      <c r="AQ206" s="7">
        <v>0</v>
      </c>
      <c r="AR206" s="7">
        <v>0</v>
      </c>
      <c r="AS206" s="7">
        <v>0</v>
      </c>
      <c r="AT206" s="7">
        <v>0</v>
      </c>
      <c r="AU206" s="7">
        <v>0</v>
      </c>
      <c r="AV206" s="7">
        <v>0</v>
      </c>
      <c r="AW206" s="7">
        <v>0</v>
      </c>
      <c r="AX206" s="7">
        <v>0</v>
      </c>
      <c r="AY206" s="7">
        <f t="shared" si="48"/>
        <v>1030</v>
      </c>
      <c r="AZ206" s="7">
        <v>1030</v>
      </c>
      <c r="BA206" s="7">
        <v>0</v>
      </c>
      <c r="BB206" s="7">
        <v>0</v>
      </c>
      <c r="BC206" s="7">
        <v>0</v>
      </c>
      <c r="BD206" s="7">
        <v>0</v>
      </c>
      <c r="BE206" s="7">
        <v>0</v>
      </c>
      <c r="BF206" s="7">
        <v>0</v>
      </c>
      <c r="BG206" s="7">
        <v>0</v>
      </c>
      <c r="BH206" s="7">
        <v>0</v>
      </c>
      <c r="BI206" s="7">
        <f t="shared" si="49"/>
        <v>1050</v>
      </c>
      <c r="BJ206" s="7">
        <v>1050</v>
      </c>
      <c r="BK206" s="7">
        <v>0</v>
      </c>
      <c r="BL206" s="7">
        <v>0</v>
      </c>
      <c r="BM206" s="7">
        <v>0</v>
      </c>
      <c r="BN206" s="7">
        <v>0</v>
      </c>
      <c r="BO206" s="7">
        <v>0</v>
      </c>
      <c r="BP206" s="7">
        <v>0</v>
      </c>
      <c r="BQ206" s="7">
        <v>0</v>
      </c>
      <c r="BR206" s="7">
        <v>0</v>
      </c>
      <c r="BS206" s="7">
        <f t="shared" si="50"/>
        <v>1080</v>
      </c>
      <c r="BT206" s="7">
        <v>1080</v>
      </c>
      <c r="BU206" s="7">
        <v>0</v>
      </c>
      <c r="BV206" s="7">
        <v>0</v>
      </c>
      <c r="BW206" s="7">
        <v>0</v>
      </c>
      <c r="BX206" s="7">
        <v>0</v>
      </c>
      <c r="BY206" s="7">
        <v>0</v>
      </c>
      <c r="BZ206" s="7">
        <v>0</v>
      </c>
      <c r="CA206" s="7">
        <v>0</v>
      </c>
      <c r="CB206" s="203"/>
      <c r="CC206" s="42" t="s">
        <v>401</v>
      </c>
      <c r="CD206" s="211"/>
    </row>
    <row r="207" spans="1:82" s="4" customFormat="1" ht="38.25" customHeight="1">
      <c r="A207" s="3"/>
      <c r="B207" s="840"/>
      <c r="C207" s="843"/>
      <c r="D207" s="847"/>
      <c r="E207" s="810"/>
      <c r="F207" s="791"/>
      <c r="G207" s="852"/>
      <c r="H207" s="801"/>
      <c r="I207" s="792"/>
      <c r="J207" s="804"/>
      <c r="K207" s="804"/>
      <c r="L207" s="789"/>
      <c r="M207" s="789"/>
      <c r="N207" s="9"/>
      <c r="O207" s="9"/>
      <c r="P207" s="9"/>
      <c r="Q207" s="12">
        <f t="shared" si="35"/>
        <v>182</v>
      </c>
      <c r="R207" s="9"/>
      <c r="S207" s="185"/>
      <c r="T207" s="36" t="s">
        <v>957</v>
      </c>
      <c r="U207" s="36" t="s">
        <v>958</v>
      </c>
      <c r="V207" s="49"/>
      <c r="W207" s="9"/>
      <c r="X207" s="9">
        <v>18</v>
      </c>
      <c r="Y207" s="9"/>
      <c r="Z207" s="7">
        <v>50</v>
      </c>
      <c r="AA207" s="9"/>
      <c r="AB207" s="9"/>
      <c r="AC207" s="9"/>
      <c r="AD207" s="9"/>
      <c r="AE207" s="9"/>
      <c r="AF207" s="9"/>
      <c r="AG207" s="9"/>
      <c r="AH207" s="9"/>
      <c r="AI207" s="9"/>
      <c r="AJ207" s="9"/>
      <c r="AK207" s="9"/>
      <c r="AL207" s="9"/>
      <c r="AM207" s="9"/>
      <c r="AN207" s="9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203"/>
      <c r="CC207" s="42"/>
      <c r="CD207" s="211"/>
    </row>
    <row r="208" spans="1:82" s="4" customFormat="1" ht="75" customHeight="1">
      <c r="A208" s="3"/>
      <c r="B208" s="840"/>
      <c r="C208" s="843"/>
      <c r="D208" s="847"/>
      <c r="E208" s="815"/>
      <c r="F208" s="791"/>
      <c r="G208" s="852"/>
      <c r="H208" s="801"/>
      <c r="I208" s="40">
        <f>I205+1</f>
        <v>88</v>
      </c>
      <c r="J208" s="13" t="s">
        <v>959</v>
      </c>
      <c r="K208" s="13" t="s">
        <v>960</v>
      </c>
      <c r="L208" s="35">
        <v>2</v>
      </c>
      <c r="M208" s="35">
        <v>35</v>
      </c>
      <c r="N208" s="9"/>
      <c r="O208" s="9"/>
      <c r="P208" s="9"/>
      <c r="Q208" s="12">
        <f t="shared" si="35"/>
        <v>183</v>
      </c>
      <c r="R208" s="9" t="s">
        <v>106</v>
      </c>
      <c r="S208" s="185" t="s">
        <v>961</v>
      </c>
      <c r="T208" s="36" t="s">
        <v>962</v>
      </c>
      <c r="U208" s="36" t="s">
        <v>963</v>
      </c>
      <c r="V208" s="49" t="s">
        <v>77</v>
      </c>
      <c r="W208" s="9"/>
      <c r="X208" s="9"/>
      <c r="Y208" s="9"/>
      <c r="Z208" s="7">
        <v>30</v>
      </c>
      <c r="AA208" s="9"/>
      <c r="AB208" s="9"/>
      <c r="AC208" s="9">
        <v>10</v>
      </c>
      <c r="AD208" s="9"/>
      <c r="AE208" s="9"/>
      <c r="AF208" s="9">
        <v>20</v>
      </c>
      <c r="AG208" s="9"/>
      <c r="AH208" s="9"/>
      <c r="AI208" s="9">
        <v>25</v>
      </c>
      <c r="AJ208" s="9"/>
      <c r="AK208" s="9"/>
      <c r="AL208" s="9">
        <v>30</v>
      </c>
      <c r="AM208" s="9"/>
      <c r="AN208" s="97">
        <f t="shared" si="47"/>
        <v>46600</v>
      </c>
      <c r="AO208" s="7">
        <f t="shared" si="43"/>
        <v>11200</v>
      </c>
      <c r="AP208" s="7">
        <v>0</v>
      </c>
      <c r="AQ208" s="7">
        <v>0</v>
      </c>
      <c r="AR208" s="7">
        <v>0</v>
      </c>
      <c r="AS208" s="7">
        <v>0</v>
      </c>
      <c r="AT208" s="7">
        <v>0</v>
      </c>
      <c r="AU208" s="7">
        <v>0</v>
      </c>
      <c r="AV208" s="7">
        <v>0</v>
      </c>
      <c r="AW208" s="7">
        <v>11200</v>
      </c>
      <c r="AX208" s="7">
        <v>0</v>
      </c>
      <c r="AY208" s="7">
        <f t="shared" si="48"/>
        <v>11500</v>
      </c>
      <c r="AZ208" s="7">
        <v>11500</v>
      </c>
      <c r="BA208" s="7">
        <v>0</v>
      </c>
      <c r="BB208" s="7">
        <v>0</v>
      </c>
      <c r="BC208" s="7">
        <v>0</v>
      </c>
      <c r="BD208" s="7">
        <v>0</v>
      </c>
      <c r="BE208" s="7">
        <v>0</v>
      </c>
      <c r="BF208" s="7">
        <v>0</v>
      </c>
      <c r="BG208" s="7">
        <v>0</v>
      </c>
      <c r="BH208" s="7">
        <v>0</v>
      </c>
      <c r="BI208" s="7">
        <f t="shared" si="49"/>
        <v>11800</v>
      </c>
      <c r="BJ208" s="7">
        <v>11800</v>
      </c>
      <c r="BK208" s="7">
        <v>0</v>
      </c>
      <c r="BL208" s="7">
        <v>0</v>
      </c>
      <c r="BM208" s="7">
        <v>0</v>
      </c>
      <c r="BN208" s="7">
        <v>0</v>
      </c>
      <c r="BO208" s="7">
        <v>0</v>
      </c>
      <c r="BP208" s="7">
        <v>0</v>
      </c>
      <c r="BQ208" s="7">
        <v>0</v>
      </c>
      <c r="BR208" s="7">
        <v>0</v>
      </c>
      <c r="BS208" s="7">
        <f t="shared" si="50"/>
        <v>12100</v>
      </c>
      <c r="BT208" s="7">
        <v>12100</v>
      </c>
      <c r="BU208" s="7">
        <v>0</v>
      </c>
      <c r="BV208" s="7">
        <v>0</v>
      </c>
      <c r="BW208" s="7">
        <v>0</v>
      </c>
      <c r="BX208" s="7">
        <v>0</v>
      </c>
      <c r="BY208" s="7">
        <v>0</v>
      </c>
      <c r="BZ208" s="7">
        <v>0</v>
      </c>
      <c r="CA208" s="7">
        <v>0</v>
      </c>
      <c r="CB208" s="203"/>
      <c r="CC208" s="42" t="s">
        <v>964</v>
      </c>
      <c r="CD208" s="211"/>
    </row>
    <row r="209" spans="1:82" s="4" customFormat="1" ht="63" customHeight="1">
      <c r="A209" s="3"/>
      <c r="B209" s="840"/>
      <c r="C209" s="843"/>
      <c r="D209" s="847"/>
      <c r="E209" s="811"/>
      <c r="F209" s="792"/>
      <c r="G209" s="853"/>
      <c r="H209" s="801"/>
      <c r="I209" s="40">
        <f>I208+1</f>
        <v>89</v>
      </c>
      <c r="J209" s="36" t="s">
        <v>965</v>
      </c>
      <c r="K209" s="36" t="s">
        <v>966</v>
      </c>
      <c r="L209" s="35">
        <v>0</v>
      </c>
      <c r="M209" s="35">
        <v>20</v>
      </c>
      <c r="N209" s="9"/>
      <c r="O209" s="9"/>
      <c r="P209" s="9"/>
      <c r="Q209" s="12">
        <f t="shared" si="35"/>
        <v>184</v>
      </c>
      <c r="R209" s="9" t="s">
        <v>891</v>
      </c>
      <c r="S209" s="185" t="s">
        <v>892</v>
      </c>
      <c r="T209" s="36" t="s">
        <v>967</v>
      </c>
      <c r="U209" s="36" t="s">
        <v>968</v>
      </c>
      <c r="V209" s="49" t="s">
        <v>67</v>
      </c>
      <c r="W209" s="9"/>
      <c r="X209" s="9"/>
      <c r="Y209" s="9"/>
      <c r="Z209" s="7">
        <v>1</v>
      </c>
      <c r="AA209" s="9"/>
      <c r="AB209" s="9"/>
      <c r="AC209" s="9">
        <v>1</v>
      </c>
      <c r="AD209" s="9"/>
      <c r="AE209" s="9"/>
      <c r="AF209" s="9">
        <v>1</v>
      </c>
      <c r="AG209" s="9"/>
      <c r="AH209" s="9"/>
      <c r="AI209" s="9">
        <v>1</v>
      </c>
      <c r="AJ209" s="9"/>
      <c r="AK209" s="9"/>
      <c r="AL209" s="9">
        <v>1</v>
      </c>
      <c r="AM209" s="9"/>
      <c r="AN209" s="97">
        <f t="shared" si="47"/>
        <v>4160</v>
      </c>
      <c r="AO209" s="7">
        <f t="shared" si="43"/>
        <v>1000</v>
      </c>
      <c r="AP209" s="7">
        <v>1000</v>
      </c>
      <c r="AQ209" s="7">
        <v>0</v>
      </c>
      <c r="AR209" s="7">
        <v>0</v>
      </c>
      <c r="AS209" s="7">
        <v>0</v>
      </c>
      <c r="AT209" s="7">
        <v>0</v>
      </c>
      <c r="AU209" s="7">
        <v>0</v>
      </c>
      <c r="AV209" s="7">
        <v>0</v>
      </c>
      <c r="AW209" s="7">
        <v>0</v>
      </c>
      <c r="AX209" s="7">
        <v>0</v>
      </c>
      <c r="AY209" s="7">
        <f t="shared" si="48"/>
        <v>1030</v>
      </c>
      <c r="AZ209" s="7">
        <v>1030</v>
      </c>
      <c r="BA209" s="7">
        <v>0</v>
      </c>
      <c r="BB209" s="7">
        <v>0</v>
      </c>
      <c r="BC209" s="7">
        <v>0</v>
      </c>
      <c r="BD209" s="7">
        <v>0</v>
      </c>
      <c r="BE209" s="7">
        <v>0</v>
      </c>
      <c r="BF209" s="7">
        <v>0</v>
      </c>
      <c r="BG209" s="7">
        <v>0</v>
      </c>
      <c r="BH209" s="7">
        <v>0</v>
      </c>
      <c r="BI209" s="7">
        <f t="shared" si="49"/>
        <v>1050</v>
      </c>
      <c r="BJ209" s="7">
        <v>1050</v>
      </c>
      <c r="BK209" s="7">
        <v>0</v>
      </c>
      <c r="BL209" s="7">
        <v>0</v>
      </c>
      <c r="BM209" s="7">
        <v>0</v>
      </c>
      <c r="BN209" s="7">
        <v>0</v>
      </c>
      <c r="BO209" s="7">
        <v>0</v>
      </c>
      <c r="BP209" s="7">
        <v>0</v>
      </c>
      <c r="BQ209" s="7">
        <v>0</v>
      </c>
      <c r="BR209" s="7">
        <v>0</v>
      </c>
      <c r="BS209" s="7">
        <f t="shared" si="50"/>
        <v>1080</v>
      </c>
      <c r="BT209" s="7">
        <v>1080</v>
      </c>
      <c r="BU209" s="7">
        <v>0</v>
      </c>
      <c r="BV209" s="7">
        <v>0</v>
      </c>
      <c r="BW209" s="7">
        <v>0</v>
      </c>
      <c r="BX209" s="7">
        <v>0</v>
      </c>
      <c r="BY209" s="7">
        <v>0</v>
      </c>
      <c r="BZ209" s="7">
        <v>0</v>
      </c>
      <c r="CA209" s="7">
        <v>0</v>
      </c>
      <c r="CB209" s="203"/>
      <c r="CC209" s="42" t="s">
        <v>401</v>
      </c>
      <c r="CD209" s="211"/>
    </row>
    <row r="210" spans="1:82" s="162" customFormat="1" ht="22.5" customHeight="1">
      <c r="A210" s="157"/>
      <c r="B210" s="841"/>
      <c r="C210" s="844"/>
      <c r="D210" s="848"/>
      <c r="E210" s="60"/>
      <c r="F210" s="166"/>
      <c r="G210" s="58"/>
      <c r="H210" s="794" t="s">
        <v>969</v>
      </c>
      <c r="I210" s="795"/>
      <c r="J210" s="795"/>
      <c r="K210" s="795"/>
      <c r="L210" s="795"/>
      <c r="M210" s="795"/>
      <c r="N210" s="795"/>
      <c r="O210" s="795"/>
      <c r="P210" s="795"/>
      <c r="Q210" s="795"/>
      <c r="R210" s="795"/>
      <c r="S210" s="795"/>
      <c r="T210" s="795"/>
      <c r="U210" s="795"/>
      <c r="V210" s="795"/>
      <c r="W210" s="795"/>
      <c r="X210" s="795"/>
      <c r="Y210" s="795"/>
      <c r="Z210" s="795"/>
      <c r="AA210" s="795"/>
      <c r="AB210" s="795"/>
      <c r="AC210" s="795"/>
      <c r="AD210" s="795"/>
      <c r="AE210" s="795"/>
      <c r="AF210" s="795"/>
      <c r="AG210" s="795"/>
      <c r="AH210" s="795"/>
      <c r="AI210" s="795"/>
      <c r="AJ210" s="795"/>
      <c r="AK210" s="795"/>
      <c r="AL210" s="795"/>
      <c r="AM210" s="796"/>
      <c r="AN210" s="167">
        <f>SUM(AN188:AN209)</f>
        <v>928558</v>
      </c>
      <c r="AO210" s="167">
        <f aca="true" t="shared" si="51" ref="AO210:CB210">SUM(AO188:AO209)</f>
        <v>333802</v>
      </c>
      <c r="AP210" s="167">
        <f t="shared" si="51"/>
        <v>165002</v>
      </c>
      <c r="AQ210" s="167">
        <f t="shared" si="51"/>
        <v>0</v>
      </c>
      <c r="AR210" s="167">
        <f t="shared" si="51"/>
        <v>157600</v>
      </c>
      <c r="AS210" s="167">
        <f t="shared" si="51"/>
        <v>0</v>
      </c>
      <c r="AT210" s="167">
        <f t="shared" si="51"/>
        <v>0</v>
      </c>
      <c r="AU210" s="167">
        <f t="shared" si="51"/>
        <v>0</v>
      </c>
      <c r="AV210" s="167">
        <f t="shared" si="51"/>
        <v>0</v>
      </c>
      <c r="AW210" s="167">
        <f t="shared" si="51"/>
        <v>11200</v>
      </c>
      <c r="AX210" s="167">
        <f t="shared" si="51"/>
        <v>0</v>
      </c>
      <c r="AY210" s="167">
        <f t="shared" si="51"/>
        <v>249082</v>
      </c>
      <c r="AZ210" s="167">
        <f t="shared" si="51"/>
        <v>88202</v>
      </c>
      <c r="BA210" s="167">
        <f t="shared" si="51"/>
        <v>0</v>
      </c>
      <c r="BB210" s="167">
        <f t="shared" si="51"/>
        <v>160880</v>
      </c>
      <c r="BC210" s="167">
        <f t="shared" si="51"/>
        <v>0</v>
      </c>
      <c r="BD210" s="167">
        <f t="shared" si="51"/>
        <v>0</v>
      </c>
      <c r="BE210" s="167">
        <f t="shared" si="51"/>
        <v>0</v>
      </c>
      <c r="BF210" s="167">
        <f t="shared" si="51"/>
        <v>0</v>
      </c>
      <c r="BG210" s="167">
        <f t="shared" si="51"/>
        <v>0</v>
      </c>
      <c r="BH210" s="167">
        <f t="shared" si="51"/>
        <v>0</v>
      </c>
      <c r="BI210" s="167">
        <f t="shared" si="51"/>
        <v>170322</v>
      </c>
      <c r="BJ210" s="167">
        <f t="shared" si="51"/>
        <v>72232</v>
      </c>
      <c r="BK210" s="167">
        <f t="shared" si="51"/>
        <v>0</v>
      </c>
      <c r="BL210" s="167">
        <f t="shared" si="51"/>
        <v>98090</v>
      </c>
      <c r="BM210" s="167">
        <f t="shared" si="51"/>
        <v>0</v>
      </c>
      <c r="BN210" s="167">
        <f t="shared" si="51"/>
        <v>0</v>
      </c>
      <c r="BO210" s="167">
        <f t="shared" si="51"/>
        <v>0</v>
      </c>
      <c r="BP210" s="167">
        <f t="shared" si="51"/>
        <v>0</v>
      </c>
      <c r="BQ210" s="167">
        <f t="shared" si="51"/>
        <v>0</v>
      </c>
      <c r="BR210" s="167">
        <f t="shared" si="51"/>
        <v>0</v>
      </c>
      <c r="BS210" s="167">
        <f t="shared" si="51"/>
        <v>175352</v>
      </c>
      <c r="BT210" s="167">
        <f t="shared" si="51"/>
        <v>74152</v>
      </c>
      <c r="BU210" s="167">
        <f t="shared" si="51"/>
        <v>6550</v>
      </c>
      <c r="BV210" s="167">
        <f t="shared" si="51"/>
        <v>94650</v>
      </c>
      <c r="BW210" s="167">
        <f t="shared" si="51"/>
        <v>0</v>
      </c>
      <c r="BX210" s="167">
        <f t="shared" si="51"/>
        <v>0</v>
      </c>
      <c r="BY210" s="167">
        <f t="shared" si="51"/>
        <v>0</v>
      </c>
      <c r="BZ210" s="167">
        <f t="shared" si="51"/>
        <v>0</v>
      </c>
      <c r="CA210" s="167">
        <f t="shared" si="51"/>
        <v>0</v>
      </c>
      <c r="CB210" s="206">
        <f t="shared" si="51"/>
        <v>0</v>
      </c>
      <c r="CC210" s="219"/>
      <c r="CD210" s="211"/>
    </row>
    <row r="211" spans="1:82" s="4" customFormat="1" ht="65.25" customHeight="1">
      <c r="A211" s="3"/>
      <c r="B211" s="840"/>
      <c r="C211" s="843"/>
      <c r="D211" s="847"/>
      <c r="E211" s="809" t="s">
        <v>970</v>
      </c>
      <c r="F211" s="805"/>
      <c r="G211" s="816" t="s">
        <v>971</v>
      </c>
      <c r="H211" s="790" t="s">
        <v>972</v>
      </c>
      <c r="I211" s="40">
        <f>I209+1</f>
        <v>90</v>
      </c>
      <c r="J211" s="36" t="s">
        <v>973</v>
      </c>
      <c r="K211" s="36" t="s">
        <v>974</v>
      </c>
      <c r="L211" s="35">
        <v>0</v>
      </c>
      <c r="M211" s="34" t="s">
        <v>333</v>
      </c>
      <c r="N211" s="9"/>
      <c r="O211" s="9"/>
      <c r="P211" s="9"/>
      <c r="Q211" s="12">
        <f>Q209+1</f>
        <v>185</v>
      </c>
      <c r="R211" s="9" t="s">
        <v>891</v>
      </c>
      <c r="S211" s="185" t="s">
        <v>892</v>
      </c>
      <c r="T211" s="36" t="s">
        <v>975</v>
      </c>
      <c r="U211" s="36" t="s">
        <v>976</v>
      </c>
      <c r="V211" s="54" t="s">
        <v>77</v>
      </c>
      <c r="W211" s="9"/>
      <c r="X211" s="9"/>
      <c r="Y211" s="9"/>
      <c r="Z211" s="10">
        <v>0.25</v>
      </c>
      <c r="AA211" s="9"/>
      <c r="AB211" s="9"/>
      <c r="AC211" s="11">
        <v>0.05</v>
      </c>
      <c r="AD211" s="9"/>
      <c r="AE211" s="9"/>
      <c r="AF211" s="11">
        <v>0.1</v>
      </c>
      <c r="AG211" s="9"/>
      <c r="AH211" s="9"/>
      <c r="AI211" s="11">
        <v>0.2</v>
      </c>
      <c r="AJ211" s="9"/>
      <c r="AK211" s="9"/>
      <c r="AL211" s="11">
        <v>0.25</v>
      </c>
      <c r="AM211" s="9"/>
      <c r="AN211" s="97">
        <f t="shared" si="47"/>
        <v>2110</v>
      </c>
      <c r="AO211" s="7">
        <f t="shared" si="43"/>
        <v>500</v>
      </c>
      <c r="AP211" s="7">
        <v>500</v>
      </c>
      <c r="AQ211" s="7">
        <v>0</v>
      </c>
      <c r="AR211" s="7">
        <v>0</v>
      </c>
      <c r="AS211" s="7">
        <v>0</v>
      </c>
      <c r="AT211" s="7">
        <v>0</v>
      </c>
      <c r="AU211" s="7">
        <v>0</v>
      </c>
      <c r="AV211" s="7">
        <v>0</v>
      </c>
      <c r="AW211" s="7">
        <v>0</v>
      </c>
      <c r="AX211" s="7">
        <v>0</v>
      </c>
      <c r="AY211" s="7">
        <f t="shared" si="48"/>
        <v>520</v>
      </c>
      <c r="AZ211" s="7">
        <v>520</v>
      </c>
      <c r="BA211" s="7">
        <v>0</v>
      </c>
      <c r="BB211" s="7">
        <v>0</v>
      </c>
      <c r="BC211" s="7">
        <v>0</v>
      </c>
      <c r="BD211" s="7">
        <v>0</v>
      </c>
      <c r="BE211" s="7">
        <v>0</v>
      </c>
      <c r="BF211" s="7">
        <v>0</v>
      </c>
      <c r="BG211" s="7">
        <v>0</v>
      </c>
      <c r="BH211" s="7">
        <v>0</v>
      </c>
      <c r="BI211" s="7">
        <f t="shared" si="49"/>
        <v>540</v>
      </c>
      <c r="BJ211" s="7">
        <v>540</v>
      </c>
      <c r="BK211" s="7">
        <v>0</v>
      </c>
      <c r="BL211" s="7">
        <v>0</v>
      </c>
      <c r="BM211" s="7">
        <v>0</v>
      </c>
      <c r="BN211" s="7">
        <v>0</v>
      </c>
      <c r="BO211" s="7">
        <v>0</v>
      </c>
      <c r="BP211" s="7">
        <v>0</v>
      </c>
      <c r="BQ211" s="7">
        <v>0</v>
      </c>
      <c r="BR211" s="7">
        <v>0</v>
      </c>
      <c r="BS211" s="7">
        <f t="shared" si="50"/>
        <v>550</v>
      </c>
      <c r="BT211" s="7">
        <v>550</v>
      </c>
      <c r="BU211" s="7">
        <v>0</v>
      </c>
      <c r="BV211" s="7">
        <v>0</v>
      </c>
      <c r="BW211" s="7">
        <v>0</v>
      </c>
      <c r="BX211" s="7">
        <v>0</v>
      </c>
      <c r="BY211" s="7">
        <v>0</v>
      </c>
      <c r="BZ211" s="7">
        <v>0</v>
      </c>
      <c r="CA211" s="7">
        <v>0</v>
      </c>
      <c r="CB211" s="203"/>
      <c r="CC211" s="42" t="s">
        <v>977</v>
      </c>
      <c r="CD211" s="211"/>
    </row>
    <row r="212" spans="1:82" s="4" customFormat="1" ht="53.25" customHeight="1">
      <c r="A212" s="3"/>
      <c r="B212" s="840"/>
      <c r="C212" s="843"/>
      <c r="D212" s="847"/>
      <c r="E212" s="815"/>
      <c r="F212" s="805"/>
      <c r="G212" s="817"/>
      <c r="H212" s="791"/>
      <c r="I212" s="790">
        <f>I211+1</f>
        <v>91</v>
      </c>
      <c r="J212" s="797" t="s">
        <v>978</v>
      </c>
      <c r="K212" s="797" t="s">
        <v>979</v>
      </c>
      <c r="L212" s="793">
        <v>17</v>
      </c>
      <c r="M212" s="793">
        <v>21</v>
      </c>
      <c r="N212" s="793"/>
      <c r="O212" s="793"/>
      <c r="P212" s="793"/>
      <c r="Q212" s="12">
        <f t="shared" si="35"/>
        <v>186</v>
      </c>
      <c r="R212" s="9" t="s">
        <v>980</v>
      </c>
      <c r="S212" s="185" t="s">
        <v>981</v>
      </c>
      <c r="T212" s="36" t="s">
        <v>982</v>
      </c>
      <c r="U212" s="36" t="s">
        <v>983</v>
      </c>
      <c r="V212" s="12" t="s">
        <v>77</v>
      </c>
      <c r="W212" s="9"/>
      <c r="X212" s="9"/>
      <c r="Y212" s="793"/>
      <c r="Z212" s="7">
        <v>14</v>
      </c>
      <c r="AA212" s="9"/>
      <c r="AB212" s="9"/>
      <c r="AC212" s="9">
        <v>14</v>
      </c>
      <c r="AD212" s="9"/>
      <c r="AE212" s="9"/>
      <c r="AF212" s="9">
        <v>0</v>
      </c>
      <c r="AG212" s="9"/>
      <c r="AH212" s="9"/>
      <c r="AI212" s="9">
        <v>0</v>
      </c>
      <c r="AJ212" s="9"/>
      <c r="AK212" s="9"/>
      <c r="AL212" s="9">
        <v>0</v>
      </c>
      <c r="AM212" s="9"/>
      <c r="AN212" s="97">
        <f t="shared" si="47"/>
        <v>62750</v>
      </c>
      <c r="AO212" s="7">
        <f t="shared" si="43"/>
        <v>15000</v>
      </c>
      <c r="AP212" s="7">
        <v>15000</v>
      </c>
      <c r="AQ212" s="7">
        <v>0</v>
      </c>
      <c r="AR212" s="7">
        <v>0</v>
      </c>
      <c r="AS212" s="7">
        <v>0</v>
      </c>
      <c r="AT212" s="7">
        <v>0</v>
      </c>
      <c r="AU212" s="7">
        <v>0</v>
      </c>
      <c r="AV212" s="7">
        <v>0</v>
      </c>
      <c r="AW212" s="7">
        <v>0</v>
      </c>
      <c r="AX212" s="7">
        <v>0</v>
      </c>
      <c r="AY212" s="7">
        <f t="shared" si="48"/>
        <v>15450</v>
      </c>
      <c r="AZ212" s="7">
        <v>15450</v>
      </c>
      <c r="BA212" s="7">
        <v>0</v>
      </c>
      <c r="BB212" s="7">
        <v>0</v>
      </c>
      <c r="BC212" s="7">
        <v>0</v>
      </c>
      <c r="BD212" s="7">
        <v>0</v>
      </c>
      <c r="BE212" s="7">
        <v>0</v>
      </c>
      <c r="BF212" s="7">
        <v>0</v>
      </c>
      <c r="BG212" s="7">
        <v>0</v>
      </c>
      <c r="BH212" s="7">
        <v>0</v>
      </c>
      <c r="BI212" s="7">
        <f t="shared" si="49"/>
        <v>15900</v>
      </c>
      <c r="BJ212" s="7">
        <v>15900</v>
      </c>
      <c r="BK212" s="7">
        <v>0</v>
      </c>
      <c r="BL212" s="7">
        <v>0</v>
      </c>
      <c r="BM212" s="7">
        <v>0</v>
      </c>
      <c r="BN212" s="7">
        <v>0</v>
      </c>
      <c r="BO212" s="7">
        <v>0</v>
      </c>
      <c r="BP212" s="7">
        <v>0</v>
      </c>
      <c r="BQ212" s="7">
        <v>0</v>
      </c>
      <c r="BR212" s="7">
        <v>0</v>
      </c>
      <c r="BS212" s="7">
        <f t="shared" si="50"/>
        <v>16400</v>
      </c>
      <c r="BT212" s="7">
        <v>16400</v>
      </c>
      <c r="BU212" s="7">
        <v>0</v>
      </c>
      <c r="BV212" s="7">
        <v>0</v>
      </c>
      <c r="BW212" s="7">
        <v>0</v>
      </c>
      <c r="BX212" s="7">
        <v>0</v>
      </c>
      <c r="BY212" s="7">
        <v>0</v>
      </c>
      <c r="BZ212" s="7">
        <v>0</v>
      </c>
      <c r="CA212" s="7">
        <v>0</v>
      </c>
      <c r="CB212" s="203"/>
      <c r="CC212" s="42" t="s">
        <v>984</v>
      </c>
      <c r="CD212" s="211"/>
    </row>
    <row r="213" spans="1:82" s="4" customFormat="1" ht="63" customHeight="1">
      <c r="A213" s="3"/>
      <c r="B213" s="840"/>
      <c r="C213" s="843"/>
      <c r="D213" s="847"/>
      <c r="E213" s="810"/>
      <c r="F213" s="805"/>
      <c r="G213" s="817"/>
      <c r="H213" s="791"/>
      <c r="I213" s="792"/>
      <c r="J213" s="797"/>
      <c r="K213" s="797"/>
      <c r="L213" s="793"/>
      <c r="M213" s="793"/>
      <c r="N213" s="793"/>
      <c r="O213" s="793"/>
      <c r="P213" s="793"/>
      <c r="Q213" s="12">
        <f t="shared" si="35"/>
        <v>187</v>
      </c>
      <c r="R213" s="9" t="s">
        <v>980</v>
      </c>
      <c r="S213" s="185" t="s">
        <v>981</v>
      </c>
      <c r="T213" s="36" t="s">
        <v>985</v>
      </c>
      <c r="U213" s="36" t="s">
        <v>986</v>
      </c>
      <c r="V213" s="49" t="s">
        <v>77</v>
      </c>
      <c r="W213" s="9"/>
      <c r="X213" s="9"/>
      <c r="Y213" s="793"/>
      <c r="Z213" s="7">
        <v>4</v>
      </c>
      <c r="AA213" s="9"/>
      <c r="AB213" s="9"/>
      <c r="AC213" s="9">
        <v>1</v>
      </c>
      <c r="AD213" s="9"/>
      <c r="AE213" s="9"/>
      <c r="AF213" s="9">
        <v>2</v>
      </c>
      <c r="AG213" s="9"/>
      <c r="AH213" s="9"/>
      <c r="AI213" s="9">
        <v>3</v>
      </c>
      <c r="AJ213" s="9"/>
      <c r="AK213" s="9"/>
      <c r="AL213" s="9">
        <v>4</v>
      </c>
      <c r="AM213" s="9"/>
      <c r="AN213" s="97">
        <f t="shared" si="47"/>
        <v>4190</v>
      </c>
      <c r="AO213" s="7">
        <f t="shared" si="43"/>
        <v>1000</v>
      </c>
      <c r="AP213" s="7">
        <v>1000</v>
      </c>
      <c r="AQ213" s="7">
        <v>0</v>
      </c>
      <c r="AR213" s="7">
        <v>0</v>
      </c>
      <c r="AS213" s="7">
        <v>0</v>
      </c>
      <c r="AT213" s="7">
        <v>0</v>
      </c>
      <c r="AU213" s="7">
        <v>0</v>
      </c>
      <c r="AV213" s="7">
        <v>0</v>
      </c>
      <c r="AW213" s="7">
        <v>0</v>
      </c>
      <c r="AX213" s="7">
        <v>0</v>
      </c>
      <c r="AY213" s="7">
        <f t="shared" si="48"/>
        <v>1030</v>
      </c>
      <c r="AZ213" s="7">
        <v>1030</v>
      </c>
      <c r="BA213" s="7">
        <v>0</v>
      </c>
      <c r="BB213" s="7">
        <v>0</v>
      </c>
      <c r="BC213" s="7">
        <v>0</v>
      </c>
      <c r="BD213" s="7">
        <v>0</v>
      </c>
      <c r="BE213" s="7">
        <v>0</v>
      </c>
      <c r="BF213" s="7">
        <v>0</v>
      </c>
      <c r="BG213" s="7">
        <v>0</v>
      </c>
      <c r="BH213" s="7">
        <v>0</v>
      </c>
      <c r="BI213" s="7">
        <f t="shared" si="49"/>
        <v>1060</v>
      </c>
      <c r="BJ213" s="7">
        <v>1060</v>
      </c>
      <c r="BK213" s="7">
        <v>0</v>
      </c>
      <c r="BL213" s="7">
        <v>0</v>
      </c>
      <c r="BM213" s="7">
        <v>0</v>
      </c>
      <c r="BN213" s="7">
        <v>0</v>
      </c>
      <c r="BO213" s="7">
        <v>0</v>
      </c>
      <c r="BP213" s="7">
        <v>0</v>
      </c>
      <c r="BQ213" s="7">
        <v>0</v>
      </c>
      <c r="BR213" s="7">
        <v>0</v>
      </c>
      <c r="BS213" s="7">
        <f t="shared" si="50"/>
        <v>1100</v>
      </c>
      <c r="BT213" s="7">
        <v>1100</v>
      </c>
      <c r="BU213" s="7">
        <v>0</v>
      </c>
      <c r="BV213" s="7">
        <v>0</v>
      </c>
      <c r="BW213" s="7">
        <v>0</v>
      </c>
      <c r="BX213" s="7">
        <v>0</v>
      </c>
      <c r="BY213" s="7">
        <v>0</v>
      </c>
      <c r="BZ213" s="7">
        <v>0</v>
      </c>
      <c r="CA213" s="7">
        <v>0</v>
      </c>
      <c r="CB213" s="203"/>
      <c r="CC213" s="42" t="s">
        <v>401</v>
      </c>
      <c r="CD213" s="211"/>
    </row>
    <row r="214" spans="1:82" s="4" customFormat="1" ht="63" customHeight="1">
      <c r="A214" s="3"/>
      <c r="B214" s="840"/>
      <c r="C214" s="843"/>
      <c r="D214" s="847"/>
      <c r="E214" s="815"/>
      <c r="F214" s="805"/>
      <c r="G214" s="817"/>
      <c r="H214" s="791"/>
      <c r="I214" s="791">
        <f>I212+1</f>
        <v>92</v>
      </c>
      <c r="J214" s="797" t="s">
        <v>987</v>
      </c>
      <c r="K214" s="797" t="s">
        <v>988</v>
      </c>
      <c r="L214" s="798">
        <v>1</v>
      </c>
      <c r="M214" s="793">
        <v>3</v>
      </c>
      <c r="N214" s="793"/>
      <c r="O214" s="793"/>
      <c r="P214" s="793"/>
      <c r="Q214" s="12">
        <f t="shared" si="35"/>
        <v>188</v>
      </c>
      <c r="R214" s="9" t="s">
        <v>989</v>
      </c>
      <c r="S214" s="185" t="s">
        <v>990</v>
      </c>
      <c r="T214" s="8" t="s">
        <v>991</v>
      </c>
      <c r="U214" s="36" t="s">
        <v>992</v>
      </c>
      <c r="V214" s="12">
        <v>8</v>
      </c>
      <c r="W214" s="9"/>
      <c r="X214" s="9"/>
      <c r="Y214" s="793"/>
      <c r="Z214" s="7">
        <v>8</v>
      </c>
      <c r="AA214" s="9"/>
      <c r="AB214" s="9"/>
      <c r="AC214" s="9">
        <v>2</v>
      </c>
      <c r="AD214" s="9"/>
      <c r="AE214" s="9"/>
      <c r="AF214" s="9">
        <v>4</v>
      </c>
      <c r="AG214" s="9"/>
      <c r="AH214" s="9"/>
      <c r="AI214" s="9">
        <v>6</v>
      </c>
      <c r="AJ214" s="9"/>
      <c r="AK214" s="9"/>
      <c r="AL214" s="9">
        <v>8</v>
      </c>
      <c r="AM214" s="9"/>
      <c r="AN214" s="97">
        <f t="shared" si="47"/>
        <v>4</v>
      </c>
      <c r="AO214" s="7">
        <f t="shared" si="43"/>
        <v>1</v>
      </c>
      <c r="AP214" s="7">
        <v>1</v>
      </c>
      <c r="AQ214" s="7">
        <v>0</v>
      </c>
      <c r="AR214" s="7">
        <v>0</v>
      </c>
      <c r="AS214" s="7">
        <v>0</v>
      </c>
      <c r="AT214" s="7">
        <v>0</v>
      </c>
      <c r="AU214" s="7">
        <v>0</v>
      </c>
      <c r="AV214" s="7">
        <v>0</v>
      </c>
      <c r="AW214" s="7">
        <v>0</v>
      </c>
      <c r="AX214" s="7">
        <v>0</v>
      </c>
      <c r="AY214" s="7">
        <f t="shared" si="48"/>
        <v>1</v>
      </c>
      <c r="AZ214" s="7">
        <v>1</v>
      </c>
      <c r="BA214" s="7">
        <v>0</v>
      </c>
      <c r="BB214" s="7">
        <v>0</v>
      </c>
      <c r="BC214" s="7">
        <v>0</v>
      </c>
      <c r="BD214" s="7">
        <v>0</v>
      </c>
      <c r="BE214" s="7">
        <v>0</v>
      </c>
      <c r="BF214" s="7">
        <v>0</v>
      </c>
      <c r="BG214" s="7">
        <v>0</v>
      </c>
      <c r="BH214" s="7">
        <v>0</v>
      </c>
      <c r="BI214" s="7">
        <f t="shared" si="49"/>
        <v>1</v>
      </c>
      <c r="BJ214" s="7">
        <v>1</v>
      </c>
      <c r="BK214" s="7">
        <v>0</v>
      </c>
      <c r="BL214" s="7">
        <v>0</v>
      </c>
      <c r="BM214" s="7">
        <v>0</v>
      </c>
      <c r="BN214" s="7">
        <v>0</v>
      </c>
      <c r="BO214" s="7">
        <v>0</v>
      </c>
      <c r="BP214" s="7">
        <v>0</v>
      </c>
      <c r="BQ214" s="7">
        <v>0</v>
      </c>
      <c r="BR214" s="7">
        <v>0</v>
      </c>
      <c r="BS214" s="7">
        <f t="shared" si="50"/>
        <v>1</v>
      </c>
      <c r="BT214" s="7">
        <v>1</v>
      </c>
      <c r="BU214" s="7">
        <v>0</v>
      </c>
      <c r="BV214" s="7">
        <v>0</v>
      </c>
      <c r="BW214" s="7">
        <v>0</v>
      </c>
      <c r="BX214" s="7">
        <v>0</v>
      </c>
      <c r="BY214" s="7">
        <v>0</v>
      </c>
      <c r="BZ214" s="7">
        <v>0</v>
      </c>
      <c r="CA214" s="7">
        <v>0</v>
      </c>
      <c r="CB214" s="203"/>
      <c r="CC214" s="42" t="s">
        <v>984</v>
      </c>
      <c r="CD214" s="211"/>
    </row>
    <row r="215" spans="1:82" s="4" customFormat="1" ht="62.25" customHeight="1">
      <c r="A215" s="3"/>
      <c r="B215" s="840"/>
      <c r="C215" s="843"/>
      <c r="D215" s="847"/>
      <c r="E215" s="815"/>
      <c r="F215" s="805"/>
      <c r="G215" s="817"/>
      <c r="H215" s="791"/>
      <c r="I215" s="791"/>
      <c r="J215" s="797"/>
      <c r="K215" s="797"/>
      <c r="L215" s="798"/>
      <c r="M215" s="793"/>
      <c r="N215" s="793"/>
      <c r="O215" s="793"/>
      <c r="P215" s="793"/>
      <c r="Q215" s="12">
        <f t="shared" si="35"/>
        <v>189</v>
      </c>
      <c r="R215" s="9" t="s">
        <v>989</v>
      </c>
      <c r="S215" s="185" t="s">
        <v>990</v>
      </c>
      <c r="T215" s="8" t="s">
        <v>993</v>
      </c>
      <c r="U215" s="36" t="s">
        <v>994</v>
      </c>
      <c r="V215" s="12">
        <v>8</v>
      </c>
      <c r="W215" s="9"/>
      <c r="X215" s="9"/>
      <c r="Y215" s="793"/>
      <c r="Z215" s="7">
        <v>8</v>
      </c>
      <c r="AA215" s="9"/>
      <c r="AB215" s="9"/>
      <c r="AC215" s="9">
        <v>2</v>
      </c>
      <c r="AD215" s="9"/>
      <c r="AE215" s="9"/>
      <c r="AF215" s="9">
        <v>4</v>
      </c>
      <c r="AG215" s="9"/>
      <c r="AH215" s="9"/>
      <c r="AI215" s="9">
        <v>6</v>
      </c>
      <c r="AJ215" s="9"/>
      <c r="AK215" s="9"/>
      <c r="AL215" s="9">
        <v>8</v>
      </c>
      <c r="AM215" s="9"/>
      <c r="AN215" s="97">
        <f t="shared" si="47"/>
        <v>8310</v>
      </c>
      <c r="AO215" s="7">
        <f t="shared" si="43"/>
        <v>2000</v>
      </c>
      <c r="AP215" s="7">
        <v>2000</v>
      </c>
      <c r="AQ215" s="7">
        <v>0</v>
      </c>
      <c r="AR215" s="7">
        <v>0</v>
      </c>
      <c r="AS215" s="7">
        <v>0</v>
      </c>
      <c r="AT215" s="7">
        <v>0</v>
      </c>
      <c r="AU215" s="7">
        <v>0</v>
      </c>
      <c r="AV215" s="7">
        <v>0</v>
      </c>
      <c r="AW215" s="7">
        <v>0</v>
      </c>
      <c r="AX215" s="7">
        <v>0</v>
      </c>
      <c r="AY215" s="7">
        <f t="shared" si="48"/>
        <v>2050</v>
      </c>
      <c r="AZ215" s="7">
        <v>2050</v>
      </c>
      <c r="BA215" s="7">
        <v>0</v>
      </c>
      <c r="BB215" s="7">
        <v>0</v>
      </c>
      <c r="BC215" s="7">
        <v>0</v>
      </c>
      <c r="BD215" s="7">
        <v>0</v>
      </c>
      <c r="BE215" s="7">
        <v>0</v>
      </c>
      <c r="BF215" s="7">
        <v>0</v>
      </c>
      <c r="BG215" s="7">
        <v>0</v>
      </c>
      <c r="BH215" s="7">
        <v>0</v>
      </c>
      <c r="BI215" s="7">
        <f t="shared" si="49"/>
        <v>2100</v>
      </c>
      <c r="BJ215" s="7">
        <v>2100</v>
      </c>
      <c r="BK215" s="7">
        <v>0</v>
      </c>
      <c r="BL215" s="7">
        <v>0</v>
      </c>
      <c r="BM215" s="7">
        <v>0</v>
      </c>
      <c r="BN215" s="7">
        <v>0</v>
      </c>
      <c r="BO215" s="7">
        <v>0</v>
      </c>
      <c r="BP215" s="7">
        <v>0</v>
      </c>
      <c r="BQ215" s="7">
        <v>0</v>
      </c>
      <c r="BR215" s="7">
        <v>0</v>
      </c>
      <c r="BS215" s="7">
        <f t="shared" si="50"/>
        <v>2160</v>
      </c>
      <c r="BT215" s="7">
        <v>2160</v>
      </c>
      <c r="BU215" s="7">
        <v>0</v>
      </c>
      <c r="BV215" s="7">
        <v>0</v>
      </c>
      <c r="BW215" s="7">
        <v>0</v>
      </c>
      <c r="BX215" s="7">
        <v>0</v>
      </c>
      <c r="BY215" s="7">
        <v>0</v>
      </c>
      <c r="BZ215" s="7">
        <v>0</v>
      </c>
      <c r="CA215" s="7">
        <v>0</v>
      </c>
      <c r="CB215" s="203"/>
      <c r="CC215" s="42" t="s">
        <v>984</v>
      </c>
      <c r="CD215" s="211"/>
    </row>
    <row r="216" spans="1:82" s="4" customFormat="1" ht="56.25" customHeight="1">
      <c r="A216" s="3"/>
      <c r="B216" s="840"/>
      <c r="C216" s="843"/>
      <c r="D216" s="847"/>
      <c r="E216" s="815"/>
      <c r="F216" s="805"/>
      <c r="G216" s="817"/>
      <c r="H216" s="791"/>
      <c r="I216" s="791"/>
      <c r="J216" s="797"/>
      <c r="K216" s="797"/>
      <c r="L216" s="798"/>
      <c r="M216" s="793"/>
      <c r="N216" s="793"/>
      <c r="O216" s="793"/>
      <c r="P216" s="793"/>
      <c r="Q216" s="788">
        <f t="shared" si="35"/>
        <v>190</v>
      </c>
      <c r="R216" s="9" t="s">
        <v>980</v>
      </c>
      <c r="S216" s="185" t="s">
        <v>981</v>
      </c>
      <c r="T216" s="797" t="s">
        <v>995</v>
      </c>
      <c r="U216" s="36" t="s">
        <v>996</v>
      </c>
      <c r="V216" s="12">
        <v>8</v>
      </c>
      <c r="W216" s="9"/>
      <c r="X216" s="9"/>
      <c r="Y216" s="793"/>
      <c r="Z216" s="7">
        <v>8</v>
      </c>
      <c r="AA216" s="9"/>
      <c r="AB216" s="9"/>
      <c r="AC216" s="9">
        <v>2</v>
      </c>
      <c r="AD216" s="9"/>
      <c r="AE216" s="9"/>
      <c r="AF216" s="9">
        <v>4</v>
      </c>
      <c r="AG216" s="9"/>
      <c r="AH216" s="9"/>
      <c r="AI216" s="9">
        <v>6</v>
      </c>
      <c r="AJ216" s="9"/>
      <c r="AK216" s="9"/>
      <c r="AL216" s="9">
        <v>8</v>
      </c>
      <c r="AM216" s="9"/>
      <c r="AN216" s="97">
        <f t="shared" si="47"/>
        <v>4190</v>
      </c>
      <c r="AO216" s="7">
        <f t="shared" si="43"/>
        <v>1000</v>
      </c>
      <c r="AP216" s="7">
        <v>1000</v>
      </c>
      <c r="AQ216" s="7">
        <v>0</v>
      </c>
      <c r="AR216" s="7">
        <v>0</v>
      </c>
      <c r="AS216" s="7">
        <v>0</v>
      </c>
      <c r="AT216" s="7">
        <v>0</v>
      </c>
      <c r="AU216" s="7">
        <v>0</v>
      </c>
      <c r="AV216" s="7">
        <v>0</v>
      </c>
      <c r="AW216" s="7">
        <v>0</v>
      </c>
      <c r="AX216" s="7">
        <v>0</v>
      </c>
      <c r="AY216" s="7">
        <f t="shared" si="48"/>
        <v>1030</v>
      </c>
      <c r="AZ216" s="7">
        <v>1030</v>
      </c>
      <c r="BA216" s="7">
        <v>0</v>
      </c>
      <c r="BB216" s="7">
        <v>0</v>
      </c>
      <c r="BC216" s="7">
        <v>0</v>
      </c>
      <c r="BD216" s="7">
        <v>0</v>
      </c>
      <c r="BE216" s="7">
        <v>0</v>
      </c>
      <c r="BF216" s="7">
        <v>0</v>
      </c>
      <c r="BG216" s="7">
        <v>0</v>
      </c>
      <c r="BH216" s="7">
        <v>0</v>
      </c>
      <c r="BI216" s="7">
        <f t="shared" si="49"/>
        <v>1060</v>
      </c>
      <c r="BJ216" s="7">
        <v>1060</v>
      </c>
      <c r="BK216" s="7">
        <v>0</v>
      </c>
      <c r="BL216" s="7">
        <v>0</v>
      </c>
      <c r="BM216" s="7">
        <v>0</v>
      </c>
      <c r="BN216" s="7">
        <v>0</v>
      </c>
      <c r="BO216" s="7">
        <v>0</v>
      </c>
      <c r="BP216" s="7">
        <v>0</v>
      </c>
      <c r="BQ216" s="7">
        <v>0</v>
      </c>
      <c r="BR216" s="7">
        <v>0</v>
      </c>
      <c r="BS216" s="7">
        <f t="shared" si="50"/>
        <v>1100</v>
      </c>
      <c r="BT216" s="7">
        <v>1100</v>
      </c>
      <c r="BU216" s="7">
        <v>0</v>
      </c>
      <c r="BV216" s="7">
        <v>0</v>
      </c>
      <c r="BW216" s="7">
        <v>0</v>
      </c>
      <c r="BX216" s="7">
        <v>0</v>
      </c>
      <c r="BY216" s="7">
        <v>0</v>
      </c>
      <c r="BZ216" s="7">
        <v>0</v>
      </c>
      <c r="CA216" s="7">
        <v>0</v>
      </c>
      <c r="CB216" s="203"/>
      <c r="CC216" s="42" t="s">
        <v>984</v>
      </c>
      <c r="CD216" s="211"/>
    </row>
    <row r="217" spans="1:82" s="4" customFormat="1" ht="66" customHeight="1">
      <c r="A217" s="3"/>
      <c r="B217" s="840"/>
      <c r="C217" s="843"/>
      <c r="D217" s="847"/>
      <c r="E217" s="810"/>
      <c r="F217" s="805"/>
      <c r="G217" s="817"/>
      <c r="H217" s="791"/>
      <c r="I217" s="791"/>
      <c r="J217" s="797"/>
      <c r="K217" s="797"/>
      <c r="L217" s="798"/>
      <c r="M217" s="793"/>
      <c r="N217" s="793"/>
      <c r="O217" s="793"/>
      <c r="P217" s="793"/>
      <c r="Q217" s="789"/>
      <c r="R217" s="9" t="s">
        <v>980</v>
      </c>
      <c r="S217" s="185" t="s">
        <v>981</v>
      </c>
      <c r="T217" s="797"/>
      <c r="U217" s="36" t="s">
        <v>997</v>
      </c>
      <c r="V217" s="12" t="s">
        <v>77</v>
      </c>
      <c r="W217" s="9"/>
      <c r="X217" s="9"/>
      <c r="Y217" s="793"/>
      <c r="Z217" s="7">
        <v>20</v>
      </c>
      <c r="AA217" s="9"/>
      <c r="AB217" s="9"/>
      <c r="AC217" s="9">
        <v>5</v>
      </c>
      <c r="AD217" s="9"/>
      <c r="AE217" s="9"/>
      <c r="AF217" s="9">
        <v>10</v>
      </c>
      <c r="AG217" s="9"/>
      <c r="AH217" s="9"/>
      <c r="AI217" s="9">
        <v>15</v>
      </c>
      <c r="AJ217" s="9"/>
      <c r="AK217" s="9"/>
      <c r="AL217" s="9">
        <v>20</v>
      </c>
      <c r="AM217" s="9"/>
      <c r="AN217" s="97">
        <f t="shared" si="47"/>
        <v>8310</v>
      </c>
      <c r="AO217" s="7">
        <f t="shared" si="43"/>
        <v>2000</v>
      </c>
      <c r="AP217" s="7">
        <v>2000</v>
      </c>
      <c r="AQ217" s="7">
        <v>0</v>
      </c>
      <c r="AR217" s="7">
        <v>0</v>
      </c>
      <c r="AS217" s="7">
        <v>0</v>
      </c>
      <c r="AT217" s="7">
        <v>0</v>
      </c>
      <c r="AU217" s="7">
        <v>0</v>
      </c>
      <c r="AV217" s="7">
        <v>0</v>
      </c>
      <c r="AW217" s="7">
        <v>0</v>
      </c>
      <c r="AX217" s="7">
        <v>0</v>
      </c>
      <c r="AY217" s="7">
        <f t="shared" si="48"/>
        <v>2050</v>
      </c>
      <c r="AZ217" s="7">
        <v>2050</v>
      </c>
      <c r="BA217" s="7">
        <v>0</v>
      </c>
      <c r="BB217" s="7">
        <v>0</v>
      </c>
      <c r="BC217" s="7">
        <v>0</v>
      </c>
      <c r="BD217" s="7">
        <v>0</v>
      </c>
      <c r="BE217" s="7">
        <v>0</v>
      </c>
      <c r="BF217" s="7">
        <v>0</v>
      </c>
      <c r="BG217" s="7">
        <v>0</v>
      </c>
      <c r="BH217" s="7">
        <v>0</v>
      </c>
      <c r="BI217" s="7">
        <f t="shared" si="49"/>
        <v>2100</v>
      </c>
      <c r="BJ217" s="7">
        <v>2100</v>
      </c>
      <c r="BK217" s="7">
        <v>0</v>
      </c>
      <c r="BL217" s="7">
        <v>0</v>
      </c>
      <c r="BM217" s="7">
        <v>0</v>
      </c>
      <c r="BN217" s="7">
        <v>0</v>
      </c>
      <c r="BO217" s="7">
        <v>0</v>
      </c>
      <c r="BP217" s="7">
        <v>0</v>
      </c>
      <c r="BQ217" s="7">
        <v>0</v>
      </c>
      <c r="BR217" s="7">
        <v>0</v>
      </c>
      <c r="BS217" s="7">
        <f t="shared" si="50"/>
        <v>2160</v>
      </c>
      <c r="BT217" s="7">
        <v>2160</v>
      </c>
      <c r="BU217" s="7">
        <v>0</v>
      </c>
      <c r="BV217" s="7">
        <v>0</v>
      </c>
      <c r="BW217" s="7">
        <v>0</v>
      </c>
      <c r="BX217" s="7">
        <v>0</v>
      </c>
      <c r="BY217" s="7">
        <v>0</v>
      </c>
      <c r="BZ217" s="7">
        <v>0</v>
      </c>
      <c r="CA217" s="7">
        <v>0</v>
      </c>
      <c r="CB217" s="203"/>
      <c r="CC217" s="42" t="s">
        <v>1078</v>
      </c>
      <c r="CD217" s="211"/>
    </row>
    <row r="218" spans="1:82" s="4" customFormat="1" ht="78.75" customHeight="1">
      <c r="A218" s="3"/>
      <c r="B218" s="840"/>
      <c r="C218" s="843"/>
      <c r="D218" s="847"/>
      <c r="E218" s="810"/>
      <c r="F218" s="805"/>
      <c r="G218" s="817"/>
      <c r="H218" s="791"/>
      <c r="I218" s="791"/>
      <c r="J218" s="797"/>
      <c r="K218" s="797"/>
      <c r="L218" s="798"/>
      <c r="M218" s="793"/>
      <c r="N218" s="793"/>
      <c r="O218" s="793"/>
      <c r="P218" s="793"/>
      <c r="Q218" s="12">
        <f>Q216+1</f>
        <v>191</v>
      </c>
      <c r="R218" s="9" t="s">
        <v>980</v>
      </c>
      <c r="S218" s="185" t="s">
        <v>981</v>
      </c>
      <c r="T218" s="36" t="s">
        <v>998</v>
      </c>
      <c r="U218" s="36" t="s">
        <v>999</v>
      </c>
      <c r="V218" s="32" t="s">
        <v>67</v>
      </c>
      <c r="W218" s="9"/>
      <c r="X218" s="9"/>
      <c r="Y218" s="793"/>
      <c r="Z218" s="10">
        <v>1</v>
      </c>
      <c r="AA218" s="9"/>
      <c r="AB218" s="9"/>
      <c r="AC218" s="11">
        <v>1</v>
      </c>
      <c r="AD218" s="9"/>
      <c r="AE218" s="9"/>
      <c r="AF218" s="11">
        <v>1</v>
      </c>
      <c r="AG218" s="9"/>
      <c r="AH218" s="9"/>
      <c r="AI218" s="11">
        <v>1</v>
      </c>
      <c r="AJ218" s="9"/>
      <c r="AK218" s="9"/>
      <c r="AL218" s="11">
        <v>1</v>
      </c>
      <c r="AM218" s="9"/>
      <c r="AN218" s="97">
        <f t="shared" si="47"/>
        <v>8310</v>
      </c>
      <c r="AO218" s="7">
        <f t="shared" si="43"/>
        <v>2000</v>
      </c>
      <c r="AP218" s="7">
        <v>2000</v>
      </c>
      <c r="AQ218" s="7">
        <v>0</v>
      </c>
      <c r="AR218" s="7">
        <v>0</v>
      </c>
      <c r="AS218" s="7">
        <v>0</v>
      </c>
      <c r="AT218" s="7">
        <v>0</v>
      </c>
      <c r="AU218" s="7">
        <v>0</v>
      </c>
      <c r="AV218" s="7">
        <v>0</v>
      </c>
      <c r="AW218" s="7">
        <v>0</v>
      </c>
      <c r="AX218" s="7">
        <v>0</v>
      </c>
      <c r="AY218" s="7">
        <f t="shared" si="48"/>
        <v>2050</v>
      </c>
      <c r="AZ218" s="7">
        <v>2050</v>
      </c>
      <c r="BA218" s="7">
        <v>0</v>
      </c>
      <c r="BB218" s="7">
        <v>0</v>
      </c>
      <c r="BC218" s="7">
        <v>0</v>
      </c>
      <c r="BD218" s="7">
        <v>0</v>
      </c>
      <c r="BE218" s="7">
        <v>0</v>
      </c>
      <c r="BF218" s="7">
        <v>0</v>
      </c>
      <c r="BG218" s="7">
        <v>0</v>
      </c>
      <c r="BH218" s="7">
        <v>0</v>
      </c>
      <c r="BI218" s="7">
        <f t="shared" si="49"/>
        <v>2100</v>
      </c>
      <c r="BJ218" s="7">
        <v>2100</v>
      </c>
      <c r="BK218" s="7">
        <v>0</v>
      </c>
      <c r="BL218" s="7">
        <v>0</v>
      </c>
      <c r="BM218" s="7">
        <v>0</v>
      </c>
      <c r="BN218" s="7">
        <v>0</v>
      </c>
      <c r="BO218" s="7">
        <v>0</v>
      </c>
      <c r="BP218" s="7">
        <v>0</v>
      </c>
      <c r="BQ218" s="7">
        <v>0</v>
      </c>
      <c r="BR218" s="7">
        <v>0</v>
      </c>
      <c r="BS218" s="7">
        <f t="shared" si="50"/>
        <v>2160</v>
      </c>
      <c r="BT218" s="7">
        <v>2160</v>
      </c>
      <c r="BU218" s="7">
        <v>0</v>
      </c>
      <c r="BV218" s="7">
        <v>0</v>
      </c>
      <c r="BW218" s="7">
        <v>0</v>
      </c>
      <c r="BX218" s="7">
        <v>0</v>
      </c>
      <c r="BY218" s="7">
        <v>0</v>
      </c>
      <c r="BZ218" s="7">
        <v>0</v>
      </c>
      <c r="CA218" s="7">
        <v>0</v>
      </c>
      <c r="CB218" s="203"/>
      <c r="CC218" s="42" t="s">
        <v>1077</v>
      </c>
      <c r="CD218" s="211"/>
    </row>
    <row r="219" spans="1:82" s="4" customFormat="1" ht="46.5" customHeight="1">
      <c r="A219" s="3"/>
      <c r="B219" s="840"/>
      <c r="C219" s="843"/>
      <c r="D219" s="847"/>
      <c r="E219" s="811"/>
      <c r="F219" s="805"/>
      <c r="G219" s="818"/>
      <c r="H219" s="792"/>
      <c r="I219" s="792"/>
      <c r="J219" s="797"/>
      <c r="K219" s="797"/>
      <c r="L219" s="798"/>
      <c r="M219" s="793"/>
      <c r="N219" s="793"/>
      <c r="O219" s="793"/>
      <c r="P219" s="793"/>
      <c r="Q219" s="12">
        <f t="shared" si="35"/>
        <v>192</v>
      </c>
      <c r="R219" s="9" t="s">
        <v>891</v>
      </c>
      <c r="S219" s="185" t="s">
        <v>892</v>
      </c>
      <c r="T219" s="13" t="s">
        <v>1000</v>
      </c>
      <c r="U219" s="13" t="s">
        <v>1001</v>
      </c>
      <c r="V219" s="12" t="s">
        <v>77</v>
      </c>
      <c r="W219" s="9"/>
      <c r="X219" s="9"/>
      <c r="Y219" s="793"/>
      <c r="Z219" s="7">
        <v>8</v>
      </c>
      <c r="AA219" s="9"/>
      <c r="AB219" s="9"/>
      <c r="AC219" s="9">
        <v>2</v>
      </c>
      <c r="AD219" s="9"/>
      <c r="AE219" s="9"/>
      <c r="AF219" s="9">
        <v>4</v>
      </c>
      <c r="AG219" s="9"/>
      <c r="AH219" s="9"/>
      <c r="AI219" s="9">
        <v>6</v>
      </c>
      <c r="AJ219" s="9"/>
      <c r="AK219" s="9"/>
      <c r="AL219" s="9">
        <v>8</v>
      </c>
      <c r="AM219" s="9"/>
      <c r="AN219" s="97">
        <f>+AO219+AY219+BI219+BS219</f>
        <v>16750</v>
      </c>
      <c r="AO219" s="7">
        <f t="shared" si="43"/>
        <v>4000</v>
      </c>
      <c r="AP219" s="7">
        <v>4000</v>
      </c>
      <c r="AQ219" s="7">
        <v>0</v>
      </c>
      <c r="AR219" s="7">
        <v>0</v>
      </c>
      <c r="AS219" s="7">
        <v>0</v>
      </c>
      <c r="AT219" s="7">
        <v>0</v>
      </c>
      <c r="AU219" s="7">
        <v>0</v>
      </c>
      <c r="AV219" s="7">
        <v>0</v>
      </c>
      <c r="AW219" s="7">
        <v>0</v>
      </c>
      <c r="AX219" s="7">
        <v>0</v>
      </c>
      <c r="AY219" s="7">
        <f t="shared" si="48"/>
        <v>4120</v>
      </c>
      <c r="AZ219" s="7">
        <v>4120</v>
      </c>
      <c r="BA219" s="7">
        <v>0</v>
      </c>
      <c r="BB219" s="7">
        <v>0</v>
      </c>
      <c r="BC219" s="7">
        <v>0</v>
      </c>
      <c r="BD219" s="7">
        <v>0</v>
      </c>
      <c r="BE219" s="7">
        <v>0</v>
      </c>
      <c r="BF219" s="7">
        <v>0</v>
      </c>
      <c r="BG219" s="7">
        <v>0</v>
      </c>
      <c r="BH219" s="7">
        <v>0</v>
      </c>
      <c r="BI219" s="7">
        <f t="shared" si="49"/>
        <v>4250</v>
      </c>
      <c r="BJ219" s="7">
        <v>4250</v>
      </c>
      <c r="BK219" s="7">
        <v>0</v>
      </c>
      <c r="BL219" s="7">
        <v>0</v>
      </c>
      <c r="BM219" s="7">
        <v>0</v>
      </c>
      <c r="BN219" s="7">
        <v>0</v>
      </c>
      <c r="BO219" s="7">
        <v>0</v>
      </c>
      <c r="BP219" s="7">
        <v>0</v>
      </c>
      <c r="BQ219" s="7">
        <v>0</v>
      </c>
      <c r="BR219" s="7">
        <v>0</v>
      </c>
      <c r="BS219" s="7">
        <f t="shared" si="50"/>
        <v>4380</v>
      </c>
      <c r="BT219" s="7">
        <v>4380</v>
      </c>
      <c r="BU219" s="7">
        <v>0</v>
      </c>
      <c r="BV219" s="7">
        <v>0</v>
      </c>
      <c r="BW219" s="7">
        <v>0</v>
      </c>
      <c r="BX219" s="7">
        <v>0</v>
      </c>
      <c r="BY219" s="7">
        <v>0</v>
      </c>
      <c r="BZ219" s="7">
        <v>0</v>
      </c>
      <c r="CA219" s="7">
        <v>0</v>
      </c>
      <c r="CB219" s="203"/>
      <c r="CC219" s="42" t="s">
        <v>401</v>
      </c>
      <c r="CD219" s="211"/>
    </row>
    <row r="220" spans="1:82" s="162" customFormat="1" ht="21.75" customHeight="1">
      <c r="A220" s="157"/>
      <c r="B220" s="841"/>
      <c r="C220" s="844"/>
      <c r="D220" s="848"/>
      <c r="E220" s="60"/>
      <c r="F220" s="168"/>
      <c r="G220" s="58"/>
      <c r="H220" s="794" t="s">
        <v>1002</v>
      </c>
      <c r="I220" s="795"/>
      <c r="J220" s="795"/>
      <c r="K220" s="795"/>
      <c r="L220" s="795"/>
      <c r="M220" s="795"/>
      <c r="N220" s="795"/>
      <c r="O220" s="795"/>
      <c r="P220" s="795"/>
      <c r="Q220" s="795"/>
      <c r="R220" s="795"/>
      <c r="S220" s="795"/>
      <c r="T220" s="795"/>
      <c r="U220" s="795"/>
      <c r="V220" s="795"/>
      <c r="W220" s="795"/>
      <c r="X220" s="795"/>
      <c r="Y220" s="795"/>
      <c r="Z220" s="795"/>
      <c r="AA220" s="795"/>
      <c r="AB220" s="795"/>
      <c r="AC220" s="795"/>
      <c r="AD220" s="795"/>
      <c r="AE220" s="795"/>
      <c r="AF220" s="795"/>
      <c r="AG220" s="795"/>
      <c r="AH220" s="795"/>
      <c r="AI220" s="795"/>
      <c r="AJ220" s="795"/>
      <c r="AK220" s="795"/>
      <c r="AL220" s="795"/>
      <c r="AM220" s="796"/>
      <c r="AN220" s="169">
        <f>SUM(AN211:AN219)</f>
        <v>114924</v>
      </c>
      <c r="AO220" s="169">
        <f aca="true" t="shared" si="52" ref="AO220:CB220">SUM(AO211:AO219)</f>
        <v>27501</v>
      </c>
      <c r="AP220" s="169">
        <f t="shared" si="52"/>
        <v>27501</v>
      </c>
      <c r="AQ220" s="169">
        <f t="shared" si="52"/>
        <v>0</v>
      </c>
      <c r="AR220" s="169">
        <f t="shared" si="52"/>
        <v>0</v>
      </c>
      <c r="AS220" s="169">
        <f t="shared" si="52"/>
        <v>0</v>
      </c>
      <c r="AT220" s="169">
        <f t="shared" si="52"/>
        <v>0</v>
      </c>
      <c r="AU220" s="169">
        <f t="shared" si="52"/>
        <v>0</v>
      </c>
      <c r="AV220" s="169">
        <f t="shared" si="52"/>
        <v>0</v>
      </c>
      <c r="AW220" s="169">
        <f t="shared" si="52"/>
        <v>0</v>
      </c>
      <c r="AX220" s="169">
        <f t="shared" si="52"/>
        <v>0</v>
      </c>
      <c r="AY220" s="169">
        <f t="shared" si="52"/>
        <v>28301</v>
      </c>
      <c r="AZ220" s="169">
        <f t="shared" si="52"/>
        <v>28301</v>
      </c>
      <c r="BA220" s="169">
        <f t="shared" si="52"/>
        <v>0</v>
      </c>
      <c r="BB220" s="169">
        <f t="shared" si="52"/>
        <v>0</v>
      </c>
      <c r="BC220" s="169">
        <f t="shared" si="52"/>
        <v>0</v>
      </c>
      <c r="BD220" s="169">
        <f t="shared" si="52"/>
        <v>0</v>
      </c>
      <c r="BE220" s="169">
        <f t="shared" si="52"/>
        <v>0</v>
      </c>
      <c r="BF220" s="169">
        <f t="shared" si="52"/>
        <v>0</v>
      </c>
      <c r="BG220" s="169">
        <f t="shared" si="52"/>
        <v>0</v>
      </c>
      <c r="BH220" s="169">
        <f t="shared" si="52"/>
        <v>0</v>
      </c>
      <c r="BI220" s="169">
        <f t="shared" si="52"/>
        <v>29111</v>
      </c>
      <c r="BJ220" s="169">
        <f t="shared" si="52"/>
        <v>29111</v>
      </c>
      <c r="BK220" s="169">
        <f t="shared" si="52"/>
        <v>0</v>
      </c>
      <c r="BL220" s="169">
        <f t="shared" si="52"/>
        <v>0</v>
      </c>
      <c r="BM220" s="169">
        <f t="shared" si="52"/>
        <v>0</v>
      </c>
      <c r="BN220" s="169">
        <f t="shared" si="52"/>
        <v>0</v>
      </c>
      <c r="BO220" s="169">
        <f t="shared" si="52"/>
        <v>0</v>
      </c>
      <c r="BP220" s="169">
        <f t="shared" si="52"/>
        <v>0</v>
      </c>
      <c r="BQ220" s="169">
        <f t="shared" si="52"/>
        <v>0</v>
      </c>
      <c r="BR220" s="169">
        <f t="shared" si="52"/>
        <v>0</v>
      </c>
      <c r="BS220" s="169">
        <f t="shared" si="52"/>
        <v>30011</v>
      </c>
      <c r="BT220" s="169">
        <f t="shared" si="52"/>
        <v>30011</v>
      </c>
      <c r="BU220" s="169">
        <f t="shared" si="52"/>
        <v>0</v>
      </c>
      <c r="BV220" s="169">
        <f t="shared" si="52"/>
        <v>0</v>
      </c>
      <c r="BW220" s="169">
        <f t="shared" si="52"/>
        <v>0</v>
      </c>
      <c r="BX220" s="169">
        <f t="shared" si="52"/>
        <v>0</v>
      </c>
      <c r="BY220" s="169">
        <f t="shared" si="52"/>
        <v>0</v>
      </c>
      <c r="BZ220" s="169">
        <f t="shared" si="52"/>
        <v>0</v>
      </c>
      <c r="CA220" s="169">
        <f t="shared" si="52"/>
        <v>0</v>
      </c>
      <c r="CB220" s="207">
        <f t="shared" si="52"/>
        <v>0</v>
      </c>
      <c r="CC220" s="219"/>
      <c r="CD220" s="211"/>
    </row>
    <row r="221" spans="1:82" s="4" customFormat="1" ht="42" customHeight="1">
      <c r="A221" s="3"/>
      <c r="B221" s="840"/>
      <c r="C221" s="843"/>
      <c r="D221" s="847"/>
      <c r="E221" s="809" t="s">
        <v>1003</v>
      </c>
      <c r="F221" s="809"/>
      <c r="G221" s="812" t="s">
        <v>1004</v>
      </c>
      <c r="H221" s="790" t="s">
        <v>1005</v>
      </c>
      <c r="I221" s="790">
        <f>I214+1</f>
        <v>93</v>
      </c>
      <c r="J221" s="797" t="s">
        <v>1006</v>
      </c>
      <c r="K221" s="797" t="s">
        <v>1007</v>
      </c>
      <c r="L221" s="1015">
        <v>0</v>
      </c>
      <c r="M221" s="1015">
        <v>4</v>
      </c>
      <c r="N221" s="1015"/>
      <c r="O221" s="1015"/>
      <c r="P221" s="1015"/>
      <c r="Q221" s="12">
        <f>Q219+1</f>
        <v>193</v>
      </c>
      <c r="R221" s="9" t="s">
        <v>1008</v>
      </c>
      <c r="S221" s="185" t="s">
        <v>1009</v>
      </c>
      <c r="T221" s="8" t="s">
        <v>1010</v>
      </c>
      <c r="U221" s="36" t="s">
        <v>1011</v>
      </c>
      <c r="V221" s="49" t="s">
        <v>67</v>
      </c>
      <c r="W221" s="9"/>
      <c r="X221" s="9"/>
      <c r="Y221" s="1015"/>
      <c r="Z221" s="7">
        <v>1</v>
      </c>
      <c r="AA221" s="9"/>
      <c r="AB221" s="9"/>
      <c r="AC221" s="9">
        <v>1</v>
      </c>
      <c r="AD221" s="9"/>
      <c r="AE221" s="9"/>
      <c r="AF221" s="9">
        <v>1</v>
      </c>
      <c r="AG221" s="9"/>
      <c r="AH221" s="9"/>
      <c r="AI221" s="9">
        <v>1</v>
      </c>
      <c r="AJ221" s="9"/>
      <c r="AK221" s="9"/>
      <c r="AL221" s="9">
        <v>1</v>
      </c>
      <c r="AM221" s="9"/>
      <c r="AN221" s="97">
        <f t="shared" si="47"/>
        <v>12000</v>
      </c>
      <c r="AO221" s="7">
        <f t="shared" si="43"/>
        <v>0</v>
      </c>
      <c r="AP221" s="7">
        <v>0</v>
      </c>
      <c r="AQ221" s="7">
        <v>0</v>
      </c>
      <c r="AR221" s="7">
        <v>0</v>
      </c>
      <c r="AS221" s="7">
        <v>0</v>
      </c>
      <c r="AT221" s="7">
        <v>0</v>
      </c>
      <c r="AU221" s="7">
        <v>0</v>
      </c>
      <c r="AV221" s="7">
        <v>0</v>
      </c>
      <c r="AW221" s="7">
        <v>0</v>
      </c>
      <c r="AX221" s="7">
        <v>0</v>
      </c>
      <c r="AY221" s="7">
        <f t="shared" si="48"/>
        <v>12000</v>
      </c>
      <c r="AZ221" s="7">
        <v>0</v>
      </c>
      <c r="BA221" s="7">
        <v>0</v>
      </c>
      <c r="BB221" s="7">
        <v>12000</v>
      </c>
      <c r="BC221" s="7">
        <v>0</v>
      </c>
      <c r="BD221" s="7">
        <v>0</v>
      </c>
      <c r="BE221" s="7">
        <v>0</v>
      </c>
      <c r="BF221" s="7">
        <v>0</v>
      </c>
      <c r="BG221" s="7">
        <v>0</v>
      </c>
      <c r="BH221" s="7">
        <v>0</v>
      </c>
      <c r="BI221" s="7">
        <f t="shared" si="49"/>
        <v>0</v>
      </c>
      <c r="BJ221" s="7">
        <v>0</v>
      </c>
      <c r="BK221" s="7">
        <v>0</v>
      </c>
      <c r="BL221" s="7">
        <v>0</v>
      </c>
      <c r="BM221" s="7">
        <v>0</v>
      </c>
      <c r="BN221" s="7">
        <v>0</v>
      </c>
      <c r="BO221" s="7">
        <v>0</v>
      </c>
      <c r="BP221" s="7">
        <v>0</v>
      </c>
      <c r="BQ221" s="7">
        <v>0</v>
      </c>
      <c r="BR221" s="7">
        <v>0</v>
      </c>
      <c r="BS221" s="7">
        <f t="shared" si="50"/>
        <v>0</v>
      </c>
      <c r="BT221" s="7">
        <v>0</v>
      </c>
      <c r="BU221" s="7">
        <v>0</v>
      </c>
      <c r="BV221" s="7">
        <v>0</v>
      </c>
      <c r="BW221" s="7">
        <v>0</v>
      </c>
      <c r="BX221" s="7">
        <v>0</v>
      </c>
      <c r="BY221" s="7">
        <v>0</v>
      </c>
      <c r="BZ221" s="7">
        <v>0</v>
      </c>
      <c r="CA221" s="7">
        <v>0</v>
      </c>
      <c r="CB221" s="203"/>
      <c r="CC221" s="42" t="s">
        <v>1012</v>
      </c>
      <c r="CD221" s="211"/>
    </row>
    <row r="222" spans="1:82" s="4" customFormat="1" ht="51.75" customHeight="1">
      <c r="A222" s="3"/>
      <c r="B222" s="840"/>
      <c r="C222" s="843"/>
      <c r="D222" s="847"/>
      <c r="E222" s="810"/>
      <c r="F222" s="810"/>
      <c r="G222" s="813"/>
      <c r="H222" s="791"/>
      <c r="I222" s="791"/>
      <c r="J222" s="797"/>
      <c r="K222" s="797"/>
      <c r="L222" s="1015"/>
      <c r="M222" s="1015"/>
      <c r="N222" s="1015"/>
      <c r="O222" s="1015"/>
      <c r="P222" s="1015"/>
      <c r="Q222" s="12">
        <f t="shared" si="35"/>
        <v>194</v>
      </c>
      <c r="R222" s="9" t="s">
        <v>1008</v>
      </c>
      <c r="S222" s="185" t="s">
        <v>1009</v>
      </c>
      <c r="T222" s="8" t="s">
        <v>1013</v>
      </c>
      <c r="U222" s="36" t="s">
        <v>1014</v>
      </c>
      <c r="V222" s="12" t="s">
        <v>77</v>
      </c>
      <c r="W222" s="9"/>
      <c r="X222" s="9">
        <v>0</v>
      </c>
      <c r="Y222" s="1015"/>
      <c r="Z222" s="7">
        <v>8</v>
      </c>
      <c r="AA222" s="9"/>
      <c r="AB222" s="9"/>
      <c r="AC222" s="9">
        <v>2</v>
      </c>
      <c r="AD222" s="9"/>
      <c r="AE222" s="9"/>
      <c r="AF222" s="9">
        <v>4</v>
      </c>
      <c r="AG222" s="9"/>
      <c r="AH222" s="9"/>
      <c r="AI222" s="9">
        <v>6</v>
      </c>
      <c r="AJ222" s="9"/>
      <c r="AK222" s="9"/>
      <c r="AL222" s="9">
        <v>8</v>
      </c>
      <c r="AM222" s="9"/>
      <c r="AN222" s="97">
        <f t="shared" si="47"/>
        <v>20700</v>
      </c>
      <c r="AO222" s="7">
        <f t="shared" si="43"/>
        <v>2000</v>
      </c>
      <c r="AP222" s="7">
        <v>0</v>
      </c>
      <c r="AQ222" s="7">
        <v>0</v>
      </c>
      <c r="AR222" s="7">
        <v>2000</v>
      </c>
      <c r="AS222" s="7">
        <v>0</v>
      </c>
      <c r="AT222" s="7">
        <v>0</v>
      </c>
      <c r="AU222" s="7">
        <v>0</v>
      </c>
      <c r="AV222" s="7">
        <v>0</v>
      </c>
      <c r="AW222" s="7">
        <v>0</v>
      </c>
      <c r="AX222" s="7">
        <v>0</v>
      </c>
      <c r="AY222" s="7">
        <f t="shared" si="48"/>
        <v>6000</v>
      </c>
      <c r="AZ222" s="7">
        <v>0</v>
      </c>
      <c r="BA222" s="7">
        <v>0</v>
      </c>
      <c r="BB222" s="7">
        <v>6000</v>
      </c>
      <c r="BC222" s="7">
        <v>0</v>
      </c>
      <c r="BD222" s="7">
        <v>0</v>
      </c>
      <c r="BE222" s="7">
        <v>0</v>
      </c>
      <c r="BF222" s="7">
        <v>0</v>
      </c>
      <c r="BG222" s="7">
        <v>0</v>
      </c>
      <c r="BH222" s="7">
        <v>0</v>
      </c>
      <c r="BI222" s="7">
        <f t="shared" si="49"/>
        <v>6200</v>
      </c>
      <c r="BJ222" s="7">
        <v>0</v>
      </c>
      <c r="BK222" s="7">
        <v>0</v>
      </c>
      <c r="BL222" s="7">
        <v>6200</v>
      </c>
      <c r="BM222" s="7">
        <v>0</v>
      </c>
      <c r="BN222" s="7">
        <v>0</v>
      </c>
      <c r="BO222" s="7">
        <v>0</v>
      </c>
      <c r="BP222" s="7">
        <v>0</v>
      </c>
      <c r="BQ222" s="7">
        <v>0</v>
      </c>
      <c r="BR222" s="7">
        <v>0</v>
      </c>
      <c r="BS222" s="7">
        <f t="shared" si="50"/>
        <v>6500</v>
      </c>
      <c r="BT222" s="7">
        <v>0</v>
      </c>
      <c r="BU222" s="7">
        <v>0</v>
      </c>
      <c r="BV222" s="7">
        <v>6500</v>
      </c>
      <c r="BW222" s="7">
        <v>0</v>
      </c>
      <c r="BX222" s="7">
        <v>0</v>
      </c>
      <c r="BY222" s="7">
        <v>0</v>
      </c>
      <c r="BZ222" s="7">
        <v>0</v>
      </c>
      <c r="CA222" s="7">
        <v>0</v>
      </c>
      <c r="CB222" s="203"/>
      <c r="CC222" s="42" t="s">
        <v>1012</v>
      </c>
      <c r="CD222" s="211"/>
    </row>
    <row r="223" spans="1:82" s="4" customFormat="1" ht="38.25" customHeight="1">
      <c r="A223" s="3"/>
      <c r="B223" s="840"/>
      <c r="C223" s="843"/>
      <c r="D223" s="847"/>
      <c r="E223" s="810"/>
      <c r="F223" s="810"/>
      <c r="G223" s="813"/>
      <c r="H223" s="791"/>
      <c r="I223" s="791"/>
      <c r="J223" s="797"/>
      <c r="K223" s="797"/>
      <c r="L223" s="1015"/>
      <c r="M223" s="1015"/>
      <c r="N223" s="1015"/>
      <c r="O223" s="1015"/>
      <c r="P223" s="1015"/>
      <c r="Q223" s="12">
        <f t="shared" si="35"/>
        <v>195</v>
      </c>
      <c r="R223" s="9" t="s">
        <v>1008</v>
      </c>
      <c r="S223" s="185" t="s">
        <v>1009</v>
      </c>
      <c r="T223" s="8" t="s">
        <v>1015</v>
      </c>
      <c r="U223" s="36" t="s">
        <v>1016</v>
      </c>
      <c r="V223" s="41" t="s">
        <v>67</v>
      </c>
      <c r="W223" s="9"/>
      <c r="X223" s="9">
        <v>0</v>
      </c>
      <c r="Y223" s="1015"/>
      <c r="Z223" s="7">
        <v>1</v>
      </c>
      <c r="AA223" s="9"/>
      <c r="AB223" s="9"/>
      <c r="AC223" s="9">
        <v>1</v>
      </c>
      <c r="AD223" s="9"/>
      <c r="AE223" s="9"/>
      <c r="AF223" s="9">
        <v>1</v>
      </c>
      <c r="AG223" s="9"/>
      <c r="AH223" s="9"/>
      <c r="AI223" s="9">
        <v>1</v>
      </c>
      <c r="AJ223" s="9"/>
      <c r="AK223" s="9"/>
      <c r="AL223" s="9">
        <v>1</v>
      </c>
      <c r="AM223" s="9"/>
      <c r="AN223" s="97">
        <f t="shared" si="47"/>
        <v>4000</v>
      </c>
      <c r="AO223" s="7">
        <f t="shared" si="43"/>
        <v>1000</v>
      </c>
      <c r="AP223" s="7">
        <v>0</v>
      </c>
      <c r="AQ223" s="7">
        <v>0</v>
      </c>
      <c r="AR223" s="7">
        <v>1000</v>
      </c>
      <c r="AS223" s="7">
        <v>0</v>
      </c>
      <c r="AT223" s="7">
        <v>0</v>
      </c>
      <c r="AU223" s="7">
        <v>0</v>
      </c>
      <c r="AV223" s="7">
        <v>0</v>
      </c>
      <c r="AW223" s="7">
        <v>0</v>
      </c>
      <c r="AX223" s="7">
        <v>0</v>
      </c>
      <c r="AY223" s="7">
        <f t="shared" si="48"/>
        <v>1000</v>
      </c>
      <c r="AZ223" s="7">
        <v>0</v>
      </c>
      <c r="BA223" s="7">
        <v>0</v>
      </c>
      <c r="BB223" s="7">
        <v>1000</v>
      </c>
      <c r="BC223" s="7">
        <v>0</v>
      </c>
      <c r="BD223" s="7">
        <v>0</v>
      </c>
      <c r="BE223" s="7">
        <v>0</v>
      </c>
      <c r="BF223" s="7">
        <v>0</v>
      </c>
      <c r="BG223" s="7">
        <v>0</v>
      </c>
      <c r="BH223" s="7">
        <v>0</v>
      </c>
      <c r="BI223" s="7">
        <f t="shared" si="49"/>
        <v>1000</v>
      </c>
      <c r="BJ223" s="7">
        <v>0</v>
      </c>
      <c r="BK223" s="7">
        <v>0</v>
      </c>
      <c r="BL223" s="7">
        <v>1000</v>
      </c>
      <c r="BM223" s="7">
        <v>0</v>
      </c>
      <c r="BN223" s="7">
        <v>0</v>
      </c>
      <c r="BO223" s="7">
        <v>0</v>
      </c>
      <c r="BP223" s="7">
        <v>0</v>
      </c>
      <c r="BQ223" s="7">
        <v>0</v>
      </c>
      <c r="BR223" s="7">
        <v>0</v>
      </c>
      <c r="BS223" s="7">
        <f t="shared" si="50"/>
        <v>1000</v>
      </c>
      <c r="BT223" s="7">
        <v>0</v>
      </c>
      <c r="BU223" s="7">
        <v>0</v>
      </c>
      <c r="BV223" s="7">
        <v>1000</v>
      </c>
      <c r="BW223" s="7">
        <v>0</v>
      </c>
      <c r="BX223" s="7">
        <v>0</v>
      </c>
      <c r="BY223" s="7">
        <v>0</v>
      </c>
      <c r="BZ223" s="7">
        <v>0</v>
      </c>
      <c r="CA223" s="7">
        <v>0</v>
      </c>
      <c r="CB223" s="203"/>
      <c r="CC223" s="42" t="s">
        <v>1012</v>
      </c>
      <c r="CD223" s="211"/>
    </row>
    <row r="224" spans="1:82" s="4" customFormat="1" ht="44.25" customHeight="1">
      <c r="A224" s="3"/>
      <c r="B224" s="840"/>
      <c r="C224" s="843"/>
      <c r="D224" s="847"/>
      <c r="E224" s="810"/>
      <c r="F224" s="810"/>
      <c r="G224" s="813"/>
      <c r="H224" s="791"/>
      <c r="I224" s="791"/>
      <c r="J224" s="797"/>
      <c r="K224" s="797"/>
      <c r="L224" s="1015"/>
      <c r="M224" s="1015"/>
      <c r="N224" s="1015"/>
      <c r="O224" s="1015"/>
      <c r="P224" s="1015"/>
      <c r="Q224" s="12">
        <f aca="true" t="shared" si="53" ref="Q224:Q238">Q223+1</f>
        <v>196</v>
      </c>
      <c r="R224" s="9" t="s">
        <v>1008</v>
      </c>
      <c r="S224" s="185" t="s">
        <v>1009</v>
      </c>
      <c r="T224" s="8" t="s">
        <v>1017</v>
      </c>
      <c r="U224" s="36" t="s">
        <v>1018</v>
      </c>
      <c r="V224" s="41" t="s">
        <v>77</v>
      </c>
      <c r="W224" s="9"/>
      <c r="X224" s="9"/>
      <c r="Y224" s="1015"/>
      <c r="Z224" s="7">
        <v>4</v>
      </c>
      <c r="AA224" s="9"/>
      <c r="AB224" s="9"/>
      <c r="AC224" s="9">
        <v>1</v>
      </c>
      <c r="AD224" s="9"/>
      <c r="AE224" s="9"/>
      <c r="AF224" s="9">
        <v>2</v>
      </c>
      <c r="AG224" s="9"/>
      <c r="AH224" s="9"/>
      <c r="AI224" s="9">
        <v>3</v>
      </c>
      <c r="AJ224" s="9"/>
      <c r="AK224" s="9"/>
      <c r="AL224" s="9">
        <v>4</v>
      </c>
      <c r="AM224" s="9"/>
      <c r="AN224" s="97">
        <f t="shared" si="47"/>
        <v>9300</v>
      </c>
      <c r="AO224" s="7">
        <f t="shared" si="43"/>
        <v>0</v>
      </c>
      <c r="AP224" s="7">
        <v>0</v>
      </c>
      <c r="AQ224" s="7">
        <v>0</v>
      </c>
      <c r="AR224" s="7">
        <v>0</v>
      </c>
      <c r="AS224" s="7">
        <v>0</v>
      </c>
      <c r="AT224" s="7">
        <v>0</v>
      </c>
      <c r="AU224" s="7">
        <v>0</v>
      </c>
      <c r="AV224" s="7">
        <v>0</v>
      </c>
      <c r="AW224" s="7">
        <v>0</v>
      </c>
      <c r="AX224" s="7">
        <v>0</v>
      </c>
      <c r="AY224" s="7">
        <f t="shared" si="48"/>
        <v>3000</v>
      </c>
      <c r="AZ224" s="7">
        <v>0</v>
      </c>
      <c r="BA224" s="7">
        <v>0</v>
      </c>
      <c r="BB224" s="7">
        <v>3000</v>
      </c>
      <c r="BC224" s="7">
        <v>0</v>
      </c>
      <c r="BD224" s="7">
        <v>0</v>
      </c>
      <c r="BE224" s="7">
        <v>0</v>
      </c>
      <c r="BF224" s="7">
        <v>0</v>
      </c>
      <c r="BG224" s="7">
        <v>0</v>
      </c>
      <c r="BH224" s="7">
        <v>0</v>
      </c>
      <c r="BI224" s="7">
        <f t="shared" si="49"/>
        <v>3100</v>
      </c>
      <c r="BJ224" s="7">
        <v>0</v>
      </c>
      <c r="BK224" s="7">
        <v>0</v>
      </c>
      <c r="BL224" s="7">
        <v>3100</v>
      </c>
      <c r="BM224" s="7">
        <v>0</v>
      </c>
      <c r="BN224" s="7">
        <v>0</v>
      </c>
      <c r="BO224" s="7">
        <v>0</v>
      </c>
      <c r="BP224" s="7">
        <v>0</v>
      </c>
      <c r="BQ224" s="7">
        <v>0</v>
      </c>
      <c r="BR224" s="7">
        <v>0</v>
      </c>
      <c r="BS224" s="7">
        <f t="shared" si="50"/>
        <v>3200</v>
      </c>
      <c r="BT224" s="7">
        <v>0</v>
      </c>
      <c r="BU224" s="7">
        <v>0</v>
      </c>
      <c r="BV224" s="7">
        <v>3200</v>
      </c>
      <c r="BW224" s="7">
        <v>0</v>
      </c>
      <c r="BX224" s="7">
        <v>0</v>
      </c>
      <c r="BY224" s="7">
        <v>0</v>
      </c>
      <c r="BZ224" s="7">
        <v>0</v>
      </c>
      <c r="CA224" s="7">
        <v>0</v>
      </c>
      <c r="CB224" s="203"/>
      <c r="CC224" s="42" t="s">
        <v>1012</v>
      </c>
      <c r="CD224" s="211"/>
    </row>
    <row r="225" spans="1:82" s="4" customFormat="1" ht="43.5" customHeight="1">
      <c r="A225" s="3"/>
      <c r="B225" s="840"/>
      <c r="C225" s="843"/>
      <c r="D225" s="847"/>
      <c r="E225" s="810"/>
      <c r="F225" s="810"/>
      <c r="G225" s="813"/>
      <c r="H225" s="792"/>
      <c r="I225" s="792"/>
      <c r="J225" s="797"/>
      <c r="K225" s="797"/>
      <c r="L225" s="1015"/>
      <c r="M225" s="1015"/>
      <c r="N225" s="1015"/>
      <c r="O225" s="1015"/>
      <c r="P225" s="1015"/>
      <c r="Q225" s="12">
        <f t="shared" si="53"/>
        <v>197</v>
      </c>
      <c r="R225" s="9" t="s">
        <v>1008</v>
      </c>
      <c r="S225" s="185" t="s">
        <v>1009</v>
      </c>
      <c r="T225" s="8" t="s">
        <v>1019</v>
      </c>
      <c r="U225" s="13" t="s">
        <v>1020</v>
      </c>
      <c r="V225" s="41" t="s">
        <v>77</v>
      </c>
      <c r="W225" s="9"/>
      <c r="X225" s="9"/>
      <c r="Y225" s="1015"/>
      <c r="Z225" s="7">
        <v>8</v>
      </c>
      <c r="AA225" s="9"/>
      <c r="AB225" s="9"/>
      <c r="AC225" s="9">
        <v>2</v>
      </c>
      <c r="AD225" s="9"/>
      <c r="AE225" s="9"/>
      <c r="AF225" s="9">
        <v>4</v>
      </c>
      <c r="AG225" s="9"/>
      <c r="AH225" s="9"/>
      <c r="AI225" s="9">
        <v>6</v>
      </c>
      <c r="AJ225" s="9"/>
      <c r="AK225" s="9"/>
      <c r="AL225" s="9">
        <v>8</v>
      </c>
      <c r="AM225" s="9"/>
      <c r="AN225" s="97">
        <f t="shared" si="47"/>
        <v>4960</v>
      </c>
      <c r="AO225" s="7">
        <v>1200</v>
      </c>
      <c r="AP225" s="7">
        <v>0</v>
      </c>
      <c r="AQ225" s="7">
        <v>0</v>
      </c>
      <c r="AR225" s="7">
        <v>0</v>
      </c>
      <c r="AS225" s="7">
        <v>0</v>
      </c>
      <c r="AT225" s="7">
        <v>0</v>
      </c>
      <c r="AU225" s="7">
        <v>0</v>
      </c>
      <c r="AV225" s="7">
        <v>0</v>
      </c>
      <c r="AW225" s="7">
        <v>0</v>
      </c>
      <c r="AX225" s="7">
        <v>0</v>
      </c>
      <c r="AY225" s="7">
        <f t="shared" si="48"/>
        <v>1230</v>
      </c>
      <c r="AZ225" s="7">
        <v>1230</v>
      </c>
      <c r="BA225" s="7">
        <v>0</v>
      </c>
      <c r="BB225" s="7">
        <v>0</v>
      </c>
      <c r="BC225" s="7">
        <v>0</v>
      </c>
      <c r="BD225" s="7">
        <v>0</v>
      </c>
      <c r="BE225" s="7">
        <v>0</v>
      </c>
      <c r="BF225" s="7">
        <v>0</v>
      </c>
      <c r="BG225" s="7">
        <v>0</v>
      </c>
      <c r="BH225" s="7">
        <v>0</v>
      </c>
      <c r="BI225" s="7">
        <f t="shared" si="49"/>
        <v>1250</v>
      </c>
      <c r="BJ225" s="7">
        <v>1250</v>
      </c>
      <c r="BK225" s="7">
        <v>0</v>
      </c>
      <c r="BL225" s="7">
        <v>0</v>
      </c>
      <c r="BM225" s="7">
        <v>0</v>
      </c>
      <c r="BN225" s="7">
        <v>0</v>
      </c>
      <c r="BO225" s="7">
        <v>0</v>
      </c>
      <c r="BP225" s="7">
        <v>0</v>
      </c>
      <c r="BQ225" s="7">
        <v>0</v>
      </c>
      <c r="BR225" s="7">
        <v>0</v>
      </c>
      <c r="BS225" s="7">
        <f t="shared" si="50"/>
        <v>1280</v>
      </c>
      <c r="BT225" s="7">
        <v>1280</v>
      </c>
      <c r="BU225" s="7">
        <v>0</v>
      </c>
      <c r="BV225" s="7">
        <v>0</v>
      </c>
      <c r="BW225" s="7">
        <v>0</v>
      </c>
      <c r="BX225" s="7">
        <v>0</v>
      </c>
      <c r="BY225" s="7">
        <v>0</v>
      </c>
      <c r="BZ225" s="7">
        <v>0</v>
      </c>
      <c r="CA225" s="7">
        <v>0</v>
      </c>
      <c r="CB225" s="203"/>
      <c r="CC225" s="42" t="s">
        <v>1012</v>
      </c>
      <c r="CD225" s="211"/>
    </row>
    <row r="226" spans="1:82" s="4" customFormat="1" ht="81.75" customHeight="1">
      <c r="A226" s="3"/>
      <c r="B226" s="840"/>
      <c r="C226" s="843"/>
      <c r="D226" s="847"/>
      <c r="E226" s="810"/>
      <c r="F226" s="810"/>
      <c r="G226" s="813"/>
      <c r="H226" s="790" t="s">
        <v>1005</v>
      </c>
      <c r="I226" s="790">
        <f>I221+1</f>
        <v>94</v>
      </c>
      <c r="J226" s="797" t="s">
        <v>1021</v>
      </c>
      <c r="K226" s="797" t="s">
        <v>1022</v>
      </c>
      <c r="L226" s="798">
        <v>4</v>
      </c>
      <c r="M226" s="798" t="s">
        <v>1023</v>
      </c>
      <c r="N226" s="798"/>
      <c r="O226" s="798"/>
      <c r="P226" s="798"/>
      <c r="Q226" s="12">
        <f>Q225+1</f>
        <v>198</v>
      </c>
      <c r="R226" s="9" t="s">
        <v>1024</v>
      </c>
      <c r="S226" s="185" t="s">
        <v>1025</v>
      </c>
      <c r="T226" s="14" t="s">
        <v>1026</v>
      </c>
      <c r="U226" s="13" t="s">
        <v>1027</v>
      </c>
      <c r="V226" s="12" t="s">
        <v>67</v>
      </c>
      <c r="W226" s="9"/>
      <c r="X226" s="9"/>
      <c r="Y226" s="798"/>
      <c r="Z226" s="7">
        <v>4</v>
      </c>
      <c r="AA226" s="9"/>
      <c r="AB226" s="9"/>
      <c r="AC226" s="9">
        <v>4</v>
      </c>
      <c r="AD226" s="9"/>
      <c r="AE226" s="9"/>
      <c r="AF226" s="9">
        <v>4</v>
      </c>
      <c r="AG226" s="9"/>
      <c r="AH226" s="9"/>
      <c r="AI226" s="9">
        <v>4</v>
      </c>
      <c r="AJ226" s="9"/>
      <c r="AK226" s="9"/>
      <c r="AL226" s="9">
        <v>4</v>
      </c>
      <c r="AM226" s="9"/>
      <c r="AN226" s="97">
        <f t="shared" si="47"/>
        <v>4150</v>
      </c>
      <c r="AO226" s="7">
        <f aca="true" t="shared" si="54" ref="AO226:AO238">SUM(AP226:AW226)</f>
        <v>1000</v>
      </c>
      <c r="AP226" s="7">
        <v>1000</v>
      </c>
      <c r="AQ226" s="7">
        <v>0</v>
      </c>
      <c r="AR226" s="7">
        <v>0</v>
      </c>
      <c r="AS226" s="7">
        <v>0</v>
      </c>
      <c r="AT226" s="7">
        <v>0</v>
      </c>
      <c r="AU226" s="7">
        <v>0</v>
      </c>
      <c r="AV226" s="7">
        <v>0</v>
      </c>
      <c r="AW226" s="7">
        <v>0</v>
      </c>
      <c r="AX226" s="7">
        <v>0</v>
      </c>
      <c r="AY226" s="7">
        <f aca="true" t="shared" si="55" ref="AY226:AY238">SUM(AZ226:BG226)</f>
        <v>1020</v>
      </c>
      <c r="AZ226" s="7">
        <v>1020</v>
      </c>
      <c r="BA226" s="7">
        <v>0</v>
      </c>
      <c r="BB226" s="7">
        <v>0</v>
      </c>
      <c r="BC226" s="7">
        <v>0</v>
      </c>
      <c r="BD226" s="7">
        <v>0</v>
      </c>
      <c r="BE226" s="7">
        <v>0</v>
      </c>
      <c r="BF226" s="7">
        <v>0</v>
      </c>
      <c r="BG226" s="7">
        <v>0</v>
      </c>
      <c r="BH226" s="7">
        <v>0</v>
      </c>
      <c r="BI226" s="7">
        <f t="shared" si="49"/>
        <v>1050</v>
      </c>
      <c r="BJ226" s="7">
        <v>1050</v>
      </c>
      <c r="BK226" s="7">
        <v>0</v>
      </c>
      <c r="BL226" s="7">
        <v>0</v>
      </c>
      <c r="BM226" s="7">
        <v>0</v>
      </c>
      <c r="BN226" s="7">
        <v>0</v>
      </c>
      <c r="BO226" s="7">
        <v>0</v>
      </c>
      <c r="BP226" s="7">
        <v>0</v>
      </c>
      <c r="BQ226" s="7">
        <v>0</v>
      </c>
      <c r="BR226" s="7">
        <v>0</v>
      </c>
      <c r="BS226" s="7">
        <f t="shared" si="50"/>
        <v>1080</v>
      </c>
      <c r="BT226" s="7">
        <v>1080</v>
      </c>
      <c r="BU226" s="7">
        <v>0</v>
      </c>
      <c r="BV226" s="7">
        <v>0</v>
      </c>
      <c r="BW226" s="7">
        <v>0</v>
      </c>
      <c r="BX226" s="7">
        <v>0</v>
      </c>
      <c r="BY226" s="7">
        <v>0</v>
      </c>
      <c r="BZ226" s="7">
        <v>0</v>
      </c>
      <c r="CA226" s="7">
        <v>0</v>
      </c>
      <c r="CB226" s="203">
        <v>0</v>
      </c>
      <c r="CC226" s="42" t="s">
        <v>1012</v>
      </c>
      <c r="CD226" s="211"/>
    </row>
    <row r="227" spans="1:82" s="4" customFormat="1" ht="63.75" customHeight="1">
      <c r="A227" s="3"/>
      <c r="B227" s="840"/>
      <c r="C227" s="843"/>
      <c r="D227" s="847"/>
      <c r="E227" s="810"/>
      <c r="F227" s="810"/>
      <c r="G227" s="813"/>
      <c r="H227" s="791"/>
      <c r="I227" s="791"/>
      <c r="J227" s="797"/>
      <c r="K227" s="797"/>
      <c r="L227" s="798"/>
      <c r="M227" s="798"/>
      <c r="N227" s="798"/>
      <c r="O227" s="798"/>
      <c r="P227" s="798"/>
      <c r="Q227" s="12">
        <f t="shared" si="53"/>
        <v>199</v>
      </c>
      <c r="R227" s="9" t="s">
        <v>1024</v>
      </c>
      <c r="S227" s="185" t="s">
        <v>1025</v>
      </c>
      <c r="T227" s="15" t="s">
        <v>1028</v>
      </c>
      <c r="U227" s="36" t="s">
        <v>1029</v>
      </c>
      <c r="V227" s="12" t="s">
        <v>77</v>
      </c>
      <c r="W227" s="9"/>
      <c r="X227" s="9"/>
      <c r="Y227" s="798"/>
      <c r="Z227" s="7">
        <v>6</v>
      </c>
      <c r="AA227" s="9"/>
      <c r="AB227" s="9"/>
      <c r="AC227" s="9">
        <v>1</v>
      </c>
      <c r="AD227" s="9"/>
      <c r="AE227" s="9"/>
      <c r="AF227" s="9">
        <v>3</v>
      </c>
      <c r="AG227" s="9"/>
      <c r="AH227" s="9"/>
      <c r="AI227" s="9">
        <v>5</v>
      </c>
      <c r="AJ227" s="9"/>
      <c r="AK227" s="9"/>
      <c r="AL227" s="9">
        <v>6</v>
      </c>
      <c r="AM227" s="9"/>
      <c r="AN227" s="97">
        <f t="shared" si="47"/>
        <v>4150</v>
      </c>
      <c r="AO227" s="7">
        <f t="shared" si="54"/>
        <v>1000</v>
      </c>
      <c r="AP227" s="7">
        <v>1000</v>
      </c>
      <c r="AQ227" s="7">
        <v>0</v>
      </c>
      <c r="AR227" s="7">
        <v>0</v>
      </c>
      <c r="AS227" s="7">
        <v>0</v>
      </c>
      <c r="AT227" s="7">
        <v>0</v>
      </c>
      <c r="AU227" s="7">
        <v>0</v>
      </c>
      <c r="AV227" s="7">
        <v>0</v>
      </c>
      <c r="AW227" s="7">
        <v>0</v>
      </c>
      <c r="AX227" s="7">
        <v>0</v>
      </c>
      <c r="AY227" s="7">
        <f t="shared" si="55"/>
        <v>1020</v>
      </c>
      <c r="AZ227" s="7">
        <v>1020</v>
      </c>
      <c r="BA227" s="7">
        <v>0</v>
      </c>
      <c r="BB227" s="7">
        <v>0</v>
      </c>
      <c r="BC227" s="7">
        <v>0</v>
      </c>
      <c r="BD227" s="7">
        <v>0</v>
      </c>
      <c r="BE227" s="7">
        <v>0</v>
      </c>
      <c r="BF227" s="7">
        <v>0</v>
      </c>
      <c r="BG227" s="7">
        <v>0</v>
      </c>
      <c r="BH227" s="7">
        <v>0</v>
      </c>
      <c r="BI227" s="7">
        <f t="shared" si="49"/>
        <v>1050</v>
      </c>
      <c r="BJ227" s="7">
        <v>1050</v>
      </c>
      <c r="BK227" s="7">
        <v>0</v>
      </c>
      <c r="BL227" s="7">
        <v>0</v>
      </c>
      <c r="BM227" s="7">
        <v>0</v>
      </c>
      <c r="BN227" s="7">
        <v>0</v>
      </c>
      <c r="BO227" s="7">
        <v>0</v>
      </c>
      <c r="BP227" s="7">
        <v>0</v>
      </c>
      <c r="BQ227" s="7">
        <v>0</v>
      </c>
      <c r="BR227" s="7">
        <v>0</v>
      </c>
      <c r="BS227" s="7">
        <f t="shared" si="50"/>
        <v>1080</v>
      </c>
      <c r="BT227" s="7">
        <v>1080</v>
      </c>
      <c r="BU227" s="7">
        <v>0</v>
      </c>
      <c r="BV227" s="7">
        <v>0</v>
      </c>
      <c r="BW227" s="7">
        <v>0</v>
      </c>
      <c r="BX227" s="7">
        <v>0</v>
      </c>
      <c r="BY227" s="7">
        <v>0</v>
      </c>
      <c r="BZ227" s="7">
        <v>0</v>
      </c>
      <c r="CA227" s="7">
        <v>0</v>
      </c>
      <c r="CB227" s="203">
        <v>0</v>
      </c>
      <c r="CC227" s="42" t="s">
        <v>1012</v>
      </c>
      <c r="CD227" s="211"/>
    </row>
    <row r="228" spans="1:82" s="4" customFormat="1" ht="57.75" customHeight="1">
      <c r="A228" s="3"/>
      <c r="B228" s="840"/>
      <c r="C228" s="843"/>
      <c r="D228" s="847"/>
      <c r="E228" s="810"/>
      <c r="F228" s="810"/>
      <c r="G228" s="813"/>
      <c r="H228" s="791"/>
      <c r="I228" s="791"/>
      <c r="J228" s="797"/>
      <c r="K228" s="797"/>
      <c r="L228" s="798"/>
      <c r="M228" s="798"/>
      <c r="N228" s="798"/>
      <c r="O228" s="798"/>
      <c r="P228" s="798"/>
      <c r="Q228" s="12">
        <f t="shared" si="53"/>
        <v>200</v>
      </c>
      <c r="R228" s="9" t="s">
        <v>1024</v>
      </c>
      <c r="S228" s="185" t="s">
        <v>1025</v>
      </c>
      <c r="T228" s="36" t="s">
        <v>1030</v>
      </c>
      <c r="U228" s="36" t="s">
        <v>1031</v>
      </c>
      <c r="V228" s="12" t="s">
        <v>77</v>
      </c>
      <c r="W228" s="9"/>
      <c r="X228" s="9"/>
      <c r="Y228" s="798"/>
      <c r="Z228" s="7">
        <v>8</v>
      </c>
      <c r="AA228" s="9"/>
      <c r="AB228" s="9"/>
      <c r="AC228" s="9">
        <v>2</v>
      </c>
      <c r="AD228" s="9"/>
      <c r="AE228" s="9"/>
      <c r="AF228" s="9">
        <v>4</v>
      </c>
      <c r="AG228" s="9"/>
      <c r="AH228" s="9"/>
      <c r="AI228" s="9">
        <v>6</v>
      </c>
      <c r="AJ228" s="9"/>
      <c r="AK228" s="9"/>
      <c r="AL228" s="9">
        <v>8</v>
      </c>
      <c r="AM228" s="9"/>
      <c r="AN228" s="97">
        <f t="shared" si="47"/>
        <v>4150</v>
      </c>
      <c r="AO228" s="7">
        <f t="shared" si="54"/>
        <v>1000</v>
      </c>
      <c r="AP228" s="7">
        <v>1000</v>
      </c>
      <c r="AQ228" s="7">
        <v>0</v>
      </c>
      <c r="AR228" s="7">
        <v>0</v>
      </c>
      <c r="AS228" s="7">
        <v>0</v>
      </c>
      <c r="AT228" s="7">
        <v>0</v>
      </c>
      <c r="AU228" s="7">
        <v>0</v>
      </c>
      <c r="AV228" s="7">
        <v>0</v>
      </c>
      <c r="AW228" s="7">
        <v>0</v>
      </c>
      <c r="AX228" s="7">
        <v>0</v>
      </c>
      <c r="AY228" s="7">
        <f t="shared" si="55"/>
        <v>1020</v>
      </c>
      <c r="AZ228" s="7">
        <v>1020</v>
      </c>
      <c r="BA228" s="7">
        <v>0</v>
      </c>
      <c r="BB228" s="7">
        <v>0</v>
      </c>
      <c r="BC228" s="7">
        <v>0</v>
      </c>
      <c r="BD228" s="7">
        <v>0</v>
      </c>
      <c r="BE228" s="7">
        <v>0</v>
      </c>
      <c r="BF228" s="7">
        <v>0</v>
      </c>
      <c r="BG228" s="7">
        <v>0</v>
      </c>
      <c r="BH228" s="7">
        <v>0</v>
      </c>
      <c r="BI228" s="7">
        <f t="shared" si="49"/>
        <v>1050</v>
      </c>
      <c r="BJ228" s="7">
        <v>1050</v>
      </c>
      <c r="BK228" s="7">
        <v>0</v>
      </c>
      <c r="BL228" s="7">
        <v>0</v>
      </c>
      <c r="BM228" s="7">
        <v>0</v>
      </c>
      <c r="BN228" s="7">
        <v>0</v>
      </c>
      <c r="BO228" s="7">
        <v>0</v>
      </c>
      <c r="BP228" s="7">
        <v>0</v>
      </c>
      <c r="BQ228" s="7">
        <v>0</v>
      </c>
      <c r="BR228" s="7">
        <v>0</v>
      </c>
      <c r="BS228" s="7">
        <f t="shared" si="50"/>
        <v>1080</v>
      </c>
      <c r="BT228" s="7">
        <v>1080</v>
      </c>
      <c r="BU228" s="7">
        <v>0</v>
      </c>
      <c r="BV228" s="7">
        <v>0</v>
      </c>
      <c r="BW228" s="7">
        <v>0</v>
      </c>
      <c r="BX228" s="7">
        <v>0</v>
      </c>
      <c r="BY228" s="7">
        <v>0</v>
      </c>
      <c r="BZ228" s="7">
        <v>0</v>
      </c>
      <c r="CA228" s="7">
        <v>0</v>
      </c>
      <c r="CB228" s="203">
        <v>0</v>
      </c>
      <c r="CC228" s="42" t="s">
        <v>1012</v>
      </c>
      <c r="CD228" s="211"/>
    </row>
    <row r="229" spans="1:82" s="4" customFormat="1" ht="106.5" customHeight="1">
      <c r="A229" s="3"/>
      <c r="B229" s="840"/>
      <c r="C229" s="843"/>
      <c r="D229" s="847"/>
      <c r="E229" s="810"/>
      <c r="F229" s="810"/>
      <c r="G229" s="813"/>
      <c r="H229" s="791"/>
      <c r="I229" s="805">
        <f>I226+1</f>
        <v>95</v>
      </c>
      <c r="J229" s="797" t="s">
        <v>1032</v>
      </c>
      <c r="K229" s="797" t="s">
        <v>1033</v>
      </c>
      <c r="L229" s="798">
        <v>24</v>
      </c>
      <c r="M229" s="798" t="s">
        <v>1034</v>
      </c>
      <c r="N229" s="798"/>
      <c r="O229" s="798"/>
      <c r="P229" s="798"/>
      <c r="Q229" s="12">
        <f t="shared" si="53"/>
        <v>201</v>
      </c>
      <c r="R229" s="9" t="s">
        <v>1024</v>
      </c>
      <c r="S229" s="185" t="s">
        <v>1025</v>
      </c>
      <c r="T229" s="36" t="s">
        <v>1035</v>
      </c>
      <c r="U229" s="36" t="s">
        <v>1036</v>
      </c>
      <c r="V229" s="12" t="s">
        <v>67</v>
      </c>
      <c r="W229" s="9"/>
      <c r="X229" s="9"/>
      <c r="Y229" s="798"/>
      <c r="Z229" s="7">
        <v>3</v>
      </c>
      <c r="AA229" s="9"/>
      <c r="AB229" s="9"/>
      <c r="AC229" s="9">
        <v>3</v>
      </c>
      <c r="AD229" s="9"/>
      <c r="AE229" s="9"/>
      <c r="AF229" s="9">
        <v>3</v>
      </c>
      <c r="AG229" s="9"/>
      <c r="AH229" s="9"/>
      <c r="AI229" s="9">
        <v>3</v>
      </c>
      <c r="AJ229" s="9"/>
      <c r="AK229" s="9"/>
      <c r="AL229" s="9">
        <v>3</v>
      </c>
      <c r="AM229" s="9"/>
      <c r="AN229" s="97">
        <f t="shared" si="47"/>
        <v>4150</v>
      </c>
      <c r="AO229" s="7">
        <f t="shared" si="54"/>
        <v>1000</v>
      </c>
      <c r="AP229" s="7">
        <v>1000</v>
      </c>
      <c r="AQ229" s="7">
        <v>0</v>
      </c>
      <c r="AR229" s="7">
        <v>0</v>
      </c>
      <c r="AS229" s="7">
        <v>0</v>
      </c>
      <c r="AT229" s="7">
        <v>0</v>
      </c>
      <c r="AU229" s="7">
        <v>0</v>
      </c>
      <c r="AV229" s="7">
        <v>0</v>
      </c>
      <c r="AW229" s="7">
        <v>0</v>
      </c>
      <c r="AX229" s="7">
        <v>0</v>
      </c>
      <c r="AY229" s="7">
        <f t="shared" si="55"/>
        <v>1020</v>
      </c>
      <c r="AZ229" s="7">
        <v>1020</v>
      </c>
      <c r="BA229" s="7">
        <v>0</v>
      </c>
      <c r="BB229" s="7">
        <v>0</v>
      </c>
      <c r="BC229" s="7">
        <v>0</v>
      </c>
      <c r="BD229" s="7">
        <v>0</v>
      </c>
      <c r="BE229" s="7">
        <v>0</v>
      </c>
      <c r="BF229" s="7">
        <v>0</v>
      </c>
      <c r="BG229" s="7">
        <v>0</v>
      </c>
      <c r="BH229" s="7">
        <v>0</v>
      </c>
      <c r="BI229" s="7">
        <f t="shared" si="49"/>
        <v>1050</v>
      </c>
      <c r="BJ229" s="7">
        <v>1050</v>
      </c>
      <c r="BK229" s="7">
        <v>0</v>
      </c>
      <c r="BL229" s="7">
        <v>0</v>
      </c>
      <c r="BM229" s="7">
        <v>0</v>
      </c>
      <c r="BN229" s="7">
        <v>0</v>
      </c>
      <c r="BO229" s="7">
        <v>0</v>
      </c>
      <c r="BP229" s="7">
        <v>0</v>
      </c>
      <c r="BQ229" s="7">
        <v>0</v>
      </c>
      <c r="BR229" s="7">
        <v>0</v>
      </c>
      <c r="BS229" s="7">
        <f t="shared" si="50"/>
        <v>1080</v>
      </c>
      <c r="BT229" s="7">
        <v>1080</v>
      </c>
      <c r="BU229" s="7">
        <v>0</v>
      </c>
      <c r="BV229" s="7">
        <v>0</v>
      </c>
      <c r="BW229" s="7">
        <v>0</v>
      </c>
      <c r="BX229" s="7">
        <v>0</v>
      </c>
      <c r="BY229" s="7">
        <v>0</v>
      </c>
      <c r="BZ229" s="7">
        <v>0</v>
      </c>
      <c r="CA229" s="7">
        <v>0</v>
      </c>
      <c r="CB229" s="203">
        <v>0</v>
      </c>
      <c r="CC229" s="42" t="s">
        <v>1012</v>
      </c>
      <c r="CD229" s="211"/>
    </row>
    <row r="230" spans="1:82" s="4" customFormat="1" ht="87.75" customHeight="1">
      <c r="A230" s="3"/>
      <c r="B230" s="840"/>
      <c r="C230" s="843"/>
      <c r="D230" s="847"/>
      <c r="E230" s="810"/>
      <c r="F230" s="810"/>
      <c r="G230" s="813"/>
      <c r="H230" s="791"/>
      <c r="I230" s="805"/>
      <c r="J230" s="797"/>
      <c r="K230" s="797"/>
      <c r="L230" s="798"/>
      <c r="M230" s="798"/>
      <c r="N230" s="798"/>
      <c r="O230" s="798"/>
      <c r="P230" s="798"/>
      <c r="Q230" s="12">
        <f t="shared" si="53"/>
        <v>202</v>
      </c>
      <c r="R230" s="9" t="s">
        <v>1024</v>
      </c>
      <c r="S230" s="185" t="s">
        <v>1025</v>
      </c>
      <c r="T230" s="36" t="s">
        <v>1069</v>
      </c>
      <c r="U230" s="36" t="s">
        <v>1037</v>
      </c>
      <c r="V230" s="12" t="s">
        <v>67</v>
      </c>
      <c r="W230" s="9"/>
      <c r="X230" s="9"/>
      <c r="Y230" s="798"/>
      <c r="Z230" s="7">
        <v>10</v>
      </c>
      <c r="AA230" s="9"/>
      <c r="AB230" s="9"/>
      <c r="AC230" s="9">
        <v>10</v>
      </c>
      <c r="AD230" s="9"/>
      <c r="AE230" s="9"/>
      <c r="AF230" s="9">
        <v>10</v>
      </c>
      <c r="AG230" s="9"/>
      <c r="AH230" s="9"/>
      <c r="AI230" s="9">
        <v>10</v>
      </c>
      <c r="AJ230" s="9"/>
      <c r="AK230" s="9"/>
      <c r="AL230" s="9">
        <v>10</v>
      </c>
      <c r="AM230" s="9"/>
      <c r="AN230" s="97">
        <f t="shared" si="47"/>
        <v>4150</v>
      </c>
      <c r="AO230" s="7">
        <f t="shared" si="54"/>
        <v>1000</v>
      </c>
      <c r="AP230" s="7">
        <v>1000</v>
      </c>
      <c r="AQ230" s="7">
        <v>0</v>
      </c>
      <c r="AR230" s="7">
        <v>0</v>
      </c>
      <c r="AS230" s="7">
        <v>0</v>
      </c>
      <c r="AT230" s="7">
        <v>0</v>
      </c>
      <c r="AU230" s="7">
        <v>0</v>
      </c>
      <c r="AV230" s="7">
        <v>0</v>
      </c>
      <c r="AW230" s="7">
        <v>0</v>
      </c>
      <c r="AX230" s="7">
        <v>0</v>
      </c>
      <c r="AY230" s="7">
        <f t="shared" si="55"/>
        <v>1020</v>
      </c>
      <c r="AZ230" s="7">
        <v>1020</v>
      </c>
      <c r="BA230" s="7">
        <v>0</v>
      </c>
      <c r="BB230" s="7">
        <v>0</v>
      </c>
      <c r="BC230" s="7">
        <v>0</v>
      </c>
      <c r="BD230" s="7">
        <v>0</v>
      </c>
      <c r="BE230" s="7">
        <v>0</v>
      </c>
      <c r="BF230" s="7">
        <v>0</v>
      </c>
      <c r="BG230" s="7">
        <v>0</v>
      </c>
      <c r="BH230" s="7">
        <v>0</v>
      </c>
      <c r="BI230" s="7">
        <f t="shared" si="49"/>
        <v>1050</v>
      </c>
      <c r="BJ230" s="7">
        <v>1050</v>
      </c>
      <c r="BK230" s="7">
        <v>0</v>
      </c>
      <c r="BL230" s="7">
        <v>0</v>
      </c>
      <c r="BM230" s="7">
        <v>0</v>
      </c>
      <c r="BN230" s="7">
        <v>0</v>
      </c>
      <c r="BO230" s="7">
        <v>0</v>
      </c>
      <c r="BP230" s="7">
        <v>0</v>
      </c>
      <c r="BQ230" s="7">
        <v>0</v>
      </c>
      <c r="BR230" s="7">
        <v>0</v>
      </c>
      <c r="BS230" s="7">
        <f t="shared" si="50"/>
        <v>1080</v>
      </c>
      <c r="BT230" s="7">
        <v>1080</v>
      </c>
      <c r="BU230" s="7">
        <v>0</v>
      </c>
      <c r="BV230" s="7">
        <v>0</v>
      </c>
      <c r="BW230" s="7">
        <v>0</v>
      </c>
      <c r="BX230" s="7">
        <v>0</v>
      </c>
      <c r="BY230" s="7">
        <v>0</v>
      </c>
      <c r="BZ230" s="7">
        <v>0</v>
      </c>
      <c r="CA230" s="7">
        <v>0</v>
      </c>
      <c r="CB230" s="203">
        <v>0</v>
      </c>
      <c r="CC230" s="42" t="s">
        <v>1012</v>
      </c>
      <c r="CD230" s="211"/>
    </row>
    <row r="231" spans="1:82" s="4" customFormat="1" ht="66.75" customHeight="1">
      <c r="A231" s="3"/>
      <c r="B231" s="840"/>
      <c r="C231" s="843"/>
      <c r="D231" s="847"/>
      <c r="E231" s="810"/>
      <c r="F231" s="810"/>
      <c r="G231" s="813"/>
      <c r="H231" s="791"/>
      <c r="I231" s="791">
        <f>I229+1</f>
        <v>96</v>
      </c>
      <c r="J231" s="797" t="s">
        <v>1038</v>
      </c>
      <c r="K231" s="797" t="s">
        <v>1039</v>
      </c>
      <c r="L231" s="798">
        <v>241</v>
      </c>
      <c r="M231" s="798">
        <v>157</v>
      </c>
      <c r="N231" s="798"/>
      <c r="O231" s="798"/>
      <c r="P231" s="798"/>
      <c r="Q231" s="12">
        <f t="shared" si="53"/>
        <v>203</v>
      </c>
      <c r="R231" s="9" t="s">
        <v>1040</v>
      </c>
      <c r="S231" s="185" t="s">
        <v>1041</v>
      </c>
      <c r="T231" s="36" t="s">
        <v>1042</v>
      </c>
      <c r="U231" s="36" t="s">
        <v>1043</v>
      </c>
      <c r="V231" s="49" t="s">
        <v>67</v>
      </c>
      <c r="W231" s="9"/>
      <c r="X231" s="9"/>
      <c r="Y231" s="798"/>
      <c r="Z231" s="7">
        <v>15</v>
      </c>
      <c r="AA231" s="9"/>
      <c r="AB231" s="9"/>
      <c r="AC231" s="9">
        <v>15</v>
      </c>
      <c r="AD231" s="9"/>
      <c r="AE231" s="9"/>
      <c r="AF231" s="9">
        <v>15</v>
      </c>
      <c r="AG231" s="9"/>
      <c r="AH231" s="9"/>
      <c r="AI231" s="9">
        <v>15</v>
      </c>
      <c r="AJ231" s="9"/>
      <c r="AK231" s="9"/>
      <c r="AL231" s="9">
        <v>15</v>
      </c>
      <c r="AM231" s="9"/>
      <c r="AN231" s="97">
        <f t="shared" si="47"/>
        <v>138550</v>
      </c>
      <c r="AO231" s="7">
        <f t="shared" si="54"/>
        <v>26000</v>
      </c>
      <c r="AP231" s="7">
        <v>26000</v>
      </c>
      <c r="AQ231" s="7">
        <v>0</v>
      </c>
      <c r="AR231" s="7">
        <v>0</v>
      </c>
      <c r="AS231" s="7">
        <v>0</v>
      </c>
      <c r="AT231" s="7">
        <v>0</v>
      </c>
      <c r="AU231" s="7">
        <v>0</v>
      </c>
      <c r="AV231" s="7">
        <v>0</v>
      </c>
      <c r="AW231" s="7">
        <v>0</v>
      </c>
      <c r="AX231" s="7">
        <v>0</v>
      </c>
      <c r="AY231" s="7">
        <f t="shared" si="55"/>
        <v>37000</v>
      </c>
      <c r="AZ231" s="7">
        <v>26780</v>
      </c>
      <c r="BA231" s="7">
        <v>0</v>
      </c>
      <c r="BB231" s="7">
        <v>0</v>
      </c>
      <c r="BC231" s="7">
        <v>0</v>
      </c>
      <c r="BD231" s="7">
        <v>0</v>
      </c>
      <c r="BE231" s="7">
        <v>0</v>
      </c>
      <c r="BF231" s="7">
        <v>0</v>
      </c>
      <c r="BG231" s="7">
        <v>10220</v>
      </c>
      <c r="BH231" s="7">
        <v>0</v>
      </c>
      <c r="BI231" s="7">
        <f t="shared" si="49"/>
        <v>37800</v>
      </c>
      <c r="BJ231" s="7">
        <v>27600</v>
      </c>
      <c r="BK231" s="7">
        <v>0</v>
      </c>
      <c r="BL231" s="7">
        <v>0</v>
      </c>
      <c r="BM231" s="7">
        <v>0</v>
      </c>
      <c r="BN231" s="7">
        <v>0</v>
      </c>
      <c r="BO231" s="7">
        <v>0</v>
      </c>
      <c r="BP231" s="7">
        <v>0</v>
      </c>
      <c r="BQ231" s="7">
        <v>10200</v>
      </c>
      <c r="BR231" s="7">
        <v>0</v>
      </c>
      <c r="BS231" s="7">
        <f t="shared" si="50"/>
        <v>37750</v>
      </c>
      <c r="BT231" s="7">
        <v>27500</v>
      </c>
      <c r="BU231" s="7">
        <v>0</v>
      </c>
      <c r="BV231" s="7">
        <v>0</v>
      </c>
      <c r="BW231" s="7">
        <v>0</v>
      </c>
      <c r="BX231" s="7">
        <v>0</v>
      </c>
      <c r="BY231" s="7">
        <v>0</v>
      </c>
      <c r="BZ231" s="7">
        <v>0</v>
      </c>
      <c r="CA231" s="7">
        <v>10250</v>
      </c>
      <c r="CB231" s="203">
        <v>0</v>
      </c>
      <c r="CC231" s="42" t="s">
        <v>1012</v>
      </c>
      <c r="CD231" s="211"/>
    </row>
    <row r="232" spans="1:82" s="4" customFormat="1" ht="55.5" customHeight="1">
      <c r="A232" s="3"/>
      <c r="B232" s="840"/>
      <c r="C232" s="843"/>
      <c r="D232" s="847"/>
      <c r="E232" s="810"/>
      <c r="F232" s="810"/>
      <c r="G232" s="813"/>
      <c r="H232" s="792"/>
      <c r="I232" s="792"/>
      <c r="J232" s="797"/>
      <c r="K232" s="797"/>
      <c r="L232" s="798"/>
      <c r="M232" s="798"/>
      <c r="N232" s="798"/>
      <c r="O232" s="798"/>
      <c r="P232" s="798"/>
      <c r="Q232" s="12">
        <f t="shared" si="53"/>
        <v>204</v>
      </c>
      <c r="R232" s="9" t="s">
        <v>1044</v>
      </c>
      <c r="S232" s="185" t="s">
        <v>1045</v>
      </c>
      <c r="T232" s="36" t="s">
        <v>1071</v>
      </c>
      <c r="U232" s="36" t="s">
        <v>1046</v>
      </c>
      <c r="V232" s="49" t="s">
        <v>77</v>
      </c>
      <c r="W232" s="9"/>
      <c r="X232" s="9"/>
      <c r="Y232" s="798"/>
      <c r="Z232" s="7">
        <v>25</v>
      </c>
      <c r="AA232" s="9"/>
      <c r="AB232" s="9"/>
      <c r="AC232" s="9">
        <v>5</v>
      </c>
      <c r="AD232" s="9"/>
      <c r="AE232" s="9"/>
      <c r="AF232" s="9">
        <v>15</v>
      </c>
      <c r="AG232" s="9"/>
      <c r="AH232" s="9"/>
      <c r="AI232" s="9">
        <v>20</v>
      </c>
      <c r="AJ232" s="9"/>
      <c r="AK232" s="9"/>
      <c r="AL232" s="9">
        <v>25</v>
      </c>
      <c r="AM232" s="9"/>
      <c r="AN232" s="97">
        <f t="shared" si="47"/>
        <v>10500</v>
      </c>
      <c r="AO232" s="7">
        <f t="shared" si="54"/>
        <v>0</v>
      </c>
      <c r="AP232" s="7">
        <v>0</v>
      </c>
      <c r="AQ232" s="7">
        <v>0</v>
      </c>
      <c r="AR232" s="7">
        <v>0</v>
      </c>
      <c r="AS232" s="7">
        <v>0</v>
      </c>
      <c r="AT232" s="7">
        <v>0</v>
      </c>
      <c r="AU232" s="7">
        <v>0</v>
      </c>
      <c r="AV232" s="7">
        <v>0</v>
      </c>
      <c r="AW232" s="7">
        <v>0</v>
      </c>
      <c r="AX232" s="7">
        <v>0</v>
      </c>
      <c r="AY232" s="7">
        <f t="shared" si="55"/>
        <v>0</v>
      </c>
      <c r="AZ232" s="7">
        <v>0</v>
      </c>
      <c r="BA232" s="7">
        <v>0</v>
      </c>
      <c r="BB232" s="7">
        <v>0</v>
      </c>
      <c r="BC232" s="7">
        <v>0</v>
      </c>
      <c r="BD232" s="7">
        <v>0</v>
      </c>
      <c r="BE232" s="7">
        <v>0</v>
      </c>
      <c r="BF232" s="7">
        <v>0</v>
      </c>
      <c r="BG232" s="7">
        <v>0</v>
      </c>
      <c r="BH232" s="7">
        <v>0</v>
      </c>
      <c r="BI232" s="7">
        <v>5000</v>
      </c>
      <c r="BJ232" s="7">
        <v>0</v>
      </c>
      <c r="BK232" s="7">
        <v>0</v>
      </c>
      <c r="BL232" s="7">
        <v>0</v>
      </c>
      <c r="BM232" s="7">
        <v>0</v>
      </c>
      <c r="BN232" s="7">
        <v>0</v>
      </c>
      <c r="BO232" s="7">
        <v>0</v>
      </c>
      <c r="BP232" s="7">
        <v>0</v>
      </c>
      <c r="BQ232" s="7">
        <v>5000</v>
      </c>
      <c r="BR232" s="7">
        <v>0</v>
      </c>
      <c r="BS232" s="7">
        <f t="shared" si="50"/>
        <v>5500</v>
      </c>
      <c r="BT232" s="7">
        <v>0</v>
      </c>
      <c r="BU232" s="7">
        <v>0</v>
      </c>
      <c r="BV232" s="7">
        <v>0</v>
      </c>
      <c r="BW232" s="7">
        <v>0</v>
      </c>
      <c r="BX232" s="7">
        <v>0</v>
      </c>
      <c r="BY232" s="7">
        <v>0</v>
      </c>
      <c r="BZ232" s="7">
        <v>0</v>
      </c>
      <c r="CA232" s="7">
        <v>5500</v>
      </c>
      <c r="CB232" s="203">
        <v>0</v>
      </c>
      <c r="CC232" s="42" t="s">
        <v>1012</v>
      </c>
      <c r="CD232" s="211"/>
    </row>
    <row r="233" spans="1:82" s="4" customFormat="1" ht="85.5" customHeight="1">
      <c r="A233" s="3"/>
      <c r="B233" s="840"/>
      <c r="C233" s="843"/>
      <c r="D233" s="847"/>
      <c r="E233" s="810"/>
      <c r="F233" s="810"/>
      <c r="G233" s="813"/>
      <c r="H233" s="790" t="s">
        <v>1047</v>
      </c>
      <c r="I233" s="790">
        <f>I231+1</f>
        <v>97</v>
      </c>
      <c r="J233" s="797" t="s">
        <v>1048</v>
      </c>
      <c r="K233" s="797" t="s">
        <v>1049</v>
      </c>
      <c r="L233" s="798">
        <v>0</v>
      </c>
      <c r="M233" s="798">
        <v>4</v>
      </c>
      <c r="N233" s="798"/>
      <c r="O233" s="798"/>
      <c r="P233" s="798"/>
      <c r="Q233" s="12">
        <f>Q232+1</f>
        <v>205</v>
      </c>
      <c r="R233" s="9" t="s">
        <v>1044</v>
      </c>
      <c r="S233" s="185" t="s">
        <v>1045</v>
      </c>
      <c r="T233" s="36" t="s">
        <v>1072</v>
      </c>
      <c r="U233" s="36" t="s">
        <v>1050</v>
      </c>
      <c r="V233" s="12" t="s">
        <v>77</v>
      </c>
      <c r="W233" s="9"/>
      <c r="X233" s="9"/>
      <c r="Y233" s="798"/>
      <c r="Z233" s="7">
        <v>3</v>
      </c>
      <c r="AA233" s="9"/>
      <c r="AB233" s="9"/>
      <c r="AC233" s="9">
        <v>0</v>
      </c>
      <c r="AD233" s="9"/>
      <c r="AE233" s="9"/>
      <c r="AF233" s="9">
        <v>1</v>
      </c>
      <c r="AG233" s="9"/>
      <c r="AH233" s="9"/>
      <c r="AI233" s="9">
        <v>2</v>
      </c>
      <c r="AJ233" s="9"/>
      <c r="AK233" s="9"/>
      <c r="AL233" s="9">
        <v>3</v>
      </c>
      <c r="AM233" s="9"/>
      <c r="AN233" s="97">
        <f t="shared" si="47"/>
        <v>95500</v>
      </c>
      <c r="AO233" s="7">
        <f t="shared" si="54"/>
        <v>0</v>
      </c>
      <c r="AP233" s="7">
        <v>0</v>
      </c>
      <c r="AQ233" s="7">
        <v>0</v>
      </c>
      <c r="AR233" s="7">
        <v>0</v>
      </c>
      <c r="AS233" s="7">
        <v>0</v>
      </c>
      <c r="AT233" s="7">
        <v>0</v>
      </c>
      <c r="AU233" s="7">
        <v>0</v>
      </c>
      <c r="AV233" s="7">
        <v>0</v>
      </c>
      <c r="AW233" s="7">
        <v>0</v>
      </c>
      <c r="AX233" s="7">
        <v>0</v>
      </c>
      <c r="AY233" s="7">
        <f t="shared" si="55"/>
        <v>55000</v>
      </c>
      <c r="AZ233" s="7">
        <v>0</v>
      </c>
      <c r="BA233" s="7">
        <v>0</v>
      </c>
      <c r="BB233" s="7">
        <v>0</v>
      </c>
      <c r="BC233" s="7">
        <v>0</v>
      </c>
      <c r="BD233" s="7">
        <v>0</v>
      </c>
      <c r="BE233" s="7">
        <v>0</v>
      </c>
      <c r="BF233" s="7">
        <v>0</v>
      </c>
      <c r="BG233" s="7">
        <v>55000</v>
      </c>
      <c r="BH233" s="7">
        <v>0</v>
      </c>
      <c r="BI233" s="7">
        <v>20000</v>
      </c>
      <c r="BJ233" s="7">
        <v>0</v>
      </c>
      <c r="BK233" s="7">
        <v>0</v>
      </c>
      <c r="BL233" s="7">
        <v>0</v>
      </c>
      <c r="BM233" s="7">
        <v>0</v>
      </c>
      <c r="BN233" s="7">
        <v>0</v>
      </c>
      <c r="BO233" s="7">
        <v>0</v>
      </c>
      <c r="BP233" s="7">
        <v>0</v>
      </c>
      <c r="BQ233" s="7">
        <v>20000</v>
      </c>
      <c r="BR233" s="7">
        <v>0</v>
      </c>
      <c r="BS233" s="7">
        <f t="shared" si="50"/>
        <v>20500</v>
      </c>
      <c r="BT233" s="7">
        <v>0</v>
      </c>
      <c r="BU233" s="7">
        <v>0</v>
      </c>
      <c r="BV233" s="7">
        <v>0</v>
      </c>
      <c r="BW233" s="7">
        <v>0</v>
      </c>
      <c r="BX233" s="7">
        <v>0</v>
      </c>
      <c r="BY233" s="7">
        <v>0</v>
      </c>
      <c r="BZ233" s="7">
        <v>0</v>
      </c>
      <c r="CA233" s="7">
        <v>20500</v>
      </c>
      <c r="CB233" s="203">
        <v>0</v>
      </c>
      <c r="CC233" s="42" t="s">
        <v>1012</v>
      </c>
      <c r="CD233" s="211"/>
    </row>
    <row r="234" spans="1:82" s="4" customFormat="1" ht="57.75" customHeight="1">
      <c r="A234" s="3"/>
      <c r="B234" s="840"/>
      <c r="C234" s="843"/>
      <c r="D234" s="847"/>
      <c r="E234" s="810"/>
      <c r="F234" s="810"/>
      <c r="G234" s="813"/>
      <c r="H234" s="791"/>
      <c r="I234" s="791"/>
      <c r="J234" s="797"/>
      <c r="K234" s="797"/>
      <c r="L234" s="798"/>
      <c r="M234" s="798"/>
      <c r="N234" s="798"/>
      <c r="O234" s="798"/>
      <c r="P234" s="798"/>
      <c r="Q234" s="788">
        <f t="shared" si="53"/>
        <v>206</v>
      </c>
      <c r="R234" s="9" t="s">
        <v>1024</v>
      </c>
      <c r="S234" s="185" t="s">
        <v>1025</v>
      </c>
      <c r="T234" s="797" t="s">
        <v>1070</v>
      </c>
      <c r="U234" s="36" t="s">
        <v>1051</v>
      </c>
      <c r="V234" s="49" t="s">
        <v>67</v>
      </c>
      <c r="W234" s="9"/>
      <c r="X234" s="9"/>
      <c r="Y234" s="798"/>
      <c r="Z234" s="7">
        <v>1</v>
      </c>
      <c r="AA234" s="9"/>
      <c r="AB234" s="9"/>
      <c r="AC234" s="9">
        <v>0</v>
      </c>
      <c r="AD234" s="9"/>
      <c r="AE234" s="9"/>
      <c r="AF234" s="9">
        <v>1</v>
      </c>
      <c r="AG234" s="9"/>
      <c r="AH234" s="9"/>
      <c r="AI234" s="9">
        <v>0</v>
      </c>
      <c r="AJ234" s="9"/>
      <c r="AK234" s="9"/>
      <c r="AL234" s="9">
        <v>0</v>
      </c>
      <c r="AM234" s="9"/>
      <c r="AN234" s="97">
        <f t="shared" si="47"/>
        <v>0</v>
      </c>
      <c r="AO234" s="7">
        <f>SUM(AP234:AW234)</f>
        <v>0</v>
      </c>
      <c r="AP234" s="7">
        <v>0</v>
      </c>
      <c r="AQ234" s="7">
        <v>0</v>
      </c>
      <c r="AR234" s="7">
        <v>0</v>
      </c>
      <c r="AS234" s="7">
        <v>0</v>
      </c>
      <c r="AT234" s="7">
        <v>0</v>
      </c>
      <c r="AU234" s="7">
        <v>0</v>
      </c>
      <c r="AV234" s="7">
        <v>0</v>
      </c>
      <c r="AW234" s="7">
        <v>0</v>
      </c>
      <c r="AX234" s="7">
        <v>0</v>
      </c>
      <c r="AY234" s="7">
        <f t="shared" si="55"/>
        <v>0</v>
      </c>
      <c r="AZ234" s="7">
        <v>0</v>
      </c>
      <c r="BA234" s="7">
        <v>0</v>
      </c>
      <c r="BB234" s="7">
        <v>0</v>
      </c>
      <c r="BC234" s="7">
        <v>0</v>
      </c>
      <c r="BD234" s="7">
        <v>0</v>
      </c>
      <c r="BE234" s="7">
        <v>0</v>
      </c>
      <c r="BF234" s="7">
        <v>0</v>
      </c>
      <c r="BG234" s="7">
        <v>0</v>
      </c>
      <c r="BH234" s="7">
        <v>0</v>
      </c>
      <c r="BI234" s="7">
        <f t="shared" si="49"/>
        <v>0</v>
      </c>
      <c r="BJ234" s="7">
        <v>0</v>
      </c>
      <c r="BK234" s="7">
        <v>0</v>
      </c>
      <c r="BL234" s="7">
        <v>0</v>
      </c>
      <c r="BM234" s="7">
        <v>0</v>
      </c>
      <c r="BN234" s="7">
        <v>0</v>
      </c>
      <c r="BO234" s="7">
        <v>0</v>
      </c>
      <c r="BP234" s="7">
        <v>0</v>
      </c>
      <c r="BQ234" s="7">
        <v>0</v>
      </c>
      <c r="BR234" s="7">
        <v>0</v>
      </c>
      <c r="BS234" s="7">
        <f t="shared" si="50"/>
        <v>0</v>
      </c>
      <c r="BT234" s="7">
        <v>0</v>
      </c>
      <c r="BU234" s="7">
        <v>0</v>
      </c>
      <c r="BV234" s="7">
        <v>0</v>
      </c>
      <c r="BW234" s="7">
        <v>0</v>
      </c>
      <c r="BX234" s="7">
        <v>0</v>
      </c>
      <c r="BY234" s="7">
        <v>0</v>
      </c>
      <c r="BZ234" s="7">
        <v>0</v>
      </c>
      <c r="CA234" s="7">
        <v>0</v>
      </c>
      <c r="CB234" s="203">
        <v>0</v>
      </c>
      <c r="CC234" s="42" t="s">
        <v>1012</v>
      </c>
      <c r="CD234" s="211"/>
    </row>
    <row r="235" spans="1:82" s="4" customFormat="1" ht="51" customHeight="1">
      <c r="A235" s="3"/>
      <c r="B235" s="840"/>
      <c r="C235" s="843"/>
      <c r="D235" s="847"/>
      <c r="E235" s="810"/>
      <c r="F235" s="810"/>
      <c r="G235" s="813"/>
      <c r="H235" s="792"/>
      <c r="I235" s="792"/>
      <c r="J235" s="797"/>
      <c r="K235" s="797"/>
      <c r="L235" s="798"/>
      <c r="M235" s="798"/>
      <c r="N235" s="798"/>
      <c r="O235" s="798"/>
      <c r="P235" s="798"/>
      <c r="Q235" s="789"/>
      <c r="R235" s="9" t="s">
        <v>1024</v>
      </c>
      <c r="S235" s="185" t="s">
        <v>1025</v>
      </c>
      <c r="T235" s="797"/>
      <c r="U235" s="13" t="s">
        <v>1052</v>
      </c>
      <c r="V235" s="32" t="s">
        <v>77</v>
      </c>
      <c r="W235" s="9"/>
      <c r="X235" s="9"/>
      <c r="Y235" s="798"/>
      <c r="Z235" s="32">
        <v>1</v>
      </c>
      <c r="AA235" s="9"/>
      <c r="AB235" s="9"/>
      <c r="AC235" s="32">
        <v>0</v>
      </c>
      <c r="AD235" s="9"/>
      <c r="AE235" s="9"/>
      <c r="AF235" s="32">
        <v>0.3</v>
      </c>
      <c r="AG235" s="9"/>
      <c r="AH235" s="9"/>
      <c r="AI235" s="32">
        <v>0.5</v>
      </c>
      <c r="AJ235" s="9"/>
      <c r="AK235" s="9"/>
      <c r="AL235" s="32">
        <v>1</v>
      </c>
      <c r="AM235" s="9"/>
      <c r="AN235" s="97">
        <f t="shared" si="47"/>
        <v>220050</v>
      </c>
      <c r="AO235" s="7">
        <f t="shared" si="54"/>
        <v>55000</v>
      </c>
      <c r="AP235" s="7">
        <v>40000</v>
      </c>
      <c r="AQ235" s="7">
        <v>0</v>
      </c>
      <c r="AR235" s="7">
        <v>0</v>
      </c>
      <c r="AS235" s="7">
        <v>0</v>
      </c>
      <c r="AT235" s="7">
        <v>0</v>
      </c>
      <c r="AU235" s="7">
        <v>0</v>
      </c>
      <c r="AV235" s="7">
        <v>0</v>
      </c>
      <c r="AW235" s="7">
        <v>15000</v>
      </c>
      <c r="AX235" s="7">
        <v>0</v>
      </c>
      <c r="AY235" s="7">
        <f t="shared" si="55"/>
        <v>57750</v>
      </c>
      <c r="AZ235" s="7">
        <v>40750</v>
      </c>
      <c r="BA235" s="7">
        <v>0</v>
      </c>
      <c r="BB235" s="7">
        <v>0</v>
      </c>
      <c r="BC235" s="7">
        <v>0</v>
      </c>
      <c r="BD235" s="7">
        <v>0</v>
      </c>
      <c r="BE235" s="7">
        <v>0</v>
      </c>
      <c r="BF235" s="7">
        <v>0</v>
      </c>
      <c r="BG235" s="7">
        <v>17000</v>
      </c>
      <c r="BH235" s="7">
        <v>0</v>
      </c>
      <c r="BI235" s="7">
        <f t="shared" si="49"/>
        <v>52500</v>
      </c>
      <c r="BJ235" s="7">
        <v>42500</v>
      </c>
      <c r="BK235" s="7">
        <v>0</v>
      </c>
      <c r="BL235" s="7">
        <v>0</v>
      </c>
      <c r="BM235" s="7">
        <v>0</v>
      </c>
      <c r="BN235" s="7">
        <v>0</v>
      </c>
      <c r="BO235" s="7">
        <v>0</v>
      </c>
      <c r="BP235" s="7">
        <v>0</v>
      </c>
      <c r="BQ235" s="7">
        <v>10000</v>
      </c>
      <c r="BR235" s="7">
        <v>0</v>
      </c>
      <c r="BS235" s="7">
        <f t="shared" si="50"/>
        <v>54800</v>
      </c>
      <c r="BT235" s="7">
        <v>43800</v>
      </c>
      <c r="BU235" s="7">
        <v>0</v>
      </c>
      <c r="BV235" s="7">
        <v>0</v>
      </c>
      <c r="BW235" s="7">
        <v>0</v>
      </c>
      <c r="BX235" s="7">
        <v>0</v>
      </c>
      <c r="BY235" s="7">
        <v>0</v>
      </c>
      <c r="BZ235" s="7">
        <v>0</v>
      </c>
      <c r="CA235" s="7">
        <v>11000</v>
      </c>
      <c r="CB235" s="203">
        <v>0</v>
      </c>
      <c r="CC235" s="42" t="s">
        <v>1012</v>
      </c>
      <c r="CD235" s="211"/>
    </row>
    <row r="236" spans="1:82" s="4" customFormat="1" ht="39.75" customHeight="1">
      <c r="A236" s="3"/>
      <c r="B236" s="840"/>
      <c r="C236" s="843"/>
      <c r="D236" s="847"/>
      <c r="E236" s="810"/>
      <c r="F236" s="810"/>
      <c r="G236" s="813"/>
      <c r="H236" s="801" t="s">
        <v>1053</v>
      </c>
      <c r="I236" s="790">
        <f>I233+1</f>
        <v>98</v>
      </c>
      <c r="J236" s="797" t="s">
        <v>1054</v>
      </c>
      <c r="K236" s="797" t="s">
        <v>1055</v>
      </c>
      <c r="L236" s="793">
        <v>135</v>
      </c>
      <c r="M236" s="793">
        <v>100</v>
      </c>
      <c r="N236" s="793"/>
      <c r="O236" s="793"/>
      <c r="P236" s="793"/>
      <c r="Q236" s="12">
        <f>Q234+1</f>
        <v>207</v>
      </c>
      <c r="R236" s="9" t="s">
        <v>1056</v>
      </c>
      <c r="S236" s="185" t="s">
        <v>1057</v>
      </c>
      <c r="T236" s="36" t="s">
        <v>1058</v>
      </c>
      <c r="U236" s="36" t="s">
        <v>1059</v>
      </c>
      <c r="V236" s="12" t="s">
        <v>67</v>
      </c>
      <c r="W236" s="9"/>
      <c r="X236" s="9"/>
      <c r="Y236" s="793"/>
      <c r="Z236" s="7">
        <v>2</v>
      </c>
      <c r="AA236" s="9"/>
      <c r="AB236" s="9"/>
      <c r="AC236" s="9">
        <v>2</v>
      </c>
      <c r="AD236" s="9"/>
      <c r="AE236" s="9"/>
      <c r="AF236" s="9">
        <v>2</v>
      </c>
      <c r="AG236" s="9"/>
      <c r="AH236" s="9"/>
      <c r="AI236" s="9">
        <v>2</v>
      </c>
      <c r="AJ236" s="9"/>
      <c r="AK236" s="9"/>
      <c r="AL236" s="9">
        <v>2</v>
      </c>
      <c r="AM236" s="9"/>
      <c r="AN236" s="97">
        <f t="shared" si="47"/>
        <v>212900</v>
      </c>
      <c r="AO236" s="7">
        <f t="shared" si="54"/>
        <v>46000</v>
      </c>
      <c r="AP236" s="7">
        <v>0</v>
      </c>
      <c r="AQ236" s="7">
        <v>0</v>
      </c>
      <c r="AR236" s="7">
        <v>46000</v>
      </c>
      <c r="AS236" s="7">
        <v>0</v>
      </c>
      <c r="AT236" s="7">
        <v>0</v>
      </c>
      <c r="AU236" s="7">
        <v>0</v>
      </c>
      <c r="AV236" s="7">
        <v>0</v>
      </c>
      <c r="AW236" s="7">
        <v>0</v>
      </c>
      <c r="AX236" s="7">
        <v>0</v>
      </c>
      <c r="AY236" s="7">
        <f t="shared" si="55"/>
        <v>54000</v>
      </c>
      <c r="AZ236" s="7">
        <v>0</v>
      </c>
      <c r="BA236" s="7">
        <v>0</v>
      </c>
      <c r="BB236" s="7">
        <v>54000</v>
      </c>
      <c r="BC236" s="7">
        <v>0</v>
      </c>
      <c r="BD236" s="7">
        <v>0</v>
      </c>
      <c r="BE236" s="7">
        <v>0</v>
      </c>
      <c r="BF236" s="7">
        <v>0</v>
      </c>
      <c r="BG236" s="7">
        <v>0</v>
      </c>
      <c r="BH236" s="7">
        <v>0</v>
      </c>
      <c r="BI236" s="7">
        <f t="shared" si="49"/>
        <v>55600</v>
      </c>
      <c r="BJ236" s="7">
        <v>0</v>
      </c>
      <c r="BK236" s="7">
        <v>0</v>
      </c>
      <c r="BL236" s="7">
        <v>55600</v>
      </c>
      <c r="BM236" s="7">
        <v>0</v>
      </c>
      <c r="BN236" s="7">
        <v>0</v>
      </c>
      <c r="BO236" s="7">
        <v>0</v>
      </c>
      <c r="BP236" s="7">
        <v>0</v>
      </c>
      <c r="BQ236" s="7">
        <v>0</v>
      </c>
      <c r="BR236" s="7">
        <v>0</v>
      </c>
      <c r="BS236" s="7">
        <f t="shared" si="50"/>
        <v>57300</v>
      </c>
      <c r="BT236" s="7">
        <v>0</v>
      </c>
      <c r="BU236" s="7">
        <v>0</v>
      </c>
      <c r="BV236" s="7">
        <v>57300</v>
      </c>
      <c r="BW236" s="7">
        <v>0</v>
      </c>
      <c r="BX236" s="7">
        <v>0</v>
      </c>
      <c r="BY236" s="7">
        <v>0</v>
      </c>
      <c r="BZ236" s="7">
        <v>0</v>
      </c>
      <c r="CA236" s="7">
        <v>0</v>
      </c>
      <c r="CB236" s="203">
        <v>0</v>
      </c>
      <c r="CC236" s="42" t="s">
        <v>1012</v>
      </c>
      <c r="CD236" s="211"/>
    </row>
    <row r="237" spans="1:82" s="4" customFormat="1" ht="138.75" customHeight="1">
      <c r="A237" s="3"/>
      <c r="B237" s="840"/>
      <c r="C237" s="843"/>
      <c r="D237" s="847"/>
      <c r="E237" s="810"/>
      <c r="F237" s="810"/>
      <c r="G237" s="813"/>
      <c r="H237" s="801"/>
      <c r="I237" s="791"/>
      <c r="J237" s="797"/>
      <c r="K237" s="797"/>
      <c r="L237" s="793"/>
      <c r="M237" s="793"/>
      <c r="N237" s="793"/>
      <c r="O237" s="793"/>
      <c r="P237" s="793"/>
      <c r="Q237" s="12">
        <f t="shared" si="53"/>
        <v>208</v>
      </c>
      <c r="R237" s="9" t="s">
        <v>1056</v>
      </c>
      <c r="S237" s="185" t="s">
        <v>1057</v>
      </c>
      <c r="T237" s="36" t="s">
        <v>1060</v>
      </c>
      <c r="U237" s="36" t="s">
        <v>1061</v>
      </c>
      <c r="V237" s="12" t="s">
        <v>77</v>
      </c>
      <c r="W237" s="9"/>
      <c r="X237" s="9"/>
      <c r="Y237" s="793"/>
      <c r="Z237" s="7">
        <v>8</v>
      </c>
      <c r="AA237" s="9"/>
      <c r="AB237" s="9"/>
      <c r="AC237" s="9">
        <v>2</v>
      </c>
      <c r="AD237" s="9"/>
      <c r="AE237" s="9"/>
      <c r="AF237" s="9">
        <v>2</v>
      </c>
      <c r="AG237" s="9"/>
      <c r="AH237" s="9"/>
      <c r="AI237" s="9">
        <v>2</v>
      </c>
      <c r="AJ237" s="9"/>
      <c r="AK237" s="9"/>
      <c r="AL237" s="9">
        <v>2</v>
      </c>
      <c r="AM237" s="9"/>
      <c r="AN237" s="97">
        <f t="shared" si="47"/>
        <v>22320</v>
      </c>
      <c r="AO237" s="7">
        <f t="shared" si="54"/>
        <v>10000</v>
      </c>
      <c r="AP237" s="7">
        <v>0</v>
      </c>
      <c r="AQ237" s="7">
        <v>0</v>
      </c>
      <c r="AR237" s="7">
        <v>10000</v>
      </c>
      <c r="AS237" s="7">
        <v>0</v>
      </c>
      <c r="AT237" s="7">
        <v>0</v>
      </c>
      <c r="AU237" s="7">
        <v>0</v>
      </c>
      <c r="AV237" s="7">
        <v>0</v>
      </c>
      <c r="AW237" s="7">
        <v>0</v>
      </c>
      <c r="AX237" s="7">
        <v>0</v>
      </c>
      <c r="AY237" s="7">
        <f t="shared" si="55"/>
        <v>4000</v>
      </c>
      <c r="AZ237" s="7">
        <v>0</v>
      </c>
      <c r="BA237" s="7">
        <v>0</v>
      </c>
      <c r="BB237" s="7">
        <v>4000</v>
      </c>
      <c r="BC237" s="7">
        <v>0</v>
      </c>
      <c r="BD237" s="7">
        <v>0</v>
      </c>
      <c r="BE237" s="7">
        <v>0</v>
      </c>
      <c r="BF237" s="7">
        <v>0</v>
      </c>
      <c r="BG237" s="7">
        <v>0</v>
      </c>
      <c r="BH237" s="7">
        <v>0</v>
      </c>
      <c r="BI237" s="7">
        <f t="shared" si="49"/>
        <v>4120</v>
      </c>
      <c r="BJ237" s="7">
        <v>0</v>
      </c>
      <c r="BK237" s="7">
        <v>0</v>
      </c>
      <c r="BL237" s="7">
        <v>4120</v>
      </c>
      <c r="BM237" s="7">
        <v>0</v>
      </c>
      <c r="BN237" s="7">
        <v>0</v>
      </c>
      <c r="BO237" s="7">
        <v>0</v>
      </c>
      <c r="BP237" s="7">
        <v>0</v>
      </c>
      <c r="BQ237" s="7">
        <v>0</v>
      </c>
      <c r="BR237" s="7">
        <v>0</v>
      </c>
      <c r="BS237" s="7">
        <f t="shared" si="50"/>
        <v>4200</v>
      </c>
      <c r="BT237" s="7">
        <v>0</v>
      </c>
      <c r="BU237" s="7">
        <v>0</v>
      </c>
      <c r="BV237" s="7">
        <v>4200</v>
      </c>
      <c r="BW237" s="7">
        <v>0</v>
      </c>
      <c r="BX237" s="7">
        <v>0</v>
      </c>
      <c r="BY237" s="7">
        <v>0</v>
      </c>
      <c r="BZ237" s="7">
        <v>0</v>
      </c>
      <c r="CA237" s="7">
        <v>0</v>
      </c>
      <c r="CB237" s="203">
        <v>0</v>
      </c>
      <c r="CC237" s="42" t="s">
        <v>1062</v>
      </c>
      <c r="CD237" s="211"/>
    </row>
    <row r="238" spans="1:82" s="4" customFormat="1" ht="138.75" customHeight="1">
      <c r="A238" s="3"/>
      <c r="B238" s="842"/>
      <c r="C238" s="845"/>
      <c r="D238" s="849"/>
      <c r="E238" s="811"/>
      <c r="F238" s="811"/>
      <c r="G238" s="814"/>
      <c r="H238" s="801"/>
      <c r="I238" s="792"/>
      <c r="J238" s="797"/>
      <c r="K238" s="797"/>
      <c r="L238" s="793"/>
      <c r="M238" s="793"/>
      <c r="N238" s="793"/>
      <c r="O238" s="793"/>
      <c r="P238" s="793"/>
      <c r="Q238" s="12">
        <f t="shared" si="53"/>
        <v>209</v>
      </c>
      <c r="R238" s="9" t="s">
        <v>1056</v>
      </c>
      <c r="S238" s="185" t="s">
        <v>1057</v>
      </c>
      <c r="T238" s="36" t="s">
        <v>1063</v>
      </c>
      <c r="U238" s="36" t="s">
        <v>1064</v>
      </c>
      <c r="V238" s="12">
        <v>8</v>
      </c>
      <c r="W238" s="9"/>
      <c r="X238" s="9"/>
      <c r="Y238" s="793"/>
      <c r="Z238" s="7">
        <v>8</v>
      </c>
      <c r="AA238" s="9"/>
      <c r="AB238" s="9"/>
      <c r="AC238" s="9">
        <v>2</v>
      </c>
      <c r="AD238" s="9"/>
      <c r="AE238" s="9"/>
      <c r="AF238" s="9">
        <v>4</v>
      </c>
      <c r="AG238" s="9"/>
      <c r="AH238" s="9"/>
      <c r="AI238" s="9">
        <v>6</v>
      </c>
      <c r="AJ238" s="9"/>
      <c r="AK238" s="9"/>
      <c r="AL238" s="9">
        <v>8</v>
      </c>
      <c r="AM238" s="9"/>
      <c r="AN238" s="97">
        <f t="shared" si="47"/>
        <v>15250</v>
      </c>
      <c r="AO238" s="7">
        <f t="shared" si="54"/>
        <v>6000</v>
      </c>
      <c r="AP238" s="7">
        <v>0</v>
      </c>
      <c r="AQ238" s="7">
        <v>0</v>
      </c>
      <c r="AR238" s="7">
        <v>6000</v>
      </c>
      <c r="AS238" s="7">
        <v>0</v>
      </c>
      <c r="AT238" s="7">
        <v>0</v>
      </c>
      <c r="AU238" s="7">
        <v>0</v>
      </c>
      <c r="AV238" s="7">
        <v>0</v>
      </c>
      <c r="AW238" s="7">
        <v>0</v>
      </c>
      <c r="AX238" s="7">
        <v>0</v>
      </c>
      <c r="AY238" s="7">
        <f t="shared" si="55"/>
        <v>3000</v>
      </c>
      <c r="AZ238" s="7">
        <v>0</v>
      </c>
      <c r="BA238" s="7">
        <v>0</v>
      </c>
      <c r="BB238" s="7">
        <v>3000</v>
      </c>
      <c r="BC238" s="7">
        <v>0</v>
      </c>
      <c r="BD238" s="7">
        <v>0</v>
      </c>
      <c r="BE238" s="7">
        <v>0</v>
      </c>
      <c r="BF238" s="7">
        <v>0</v>
      </c>
      <c r="BG238" s="7">
        <v>0</v>
      </c>
      <c r="BH238" s="7">
        <v>0</v>
      </c>
      <c r="BI238" s="7">
        <f t="shared" si="49"/>
        <v>3100</v>
      </c>
      <c r="BJ238" s="7">
        <v>0</v>
      </c>
      <c r="BK238" s="7">
        <v>0</v>
      </c>
      <c r="BL238" s="7">
        <v>3100</v>
      </c>
      <c r="BM238" s="7">
        <v>0</v>
      </c>
      <c r="BN238" s="7">
        <v>0</v>
      </c>
      <c r="BO238" s="7">
        <v>0</v>
      </c>
      <c r="BP238" s="7">
        <v>0</v>
      </c>
      <c r="BQ238" s="7">
        <v>0</v>
      </c>
      <c r="BR238" s="7">
        <v>0</v>
      </c>
      <c r="BS238" s="7">
        <f t="shared" si="50"/>
        <v>3150</v>
      </c>
      <c r="BT238" s="7">
        <v>0</v>
      </c>
      <c r="BU238" s="7">
        <v>0</v>
      </c>
      <c r="BV238" s="7">
        <v>3150</v>
      </c>
      <c r="BW238" s="7">
        <v>0</v>
      </c>
      <c r="BX238" s="7">
        <v>0</v>
      </c>
      <c r="BY238" s="7">
        <v>0</v>
      </c>
      <c r="BZ238" s="7">
        <v>0</v>
      </c>
      <c r="CA238" s="7">
        <v>0</v>
      </c>
      <c r="CB238" s="203">
        <v>0</v>
      </c>
      <c r="CC238" s="42" t="s">
        <v>1062</v>
      </c>
      <c r="CD238" s="211"/>
    </row>
    <row r="239" spans="1:82" s="162" customFormat="1" ht="21.75" customHeight="1">
      <c r="A239" s="157"/>
      <c r="B239" s="176"/>
      <c r="C239" s="170"/>
      <c r="D239" s="171"/>
      <c r="E239" s="60"/>
      <c r="F239" s="168"/>
      <c r="G239" s="58"/>
      <c r="H239" s="794" t="s">
        <v>1065</v>
      </c>
      <c r="I239" s="795"/>
      <c r="J239" s="795"/>
      <c r="K239" s="795"/>
      <c r="L239" s="795"/>
      <c r="M239" s="795"/>
      <c r="N239" s="795"/>
      <c r="O239" s="795"/>
      <c r="P239" s="795"/>
      <c r="Q239" s="795"/>
      <c r="R239" s="795"/>
      <c r="S239" s="795"/>
      <c r="T239" s="795"/>
      <c r="U239" s="795"/>
      <c r="V239" s="795"/>
      <c r="W239" s="795"/>
      <c r="X239" s="795"/>
      <c r="Y239" s="795"/>
      <c r="Z239" s="795"/>
      <c r="AA239" s="795"/>
      <c r="AB239" s="795"/>
      <c r="AC239" s="795"/>
      <c r="AD239" s="795"/>
      <c r="AE239" s="795"/>
      <c r="AF239" s="795"/>
      <c r="AG239" s="795"/>
      <c r="AH239" s="795"/>
      <c r="AI239" s="795"/>
      <c r="AJ239" s="795"/>
      <c r="AK239" s="795"/>
      <c r="AL239" s="795"/>
      <c r="AM239" s="796"/>
      <c r="AN239" s="167">
        <f>SUM(AN221:AN238)</f>
        <v>786780</v>
      </c>
      <c r="AO239" s="167">
        <f aca="true" t="shared" si="56" ref="AO239:CB239">SUM(AO221:AO238)</f>
        <v>152200</v>
      </c>
      <c r="AP239" s="167">
        <f t="shared" si="56"/>
        <v>71000</v>
      </c>
      <c r="AQ239" s="167">
        <f t="shared" si="56"/>
        <v>0</v>
      </c>
      <c r="AR239" s="167">
        <f t="shared" si="56"/>
        <v>65000</v>
      </c>
      <c r="AS239" s="167">
        <f t="shared" si="56"/>
        <v>0</v>
      </c>
      <c r="AT239" s="167">
        <f t="shared" si="56"/>
        <v>0</v>
      </c>
      <c r="AU239" s="167">
        <f t="shared" si="56"/>
        <v>0</v>
      </c>
      <c r="AV239" s="167">
        <f t="shared" si="56"/>
        <v>0</v>
      </c>
      <c r="AW239" s="167">
        <f t="shared" si="56"/>
        <v>15000</v>
      </c>
      <c r="AX239" s="167">
        <f t="shared" si="56"/>
        <v>0</v>
      </c>
      <c r="AY239" s="167">
        <f t="shared" si="56"/>
        <v>239080</v>
      </c>
      <c r="AZ239" s="167">
        <f t="shared" si="56"/>
        <v>73860</v>
      </c>
      <c r="BA239" s="167">
        <f t="shared" si="56"/>
        <v>0</v>
      </c>
      <c r="BB239" s="167">
        <f t="shared" si="56"/>
        <v>83000</v>
      </c>
      <c r="BC239" s="167">
        <f t="shared" si="56"/>
        <v>0</v>
      </c>
      <c r="BD239" s="167">
        <f t="shared" si="56"/>
        <v>0</v>
      </c>
      <c r="BE239" s="167">
        <f t="shared" si="56"/>
        <v>0</v>
      </c>
      <c r="BF239" s="167">
        <f t="shared" si="56"/>
        <v>0</v>
      </c>
      <c r="BG239" s="167">
        <f t="shared" si="56"/>
        <v>82220</v>
      </c>
      <c r="BH239" s="167">
        <f t="shared" si="56"/>
        <v>0</v>
      </c>
      <c r="BI239" s="167">
        <f t="shared" si="56"/>
        <v>194920</v>
      </c>
      <c r="BJ239" s="167">
        <f t="shared" si="56"/>
        <v>76600</v>
      </c>
      <c r="BK239" s="167">
        <f t="shared" si="56"/>
        <v>0</v>
      </c>
      <c r="BL239" s="167">
        <f t="shared" si="56"/>
        <v>73120</v>
      </c>
      <c r="BM239" s="167">
        <f t="shared" si="56"/>
        <v>0</v>
      </c>
      <c r="BN239" s="167">
        <f t="shared" si="56"/>
        <v>0</v>
      </c>
      <c r="BO239" s="167">
        <f t="shared" si="56"/>
        <v>0</v>
      </c>
      <c r="BP239" s="167">
        <f t="shared" si="56"/>
        <v>0</v>
      </c>
      <c r="BQ239" s="167">
        <f t="shared" si="56"/>
        <v>45200</v>
      </c>
      <c r="BR239" s="167">
        <f t="shared" si="56"/>
        <v>0</v>
      </c>
      <c r="BS239" s="167">
        <f t="shared" si="56"/>
        <v>200580</v>
      </c>
      <c r="BT239" s="167">
        <f t="shared" si="56"/>
        <v>77980</v>
      </c>
      <c r="BU239" s="167">
        <f t="shared" si="56"/>
        <v>0</v>
      </c>
      <c r="BV239" s="167">
        <f t="shared" si="56"/>
        <v>75350</v>
      </c>
      <c r="BW239" s="167">
        <f t="shared" si="56"/>
        <v>0</v>
      </c>
      <c r="BX239" s="167">
        <f t="shared" si="56"/>
        <v>0</v>
      </c>
      <c r="BY239" s="167">
        <f t="shared" si="56"/>
        <v>0</v>
      </c>
      <c r="BZ239" s="167">
        <f t="shared" si="56"/>
        <v>0</v>
      </c>
      <c r="CA239" s="167">
        <f t="shared" si="56"/>
        <v>47250</v>
      </c>
      <c r="CB239" s="206">
        <f t="shared" si="56"/>
        <v>0</v>
      </c>
      <c r="CC239" s="219"/>
      <c r="CD239" s="211"/>
    </row>
    <row r="240" spans="1:82" s="246" customFormat="1" ht="27.75" customHeight="1" thickBot="1">
      <c r="A240" s="157"/>
      <c r="B240" s="806" t="s">
        <v>1066</v>
      </c>
      <c r="C240" s="807"/>
      <c r="D240" s="807"/>
      <c r="E240" s="807"/>
      <c r="F240" s="807"/>
      <c r="G240" s="807"/>
      <c r="H240" s="807"/>
      <c r="I240" s="807"/>
      <c r="J240" s="807"/>
      <c r="K240" s="807"/>
      <c r="L240" s="807"/>
      <c r="M240" s="807"/>
      <c r="N240" s="807"/>
      <c r="O240" s="807"/>
      <c r="P240" s="807"/>
      <c r="Q240" s="807"/>
      <c r="R240" s="807"/>
      <c r="S240" s="807"/>
      <c r="T240" s="807"/>
      <c r="U240" s="808"/>
      <c r="V240" s="240"/>
      <c r="W240" s="241"/>
      <c r="X240" s="241"/>
      <c r="Y240" s="241"/>
      <c r="Z240" s="242"/>
      <c r="AA240" s="241"/>
      <c r="AB240" s="241"/>
      <c r="AC240" s="241"/>
      <c r="AD240" s="241"/>
      <c r="AE240" s="241"/>
      <c r="AF240" s="241"/>
      <c r="AG240" s="241"/>
      <c r="AH240" s="241"/>
      <c r="AI240" s="241"/>
      <c r="AJ240" s="241"/>
      <c r="AK240" s="241"/>
      <c r="AL240" s="241"/>
      <c r="AM240" s="241"/>
      <c r="AN240" s="243">
        <f>+AN210+AN220+AN239</f>
        <v>1830262</v>
      </c>
      <c r="AO240" s="243">
        <f aca="true" t="shared" si="57" ref="AO240:CB240">+AO210+AO220+AO239</f>
        <v>513503</v>
      </c>
      <c r="AP240" s="243">
        <f t="shared" si="57"/>
        <v>263503</v>
      </c>
      <c r="AQ240" s="243">
        <f t="shared" si="57"/>
        <v>0</v>
      </c>
      <c r="AR240" s="243">
        <f t="shared" si="57"/>
        <v>222600</v>
      </c>
      <c r="AS240" s="243">
        <f t="shared" si="57"/>
        <v>0</v>
      </c>
      <c r="AT240" s="243">
        <f t="shared" si="57"/>
        <v>0</v>
      </c>
      <c r="AU240" s="243">
        <f t="shared" si="57"/>
        <v>0</v>
      </c>
      <c r="AV240" s="243">
        <f t="shared" si="57"/>
        <v>0</v>
      </c>
      <c r="AW240" s="243">
        <f t="shared" si="57"/>
        <v>26200</v>
      </c>
      <c r="AX240" s="243">
        <f t="shared" si="57"/>
        <v>0</v>
      </c>
      <c r="AY240" s="243">
        <f t="shared" si="57"/>
        <v>516463</v>
      </c>
      <c r="AZ240" s="243">
        <f t="shared" si="57"/>
        <v>190363</v>
      </c>
      <c r="BA240" s="243">
        <f t="shared" si="57"/>
        <v>0</v>
      </c>
      <c r="BB240" s="243">
        <f t="shared" si="57"/>
        <v>243880</v>
      </c>
      <c r="BC240" s="243">
        <f t="shared" si="57"/>
        <v>0</v>
      </c>
      <c r="BD240" s="243">
        <f t="shared" si="57"/>
        <v>0</v>
      </c>
      <c r="BE240" s="243">
        <f t="shared" si="57"/>
        <v>0</v>
      </c>
      <c r="BF240" s="243">
        <f t="shared" si="57"/>
        <v>0</v>
      </c>
      <c r="BG240" s="243">
        <f t="shared" si="57"/>
        <v>82220</v>
      </c>
      <c r="BH240" s="243">
        <f t="shared" si="57"/>
        <v>0</v>
      </c>
      <c r="BI240" s="243">
        <f t="shared" si="57"/>
        <v>394353</v>
      </c>
      <c r="BJ240" s="243">
        <f t="shared" si="57"/>
        <v>177943</v>
      </c>
      <c r="BK240" s="243">
        <f t="shared" si="57"/>
        <v>0</v>
      </c>
      <c r="BL240" s="243">
        <f t="shared" si="57"/>
        <v>171210</v>
      </c>
      <c r="BM240" s="243">
        <f t="shared" si="57"/>
        <v>0</v>
      </c>
      <c r="BN240" s="243">
        <f t="shared" si="57"/>
        <v>0</v>
      </c>
      <c r="BO240" s="243">
        <f t="shared" si="57"/>
        <v>0</v>
      </c>
      <c r="BP240" s="243">
        <f t="shared" si="57"/>
        <v>0</v>
      </c>
      <c r="BQ240" s="243">
        <f t="shared" si="57"/>
        <v>45200</v>
      </c>
      <c r="BR240" s="243">
        <f t="shared" si="57"/>
        <v>0</v>
      </c>
      <c r="BS240" s="243">
        <f t="shared" si="57"/>
        <v>405943</v>
      </c>
      <c r="BT240" s="243">
        <f t="shared" si="57"/>
        <v>182143</v>
      </c>
      <c r="BU240" s="243">
        <f t="shared" si="57"/>
        <v>6550</v>
      </c>
      <c r="BV240" s="243">
        <f t="shared" si="57"/>
        <v>170000</v>
      </c>
      <c r="BW240" s="243">
        <f t="shared" si="57"/>
        <v>0</v>
      </c>
      <c r="BX240" s="243">
        <f t="shared" si="57"/>
        <v>0</v>
      </c>
      <c r="BY240" s="243">
        <f t="shared" si="57"/>
        <v>0</v>
      </c>
      <c r="BZ240" s="243">
        <f t="shared" si="57"/>
        <v>0</v>
      </c>
      <c r="CA240" s="243">
        <f t="shared" si="57"/>
        <v>47250</v>
      </c>
      <c r="CB240" s="244">
        <f t="shared" si="57"/>
        <v>0</v>
      </c>
      <c r="CC240" s="245"/>
      <c r="CD240" s="214"/>
    </row>
    <row r="241" spans="2:82" s="68" customFormat="1" ht="26.25" customHeight="1" thickBot="1">
      <c r="B241" s="153"/>
      <c r="C241" s="33"/>
      <c r="D241" s="33"/>
      <c r="I241" s="69"/>
      <c r="L241" s="70"/>
      <c r="M241" s="71"/>
      <c r="Q241" s="72"/>
      <c r="S241" s="194"/>
      <c r="T241" s="73"/>
      <c r="V241" s="72"/>
      <c r="Z241" s="33"/>
      <c r="AN241" s="148">
        <f aca="true" t="shared" si="58" ref="AN241:CA241">+AN107+AN146+AN187+AN240</f>
        <v>48644378</v>
      </c>
      <c r="AO241" s="148">
        <f t="shared" si="58"/>
        <v>13810503</v>
      </c>
      <c r="AP241" s="148">
        <f t="shared" si="58"/>
        <v>1297403</v>
      </c>
      <c r="AQ241" s="148">
        <f t="shared" si="58"/>
        <v>2857577</v>
      </c>
      <c r="AR241" s="148">
        <f t="shared" si="58"/>
        <v>2025394</v>
      </c>
      <c r="AS241" s="148">
        <f t="shared" si="58"/>
        <v>600000</v>
      </c>
      <c r="AT241" s="148">
        <f t="shared" si="58"/>
        <v>0</v>
      </c>
      <c r="AU241" s="148">
        <f t="shared" si="58"/>
        <v>2300000</v>
      </c>
      <c r="AV241" s="148">
        <f t="shared" si="58"/>
        <v>1105995</v>
      </c>
      <c r="AW241" s="148">
        <f t="shared" si="58"/>
        <v>3637834</v>
      </c>
      <c r="AX241" s="148">
        <f t="shared" si="58"/>
        <v>0</v>
      </c>
      <c r="AY241" s="148">
        <f t="shared" si="58"/>
        <v>11811871</v>
      </c>
      <c r="AZ241" s="148">
        <f t="shared" si="58"/>
        <v>1407643</v>
      </c>
      <c r="BA241" s="148">
        <f t="shared" si="58"/>
        <v>3241471</v>
      </c>
      <c r="BB241" s="148">
        <f t="shared" si="58"/>
        <v>1890635</v>
      </c>
      <c r="BC241" s="148">
        <f t="shared" si="58"/>
        <v>0</v>
      </c>
      <c r="BD241" s="148">
        <f t="shared" si="58"/>
        <v>0</v>
      </c>
      <c r="BE241" s="148">
        <f t="shared" si="58"/>
        <v>0</v>
      </c>
      <c r="BF241" s="148">
        <f t="shared" si="58"/>
        <v>1106550</v>
      </c>
      <c r="BG241" s="148">
        <f t="shared" si="58"/>
        <v>3925572</v>
      </c>
      <c r="BH241" s="148">
        <f t="shared" si="58"/>
        <v>0</v>
      </c>
      <c r="BI241" s="148">
        <f t="shared" si="58"/>
        <v>11675882</v>
      </c>
      <c r="BJ241" s="148">
        <f t="shared" si="58"/>
        <v>1486313</v>
      </c>
      <c r="BK241" s="148">
        <f t="shared" si="58"/>
        <v>3350181</v>
      </c>
      <c r="BL241" s="148">
        <f t="shared" si="58"/>
        <v>1748610</v>
      </c>
      <c r="BM241" s="148">
        <f t="shared" si="58"/>
        <v>0</v>
      </c>
      <c r="BN241" s="148">
        <f t="shared" si="58"/>
        <v>0</v>
      </c>
      <c r="BO241" s="148">
        <f t="shared" si="58"/>
        <v>0</v>
      </c>
      <c r="BP241" s="148">
        <f t="shared" si="58"/>
        <v>1118380</v>
      </c>
      <c r="BQ241" s="148">
        <f t="shared" si="58"/>
        <v>3723398</v>
      </c>
      <c r="BR241" s="148">
        <f t="shared" si="58"/>
        <v>0</v>
      </c>
      <c r="BS241" s="198">
        <f t="shared" si="58"/>
        <v>11481122</v>
      </c>
      <c r="BT241" s="197">
        <f t="shared" si="58"/>
        <v>1529958</v>
      </c>
      <c r="BU241" s="148">
        <f t="shared" si="58"/>
        <v>3363710</v>
      </c>
      <c r="BV241" s="148">
        <f t="shared" si="58"/>
        <v>1634165</v>
      </c>
      <c r="BW241" s="148">
        <f t="shared" si="58"/>
        <v>0</v>
      </c>
      <c r="BX241" s="148">
        <f t="shared" si="58"/>
        <v>0</v>
      </c>
      <c r="BY241" s="148">
        <f t="shared" si="58"/>
        <v>0</v>
      </c>
      <c r="BZ241" s="148">
        <f t="shared" si="58"/>
        <v>1151450</v>
      </c>
      <c r="CA241" s="148">
        <f t="shared" si="58"/>
        <v>4052889</v>
      </c>
      <c r="CB241" s="208">
        <f>SUM(CB107+CB146+CB187+CB240)</f>
        <v>0</v>
      </c>
      <c r="CC241" s="220"/>
      <c r="CD241" s="75"/>
    </row>
    <row r="242" spans="2:82" s="1" customFormat="1" ht="36.75" customHeight="1">
      <c r="B242" s="149"/>
      <c r="C242" s="150"/>
      <c r="S242" s="195"/>
      <c r="AN242" s="151"/>
      <c r="AO242" s="65"/>
      <c r="AP242" s="65"/>
      <c r="AQ242" s="65"/>
      <c r="AR242" s="65"/>
      <c r="AS242" s="65"/>
      <c r="AT242" s="65"/>
      <c r="AU242" s="65"/>
      <c r="AV242" s="65"/>
      <c r="AW242" s="65"/>
      <c r="AX242" s="65"/>
      <c r="AY242" s="65"/>
      <c r="AZ242" s="65"/>
      <c r="BA242" s="65"/>
      <c r="BB242" s="65"/>
      <c r="BC242" s="65"/>
      <c r="BD242" s="65"/>
      <c r="BE242" s="65"/>
      <c r="BF242" s="65"/>
      <c r="BG242" s="65"/>
      <c r="BH242" s="65"/>
      <c r="BI242" s="65"/>
      <c r="BJ242" s="65"/>
      <c r="BK242" s="65"/>
      <c r="BL242" s="65"/>
      <c r="BM242" s="65"/>
      <c r="BN242" s="65"/>
      <c r="BO242" s="65"/>
      <c r="BP242" s="65"/>
      <c r="BQ242" s="65"/>
      <c r="BR242" s="65"/>
      <c r="BS242" s="65"/>
      <c r="BT242" s="65"/>
      <c r="BU242" s="65"/>
      <c r="BV242" s="65"/>
      <c r="BW242" s="65"/>
      <c r="BX242" s="65"/>
      <c r="BY242" s="65"/>
      <c r="BZ242" s="65"/>
      <c r="CA242" s="65"/>
      <c r="CB242" s="65"/>
      <c r="CC242" s="65"/>
      <c r="CD242" s="152"/>
    </row>
  </sheetData>
  <sheetProtection/>
  <autoFilter ref="A5:CD242"/>
  <mergeCells count="912">
    <mergeCell ref="Y173:Y176"/>
    <mergeCell ref="Y212:Y213"/>
    <mergeCell ref="Y214:Y219"/>
    <mergeCell ref="Y221:Y225"/>
    <mergeCell ref="Y226:Y228"/>
    <mergeCell ref="Y229:Y230"/>
    <mergeCell ref="Y231:Y232"/>
    <mergeCell ref="Y233:Y235"/>
    <mergeCell ref="Y236:Y238"/>
    <mergeCell ref="H210:AM210"/>
    <mergeCell ref="N212:N213"/>
    <mergeCell ref="O212:O213"/>
    <mergeCell ref="P212:P213"/>
    <mergeCell ref="N214:N219"/>
    <mergeCell ref="O214:O219"/>
    <mergeCell ref="P214:P219"/>
    <mergeCell ref="T216:T217"/>
    <mergeCell ref="L221:L225"/>
    <mergeCell ref="M221:M225"/>
    <mergeCell ref="N221:N225"/>
    <mergeCell ref="O221:O225"/>
    <mergeCell ref="P221:P225"/>
    <mergeCell ref="H226:H232"/>
    <mergeCell ref="I226:I228"/>
    <mergeCell ref="Y111:Y114"/>
    <mergeCell ref="Y131:Y133"/>
    <mergeCell ref="Y135:Y136"/>
    <mergeCell ref="Y137:Y140"/>
    <mergeCell ref="Y143:Y144"/>
    <mergeCell ref="Y147:Y148"/>
    <mergeCell ref="Y158:Y159"/>
    <mergeCell ref="Y167:Y168"/>
    <mergeCell ref="Y169:Y171"/>
    <mergeCell ref="B2:CC2"/>
    <mergeCell ref="B3:CC3"/>
    <mergeCell ref="Y69:Y70"/>
    <mergeCell ref="Y71:Y80"/>
    <mergeCell ref="Y87:Y88"/>
    <mergeCell ref="Y100:Y101"/>
    <mergeCell ref="Y104:Y105"/>
    <mergeCell ref="I205:I207"/>
    <mergeCell ref="Q17:Q18"/>
    <mergeCell ref="I53:I58"/>
    <mergeCell ref="I60:I64"/>
    <mergeCell ref="I71:I80"/>
    <mergeCell ref="I81:I83"/>
    <mergeCell ref="I84:I86"/>
    <mergeCell ref="I87:I88"/>
    <mergeCell ref="I89:I90"/>
    <mergeCell ref="I102:I105"/>
    <mergeCell ref="I111:I118"/>
    <mergeCell ref="K53:K58"/>
    <mergeCell ref="L60:L64"/>
    <mergeCell ref="M60:M64"/>
    <mergeCell ref="P71:P80"/>
    <mergeCell ref="N71:N80"/>
    <mergeCell ref="O71:O80"/>
    <mergeCell ref="P87:P88"/>
    <mergeCell ref="N87:N88"/>
    <mergeCell ref="J91:J94"/>
    <mergeCell ref="K91:K94"/>
    <mergeCell ref="N104:N105"/>
    <mergeCell ref="H6:H9"/>
    <mergeCell ref="H10:H16"/>
    <mergeCell ref="J11:J16"/>
    <mergeCell ref="K11:K16"/>
    <mergeCell ref="L11:L16"/>
    <mergeCell ref="M11:M16"/>
    <mergeCell ref="L41:L51"/>
    <mergeCell ref="M41:M51"/>
    <mergeCell ref="H49:H51"/>
    <mergeCell ref="H65:H66"/>
    <mergeCell ref="H81:H83"/>
    <mergeCell ref="J81:J83"/>
    <mergeCell ref="H84:H86"/>
    <mergeCell ref="J84:J86"/>
    <mergeCell ref="K84:K86"/>
    <mergeCell ref="H71:H80"/>
    <mergeCell ref="J71:J80"/>
    <mergeCell ref="K71:K80"/>
    <mergeCell ref="M71:M80"/>
    <mergeCell ref="B6:B105"/>
    <mergeCell ref="C6:C105"/>
    <mergeCell ref="D6:D105"/>
    <mergeCell ref="E6:E22"/>
    <mergeCell ref="F6:F22"/>
    <mergeCell ref="G6:G22"/>
    <mergeCell ref="E24:E38"/>
    <mergeCell ref="F24:F38"/>
    <mergeCell ref="G24:G38"/>
    <mergeCell ref="G52:AM52"/>
    <mergeCell ref="E53:E58"/>
    <mergeCell ref="F53:F58"/>
    <mergeCell ref="G53:G58"/>
    <mergeCell ref="H53:H55"/>
    <mergeCell ref="J53:J58"/>
    <mergeCell ref="W17:W18"/>
    <mergeCell ref="X17:X18"/>
    <mergeCell ref="Z17:Z18"/>
    <mergeCell ref="AA17:AA18"/>
    <mergeCell ref="AB17:AB18"/>
    <mergeCell ref="AC17:AC18"/>
    <mergeCell ref="H17:H22"/>
    <mergeCell ref="R17:R18"/>
    <mergeCell ref="S17:S18"/>
    <mergeCell ref="T17:T18"/>
    <mergeCell ref="U17:U18"/>
    <mergeCell ref="V17:V18"/>
    <mergeCell ref="AJ17:AJ18"/>
    <mergeCell ref="AK17:AK18"/>
    <mergeCell ref="AL17:AL18"/>
    <mergeCell ref="AM17:AM18"/>
    <mergeCell ref="AN17:AN18"/>
    <mergeCell ref="AO17:AO18"/>
    <mergeCell ref="AD17:AD18"/>
    <mergeCell ref="AE17:AE18"/>
    <mergeCell ref="AF17:AF18"/>
    <mergeCell ref="AG17:AG18"/>
    <mergeCell ref="AH17:AH18"/>
    <mergeCell ref="AI17:AI18"/>
    <mergeCell ref="BA17:BA18"/>
    <mergeCell ref="BB17:BB18"/>
    <mergeCell ref="BC17:BC18"/>
    <mergeCell ref="BD17:BD18"/>
    <mergeCell ref="BE17:BE18"/>
    <mergeCell ref="BF17:BF18"/>
    <mergeCell ref="AS17:AS18"/>
    <mergeCell ref="AT17:AT18"/>
    <mergeCell ref="AU17:AU18"/>
    <mergeCell ref="AX17:AX18"/>
    <mergeCell ref="AY17:AY18"/>
    <mergeCell ref="AZ17:AZ18"/>
    <mergeCell ref="BY17:BY18"/>
    <mergeCell ref="BZ17:BZ18"/>
    <mergeCell ref="CA17:CA18"/>
    <mergeCell ref="CB17:CB18"/>
    <mergeCell ref="CC17:CC18"/>
    <mergeCell ref="E23:AM23"/>
    <mergeCell ref="BS17:BS18"/>
    <mergeCell ref="BT17:BT18"/>
    <mergeCell ref="BU17:BU18"/>
    <mergeCell ref="BV17:BV18"/>
    <mergeCell ref="BW17:BW18"/>
    <mergeCell ref="BX17:BX18"/>
    <mergeCell ref="BM17:BM18"/>
    <mergeCell ref="BN17:BN18"/>
    <mergeCell ref="BO17:BO18"/>
    <mergeCell ref="BP17:BP18"/>
    <mergeCell ref="BQ17:BQ18"/>
    <mergeCell ref="BR17:BR18"/>
    <mergeCell ref="BG17:BG18"/>
    <mergeCell ref="BH17:BH18"/>
    <mergeCell ref="BI17:BI18"/>
    <mergeCell ref="BJ17:BJ18"/>
    <mergeCell ref="BK17:BK18"/>
    <mergeCell ref="BL17:BL18"/>
    <mergeCell ref="S26:S27"/>
    <mergeCell ref="H28:H38"/>
    <mergeCell ref="T30:T32"/>
    <mergeCell ref="U30:U32"/>
    <mergeCell ref="V30:V32"/>
    <mergeCell ref="W30:W32"/>
    <mergeCell ref="W33:W34"/>
    <mergeCell ref="H24:H27"/>
    <mergeCell ref="J24:J27"/>
    <mergeCell ref="K24:K27"/>
    <mergeCell ref="L24:L27"/>
    <mergeCell ref="M24:M27"/>
    <mergeCell ref="R26:R27"/>
    <mergeCell ref="R31:R32"/>
    <mergeCell ref="S31:S32"/>
    <mergeCell ref="R33:R34"/>
    <mergeCell ref="S33:S34"/>
    <mergeCell ref="T33:T34"/>
    <mergeCell ref="U33:U34"/>
    <mergeCell ref="V33:V34"/>
    <mergeCell ref="AE30:AE32"/>
    <mergeCell ref="AF30:AF32"/>
    <mergeCell ref="AG30:AG32"/>
    <mergeCell ref="AH30:AH32"/>
    <mergeCell ref="AI30:AI32"/>
    <mergeCell ref="AJ30:AJ32"/>
    <mergeCell ref="X30:X32"/>
    <mergeCell ref="Z30:Z32"/>
    <mergeCell ref="AA30:AA32"/>
    <mergeCell ref="AB30:AB32"/>
    <mergeCell ref="AC30:AC32"/>
    <mergeCell ref="AD30:AD32"/>
    <mergeCell ref="AS30:AS32"/>
    <mergeCell ref="AT30:AT32"/>
    <mergeCell ref="AU30:AU32"/>
    <mergeCell ref="AV30:AV32"/>
    <mergeCell ref="AK30:AK32"/>
    <mergeCell ref="AL30:AL32"/>
    <mergeCell ref="AM30:AM32"/>
    <mergeCell ref="AN30:AN32"/>
    <mergeCell ref="AO30:AO32"/>
    <mergeCell ref="AP30:AP32"/>
    <mergeCell ref="BC30:BC32"/>
    <mergeCell ref="BD30:BD32"/>
    <mergeCell ref="BE30:BE32"/>
    <mergeCell ref="X33:X34"/>
    <mergeCell ref="Z33:Z34"/>
    <mergeCell ref="AA33:AA34"/>
    <mergeCell ref="AB33:AB34"/>
    <mergeCell ref="AC33:AC34"/>
    <mergeCell ref="AD33:AD34"/>
    <mergeCell ref="AW30:AW32"/>
    <mergeCell ref="AX30:AX32"/>
    <mergeCell ref="AY30:AY32"/>
    <mergeCell ref="AZ30:AZ32"/>
    <mergeCell ref="BA30:BA32"/>
    <mergeCell ref="BB30:BB32"/>
    <mergeCell ref="AQ30:AQ32"/>
    <mergeCell ref="AR30:AR32"/>
    <mergeCell ref="AK33:AK34"/>
    <mergeCell ref="AL33:AL34"/>
    <mergeCell ref="AM33:AM34"/>
    <mergeCell ref="AN33:AN34"/>
    <mergeCell ref="AO33:AO34"/>
    <mergeCell ref="AP33:AP34"/>
    <mergeCell ref="AE33:AE34"/>
    <mergeCell ref="CA30:CA32"/>
    <mergeCell ref="CB30:CB32"/>
    <mergeCell ref="CC30:CC32"/>
    <mergeCell ref="BW30:BW32"/>
    <mergeCell ref="BX30:BX32"/>
    <mergeCell ref="BY30:BY32"/>
    <mergeCell ref="BZ30:BZ32"/>
    <mergeCell ref="BF30:BF32"/>
    <mergeCell ref="BG30:BG32"/>
    <mergeCell ref="BH30:BH32"/>
    <mergeCell ref="BU30:BU32"/>
    <mergeCell ref="BV30:BV32"/>
    <mergeCell ref="BO30:BO32"/>
    <mergeCell ref="BP30:BP32"/>
    <mergeCell ref="BQ30:BQ32"/>
    <mergeCell ref="BR30:BR32"/>
    <mergeCell ref="BS30:BS32"/>
    <mergeCell ref="BT30:BT32"/>
    <mergeCell ref="BI30:BI32"/>
    <mergeCell ref="BJ30:BJ32"/>
    <mergeCell ref="BK30:BK32"/>
    <mergeCell ref="BL30:BL32"/>
    <mergeCell ref="BM30:BM32"/>
    <mergeCell ref="BN30:BN32"/>
    <mergeCell ref="AF33:AF34"/>
    <mergeCell ref="AG33:AG34"/>
    <mergeCell ref="AH33:AH34"/>
    <mergeCell ref="AI33:AI34"/>
    <mergeCell ref="AJ33:AJ34"/>
    <mergeCell ref="AW33:AW34"/>
    <mergeCell ref="AX33:AX34"/>
    <mergeCell ref="AY33:AY34"/>
    <mergeCell ref="AZ33:AZ34"/>
    <mergeCell ref="BA33:BA34"/>
    <mergeCell ref="BB33:BB34"/>
    <mergeCell ref="AQ33:AQ34"/>
    <mergeCell ref="AR33:AR34"/>
    <mergeCell ref="AS33:AS34"/>
    <mergeCell ref="AT33:AT34"/>
    <mergeCell ref="AU33:AU34"/>
    <mergeCell ref="AV33:AV34"/>
    <mergeCell ref="BK33:BK34"/>
    <mergeCell ref="BL33:BL34"/>
    <mergeCell ref="BM33:BM34"/>
    <mergeCell ref="BN33:BN34"/>
    <mergeCell ref="BC33:BC34"/>
    <mergeCell ref="BD33:BD34"/>
    <mergeCell ref="BE33:BE34"/>
    <mergeCell ref="BF33:BF34"/>
    <mergeCell ref="BG33:BG34"/>
    <mergeCell ref="BH33:BH34"/>
    <mergeCell ref="CA33:CA34"/>
    <mergeCell ref="CB33:CB34"/>
    <mergeCell ref="CC33:CC34"/>
    <mergeCell ref="G39:AM39"/>
    <mergeCell ref="E40:E51"/>
    <mergeCell ref="F40:F51"/>
    <mergeCell ref="G40:G51"/>
    <mergeCell ref="H40:H47"/>
    <mergeCell ref="J41:J51"/>
    <mergeCell ref="K41:K51"/>
    <mergeCell ref="BU33:BU34"/>
    <mergeCell ref="BV33:BV34"/>
    <mergeCell ref="BW33:BW34"/>
    <mergeCell ref="BX33:BX34"/>
    <mergeCell ref="BY33:BY34"/>
    <mergeCell ref="BZ33:BZ34"/>
    <mergeCell ref="BO33:BO34"/>
    <mergeCell ref="BP33:BP34"/>
    <mergeCell ref="BQ33:BQ34"/>
    <mergeCell ref="BR33:BR34"/>
    <mergeCell ref="BS33:BS34"/>
    <mergeCell ref="BT33:BT34"/>
    <mergeCell ref="BI33:BI34"/>
    <mergeCell ref="BJ33:BJ34"/>
    <mergeCell ref="Q66:Q67"/>
    <mergeCell ref="R66:R67"/>
    <mergeCell ref="S66:S67"/>
    <mergeCell ref="L53:L58"/>
    <mergeCell ref="M53:M58"/>
    <mergeCell ref="H57:H58"/>
    <mergeCell ref="G59:AM59"/>
    <mergeCell ref="G60:G98"/>
    <mergeCell ref="H60:H64"/>
    <mergeCell ref="J60:J64"/>
    <mergeCell ref="K60:K64"/>
    <mergeCell ref="AA66:AA67"/>
    <mergeCell ref="AB66:AB67"/>
    <mergeCell ref="AC66:AC67"/>
    <mergeCell ref="AD66:AD67"/>
    <mergeCell ref="AE66:AE67"/>
    <mergeCell ref="AF66:AF67"/>
    <mergeCell ref="T66:T67"/>
    <mergeCell ref="U66:U67"/>
    <mergeCell ref="V66:V67"/>
    <mergeCell ref="W66:W67"/>
    <mergeCell ref="X66:X67"/>
    <mergeCell ref="Z66:Z67"/>
    <mergeCell ref="AM66:AM67"/>
    <mergeCell ref="AN66:AN67"/>
    <mergeCell ref="AO66:AO67"/>
    <mergeCell ref="AP66:AP67"/>
    <mergeCell ref="AQ66:AQ67"/>
    <mergeCell ref="AR66:AR67"/>
    <mergeCell ref="AG66:AG67"/>
    <mergeCell ref="AH66:AH67"/>
    <mergeCell ref="AI66:AI67"/>
    <mergeCell ref="AJ66:AJ67"/>
    <mergeCell ref="AK66:AK67"/>
    <mergeCell ref="AL66:AL67"/>
    <mergeCell ref="AY66:AY67"/>
    <mergeCell ref="AZ66:AZ67"/>
    <mergeCell ref="BA66:BA67"/>
    <mergeCell ref="BB66:BB67"/>
    <mergeCell ref="BC66:BC67"/>
    <mergeCell ref="BD66:BD67"/>
    <mergeCell ref="AS66:AS67"/>
    <mergeCell ref="AT66:AT67"/>
    <mergeCell ref="AU66:AU67"/>
    <mergeCell ref="AV66:AV67"/>
    <mergeCell ref="AW66:AW67"/>
    <mergeCell ref="AX66:AX67"/>
    <mergeCell ref="BN66:BN67"/>
    <mergeCell ref="BO66:BO67"/>
    <mergeCell ref="BP66:BP67"/>
    <mergeCell ref="BE66:BE67"/>
    <mergeCell ref="BF66:BF67"/>
    <mergeCell ref="BG66:BG67"/>
    <mergeCell ref="BH66:BH67"/>
    <mergeCell ref="BI66:BI67"/>
    <mergeCell ref="BJ66:BJ67"/>
    <mergeCell ref="CC66:CC67"/>
    <mergeCell ref="H69:H70"/>
    <mergeCell ref="J69:J70"/>
    <mergeCell ref="K69:K70"/>
    <mergeCell ref="L69:L70"/>
    <mergeCell ref="M69:M70"/>
    <mergeCell ref="N69:N70"/>
    <mergeCell ref="O69:O70"/>
    <mergeCell ref="P69:P70"/>
    <mergeCell ref="BW66:BW67"/>
    <mergeCell ref="BX66:BX67"/>
    <mergeCell ref="BY66:BY67"/>
    <mergeCell ref="BZ66:BZ67"/>
    <mergeCell ref="CA66:CA67"/>
    <mergeCell ref="CB66:CB67"/>
    <mergeCell ref="BQ66:BQ67"/>
    <mergeCell ref="BR66:BR67"/>
    <mergeCell ref="BS66:BS67"/>
    <mergeCell ref="BT66:BT67"/>
    <mergeCell ref="BU66:BU67"/>
    <mergeCell ref="BV66:BV67"/>
    <mergeCell ref="BK66:BK67"/>
    <mergeCell ref="BL66:BL67"/>
    <mergeCell ref="BM66:BM67"/>
    <mergeCell ref="H89:H90"/>
    <mergeCell ref="J89:J90"/>
    <mergeCell ref="K89:K90"/>
    <mergeCell ref="L89:L90"/>
    <mergeCell ref="M89:M90"/>
    <mergeCell ref="H87:H88"/>
    <mergeCell ref="J87:J88"/>
    <mergeCell ref="K87:K88"/>
    <mergeCell ref="L87:L88"/>
    <mergeCell ref="M87:M88"/>
    <mergeCell ref="H95:H98"/>
    <mergeCell ref="I95:I98"/>
    <mergeCell ref="J95:J98"/>
    <mergeCell ref="K95:K98"/>
    <mergeCell ref="O87:O88"/>
    <mergeCell ref="L95:L98"/>
    <mergeCell ref="M95:M98"/>
    <mergeCell ref="G99:AM99"/>
    <mergeCell ref="E100:E105"/>
    <mergeCell ref="F100:F105"/>
    <mergeCell ref="G100:G105"/>
    <mergeCell ref="H100:H105"/>
    <mergeCell ref="I100:I101"/>
    <mergeCell ref="J100:J101"/>
    <mergeCell ref="K100:K101"/>
    <mergeCell ref="E60:E98"/>
    <mergeCell ref="F60:F98"/>
    <mergeCell ref="L100:L101"/>
    <mergeCell ref="M100:M101"/>
    <mergeCell ref="N100:N101"/>
    <mergeCell ref="O100:O101"/>
    <mergeCell ref="P100:P101"/>
    <mergeCell ref="J102:J105"/>
    <mergeCell ref="K102:K105"/>
    <mergeCell ref="O104:O105"/>
    <mergeCell ref="P104:P105"/>
    <mergeCell ref="H91:H94"/>
    <mergeCell ref="I91:I94"/>
    <mergeCell ref="G106:AM106"/>
    <mergeCell ref="B107:AM107"/>
    <mergeCell ref="B108:B144"/>
    <mergeCell ref="C108:C144"/>
    <mergeCell ref="D108:D133"/>
    <mergeCell ref="E108:E133"/>
    <mergeCell ref="F108:F133"/>
    <mergeCell ref="G108:G133"/>
    <mergeCell ref="W109:W110"/>
    <mergeCell ref="X109:X110"/>
    <mergeCell ref="Z109:Z110"/>
    <mergeCell ref="AA109:AA110"/>
    <mergeCell ref="AB109:AB110"/>
    <mergeCell ref="AC109:AC110"/>
    <mergeCell ref="H108:H110"/>
    <mergeCell ref="R109:R110"/>
    <mergeCell ref="S109:S110"/>
    <mergeCell ref="T109:T110"/>
    <mergeCell ref="U109:U110"/>
    <mergeCell ref="V109:V110"/>
    <mergeCell ref="AJ109:AJ110"/>
    <mergeCell ref="AK109:AK110"/>
    <mergeCell ref="AL109:AL110"/>
    <mergeCell ref="AM109:AM110"/>
    <mergeCell ref="AN109:AN110"/>
    <mergeCell ref="AO109:AO110"/>
    <mergeCell ref="AD109:AD110"/>
    <mergeCell ref="AE109:AE110"/>
    <mergeCell ref="AF109:AF110"/>
    <mergeCell ref="AG109:AG110"/>
    <mergeCell ref="AH109:AH110"/>
    <mergeCell ref="AI109:AI110"/>
    <mergeCell ref="AV109:AV110"/>
    <mergeCell ref="AW109:AW110"/>
    <mergeCell ref="AX109:AX110"/>
    <mergeCell ref="AY109:AY110"/>
    <mergeCell ref="AZ109:AZ110"/>
    <mergeCell ref="BA109:BA110"/>
    <mergeCell ref="AP109:AP110"/>
    <mergeCell ref="AQ109:AQ110"/>
    <mergeCell ref="AR109:AR110"/>
    <mergeCell ref="AS109:AS110"/>
    <mergeCell ref="AT109:AT110"/>
    <mergeCell ref="AU109:AU110"/>
    <mergeCell ref="BJ109:BJ110"/>
    <mergeCell ref="BK109:BK110"/>
    <mergeCell ref="BL109:BL110"/>
    <mergeCell ref="BM109:BM110"/>
    <mergeCell ref="BB109:BB110"/>
    <mergeCell ref="BC109:BC110"/>
    <mergeCell ref="BD109:BD110"/>
    <mergeCell ref="BE109:BE110"/>
    <mergeCell ref="BF109:BF110"/>
    <mergeCell ref="BG109:BG110"/>
    <mergeCell ref="BZ109:BZ110"/>
    <mergeCell ref="CA109:CA110"/>
    <mergeCell ref="CB109:CB110"/>
    <mergeCell ref="CC109:CC110"/>
    <mergeCell ref="H111:H114"/>
    <mergeCell ref="J111:J118"/>
    <mergeCell ref="K111:K118"/>
    <mergeCell ref="L111:L118"/>
    <mergeCell ref="M111:M118"/>
    <mergeCell ref="BT109:BT110"/>
    <mergeCell ref="BU109:BU110"/>
    <mergeCell ref="BV109:BV110"/>
    <mergeCell ref="BW109:BW110"/>
    <mergeCell ref="BX109:BX110"/>
    <mergeCell ref="BY109:BY110"/>
    <mergeCell ref="BN109:BN110"/>
    <mergeCell ref="BO109:BO110"/>
    <mergeCell ref="BP109:BP110"/>
    <mergeCell ref="BQ109:BQ110"/>
    <mergeCell ref="BR109:BR110"/>
    <mergeCell ref="BS109:BS110"/>
    <mergeCell ref="BH109:BH110"/>
    <mergeCell ref="BI109:BI110"/>
    <mergeCell ref="N111:N114"/>
    <mergeCell ref="H135:H140"/>
    <mergeCell ref="I135:I136"/>
    <mergeCell ref="J135:J136"/>
    <mergeCell ref="O137:O140"/>
    <mergeCell ref="P137:P140"/>
    <mergeCell ref="O111:O114"/>
    <mergeCell ref="P111:P114"/>
    <mergeCell ref="H115:H118"/>
    <mergeCell ref="J121:J128"/>
    <mergeCell ref="K121:K128"/>
    <mergeCell ref="L121:L128"/>
    <mergeCell ref="M121:M128"/>
    <mergeCell ref="I121:I128"/>
    <mergeCell ref="H121:H128"/>
    <mergeCell ref="I137:I140"/>
    <mergeCell ref="J137:J140"/>
    <mergeCell ref="K137:K140"/>
    <mergeCell ref="N137:N140"/>
    <mergeCell ref="E147:E148"/>
    <mergeCell ref="F147:F148"/>
    <mergeCell ref="E135:E144"/>
    <mergeCell ref="F135:F144"/>
    <mergeCell ref="R123:R125"/>
    <mergeCell ref="S123:S125"/>
    <mergeCell ref="H130:H133"/>
    <mergeCell ref="J131:J133"/>
    <mergeCell ref="K131:K133"/>
    <mergeCell ref="L131:L133"/>
    <mergeCell ref="M131:M133"/>
    <mergeCell ref="I130:I133"/>
    <mergeCell ref="K135:K136"/>
    <mergeCell ref="N135:N136"/>
    <mergeCell ref="O135:O136"/>
    <mergeCell ref="P135:P136"/>
    <mergeCell ref="N131:N133"/>
    <mergeCell ref="O131:O133"/>
    <mergeCell ref="P131:P133"/>
    <mergeCell ref="G134:AM134"/>
    <mergeCell ref="G135:G144"/>
    <mergeCell ref="O143:O144"/>
    <mergeCell ref="I141:I144"/>
    <mergeCell ref="H141:H144"/>
    <mergeCell ref="J141:J144"/>
    <mergeCell ref="K141:K144"/>
    <mergeCell ref="L141:L142"/>
    <mergeCell ref="M141:M142"/>
    <mergeCell ref="L143:L144"/>
    <mergeCell ref="M143:M144"/>
    <mergeCell ref="G145:AM145"/>
    <mergeCell ref="P143:P144"/>
    <mergeCell ref="M147:M148"/>
    <mergeCell ref="N147:N148"/>
    <mergeCell ref="O147:O148"/>
    <mergeCell ref="P147:P148"/>
    <mergeCell ref="R147:R148"/>
    <mergeCell ref="G147:G148"/>
    <mergeCell ref="H147:H148"/>
    <mergeCell ref="I147:I148"/>
    <mergeCell ref="J147:J148"/>
    <mergeCell ref="K147:K148"/>
    <mergeCell ref="L147:L148"/>
    <mergeCell ref="AH147:AH148"/>
    <mergeCell ref="AI147:AI148"/>
    <mergeCell ref="AJ147:AJ148"/>
    <mergeCell ref="AK147:AK148"/>
    <mergeCell ref="AL147:AL148"/>
    <mergeCell ref="AM147:AM148"/>
    <mergeCell ref="AB147:AB148"/>
    <mergeCell ref="AC147:AC148"/>
    <mergeCell ref="AD147:AD148"/>
    <mergeCell ref="AE147:AE148"/>
    <mergeCell ref="AF147:AF148"/>
    <mergeCell ref="AG147:AG148"/>
    <mergeCell ref="S147:S148"/>
    <mergeCell ref="V147:V148"/>
    <mergeCell ref="W147:W148"/>
    <mergeCell ref="X147:X148"/>
    <mergeCell ref="Z147:Z148"/>
    <mergeCell ref="AA147:AA148"/>
    <mergeCell ref="N143:N144"/>
    <mergeCell ref="B146:U146"/>
    <mergeCell ref="B147:B185"/>
    <mergeCell ref="C147:C183"/>
    <mergeCell ref="D147:D185"/>
    <mergeCell ref="AT147:AT148"/>
    <mergeCell ref="AU147:AU148"/>
    <mergeCell ref="AV147:AV148"/>
    <mergeCell ref="AW147:AW148"/>
    <mergeCell ref="M150:M152"/>
    <mergeCell ref="I153:I154"/>
    <mergeCell ref="J153:J154"/>
    <mergeCell ref="K153:K154"/>
    <mergeCell ref="L153:L154"/>
    <mergeCell ref="M153:M154"/>
    <mergeCell ref="G165:AM165"/>
    <mergeCell ref="E166:E171"/>
    <mergeCell ref="F166:F171"/>
    <mergeCell ref="G166:G180"/>
    <mergeCell ref="H166:H171"/>
    <mergeCell ref="I167:I168"/>
    <mergeCell ref="K158:K159"/>
    <mergeCell ref="L158:L159"/>
    <mergeCell ref="M158:M159"/>
    <mergeCell ref="AX147:AX148"/>
    <mergeCell ref="AY147:AY148"/>
    <mergeCell ref="AN147:AN148"/>
    <mergeCell ref="AO147:AO148"/>
    <mergeCell ref="AP147:AP148"/>
    <mergeCell ref="AQ147:AQ148"/>
    <mergeCell ref="AR147:AR148"/>
    <mergeCell ref="AS147:AS148"/>
    <mergeCell ref="BF147:BF148"/>
    <mergeCell ref="BG147:BG148"/>
    <mergeCell ref="BH147:BH148"/>
    <mergeCell ref="BI147:BI148"/>
    <mergeCell ref="BJ147:BJ148"/>
    <mergeCell ref="BK147:BK148"/>
    <mergeCell ref="AZ147:AZ148"/>
    <mergeCell ref="BA147:BA148"/>
    <mergeCell ref="BB147:BB148"/>
    <mergeCell ref="BC147:BC148"/>
    <mergeCell ref="BD147:BD148"/>
    <mergeCell ref="BE147:BE148"/>
    <mergeCell ref="BT147:BT148"/>
    <mergeCell ref="BU147:BU148"/>
    <mergeCell ref="BV147:BV148"/>
    <mergeCell ref="BW147:BW148"/>
    <mergeCell ref="BL147:BL148"/>
    <mergeCell ref="BM147:BM148"/>
    <mergeCell ref="BN147:BN148"/>
    <mergeCell ref="BO147:BO148"/>
    <mergeCell ref="BP147:BP148"/>
    <mergeCell ref="BQ147:BQ148"/>
    <mergeCell ref="CD147:CD148"/>
    <mergeCell ref="G149:AM149"/>
    <mergeCell ref="E150:E164"/>
    <mergeCell ref="F150:F164"/>
    <mergeCell ref="G150:G164"/>
    <mergeCell ref="H150:H161"/>
    <mergeCell ref="I150:I152"/>
    <mergeCell ref="J150:J152"/>
    <mergeCell ref="K150:K152"/>
    <mergeCell ref="L150:L152"/>
    <mergeCell ref="BX147:BX148"/>
    <mergeCell ref="BY147:BY148"/>
    <mergeCell ref="BZ147:BZ148"/>
    <mergeCell ref="CA147:CA148"/>
    <mergeCell ref="CB147:CB148"/>
    <mergeCell ref="CC147:CC148"/>
    <mergeCell ref="BR147:BR148"/>
    <mergeCell ref="BS147:BS148"/>
    <mergeCell ref="O158:O159"/>
    <mergeCell ref="P158:P159"/>
    <mergeCell ref="V162:V163"/>
    <mergeCell ref="H163:H164"/>
    <mergeCell ref="I158:I159"/>
    <mergeCell ref="J158:J159"/>
    <mergeCell ref="N158:N159"/>
    <mergeCell ref="P167:P168"/>
    <mergeCell ref="I169:I171"/>
    <mergeCell ref="J169:J171"/>
    <mergeCell ref="K169:K171"/>
    <mergeCell ref="L169:L171"/>
    <mergeCell ref="M169:M171"/>
    <mergeCell ref="N169:N171"/>
    <mergeCell ref="O169:O171"/>
    <mergeCell ref="P169:P171"/>
    <mergeCell ref="J167:J168"/>
    <mergeCell ref="K167:K168"/>
    <mergeCell ref="L167:L168"/>
    <mergeCell ref="M167:M168"/>
    <mergeCell ref="N167:N168"/>
    <mergeCell ref="O167:O168"/>
    <mergeCell ref="E182:E185"/>
    <mergeCell ref="F182:F183"/>
    <mergeCell ref="G182:G185"/>
    <mergeCell ref="H182:H185"/>
    <mergeCell ref="R184:R185"/>
    <mergeCell ref="S184:S185"/>
    <mergeCell ref="L173:L176"/>
    <mergeCell ref="M173:M176"/>
    <mergeCell ref="N173:N176"/>
    <mergeCell ref="O173:O176"/>
    <mergeCell ref="P173:P176"/>
    <mergeCell ref="G181:AM181"/>
    <mergeCell ref="E172:E180"/>
    <mergeCell ref="F172:F180"/>
    <mergeCell ref="H172:H180"/>
    <mergeCell ref="I173:I176"/>
    <mergeCell ref="J173:J176"/>
    <mergeCell ref="K173:K176"/>
    <mergeCell ref="AA184:AA185"/>
    <mergeCell ref="AB184:AB185"/>
    <mergeCell ref="AC184:AC185"/>
    <mergeCell ref="AD184:AD185"/>
    <mergeCell ref="AE184:AE185"/>
    <mergeCell ref="AF184:AF185"/>
    <mergeCell ref="T184:T185"/>
    <mergeCell ref="U184:U185"/>
    <mergeCell ref="V184:V185"/>
    <mergeCell ref="W184:W185"/>
    <mergeCell ref="X184:X185"/>
    <mergeCell ref="Z184:Z185"/>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Y184:AY185"/>
    <mergeCell ref="AZ184:AZ185"/>
    <mergeCell ref="BA184:BA185"/>
    <mergeCell ref="BB184:BB185"/>
    <mergeCell ref="BC184:BC185"/>
    <mergeCell ref="BD184:BD185"/>
    <mergeCell ref="AS184:AS185"/>
    <mergeCell ref="AT184:AT185"/>
    <mergeCell ref="AU184:AU185"/>
    <mergeCell ref="AV184:AV185"/>
    <mergeCell ref="AW184:AW185"/>
    <mergeCell ref="AX184:AX185"/>
    <mergeCell ref="BM184:BM185"/>
    <mergeCell ref="BN184:BN185"/>
    <mergeCell ref="BO184:BO185"/>
    <mergeCell ref="BP184:BP185"/>
    <mergeCell ref="BE184:BE185"/>
    <mergeCell ref="BF184:BF185"/>
    <mergeCell ref="BG184:BG185"/>
    <mergeCell ref="BH184:BH185"/>
    <mergeCell ref="BI184:BI185"/>
    <mergeCell ref="BJ184:BJ185"/>
    <mergeCell ref="CC184:CC185"/>
    <mergeCell ref="G186:AM186"/>
    <mergeCell ref="B187:P187"/>
    <mergeCell ref="B188:B238"/>
    <mergeCell ref="C188:C238"/>
    <mergeCell ref="D188:D238"/>
    <mergeCell ref="E188:E209"/>
    <mergeCell ref="F188:F209"/>
    <mergeCell ref="G188:G209"/>
    <mergeCell ref="H188:H197"/>
    <mergeCell ref="BW184:BW185"/>
    <mergeCell ref="BX184:BX185"/>
    <mergeCell ref="BY184:BY185"/>
    <mergeCell ref="BZ184:BZ185"/>
    <mergeCell ref="CA184:CA185"/>
    <mergeCell ref="CB184:CB185"/>
    <mergeCell ref="BQ184:BQ185"/>
    <mergeCell ref="BR184:BR185"/>
    <mergeCell ref="BS184:BS185"/>
    <mergeCell ref="BT184:BT185"/>
    <mergeCell ref="BU184:BU185"/>
    <mergeCell ref="BV184:BV185"/>
    <mergeCell ref="BK184:BK185"/>
    <mergeCell ref="BL184:BL185"/>
    <mergeCell ref="I188:I190"/>
    <mergeCell ref="J188:J190"/>
    <mergeCell ref="K188:K190"/>
    <mergeCell ref="L188:L190"/>
    <mergeCell ref="M188:M190"/>
    <mergeCell ref="I191:I197"/>
    <mergeCell ref="J191:J197"/>
    <mergeCell ref="K191:K197"/>
    <mergeCell ref="L191:L197"/>
    <mergeCell ref="M191:M197"/>
    <mergeCell ref="H202:H204"/>
    <mergeCell ref="Q203:Q204"/>
    <mergeCell ref="R203:R204"/>
    <mergeCell ref="S203:S204"/>
    <mergeCell ref="T203:T204"/>
    <mergeCell ref="U203:U204"/>
    <mergeCell ref="H198:H201"/>
    <mergeCell ref="J199:J201"/>
    <mergeCell ref="K199:K201"/>
    <mergeCell ref="L199:L201"/>
    <mergeCell ref="M199:M201"/>
    <mergeCell ref="I199:I201"/>
    <mergeCell ref="AD203:AD204"/>
    <mergeCell ref="AE203:AE204"/>
    <mergeCell ref="AF203:AF204"/>
    <mergeCell ref="AG203:AG204"/>
    <mergeCell ref="AH203:AH204"/>
    <mergeCell ref="AI203:AI204"/>
    <mergeCell ref="V203:V204"/>
    <mergeCell ref="X203:X204"/>
    <mergeCell ref="Z203:Z204"/>
    <mergeCell ref="AA203:AA204"/>
    <mergeCell ref="AB203:AB204"/>
    <mergeCell ref="AC203:AC204"/>
    <mergeCell ref="AP203:AP204"/>
    <mergeCell ref="AQ203:AQ204"/>
    <mergeCell ref="AR203:AR204"/>
    <mergeCell ref="AS203:AS204"/>
    <mergeCell ref="AT203:AT204"/>
    <mergeCell ref="AU203:AU204"/>
    <mergeCell ref="AJ203:AJ204"/>
    <mergeCell ref="AK203:AK204"/>
    <mergeCell ref="AL203:AL204"/>
    <mergeCell ref="AM203:AM204"/>
    <mergeCell ref="AN203:AN204"/>
    <mergeCell ref="AO203:AO204"/>
    <mergeCell ref="BE203:BE204"/>
    <mergeCell ref="BF203:BF204"/>
    <mergeCell ref="BG203:BG204"/>
    <mergeCell ref="AV203:AV204"/>
    <mergeCell ref="AW203:AW204"/>
    <mergeCell ref="AX203:AX204"/>
    <mergeCell ref="AY203:AY204"/>
    <mergeCell ref="AZ203:AZ204"/>
    <mergeCell ref="BA203:BA204"/>
    <mergeCell ref="K205:K207"/>
    <mergeCell ref="L205:L207"/>
    <mergeCell ref="M205:M207"/>
    <mergeCell ref="BT203:BT204"/>
    <mergeCell ref="BU203:BU204"/>
    <mergeCell ref="BV203:BV204"/>
    <mergeCell ref="BW203:BW204"/>
    <mergeCell ref="BX203:BX204"/>
    <mergeCell ref="BY203:BY204"/>
    <mergeCell ref="BN203:BN204"/>
    <mergeCell ref="BO203:BO204"/>
    <mergeCell ref="BP203:BP204"/>
    <mergeCell ref="BQ203:BQ204"/>
    <mergeCell ref="BR203:BR204"/>
    <mergeCell ref="BS203:BS204"/>
    <mergeCell ref="BH203:BH204"/>
    <mergeCell ref="BI203:BI204"/>
    <mergeCell ref="BJ203:BJ204"/>
    <mergeCell ref="BK203:BK204"/>
    <mergeCell ref="BL203:BL204"/>
    <mergeCell ref="BM203:BM204"/>
    <mergeCell ref="BB203:BB204"/>
    <mergeCell ref="BC203:BC204"/>
    <mergeCell ref="BD203:BD204"/>
    <mergeCell ref="E211:E219"/>
    <mergeCell ref="F211:F219"/>
    <mergeCell ref="G211:G219"/>
    <mergeCell ref="H211:H219"/>
    <mergeCell ref="I212:I213"/>
    <mergeCell ref="J212:J213"/>
    <mergeCell ref="K212:K213"/>
    <mergeCell ref="L212:L213"/>
    <mergeCell ref="M212:M213"/>
    <mergeCell ref="I214:I219"/>
    <mergeCell ref="J214:J219"/>
    <mergeCell ref="K214:K219"/>
    <mergeCell ref="L214:L219"/>
    <mergeCell ref="M214:M219"/>
    <mergeCell ref="B240:U240"/>
    <mergeCell ref="N233:N235"/>
    <mergeCell ref="O233:O235"/>
    <mergeCell ref="P233:P235"/>
    <mergeCell ref="T234:T235"/>
    <mergeCell ref="H236:H238"/>
    <mergeCell ref="I236:I238"/>
    <mergeCell ref="J236:J238"/>
    <mergeCell ref="K236:K238"/>
    <mergeCell ref="L236:L238"/>
    <mergeCell ref="M236:M238"/>
    <mergeCell ref="H233:H235"/>
    <mergeCell ref="I233:I235"/>
    <mergeCell ref="J233:J235"/>
    <mergeCell ref="K233:K235"/>
    <mergeCell ref="L233:L235"/>
    <mergeCell ref="M233:M235"/>
    <mergeCell ref="E221:E238"/>
    <mergeCell ref="F221:F238"/>
    <mergeCell ref="G221:G238"/>
    <mergeCell ref="H221:H225"/>
    <mergeCell ref="I221:I225"/>
    <mergeCell ref="J221:J225"/>
    <mergeCell ref="K221:K225"/>
    <mergeCell ref="H239:AM239"/>
    <mergeCell ref="K229:K230"/>
    <mergeCell ref="L229:L230"/>
    <mergeCell ref="M229:M230"/>
    <mergeCell ref="N229:N230"/>
    <mergeCell ref="O229:O230"/>
    <mergeCell ref="P229:P230"/>
    <mergeCell ref="I231:I232"/>
    <mergeCell ref="J231:J232"/>
    <mergeCell ref="K231:K232"/>
    <mergeCell ref="L231:L232"/>
    <mergeCell ref="M231:M232"/>
    <mergeCell ref="N231:N232"/>
    <mergeCell ref="O231:O232"/>
    <mergeCell ref="P231:P232"/>
    <mergeCell ref="I229:I230"/>
    <mergeCell ref="J229:J230"/>
    <mergeCell ref="CF7:CF8"/>
    <mergeCell ref="CG7:CG8"/>
    <mergeCell ref="Q109:Q110"/>
    <mergeCell ref="Q184:Q185"/>
    <mergeCell ref="Q216:Q217"/>
    <mergeCell ref="Q234:Q235"/>
    <mergeCell ref="I24:I27"/>
    <mergeCell ref="N236:N238"/>
    <mergeCell ref="O236:O238"/>
    <mergeCell ref="P236:P238"/>
    <mergeCell ref="H220:AM220"/>
    <mergeCell ref="J226:J228"/>
    <mergeCell ref="K226:K228"/>
    <mergeCell ref="L226:L228"/>
    <mergeCell ref="M226:M228"/>
    <mergeCell ref="N226:N228"/>
    <mergeCell ref="O226:O228"/>
    <mergeCell ref="P226:P228"/>
    <mergeCell ref="BZ203:BZ204"/>
    <mergeCell ref="CA203:CA204"/>
    <mergeCell ref="CB203:CB204"/>
    <mergeCell ref="CC203:CC204"/>
    <mergeCell ref="H205:H209"/>
    <mergeCell ref="J205:J207"/>
  </mergeCells>
  <hyperlinks>
    <hyperlink ref="U234" r:id="rId1" display="_ftn2"/>
  </hyperlinks>
  <printOptions/>
  <pageMargins left="0.2755905511811024" right="0.1968503937007874" top="0.49" bottom="0.37" header="0.18" footer="0.31496062992125984"/>
  <pageSetup horizontalDpi="600" verticalDpi="600" orientation="landscape" scale="40" r:id="rId4"/>
  <legacyDrawing r:id="rId3"/>
</worksheet>
</file>

<file path=xl/worksheets/sheet2.xml><?xml version="1.0" encoding="utf-8"?>
<worksheet xmlns="http://schemas.openxmlformats.org/spreadsheetml/2006/main" xmlns:r="http://schemas.openxmlformats.org/officeDocument/2006/relationships">
  <dimension ref="B1:AJ196"/>
  <sheetViews>
    <sheetView zoomScale="90" zoomScaleNormal="90" zoomScalePageLayoutView="0" workbookViewId="0" topLeftCell="B65">
      <selection activeCell="B65" sqref="B65"/>
    </sheetView>
  </sheetViews>
  <sheetFormatPr defaultColWidth="11.421875" defaultRowHeight="15"/>
  <cols>
    <col min="1" max="1" width="4.57421875" style="371" customWidth="1"/>
    <col min="2" max="2" width="15.8515625" style="252" customWidth="1"/>
    <col min="3" max="3" width="10.00390625" style="252" customWidth="1"/>
    <col min="4" max="4" width="27.7109375" style="371" customWidth="1"/>
    <col min="5" max="5" width="10.00390625" style="371" customWidth="1"/>
    <col min="6" max="7" width="11.421875" style="371" customWidth="1"/>
    <col min="8" max="8" width="19.28125" style="377" customWidth="1"/>
    <col min="9" max="9" width="15.7109375" style="377" customWidth="1"/>
    <col min="10" max="10" width="6.57421875" style="377" customWidth="1"/>
    <col min="11" max="11" width="6.421875" style="371" customWidth="1"/>
    <col min="12" max="12" width="7.00390625" style="371" customWidth="1"/>
    <col min="13" max="13" width="6.57421875" style="371" customWidth="1"/>
    <col min="14" max="15" width="6.140625" style="371" customWidth="1"/>
    <col min="16" max="32" width="5.00390625" style="371" customWidth="1"/>
    <col min="33" max="33" width="6.8515625" style="252" customWidth="1"/>
    <col min="34" max="34" width="5.421875" style="371" customWidth="1"/>
    <col min="35" max="35" width="4.8515625" style="371" customWidth="1"/>
    <col min="36" max="36" width="7.140625" style="371" customWidth="1"/>
    <col min="37" max="16384" width="11.421875" style="371" customWidth="1"/>
  </cols>
  <sheetData>
    <row r="1" spans="2:36" ht="11.25">
      <c r="B1" s="248"/>
      <c r="C1" s="248"/>
      <c r="D1" s="248"/>
      <c r="E1" s="248"/>
      <c r="F1" s="248"/>
      <c r="G1" s="248"/>
      <c r="H1" s="358"/>
      <c r="I1" s="358"/>
      <c r="J1" s="35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row>
    <row r="2" spans="2:36" ht="12" thickBot="1">
      <c r="B2" s="1049" t="s">
        <v>1126</v>
      </c>
      <c r="C2" s="1050"/>
      <c r="D2" s="1050"/>
      <c r="E2" s="1050"/>
      <c r="F2" s="1050"/>
      <c r="G2" s="1050"/>
      <c r="H2" s="1050"/>
      <c r="I2" s="1050"/>
      <c r="J2" s="1050"/>
      <c r="K2" s="1050"/>
      <c r="L2" s="1050"/>
      <c r="M2" s="1050"/>
      <c r="N2" s="1050"/>
      <c r="O2" s="1050"/>
      <c r="P2" s="1050"/>
      <c r="Q2" s="1050"/>
      <c r="R2" s="1050"/>
      <c r="S2" s="1050"/>
      <c r="T2" s="1050"/>
      <c r="U2" s="1050"/>
      <c r="V2" s="1050"/>
      <c r="W2" s="1050"/>
      <c r="X2" s="1050"/>
      <c r="Y2" s="1050"/>
      <c r="Z2" s="1050"/>
      <c r="AA2" s="1050"/>
      <c r="AB2" s="1050"/>
      <c r="AC2" s="1050"/>
      <c r="AD2" s="1050"/>
      <c r="AE2" s="1050"/>
      <c r="AF2" s="1050"/>
      <c r="AG2" s="1050"/>
      <c r="AH2" s="1050"/>
      <c r="AI2" s="1050"/>
      <c r="AJ2" s="1051"/>
    </row>
    <row r="3" spans="2:36" ht="12" thickBot="1">
      <c r="B3" s="1049" t="s">
        <v>1127</v>
      </c>
      <c r="C3" s="1050"/>
      <c r="D3" s="1050"/>
      <c r="E3" s="1050"/>
      <c r="F3" s="1050"/>
      <c r="G3" s="1050"/>
      <c r="H3" s="1050"/>
      <c r="I3" s="1050"/>
      <c r="J3" s="1050"/>
      <c r="K3" s="1050"/>
      <c r="L3" s="1050"/>
      <c r="M3" s="1050"/>
      <c r="N3" s="1050"/>
      <c r="O3" s="1050"/>
      <c r="P3" s="1050"/>
      <c r="Q3" s="1050"/>
      <c r="R3" s="1050"/>
      <c r="S3" s="1050"/>
      <c r="T3" s="1050"/>
      <c r="U3" s="1050"/>
      <c r="V3" s="1050"/>
      <c r="W3" s="1050"/>
      <c r="X3" s="1050"/>
      <c r="Y3" s="1050"/>
      <c r="Z3" s="1050"/>
      <c r="AA3" s="1050"/>
      <c r="AB3" s="1050"/>
      <c r="AC3" s="1050"/>
      <c r="AD3" s="1050"/>
      <c r="AE3" s="1050"/>
      <c r="AF3" s="1050"/>
      <c r="AG3" s="1050"/>
      <c r="AH3" s="1050"/>
      <c r="AI3" s="1050"/>
      <c r="AJ3" s="1051"/>
    </row>
    <row r="4" spans="2:36" ht="27" customHeight="1">
      <c r="B4" s="1055" t="s">
        <v>1153</v>
      </c>
      <c r="C4" s="1055"/>
      <c r="D4" s="1055"/>
      <c r="E4" s="1055"/>
      <c r="F4" s="1055"/>
      <c r="G4" s="1055"/>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row>
    <row r="5" spans="2:36" ht="20.25" customHeight="1">
      <c r="B5" s="253" t="s">
        <v>1089</v>
      </c>
      <c r="C5" s="1034" t="s">
        <v>1154</v>
      </c>
      <c r="D5" s="1035"/>
      <c r="E5" s="1035"/>
      <c r="F5" s="1035"/>
      <c r="G5" s="1035"/>
      <c r="H5" s="1035"/>
      <c r="I5" s="1035"/>
      <c r="J5" s="1035"/>
      <c r="K5" s="1035"/>
      <c r="L5" s="1035"/>
      <c r="M5" s="1035"/>
      <c r="N5" s="1035"/>
      <c r="O5" s="1035"/>
      <c r="P5" s="1035"/>
      <c r="Q5" s="1035"/>
      <c r="R5" s="1035"/>
      <c r="S5" s="1056"/>
      <c r="T5" s="254"/>
      <c r="U5" s="1052"/>
      <c r="V5" s="1053"/>
      <c r="W5" s="1053"/>
      <c r="X5" s="1053"/>
      <c r="Y5" s="1053"/>
      <c r="Z5" s="1053"/>
      <c r="AA5" s="1053"/>
      <c r="AB5" s="1053"/>
      <c r="AC5" s="1053"/>
      <c r="AD5" s="1053"/>
      <c r="AE5" s="1053"/>
      <c r="AF5" s="1053"/>
      <c r="AG5" s="1053"/>
      <c r="AH5" s="1053"/>
      <c r="AI5" s="1053"/>
      <c r="AJ5" s="1053"/>
    </row>
    <row r="6" spans="2:36" ht="36.75" customHeight="1">
      <c r="B6" s="306" t="s">
        <v>1123</v>
      </c>
      <c r="C6" s="1034" t="s">
        <v>1240</v>
      </c>
      <c r="D6" s="1035"/>
      <c r="E6" s="1035"/>
      <c r="F6" s="1035"/>
      <c r="G6" s="1035"/>
      <c r="H6" s="1035"/>
      <c r="I6" s="1035"/>
      <c r="J6" s="1035"/>
      <c r="K6" s="1035"/>
      <c r="L6" s="1035"/>
      <c r="M6" s="1035"/>
      <c r="N6" s="1035"/>
      <c r="O6" s="1035"/>
      <c r="P6" s="1035"/>
      <c r="Q6" s="1035"/>
      <c r="R6" s="1035"/>
      <c r="S6" s="1056"/>
      <c r="T6" s="309"/>
      <c r="U6" s="309"/>
      <c r="V6" s="310"/>
      <c r="W6" s="310"/>
      <c r="X6" s="310"/>
      <c r="Y6" s="310"/>
      <c r="Z6" s="310"/>
      <c r="AA6" s="310"/>
      <c r="AB6" s="310"/>
      <c r="AC6" s="310"/>
      <c r="AD6" s="310"/>
      <c r="AE6" s="310"/>
      <c r="AF6" s="310"/>
      <c r="AG6" s="310"/>
      <c r="AH6" s="310"/>
      <c r="AI6" s="310"/>
      <c r="AJ6" s="310"/>
    </row>
    <row r="7" spans="2:36" ht="22.5" customHeight="1">
      <c r="B7" s="306" t="s">
        <v>1122</v>
      </c>
      <c r="C7" s="1034" t="s">
        <v>1152</v>
      </c>
      <c r="D7" s="1035"/>
      <c r="E7" s="1035"/>
      <c r="F7" s="1035"/>
      <c r="G7" s="1035"/>
      <c r="H7" s="1035"/>
      <c r="I7" s="1035"/>
      <c r="J7" s="1035"/>
      <c r="K7" s="1035"/>
      <c r="L7" s="1035"/>
      <c r="M7" s="1035"/>
      <c r="N7" s="1035"/>
      <c r="O7" s="1035"/>
      <c r="P7" s="1035"/>
      <c r="Q7" s="1035"/>
      <c r="R7" s="1035"/>
      <c r="S7" s="1035"/>
      <c r="T7" s="309"/>
      <c r="U7" s="309"/>
      <c r="V7" s="310"/>
      <c r="W7" s="310"/>
      <c r="X7" s="310"/>
      <c r="Y7" s="310"/>
      <c r="Z7" s="310"/>
      <c r="AA7" s="310"/>
      <c r="AB7" s="310"/>
      <c r="AC7" s="310"/>
      <c r="AD7" s="310"/>
      <c r="AE7" s="310"/>
      <c r="AF7" s="310"/>
      <c r="AG7" s="310"/>
      <c r="AH7" s="310"/>
      <c r="AI7" s="310"/>
      <c r="AJ7" s="310"/>
    </row>
    <row r="8" spans="2:36" ht="48" customHeight="1">
      <c r="B8" s="253" t="s">
        <v>1121</v>
      </c>
      <c r="C8" s="1025" t="s">
        <v>57</v>
      </c>
      <c r="D8" s="1025"/>
      <c r="E8" s="1025"/>
      <c r="F8" s="1025"/>
      <c r="G8" s="1025"/>
      <c r="H8" s="1025"/>
      <c r="I8" s="1025"/>
      <c r="J8" s="1025"/>
      <c r="K8" s="1025"/>
      <c r="L8" s="1025"/>
      <c r="M8" s="1025"/>
      <c r="N8" s="1025"/>
      <c r="O8" s="1026" t="s">
        <v>1090</v>
      </c>
      <c r="P8" s="1026"/>
      <c r="Q8" s="1026"/>
      <c r="R8" s="1026"/>
      <c r="S8" s="1026"/>
      <c r="T8" s="1026"/>
      <c r="U8" s="1026"/>
      <c r="V8" s="1026"/>
      <c r="W8" s="1026"/>
      <c r="X8" s="1026"/>
      <c r="Y8" s="1026"/>
      <c r="Z8" s="1026"/>
      <c r="AA8" s="1026"/>
      <c r="AB8" s="1026"/>
      <c r="AC8" s="1026"/>
      <c r="AD8" s="1026"/>
      <c r="AE8" s="1026"/>
      <c r="AF8" s="1026"/>
      <c r="AG8" s="1054" t="s">
        <v>1091</v>
      </c>
      <c r="AH8" s="1054"/>
      <c r="AI8" s="1054"/>
      <c r="AJ8" s="1054"/>
    </row>
    <row r="9" spans="2:36" ht="30.75" customHeight="1">
      <c r="B9" s="1046" t="s">
        <v>1125</v>
      </c>
      <c r="C9" s="1039" t="s">
        <v>1092</v>
      </c>
      <c r="D9" s="1039"/>
      <c r="E9" s="1039"/>
      <c r="F9" s="1039"/>
      <c r="G9" s="1039"/>
      <c r="H9" s="1016" t="s">
        <v>1093</v>
      </c>
      <c r="I9" s="1016"/>
      <c r="J9" s="1037" t="s">
        <v>1094</v>
      </c>
      <c r="K9" s="1037" t="s">
        <v>1095</v>
      </c>
      <c r="L9" s="1038" t="s">
        <v>1124</v>
      </c>
      <c r="M9" s="1040" t="s">
        <v>1096</v>
      </c>
      <c r="N9" s="1040" t="s">
        <v>1097</v>
      </c>
      <c r="O9" s="1027" t="s">
        <v>1098</v>
      </c>
      <c r="P9" s="1027"/>
      <c r="Q9" s="1027" t="s">
        <v>1099</v>
      </c>
      <c r="R9" s="1027"/>
      <c r="S9" s="1027" t="s">
        <v>1100</v>
      </c>
      <c r="T9" s="1027"/>
      <c r="U9" s="1027" t="s">
        <v>1101</v>
      </c>
      <c r="V9" s="1027"/>
      <c r="W9" s="1027" t="s">
        <v>1102</v>
      </c>
      <c r="X9" s="1027"/>
      <c r="Y9" s="1027" t="s">
        <v>1103</v>
      </c>
      <c r="Z9" s="1027"/>
      <c r="AA9" s="1027" t="s">
        <v>1104</v>
      </c>
      <c r="AB9" s="1027"/>
      <c r="AC9" s="1027" t="s">
        <v>1105</v>
      </c>
      <c r="AD9" s="1027"/>
      <c r="AE9" s="1027" t="s">
        <v>1106</v>
      </c>
      <c r="AF9" s="1027"/>
      <c r="AG9" s="1057" t="s">
        <v>1107</v>
      </c>
      <c r="AH9" s="1018" t="s">
        <v>1108</v>
      </c>
      <c r="AI9" s="1041" t="s">
        <v>1109</v>
      </c>
      <c r="AJ9" s="1018" t="s">
        <v>1110</v>
      </c>
    </row>
    <row r="10" spans="2:36" ht="76.5" customHeight="1">
      <c r="B10" s="1046"/>
      <c r="C10" s="1039"/>
      <c r="D10" s="1039"/>
      <c r="E10" s="1039"/>
      <c r="F10" s="1039"/>
      <c r="G10" s="1039"/>
      <c r="H10" s="1016"/>
      <c r="I10" s="1016"/>
      <c r="J10" s="1037" t="s">
        <v>1094</v>
      </c>
      <c r="K10" s="1037"/>
      <c r="L10" s="1038"/>
      <c r="M10" s="1040"/>
      <c r="N10" s="1040"/>
      <c r="O10" s="360" t="s">
        <v>1111</v>
      </c>
      <c r="P10" s="361" t="s">
        <v>1112</v>
      </c>
      <c r="Q10" s="360" t="s">
        <v>1111</v>
      </c>
      <c r="R10" s="361" t="s">
        <v>1112</v>
      </c>
      <c r="S10" s="360" t="s">
        <v>1111</v>
      </c>
      <c r="T10" s="361" t="s">
        <v>1112</v>
      </c>
      <c r="U10" s="360" t="s">
        <v>1111</v>
      </c>
      <c r="V10" s="361" t="s">
        <v>1112</v>
      </c>
      <c r="W10" s="360" t="s">
        <v>1111</v>
      </c>
      <c r="X10" s="361" t="s">
        <v>1112</v>
      </c>
      <c r="Y10" s="360" t="s">
        <v>1111</v>
      </c>
      <c r="Z10" s="361" t="s">
        <v>1112</v>
      </c>
      <c r="AA10" s="360" t="s">
        <v>1111</v>
      </c>
      <c r="AB10" s="361" t="s">
        <v>1113</v>
      </c>
      <c r="AC10" s="360" t="s">
        <v>1111</v>
      </c>
      <c r="AD10" s="361" t="s">
        <v>1113</v>
      </c>
      <c r="AE10" s="360" t="s">
        <v>1111</v>
      </c>
      <c r="AF10" s="361" t="s">
        <v>1113</v>
      </c>
      <c r="AG10" s="1057"/>
      <c r="AH10" s="1018"/>
      <c r="AI10" s="1041"/>
      <c r="AJ10" s="1018"/>
    </row>
    <row r="11" spans="2:36" ht="51.75" customHeight="1">
      <c r="B11" s="305" t="s">
        <v>1251</v>
      </c>
      <c r="C11" s="1045" t="s">
        <v>70</v>
      </c>
      <c r="D11" s="1045"/>
      <c r="E11" s="1045"/>
      <c r="F11" s="1045"/>
      <c r="G11" s="1045"/>
      <c r="H11" s="1017" t="str">
        <f>'PLAN INDICATIVO'!K7</f>
        <v>Tasa de cobertura bruta en primaria</v>
      </c>
      <c r="I11" s="1017"/>
      <c r="J11" s="300" t="str">
        <f>'PLAN INDICATIVO'!L7</f>
        <v>116.30</v>
      </c>
      <c r="K11" s="362">
        <v>1.17</v>
      </c>
      <c r="L11" s="262">
        <v>10</v>
      </c>
      <c r="M11" s="263"/>
      <c r="N11" s="263"/>
      <c r="O11" s="264">
        <f>SUM(O14:O16)</f>
        <v>0</v>
      </c>
      <c r="P11" s="264">
        <f aca="true" t="shared" si="0" ref="P11:AF11">SUM(P14:P16)</f>
        <v>0</v>
      </c>
      <c r="Q11" s="264">
        <f t="shared" si="0"/>
        <v>0</v>
      </c>
      <c r="R11" s="264">
        <f t="shared" si="0"/>
        <v>0</v>
      </c>
      <c r="S11" s="264">
        <f t="shared" si="0"/>
        <v>65000000</v>
      </c>
      <c r="T11" s="264">
        <f t="shared" si="0"/>
        <v>0</v>
      </c>
      <c r="U11" s="264">
        <f t="shared" si="0"/>
        <v>0</v>
      </c>
      <c r="V11" s="264">
        <f t="shared" si="0"/>
        <v>0</v>
      </c>
      <c r="W11" s="264">
        <f t="shared" si="0"/>
        <v>0</v>
      </c>
      <c r="X11" s="264">
        <f t="shared" si="0"/>
        <v>0</v>
      </c>
      <c r="Y11" s="264">
        <f t="shared" si="0"/>
        <v>0</v>
      </c>
      <c r="Z11" s="264">
        <f t="shared" si="0"/>
        <v>0</v>
      </c>
      <c r="AA11" s="264">
        <f t="shared" si="0"/>
        <v>0</v>
      </c>
      <c r="AB11" s="264">
        <f t="shared" si="0"/>
        <v>0</v>
      </c>
      <c r="AC11" s="264">
        <f t="shared" si="0"/>
        <v>0</v>
      </c>
      <c r="AD11" s="264">
        <f t="shared" si="0"/>
        <v>0</v>
      </c>
      <c r="AE11" s="264">
        <f t="shared" si="0"/>
        <v>65000000</v>
      </c>
      <c r="AF11" s="264">
        <f t="shared" si="0"/>
        <v>0</v>
      </c>
      <c r="AG11" s="265"/>
      <c r="AH11" s="265"/>
      <c r="AI11" s="265"/>
      <c r="AJ11" s="266"/>
    </row>
    <row r="12" spans="2:36" ht="5.25" customHeight="1">
      <c r="B12" s="1028"/>
      <c r="C12" s="1028"/>
      <c r="D12" s="1028"/>
      <c r="E12" s="1028"/>
      <c r="F12" s="1028"/>
      <c r="G12" s="1028"/>
      <c r="H12" s="1028"/>
      <c r="I12" s="1028"/>
      <c r="J12" s="1028"/>
      <c r="K12" s="1028"/>
      <c r="L12" s="1028"/>
      <c r="M12" s="1028"/>
      <c r="N12" s="1028"/>
      <c r="O12" s="1028"/>
      <c r="P12" s="1028"/>
      <c r="Q12" s="1028"/>
      <c r="R12" s="1028"/>
      <c r="S12" s="1028"/>
      <c r="T12" s="1028"/>
      <c r="U12" s="1028"/>
      <c r="V12" s="1028"/>
      <c r="W12" s="1028"/>
      <c r="X12" s="1028"/>
      <c r="Y12" s="1028"/>
      <c r="Z12" s="1028"/>
      <c r="AA12" s="1028"/>
      <c r="AB12" s="1028"/>
      <c r="AC12" s="1028"/>
      <c r="AD12" s="1028"/>
      <c r="AE12" s="1028"/>
      <c r="AF12" s="1028"/>
      <c r="AG12" s="1028"/>
      <c r="AH12" s="1028"/>
      <c r="AI12" s="1028"/>
      <c r="AJ12" s="1028"/>
    </row>
    <row r="13" spans="2:36" ht="74.25" customHeight="1">
      <c r="B13" s="267" t="s">
        <v>17</v>
      </c>
      <c r="C13" s="268" t="s">
        <v>1114</v>
      </c>
      <c r="D13" s="268" t="s">
        <v>1115</v>
      </c>
      <c r="E13" s="268" t="s">
        <v>1116</v>
      </c>
      <c r="F13" s="268" t="s">
        <v>1117</v>
      </c>
      <c r="G13" s="268" t="s">
        <v>1118</v>
      </c>
      <c r="H13" s="269" t="s">
        <v>1129</v>
      </c>
      <c r="I13" s="268" t="s">
        <v>1119</v>
      </c>
      <c r="J13" s="270"/>
      <c r="K13" s="270"/>
      <c r="L13" s="270"/>
      <c r="M13" s="270"/>
      <c r="N13" s="270"/>
      <c r="O13" s="271">
        <f>SUM(O14:O15)</f>
        <v>0</v>
      </c>
      <c r="P13" s="272">
        <f>SUM(P14:P15)</f>
        <v>0</v>
      </c>
      <c r="Q13" s="271">
        <f>SUM(Q14:Q15)</f>
        <v>0</v>
      </c>
      <c r="R13" s="272">
        <f>SUM(R14:R15)</f>
        <v>0</v>
      </c>
      <c r="S13" s="272">
        <f aca="true" t="shared" si="1" ref="S13:AF13">SUM(S14:S15)</f>
        <v>65000000</v>
      </c>
      <c r="T13" s="272">
        <f t="shared" si="1"/>
        <v>0</v>
      </c>
      <c r="U13" s="272">
        <f t="shared" si="1"/>
        <v>0</v>
      </c>
      <c r="V13" s="272">
        <f t="shared" si="1"/>
        <v>0</v>
      </c>
      <c r="W13" s="272">
        <f t="shared" si="1"/>
        <v>0</v>
      </c>
      <c r="X13" s="272">
        <f t="shared" si="1"/>
        <v>0</v>
      </c>
      <c r="Y13" s="272">
        <f t="shared" si="1"/>
        <v>0</v>
      </c>
      <c r="Z13" s="272">
        <f t="shared" si="1"/>
        <v>0</v>
      </c>
      <c r="AA13" s="272">
        <f t="shared" si="1"/>
        <v>0</v>
      </c>
      <c r="AB13" s="272">
        <f t="shared" si="1"/>
        <v>0</v>
      </c>
      <c r="AC13" s="272">
        <f t="shared" si="1"/>
        <v>0</v>
      </c>
      <c r="AD13" s="272">
        <f t="shared" si="1"/>
        <v>0</v>
      </c>
      <c r="AE13" s="272">
        <f>SUM(O13:AD13)</f>
        <v>65000000</v>
      </c>
      <c r="AF13" s="272">
        <f t="shared" si="1"/>
        <v>0</v>
      </c>
      <c r="AG13" s="274">
        <f>SUM(AG14:AG15)</f>
        <v>0</v>
      </c>
      <c r="AH13" s="363"/>
      <c r="AI13" s="363"/>
      <c r="AJ13" s="275"/>
    </row>
    <row r="14" spans="2:36" ht="63" customHeight="1">
      <c r="B14" s="1023" t="str">
        <f>'PLAN INDICATIVO'!S7</f>
        <v>Mantenimiento de infraestructura Educativa </v>
      </c>
      <c r="C14" s="1023"/>
      <c r="D14" s="255" t="s">
        <v>1155</v>
      </c>
      <c r="E14" s="255" t="s">
        <v>1156</v>
      </c>
      <c r="F14" s="1036"/>
      <c r="G14" s="1036"/>
      <c r="H14" s="1022" t="str">
        <f>'PLAN INDICATIVO'!T7</f>
        <v>Mantener  y mejorar 35   establecimientos educativos - centros educativos municipales con su infraestructura para primaria y secundaria </v>
      </c>
      <c r="I14" s="1022" t="str">
        <f>'PLAN INDICATIVO'!U7</f>
        <v>Numero de instituciones educativas - centros educativos  intervenidos con obras de mantenimiento.</v>
      </c>
      <c r="J14" s="1022">
        <v>0</v>
      </c>
      <c r="K14" s="1021">
        <v>35</v>
      </c>
      <c r="L14" s="1023">
        <v>10</v>
      </c>
      <c r="M14" s="1023"/>
      <c r="N14" s="1023"/>
      <c r="O14" s="1030"/>
      <c r="P14" s="249"/>
      <c r="Q14" s="251"/>
      <c r="R14" s="250"/>
      <c r="S14" s="1031">
        <v>65000000</v>
      </c>
      <c r="T14" s="250"/>
      <c r="U14" s="250"/>
      <c r="V14" s="250"/>
      <c r="W14" s="250"/>
      <c r="X14" s="250"/>
      <c r="Y14" s="250"/>
      <c r="Z14" s="250"/>
      <c r="AA14" s="250"/>
      <c r="AB14" s="250"/>
      <c r="AC14" s="250"/>
      <c r="AD14" s="250"/>
      <c r="AE14" s="1031">
        <f>S14</f>
        <v>65000000</v>
      </c>
      <c r="AF14" s="1031"/>
      <c r="AG14" s="1033" t="s">
        <v>1159</v>
      </c>
      <c r="AH14" s="1032" t="s">
        <v>1158</v>
      </c>
      <c r="AI14" s="1032"/>
      <c r="AJ14" s="1019" t="str">
        <f>'PLAN INDICATIVO'!CC7</f>
        <v>OBRAS PUBLICAS - SECRETARIA DESARROLLO SOCIAL </v>
      </c>
    </row>
    <row r="15" spans="2:36" ht="60.75" customHeight="1">
      <c r="B15" s="1023"/>
      <c r="C15" s="1023"/>
      <c r="D15" s="255" t="s">
        <v>1157</v>
      </c>
      <c r="E15" s="255" t="s">
        <v>1156</v>
      </c>
      <c r="F15" s="1036"/>
      <c r="G15" s="1036"/>
      <c r="H15" s="1022"/>
      <c r="I15" s="1022"/>
      <c r="J15" s="1022"/>
      <c r="K15" s="1021"/>
      <c r="L15" s="1023"/>
      <c r="M15" s="1023"/>
      <c r="N15" s="1023"/>
      <c r="O15" s="1030"/>
      <c r="P15" s="249"/>
      <c r="Q15" s="304"/>
      <c r="R15" s="250"/>
      <c r="S15" s="1031"/>
      <c r="T15" s="250"/>
      <c r="U15" s="250"/>
      <c r="V15" s="250"/>
      <c r="W15" s="250"/>
      <c r="X15" s="250"/>
      <c r="Y15" s="250"/>
      <c r="Z15" s="250"/>
      <c r="AA15" s="250"/>
      <c r="AB15" s="250"/>
      <c r="AC15" s="250"/>
      <c r="AD15" s="250"/>
      <c r="AE15" s="1031"/>
      <c r="AF15" s="1031"/>
      <c r="AG15" s="1033"/>
      <c r="AH15" s="1032"/>
      <c r="AI15" s="1032"/>
      <c r="AJ15" s="1020"/>
    </row>
    <row r="16" spans="2:36" ht="30.75" customHeight="1">
      <c r="B16" s="1046" t="s">
        <v>1125</v>
      </c>
      <c r="C16" s="1039" t="s">
        <v>1092</v>
      </c>
      <c r="D16" s="1039"/>
      <c r="E16" s="1039"/>
      <c r="F16" s="1039"/>
      <c r="G16" s="1039"/>
      <c r="H16" s="1016" t="s">
        <v>1093</v>
      </c>
      <c r="I16" s="1016"/>
      <c r="J16" s="1037" t="s">
        <v>1094</v>
      </c>
      <c r="K16" s="1037" t="s">
        <v>1095</v>
      </c>
      <c r="L16" s="1038" t="s">
        <v>1124</v>
      </c>
      <c r="M16" s="1040" t="s">
        <v>1096</v>
      </c>
      <c r="N16" s="1040" t="s">
        <v>1097</v>
      </c>
      <c r="O16" s="1027" t="s">
        <v>1098</v>
      </c>
      <c r="P16" s="1027"/>
      <c r="Q16" s="1027" t="s">
        <v>1099</v>
      </c>
      <c r="R16" s="1027"/>
      <c r="S16" s="1027" t="s">
        <v>1100</v>
      </c>
      <c r="T16" s="1027"/>
      <c r="U16" s="1027" t="s">
        <v>1101</v>
      </c>
      <c r="V16" s="1027"/>
      <c r="W16" s="1027" t="s">
        <v>1102</v>
      </c>
      <c r="X16" s="1027"/>
      <c r="Y16" s="1027" t="s">
        <v>1103</v>
      </c>
      <c r="Z16" s="1027"/>
      <c r="AA16" s="1027" t="s">
        <v>1104</v>
      </c>
      <c r="AB16" s="1027"/>
      <c r="AC16" s="1027" t="s">
        <v>1105</v>
      </c>
      <c r="AD16" s="1027"/>
      <c r="AE16" s="1027" t="s">
        <v>1106</v>
      </c>
      <c r="AF16" s="1027"/>
      <c r="AG16" s="1057" t="s">
        <v>1107</v>
      </c>
      <c r="AH16" s="1018" t="s">
        <v>1108</v>
      </c>
      <c r="AI16" s="1041" t="s">
        <v>1109</v>
      </c>
      <c r="AJ16" s="1018" t="s">
        <v>1110</v>
      </c>
    </row>
    <row r="17" spans="2:36" ht="58.5" customHeight="1">
      <c r="B17" s="1046"/>
      <c r="C17" s="1039"/>
      <c r="D17" s="1039"/>
      <c r="E17" s="1039"/>
      <c r="F17" s="1039"/>
      <c r="G17" s="1039"/>
      <c r="H17" s="1016"/>
      <c r="I17" s="1016"/>
      <c r="J17" s="1037" t="s">
        <v>1094</v>
      </c>
      <c r="K17" s="1037"/>
      <c r="L17" s="1038"/>
      <c r="M17" s="1040"/>
      <c r="N17" s="1040"/>
      <c r="O17" s="360" t="s">
        <v>1111</v>
      </c>
      <c r="P17" s="361" t="s">
        <v>1112</v>
      </c>
      <c r="Q17" s="360" t="s">
        <v>1111</v>
      </c>
      <c r="R17" s="361" t="s">
        <v>1112</v>
      </c>
      <c r="S17" s="360" t="s">
        <v>1111</v>
      </c>
      <c r="T17" s="361" t="s">
        <v>1112</v>
      </c>
      <c r="U17" s="360" t="s">
        <v>1111</v>
      </c>
      <c r="V17" s="361" t="s">
        <v>1112</v>
      </c>
      <c r="W17" s="360" t="s">
        <v>1111</v>
      </c>
      <c r="X17" s="361" t="s">
        <v>1112</v>
      </c>
      <c r="Y17" s="360" t="s">
        <v>1111</v>
      </c>
      <c r="Z17" s="361" t="s">
        <v>1112</v>
      </c>
      <c r="AA17" s="360" t="s">
        <v>1111</v>
      </c>
      <c r="AB17" s="361" t="s">
        <v>1113</v>
      </c>
      <c r="AC17" s="360" t="s">
        <v>1111</v>
      </c>
      <c r="AD17" s="361" t="s">
        <v>1113</v>
      </c>
      <c r="AE17" s="360" t="s">
        <v>1111</v>
      </c>
      <c r="AF17" s="361" t="s">
        <v>1113</v>
      </c>
      <c r="AG17" s="1057"/>
      <c r="AH17" s="1018"/>
      <c r="AI17" s="1041"/>
      <c r="AJ17" s="1018"/>
    </row>
    <row r="18" spans="2:36" ht="52.5" customHeight="1">
      <c r="B18" s="305" t="s">
        <v>1151</v>
      </c>
      <c r="C18" s="1045" t="s">
        <v>79</v>
      </c>
      <c r="D18" s="1045"/>
      <c r="E18" s="1045"/>
      <c r="F18" s="1045"/>
      <c r="G18" s="1045"/>
      <c r="H18" s="1017" t="s">
        <v>80</v>
      </c>
      <c r="I18" s="1017"/>
      <c r="J18" s="300" t="s">
        <v>1239</v>
      </c>
      <c r="K18" s="362" t="s">
        <v>82</v>
      </c>
      <c r="L18" s="262">
        <v>10</v>
      </c>
      <c r="M18" s="263"/>
      <c r="N18" s="263"/>
      <c r="O18" s="264">
        <f>SUM(O21:O23)</f>
        <v>0</v>
      </c>
      <c r="P18" s="264">
        <f aca="true" t="shared" si="2" ref="P18:AF18">SUM(P21:P23)</f>
        <v>0</v>
      </c>
      <c r="Q18" s="264">
        <f t="shared" si="2"/>
        <v>0</v>
      </c>
      <c r="R18" s="264">
        <f t="shared" si="2"/>
        <v>0</v>
      </c>
      <c r="S18" s="264">
        <f t="shared" si="2"/>
        <v>66300000</v>
      </c>
      <c r="T18" s="264">
        <f t="shared" si="2"/>
        <v>0</v>
      </c>
      <c r="U18" s="264">
        <f t="shared" si="2"/>
        <v>0</v>
      </c>
      <c r="V18" s="264">
        <f t="shared" si="2"/>
        <v>0</v>
      </c>
      <c r="W18" s="264">
        <f t="shared" si="2"/>
        <v>0</v>
      </c>
      <c r="X18" s="264">
        <f t="shared" si="2"/>
        <v>0</v>
      </c>
      <c r="Y18" s="264">
        <f t="shared" si="2"/>
        <v>0</v>
      </c>
      <c r="Z18" s="264">
        <f t="shared" si="2"/>
        <v>0</v>
      </c>
      <c r="AA18" s="264">
        <f t="shared" si="2"/>
        <v>0</v>
      </c>
      <c r="AB18" s="264">
        <f t="shared" si="2"/>
        <v>0</v>
      </c>
      <c r="AC18" s="264">
        <f t="shared" si="2"/>
        <v>0</v>
      </c>
      <c r="AD18" s="264">
        <f t="shared" si="2"/>
        <v>0</v>
      </c>
      <c r="AE18" s="264">
        <f>SUM(O20:AD20)</f>
        <v>66300000</v>
      </c>
      <c r="AF18" s="264">
        <f t="shared" si="2"/>
        <v>0</v>
      </c>
      <c r="AG18" s="265"/>
      <c r="AH18" s="265"/>
      <c r="AI18" s="265"/>
      <c r="AJ18" s="266"/>
    </row>
    <row r="19" spans="2:36" ht="4.5" customHeight="1">
      <c r="B19" s="1042"/>
      <c r="C19" s="1043"/>
      <c r="D19" s="1043"/>
      <c r="E19" s="1043"/>
      <c r="F19" s="1043"/>
      <c r="G19" s="1043"/>
      <c r="H19" s="1043"/>
      <c r="I19" s="1043"/>
      <c r="J19" s="1043"/>
      <c r="K19" s="1043"/>
      <c r="L19" s="1043"/>
      <c r="M19" s="1043"/>
      <c r="N19" s="1043"/>
      <c r="O19" s="1043"/>
      <c r="P19" s="1043"/>
      <c r="Q19" s="1043"/>
      <c r="R19" s="1043"/>
      <c r="S19" s="1043"/>
      <c r="T19" s="1043"/>
      <c r="U19" s="1043"/>
      <c r="V19" s="1043"/>
      <c r="W19" s="1043"/>
      <c r="X19" s="1043"/>
      <c r="Y19" s="1043"/>
      <c r="Z19" s="1043"/>
      <c r="AA19" s="1043"/>
      <c r="AB19" s="1043"/>
      <c r="AC19" s="1043"/>
      <c r="AD19" s="1043"/>
      <c r="AE19" s="1043"/>
      <c r="AF19" s="1043"/>
      <c r="AG19" s="1043"/>
      <c r="AH19" s="1043"/>
      <c r="AI19" s="1043"/>
      <c r="AJ19" s="1044"/>
    </row>
    <row r="20" spans="2:36" ht="69.75" customHeight="1">
      <c r="B20" s="267" t="s">
        <v>17</v>
      </c>
      <c r="C20" s="268" t="s">
        <v>1114</v>
      </c>
      <c r="D20" s="268" t="s">
        <v>1115</v>
      </c>
      <c r="E20" s="268" t="s">
        <v>1120</v>
      </c>
      <c r="F20" s="268" t="s">
        <v>1117</v>
      </c>
      <c r="G20" s="268" t="s">
        <v>1118</v>
      </c>
      <c r="H20" s="269" t="s">
        <v>1128</v>
      </c>
      <c r="I20" s="268" t="s">
        <v>1119</v>
      </c>
      <c r="J20" s="276"/>
      <c r="K20" s="277"/>
      <c r="L20" s="277"/>
      <c r="M20" s="270"/>
      <c r="N20" s="270"/>
      <c r="O20" s="271">
        <f>SUM(O21:O22)</f>
        <v>0</v>
      </c>
      <c r="P20" s="272">
        <f>SUM(P21:P22)</f>
        <v>0</v>
      </c>
      <c r="Q20" s="271">
        <f>SUM(Q21:Q22)</f>
        <v>0</v>
      </c>
      <c r="R20" s="272">
        <f>SUM(R21:R22)</f>
        <v>0</v>
      </c>
      <c r="S20" s="272">
        <f aca="true" t="shared" si="3" ref="S20:AD20">SUM(S21:S22)</f>
        <v>66300000</v>
      </c>
      <c r="T20" s="272">
        <f t="shared" si="3"/>
        <v>0</v>
      </c>
      <c r="U20" s="272">
        <f t="shared" si="3"/>
        <v>0</v>
      </c>
      <c r="V20" s="272">
        <f t="shared" si="3"/>
        <v>0</v>
      </c>
      <c r="W20" s="272">
        <f t="shared" si="3"/>
        <v>0</v>
      </c>
      <c r="X20" s="272">
        <f t="shared" si="3"/>
        <v>0</v>
      </c>
      <c r="Y20" s="272">
        <f t="shared" si="3"/>
        <v>0</v>
      </c>
      <c r="Z20" s="272">
        <f t="shared" si="3"/>
        <v>0</v>
      </c>
      <c r="AA20" s="272">
        <f t="shared" si="3"/>
        <v>0</v>
      </c>
      <c r="AB20" s="272">
        <f t="shared" si="3"/>
        <v>0</v>
      </c>
      <c r="AC20" s="272">
        <f t="shared" si="3"/>
        <v>0</v>
      </c>
      <c r="AD20" s="272">
        <f t="shared" si="3"/>
        <v>0</v>
      </c>
      <c r="AE20" s="271">
        <f>AE21</f>
        <v>66300000</v>
      </c>
      <c r="AF20" s="272">
        <f>AF21</f>
        <v>0</v>
      </c>
      <c r="AG20" s="274">
        <f>SUM(AG21:AG22)</f>
        <v>0</v>
      </c>
      <c r="AH20" s="363"/>
      <c r="AI20" s="363"/>
      <c r="AJ20" s="275"/>
    </row>
    <row r="21" spans="2:36" ht="61.5" customHeight="1">
      <c r="B21" s="1023" t="s">
        <v>84</v>
      </c>
      <c r="C21" s="1023"/>
      <c r="D21" s="255" t="s">
        <v>1238</v>
      </c>
      <c r="E21" s="255">
        <v>1</v>
      </c>
      <c r="F21" s="1036"/>
      <c r="G21" s="1036"/>
      <c r="H21" s="1022" t="s">
        <v>85</v>
      </c>
      <c r="I21" s="1022" t="s">
        <v>86</v>
      </c>
      <c r="J21" s="1022">
        <v>0</v>
      </c>
      <c r="K21" s="1021">
        <v>35</v>
      </c>
      <c r="L21" s="1023">
        <v>10</v>
      </c>
      <c r="M21" s="1023"/>
      <c r="N21" s="1023"/>
      <c r="O21" s="1030"/>
      <c r="P21" s="249"/>
      <c r="Q21" s="251"/>
      <c r="R21" s="250"/>
      <c r="S21" s="1031">
        <v>66300000</v>
      </c>
      <c r="T21" s="250"/>
      <c r="U21" s="250"/>
      <c r="V21" s="250"/>
      <c r="W21" s="250"/>
      <c r="X21" s="250"/>
      <c r="Y21" s="250"/>
      <c r="Z21" s="250"/>
      <c r="AA21" s="250"/>
      <c r="AB21" s="250"/>
      <c r="AC21" s="250"/>
      <c r="AD21" s="250"/>
      <c r="AE21" s="1031">
        <f>S21</f>
        <v>66300000</v>
      </c>
      <c r="AF21" s="1031"/>
      <c r="AG21" s="1033" t="s">
        <v>1159</v>
      </c>
      <c r="AH21" s="1032" t="s">
        <v>1158</v>
      </c>
      <c r="AI21" s="1032"/>
      <c r="AJ21" s="1019" t="str">
        <f>'PLAN INDICATIVO'!CC13</f>
        <v> DIRECCION DE NUCLEO -SECRETARIA DESARROLLO SOCIAL </v>
      </c>
    </row>
    <row r="22" spans="2:36" ht="69.75" customHeight="1">
      <c r="B22" s="1023"/>
      <c r="C22" s="1023"/>
      <c r="D22" s="255" t="s">
        <v>1160</v>
      </c>
      <c r="E22" s="255">
        <v>1</v>
      </c>
      <c r="F22" s="1036"/>
      <c r="G22" s="1036"/>
      <c r="H22" s="1022"/>
      <c r="I22" s="1022"/>
      <c r="J22" s="1022"/>
      <c r="K22" s="1021"/>
      <c r="L22" s="1023"/>
      <c r="M22" s="1023"/>
      <c r="N22" s="1023"/>
      <c r="O22" s="1030"/>
      <c r="P22" s="249"/>
      <c r="Q22" s="304"/>
      <c r="R22" s="250"/>
      <c r="S22" s="1031"/>
      <c r="T22" s="250"/>
      <c r="U22" s="250"/>
      <c r="V22" s="250"/>
      <c r="W22" s="250"/>
      <c r="X22" s="250"/>
      <c r="Y22" s="250"/>
      <c r="Z22" s="250"/>
      <c r="AA22" s="250"/>
      <c r="AB22" s="250"/>
      <c r="AC22" s="250"/>
      <c r="AD22" s="250"/>
      <c r="AE22" s="1031"/>
      <c r="AF22" s="1031"/>
      <c r="AG22" s="1033"/>
      <c r="AH22" s="1032"/>
      <c r="AI22" s="1032"/>
      <c r="AJ22" s="1020"/>
    </row>
    <row r="23" spans="2:36" ht="11.25">
      <c r="B23" s="261"/>
      <c r="C23" s="261"/>
      <c r="D23" s="372"/>
      <c r="E23" s="372"/>
      <c r="F23" s="372"/>
      <c r="G23" s="372"/>
      <c r="H23" s="373"/>
      <c r="I23" s="373"/>
      <c r="J23" s="373"/>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261"/>
      <c r="AH23" s="372"/>
      <c r="AI23" s="372"/>
      <c r="AJ23" s="372"/>
    </row>
    <row r="24" spans="2:36" ht="11.25">
      <c r="B24" s="253" t="s">
        <v>1089</v>
      </c>
      <c r="C24" s="1024" t="s">
        <v>1154</v>
      </c>
      <c r="D24" s="1024"/>
      <c r="E24" s="1024"/>
      <c r="F24" s="1024"/>
      <c r="G24" s="1024"/>
      <c r="H24" s="1024"/>
      <c r="I24" s="1024"/>
      <c r="J24" s="1024"/>
      <c r="K24" s="1024"/>
      <c r="L24" s="1024"/>
      <c r="M24" s="1024"/>
      <c r="N24" s="1024"/>
      <c r="O24" s="1024"/>
      <c r="P24" s="1024"/>
      <c r="Q24" s="1024"/>
      <c r="R24" s="1024"/>
      <c r="S24" s="1024"/>
      <c r="T24" s="278"/>
      <c r="U24" s="1047"/>
      <c r="V24" s="1048"/>
      <c r="W24" s="1048"/>
      <c r="X24" s="1048"/>
      <c r="Y24" s="1048"/>
      <c r="Z24" s="1048"/>
      <c r="AA24" s="1048"/>
      <c r="AB24" s="1048"/>
      <c r="AC24" s="1048"/>
      <c r="AD24" s="1048"/>
      <c r="AE24" s="1048"/>
      <c r="AF24" s="1048"/>
      <c r="AG24" s="1048"/>
      <c r="AH24" s="1048"/>
      <c r="AI24" s="1048"/>
      <c r="AJ24" s="1048"/>
    </row>
    <row r="25" spans="2:36" ht="11.25">
      <c r="B25" s="306" t="s">
        <v>1123</v>
      </c>
      <c r="C25" s="1024" t="s">
        <v>246</v>
      </c>
      <c r="D25" s="1024"/>
      <c r="E25" s="1024"/>
      <c r="F25" s="1024"/>
      <c r="G25" s="1024"/>
      <c r="H25" s="1024"/>
      <c r="I25" s="1024"/>
      <c r="J25" s="1024"/>
      <c r="K25" s="1024"/>
      <c r="L25" s="1024"/>
      <c r="M25" s="1024"/>
      <c r="N25" s="1024"/>
      <c r="O25" s="1024"/>
      <c r="P25" s="1024"/>
      <c r="Q25" s="1024"/>
      <c r="R25" s="1024"/>
      <c r="S25" s="1024"/>
      <c r="T25" s="307"/>
      <c r="U25" s="307"/>
      <c r="V25" s="308"/>
      <c r="W25" s="308"/>
      <c r="X25" s="308"/>
      <c r="Y25" s="308"/>
      <c r="Z25" s="308"/>
      <c r="AA25" s="308"/>
      <c r="AB25" s="308"/>
      <c r="AC25" s="308"/>
      <c r="AD25" s="308"/>
      <c r="AE25" s="308"/>
      <c r="AF25" s="308"/>
      <c r="AG25" s="308"/>
      <c r="AH25" s="308"/>
      <c r="AI25" s="308"/>
      <c r="AJ25" s="308"/>
    </row>
    <row r="26" spans="2:36" ht="11.25">
      <c r="B26" s="306" t="s">
        <v>1122</v>
      </c>
      <c r="C26" s="1024" t="s">
        <v>283</v>
      </c>
      <c r="D26" s="1024"/>
      <c r="E26" s="1024"/>
      <c r="F26" s="1024"/>
      <c r="G26" s="1024"/>
      <c r="H26" s="1024"/>
      <c r="I26" s="1024"/>
      <c r="J26" s="1024"/>
      <c r="K26" s="1024"/>
      <c r="L26" s="1024"/>
      <c r="M26" s="1024"/>
      <c r="N26" s="1024"/>
      <c r="O26" s="1024"/>
      <c r="P26" s="1024"/>
      <c r="Q26" s="1024"/>
      <c r="R26" s="1024"/>
      <c r="S26" s="1024"/>
      <c r="T26" s="307"/>
      <c r="U26" s="307"/>
      <c r="V26" s="308"/>
      <c r="W26" s="308"/>
      <c r="X26" s="308"/>
      <c r="Y26" s="308"/>
      <c r="Z26" s="308"/>
      <c r="AA26" s="308"/>
      <c r="AB26" s="308"/>
      <c r="AC26" s="308"/>
      <c r="AD26" s="308"/>
      <c r="AE26" s="308"/>
      <c r="AF26" s="308"/>
      <c r="AG26" s="308"/>
      <c r="AH26" s="308"/>
      <c r="AI26" s="308"/>
      <c r="AJ26" s="308"/>
    </row>
    <row r="27" spans="2:36" ht="35.25" customHeight="1">
      <c r="B27" s="253" t="s">
        <v>1121</v>
      </c>
      <c r="C27" s="1025" t="s">
        <v>57</v>
      </c>
      <c r="D27" s="1025"/>
      <c r="E27" s="1025"/>
      <c r="F27" s="1025"/>
      <c r="G27" s="1025"/>
      <c r="H27" s="1025"/>
      <c r="I27" s="1025"/>
      <c r="J27" s="1025"/>
      <c r="K27" s="1025"/>
      <c r="L27" s="1025"/>
      <c r="M27" s="1025"/>
      <c r="N27" s="1025"/>
      <c r="O27" s="1026" t="s">
        <v>1090</v>
      </c>
      <c r="P27" s="1026"/>
      <c r="Q27" s="1026"/>
      <c r="R27" s="1026"/>
      <c r="S27" s="1026"/>
      <c r="T27" s="1026"/>
      <c r="U27" s="1026"/>
      <c r="V27" s="1026"/>
      <c r="W27" s="1026"/>
      <c r="X27" s="1026"/>
      <c r="Y27" s="1026"/>
      <c r="Z27" s="1026"/>
      <c r="AA27" s="1026"/>
      <c r="AB27" s="1026"/>
      <c r="AC27" s="1026"/>
      <c r="AD27" s="1026"/>
      <c r="AE27" s="1026"/>
      <c r="AF27" s="1026"/>
      <c r="AG27" s="1054" t="s">
        <v>1091</v>
      </c>
      <c r="AH27" s="1054"/>
      <c r="AI27" s="1054"/>
      <c r="AJ27" s="1054"/>
    </row>
    <row r="28" spans="2:36" ht="25.5" customHeight="1">
      <c r="B28" s="1046" t="s">
        <v>1125</v>
      </c>
      <c r="C28" s="1039" t="s">
        <v>1092</v>
      </c>
      <c r="D28" s="1039"/>
      <c r="E28" s="1039"/>
      <c r="F28" s="1039"/>
      <c r="G28" s="1039"/>
      <c r="H28" s="1016" t="s">
        <v>1093</v>
      </c>
      <c r="I28" s="1016"/>
      <c r="J28" s="1037" t="s">
        <v>1094</v>
      </c>
      <c r="K28" s="1037" t="s">
        <v>1095</v>
      </c>
      <c r="L28" s="1038" t="s">
        <v>1124</v>
      </c>
      <c r="M28" s="1040" t="s">
        <v>1096</v>
      </c>
      <c r="N28" s="1040" t="s">
        <v>1097</v>
      </c>
      <c r="O28" s="1027" t="s">
        <v>1098</v>
      </c>
      <c r="P28" s="1027"/>
      <c r="Q28" s="1027" t="s">
        <v>1099</v>
      </c>
      <c r="R28" s="1027"/>
      <c r="S28" s="1027" t="s">
        <v>1100</v>
      </c>
      <c r="T28" s="1027"/>
      <c r="U28" s="1027" t="s">
        <v>1101</v>
      </c>
      <c r="V28" s="1027"/>
      <c r="W28" s="1027" t="s">
        <v>1102</v>
      </c>
      <c r="X28" s="1027"/>
      <c r="Y28" s="1027" t="s">
        <v>1103</v>
      </c>
      <c r="Z28" s="1027"/>
      <c r="AA28" s="1027" t="s">
        <v>1104</v>
      </c>
      <c r="AB28" s="1027"/>
      <c r="AC28" s="1027" t="s">
        <v>1105</v>
      </c>
      <c r="AD28" s="1027"/>
      <c r="AE28" s="1027" t="s">
        <v>1106</v>
      </c>
      <c r="AF28" s="1027"/>
      <c r="AG28" s="1057" t="s">
        <v>1107</v>
      </c>
      <c r="AH28" s="1018" t="s">
        <v>1108</v>
      </c>
      <c r="AI28" s="1041" t="s">
        <v>1109</v>
      </c>
      <c r="AJ28" s="1018" t="s">
        <v>1110</v>
      </c>
    </row>
    <row r="29" spans="2:36" ht="33.75">
      <c r="B29" s="1046"/>
      <c r="C29" s="1039"/>
      <c r="D29" s="1039"/>
      <c r="E29" s="1039"/>
      <c r="F29" s="1039"/>
      <c r="G29" s="1039"/>
      <c r="H29" s="1016"/>
      <c r="I29" s="1016"/>
      <c r="J29" s="1037" t="s">
        <v>1094</v>
      </c>
      <c r="K29" s="1037"/>
      <c r="L29" s="1038"/>
      <c r="M29" s="1040"/>
      <c r="N29" s="1040"/>
      <c r="O29" s="360" t="s">
        <v>1111</v>
      </c>
      <c r="P29" s="361" t="s">
        <v>1112</v>
      </c>
      <c r="Q29" s="360" t="s">
        <v>1111</v>
      </c>
      <c r="R29" s="361" t="s">
        <v>1112</v>
      </c>
      <c r="S29" s="360" t="s">
        <v>1111</v>
      </c>
      <c r="T29" s="361" t="s">
        <v>1112</v>
      </c>
      <c r="U29" s="360" t="s">
        <v>1111</v>
      </c>
      <c r="V29" s="361" t="s">
        <v>1112</v>
      </c>
      <c r="W29" s="360" t="s">
        <v>1111</v>
      </c>
      <c r="X29" s="361" t="s">
        <v>1112</v>
      </c>
      <c r="Y29" s="360" t="s">
        <v>1111</v>
      </c>
      <c r="Z29" s="361" t="s">
        <v>1112</v>
      </c>
      <c r="AA29" s="360" t="s">
        <v>1111</v>
      </c>
      <c r="AB29" s="361" t="s">
        <v>1113</v>
      </c>
      <c r="AC29" s="360" t="s">
        <v>1111</v>
      </c>
      <c r="AD29" s="361" t="s">
        <v>1113</v>
      </c>
      <c r="AE29" s="360" t="s">
        <v>1111</v>
      </c>
      <c r="AF29" s="361" t="s">
        <v>1113</v>
      </c>
      <c r="AG29" s="1057"/>
      <c r="AH29" s="1018"/>
      <c r="AI29" s="1041"/>
      <c r="AJ29" s="1018"/>
    </row>
    <row r="30" spans="2:36" ht="48.75" customHeight="1">
      <c r="B30" s="305" t="s">
        <v>1151</v>
      </c>
      <c r="C30" s="1045" t="s">
        <v>1161</v>
      </c>
      <c r="D30" s="1045"/>
      <c r="E30" s="1045"/>
      <c r="F30" s="1045"/>
      <c r="G30" s="1045"/>
      <c r="H30" s="1017" t="s">
        <v>257</v>
      </c>
      <c r="I30" s="1017"/>
      <c r="J30" s="362">
        <v>0.0337</v>
      </c>
      <c r="K30" s="362">
        <v>0.0527</v>
      </c>
      <c r="L30" s="262"/>
      <c r="M30" s="263"/>
      <c r="N30" s="263"/>
      <c r="O30" s="264">
        <f>SUM(O33:O35)</f>
        <v>0</v>
      </c>
      <c r="P30" s="264">
        <f aca="true" t="shared" si="4" ref="P30:AF30">SUM(P33:P35)</f>
        <v>0</v>
      </c>
      <c r="Q30" s="264">
        <f t="shared" si="4"/>
        <v>4025000</v>
      </c>
      <c r="R30" s="264">
        <f t="shared" si="4"/>
        <v>0</v>
      </c>
      <c r="S30" s="264">
        <f t="shared" si="4"/>
        <v>17375000</v>
      </c>
      <c r="T30" s="264">
        <f t="shared" si="4"/>
        <v>0</v>
      </c>
      <c r="U30" s="264">
        <f t="shared" si="4"/>
        <v>0</v>
      </c>
      <c r="V30" s="264">
        <f t="shared" si="4"/>
        <v>0</v>
      </c>
      <c r="W30" s="264">
        <f t="shared" si="4"/>
        <v>0</v>
      </c>
      <c r="X30" s="264">
        <f t="shared" si="4"/>
        <v>0</v>
      </c>
      <c r="Y30" s="264">
        <f t="shared" si="4"/>
        <v>0</v>
      </c>
      <c r="Z30" s="264">
        <f t="shared" si="4"/>
        <v>0</v>
      </c>
      <c r="AA30" s="264">
        <f t="shared" si="4"/>
        <v>0</v>
      </c>
      <c r="AB30" s="264">
        <f t="shared" si="4"/>
        <v>0</v>
      </c>
      <c r="AC30" s="264">
        <f t="shared" si="4"/>
        <v>0</v>
      </c>
      <c r="AD30" s="264">
        <f t="shared" si="4"/>
        <v>0</v>
      </c>
      <c r="AE30" s="264">
        <f t="shared" si="4"/>
        <v>21400000</v>
      </c>
      <c r="AF30" s="264">
        <f t="shared" si="4"/>
        <v>0</v>
      </c>
      <c r="AG30" s="265"/>
      <c r="AH30" s="265"/>
      <c r="AI30" s="265"/>
      <c r="AJ30" s="266"/>
    </row>
    <row r="31" spans="2:36" ht="10.5" customHeight="1">
      <c r="B31" s="1028"/>
      <c r="C31" s="1028"/>
      <c r="D31" s="1028"/>
      <c r="E31" s="1028"/>
      <c r="F31" s="1028"/>
      <c r="G31" s="1028"/>
      <c r="H31" s="1028"/>
      <c r="I31" s="1028"/>
      <c r="J31" s="1028"/>
      <c r="K31" s="1028"/>
      <c r="L31" s="1028"/>
      <c r="M31" s="1028"/>
      <c r="N31" s="1028"/>
      <c r="O31" s="1028"/>
      <c r="P31" s="1028"/>
      <c r="Q31" s="1028"/>
      <c r="R31" s="1028"/>
      <c r="S31" s="1028"/>
      <c r="T31" s="1028"/>
      <c r="U31" s="1028"/>
      <c r="V31" s="1028"/>
      <c r="W31" s="1028"/>
      <c r="X31" s="1028"/>
      <c r="Y31" s="1028"/>
      <c r="Z31" s="1028"/>
      <c r="AA31" s="1028"/>
      <c r="AB31" s="1028"/>
      <c r="AC31" s="1028"/>
      <c r="AD31" s="1028"/>
      <c r="AE31" s="1028"/>
      <c r="AF31" s="1028"/>
      <c r="AG31" s="1028"/>
      <c r="AH31" s="1028"/>
      <c r="AI31" s="1028"/>
      <c r="AJ31" s="1028"/>
    </row>
    <row r="32" spans="2:36" ht="60" customHeight="1">
      <c r="B32" s="267" t="s">
        <v>17</v>
      </c>
      <c r="C32" s="268" t="s">
        <v>1114</v>
      </c>
      <c r="D32" s="268" t="s">
        <v>1115</v>
      </c>
      <c r="E32" s="268" t="s">
        <v>1116</v>
      </c>
      <c r="F32" s="268" t="s">
        <v>1117</v>
      </c>
      <c r="G32" s="268" t="s">
        <v>1118</v>
      </c>
      <c r="H32" s="269" t="s">
        <v>1129</v>
      </c>
      <c r="I32" s="268" t="s">
        <v>1119</v>
      </c>
      <c r="J32" s="270"/>
      <c r="K32" s="270"/>
      <c r="L32" s="270"/>
      <c r="M32" s="270"/>
      <c r="N32" s="270"/>
      <c r="O32" s="271">
        <f>SUM(O33:O34)</f>
        <v>0</v>
      </c>
      <c r="P32" s="272">
        <f>SUM(P33:P34)</f>
        <v>0</v>
      </c>
      <c r="Q32" s="271">
        <f>SUM(Q33:Q34)</f>
        <v>4025000</v>
      </c>
      <c r="R32" s="272">
        <f>SUM(R33:R34)</f>
        <v>0</v>
      </c>
      <c r="S32" s="272">
        <f aca="true" t="shared" si="5" ref="S32:AF32">SUM(S33:S34)</f>
        <v>17375000</v>
      </c>
      <c r="T32" s="272">
        <f t="shared" si="5"/>
        <v>0</v>
      </c>
      <c r="U32" s="272">
        <f t="shared" si="5"/>
        <v>0</v>
      </c>
      <c r="V32" s="272">
        <f t="shared" si="5"/>
        <v>0</v>
      </c>
      <c r="W32" s="272">
        <f t="shared" si="5"/>
        <v>0</v>
      </c>
      <c r="X32" s="272">
        <f t="shared" si="5"/>
        <v>0</v>
      </c>
      <c r="Y32" s="272">
        <f t="shared" si="5"/>
        <v>0</v>
      </c>
      <c r="Z32" s="272">
        <f t="shared" si="5"/>
        <v>0</v>
      </c>
      <c r="AA32" s="272">
        <f t="shared" si="5"/>
        <v>0</v>
      </c>
      <c r="AB32" s="272">
        <f t="shared" si="5"/>
        <v>0</v>
      </c>
      <c r="AC32" s="272">
        <f t="shared" si="5"/>
        <v>0</v>
      </c>
      <c r="AD32" s="272">
        <f t="shared" si="5"/>
        <v>0</v>
      </c>
      <c r="AE32" s="272">
        <f>SUM(O32:AD32)</f>
        <v>21400000</v>
      </c>
      <c r="AF32" s="272">
        <f t="shared" si="5"/>
        <v>0</v>
      </c>
      <c r="AG32" s="274">
        <f>SUM(AG33:AG34)</f>
        <v>0</v>
      </c>
      <c r="AH32" s="363"/>
      <c r="AI32" s="363"/>
      <c r="AJ32" s="275"/>
    </row>
    <row r="33" spans="2:36" ht="90" customHeight="1">
      <c r="B33" s="1023" t="s">
        <v>285</v>
      </c>
      <c r="C33" s="1023"/>
      <c r="D33" s="255" t="s">
        <v>1253</v>
      </c>
      <c r="E33" s="255">
        <v>1</v>
      </c>
      <c r="F33" s="399"/>
      <c r="G33" s="399"/>
      <c r="H33" s="1022" t="s">
        <v>286</v>
      </c>
      <c r="I33" s="1022" t="s">
        <v>287</v>
      </c>
      <c r="J33" s="1029">
        <v>0</v>
      </c>
      <c r="K33" s="1029">
        <v>5</v>
      </c>
      <c r="L33" s="1023">
        <v>5</v>
      </c>
      <c r="M33" s="1023"/>
      <c r="N33" s="1023"/>
      <c r="O33" s="1030"/>
      <c r="P33" s="249"/>
      <c r="Q33" s="1031">
        <v>4025000</v>
      </c>
      <c r="R33" s="250"/>
      <c r="S33" s="1031">
        <v>17375000</v>
      </c>
      <c r="T33" s="250"/>
      <c r="U33" s="250"/>
      <c r="V33" s="250"/>
      <c r="W33" s="250"/>
      <c r="X33" s="250"/>
      <c r="Y33" s="250"/>
      <c r="Z33" s="250"/>
      <c r="AA33" s="250"/>
      <c r="AB33" s="250"/>
      <c r="AC33" s="250"/>
      <c r="AD33" s="250"/>
      <c r="AE33" s="1031">
        <f>Q33+S33</f>
        <v>21400000</v>
      </c>
      <c r="AF33" s="1031"/>
      <c r="AG33" s="1033" t="s">
        <v>1252</v>
      </c>
      <c r="AH33" s="1032" t="s">
        <v>1158</v>
      </c>
      <c r="AI33" s="1032"/>
      <c r="AJ33" s="1019" t="s">
        <v>288</v>
      </c>
    </row>
    <row r="34" spans="2:36" ht="72" customHeight="1">
      <c r="B34" s="1023"/>
      <c r="C34" s="1023"/>
      <c r="D34" s="255" t="s">
        <v>1162</v>
      </c>
      <c r="E34" s="255">
        <v>1</v>
      </c>
      <c r="F34" s="399"/>
      <c r="G34" s="399"/>
      <c r="H34" s="1022"/>
      <c r="I34" s="1022"/>
      <c r="J34" s="1029"/>
      <c r="K34" s="1029"/>
      <c r="L34" s="1023"/>
      <c r="M34" s="1023"/>
      <c r="N34" s="1023"/>
      <c r="O34" s="1030"/>
      <c r="P34" s="249"/>
      <c r="Q34" s="1031"/>
      <c r="R34" s="250"/>
      <c r="S34" s="1031"/>
      <c r="T34" s="250"/>
      <c r="U34" s="250"/>
      <c r="V34" s="250"/>
      <c r="W34" s="250"/>
      <c r="X34" s="250"/>
      <c r="Y34" s="250"/>
      <c r="Z34" s="250"/>
      <c r="AA34" s="250"/>
      <c r="AB34" s="250"/>
      <c r="AC34" s="250"/>
      <c r="AD34" s="250"/>
      <c r="AE34" s="1031"/>
      <c r="AF34" s="1031"/>
      <c r="AG34" s="1033"/>
      <c r="AH34" s="1032"/>
      <c r="AI34" s="1032"/>
      <c r="AJ34" s="1020"/>
    </row>
    <row r="35" spans="2:36" ht="11.25">
      <c r="B35" s="253" t="s">
        <v>1089</v>
      </c>
      <c r="C35" s="1024" t="s">
        <v>1154</v>
      </c>
      <c r="D35" s="1024"/>
      <c r="E35" s="1024"/>
      <c r="F35" s="1024"/>
      <c r="G35" s="1024"/>
      <c r="H35" s="1024"/>
      <c r="I35" s="1024"/>
      <c r="J35" s="1024"/>
      <c r="K35" s="1024"/>
      <c r="L35" s="1024"/>
      <c r="M35" s="1024"/>
      <c r="N35" s="1024"/>
      <c r="O35" s="1024"/>
      <c r="P35" s="1024"/>
      <c r="Q35" s="1024"/>
      <c r="R35" s="1024"/>
      <c r="S35" s="1024"/>
      <c r="T35" s="278"/>
      <c r="U35" s="1047"/>
      <c r="V35" s="1048"/>
      <c r="W35" s="1048"/>
      <c r="X35" s="1048"/>
      <c r="Y35" s="1048"/>
      <c r="Z35" s="1048"/>
      <c r="AA35" s="1048"/>
      <c r="AB35" s="1048"/>
      <c r="AC35" s="1048"/>
      <c r="AD35" s="1048"/>
      <c r="AE35" s="1048"/>
      <c r="AF35" s="1048"/>
      <c r="AG35" s="1048"/>
      <c r="AH35" s="1048"/>
      <c r="AI35" s="1048"/>
      <c r="AJ35" s="1048"/>
    </row>
    <row r="36" spans="2:36" ht="11.25">
      <c r="B36" s="306" t="s">
        <v>1123</v>
      </c>
      <c r="C36" s="1024" t="s">
        <v>299</v>
      </c>
      <c r="D36" s="1024"/>
      <c r="E36" s="1024"/>
      <c r="F36" s="1024"/>
      <c r="G36" s="1024"/>
      <c r="H36" s="1024"/>
      <c r="I36" s="1024"/>
      <c r="J36" s="1024"/>
      <c r="K36" s="1024"/>
      <c r="L36" s="1024"/>
      <c r="M36" s="1024"/>
      <c r="N36" s="1024"/>
      <c r="O36" s="1024"/>
      <c r="P36" s="1024"/>
      <c r="Q36" s="1024"/>
      <c r="R36" s="1024"/>
      <c r="S36" s="1024"/>
      <c r="T36" s="307"/>
      <c r="U36" s="307"/>
      <c r="V36" s="308"/>
      <c r="W36" s="308"/>
      <c r="X36" s="308"/>
      <c r="Y36" s="308"/>
      <c r="Z36" s="308"/>
      <c r="AA36" s="308"/>
      <c r="AB36" s="308"/>
      <c r="AC36" s="308"/>
      <c r="AD36" s="308"/>
      <c r="AE36" s="308"/>
      <c r="AF36" s="308"/>
      <c r="AG36" s="308"/>
      <c r="AH36" s="308"/>
      <c r="AI36" s="308"/>
      <c r="AJ36" s="308"/>
    </row>
    <row r="37" spans="2:36" ht="11.25">
      <c r="B37" s="306" t="s">
        <v>1122</v>
      </c>
      <c r="C37" s="1024" t="s">
        <v>1163</v>
      </c>
      <c r="D37" s="1024"/>
      <c r="E37" s="1024"/>
      <c r="F37" s="1024"/>
      <c r="G37" s="1024"/>
      <c r="H37" s="1024"/>
      <c r="I37" s="1024"/>
      <c r="J37" s="1024"/>
      <c r="K37" s="1024"/>
      <c r="L37" s="1024"/>
      <c r="M37" s="1024"/>
      <c r="N37" s="1024"/>
      <c r="O37" s="1024"/>
      <c r="P37" s="1024"/>
      <c r="Q37" s="1024"/>
      <c r="R37" s="1024"/>
      <c r="S37" s="1024"/>
      <c r="T37" s="307"/>
      <c r="U37" s="307"/>
      <c r="V37" s="308"/>
      <c r="W37" s="308"/>
      <c r="X37" s="308"/>
      <c r="Y37" s="308"/>
      <c r="Z37" s="308"/>
      <c r="AA37" s="308"/>
      <c r="AB37" s="308"/>
      <c r="AC37" s="308"/>
      <c r="AD37" s="308"/>
      <c r="AE37" s="308"/>
      <c r="AF37" s="308"/>
      <c r="AG37" s="308"/>
      <c r="AH37" s="308"/>
      <c r="AI37" s="308"/>
      <c r="AJ37" s="308"/>
    </row>
    <row r="38" spans="2:36" ht="44.25" customHeight="1">
      <c r="B38" s="253" t="s">
        <v>1121</v>
      </c>
      <c r="C38" s="1025" t="s">
        <v>57</v>
      </c>
      <c r="D38" s="1025"/>
      <c r="E38" s="1025"/>
      <c r="F38" s="1025"/>
      <c r="G38" s="1025"/>
      <c r="H38" s="1025"/>
      <c r="I38" s="1025"/>
      <c r="J38" s="1025"/>
      <c r="K38" s="1025"/>
      <c r="L38" s="1025"/>
      <c r="M38" s="1025"/>
      <c r="N38" s="1025"/>
      <c r="O38" s="1026" t="s">
        <v>1090</v>
      </c>
      <c r="P38" s="1026"/>
      <c r="Q38" s="1026"/>
      <c r="R38" s="1026"/>
      <c r="S38" s="1026"/>
      <c r="T38" s="1026"/>
      <c r="U38" s="1026"/>
      <c r="V38" s="1026"/>
      <c r="W38" s="1026"/>
      <c r="X38" s="1026"/>
      <c r="Y38" s="1026"/>
      <c r="Z38" s="1026"/>
      <c r="AA38" s="1026"/>
      <c r="AB38" s="1026"/>
      <c r="AC38" s="1026"/>
      <c r="AD38" s="1026"/>
      <c r="AE38" s="1026"/>
      <c r="AF38" s="1026"/>
      <c r="AG38" s="1054" t="s">
        <v>1091</v>
      </c>
      <c r="AH38" s="1054"/>
      <c r="AI38" s="1054"/>
      <c r="AJ38" s="1054"/>
    </row>
    <row r="39" spans="2:36" ht="15" customHeight="1">
      <c r="B39" s="1046" t="s">
        <v>1125</v>
      </c>
      <c r="C39" s="1039" t="s">
        <v>1092</v>
      </c>
      <c r="D39" s="1039"/>
      <c r="E39" s="1039"/>
      <c r="F39" s="1039"/>
      <c r="G39" s="1039"/>
      <c r="H39" s="1016" t="s">
        <v>1093</v>
      </c>
      <c r="I39" s="1016"/>
      <c r="J39" s="1037" t="s">
        <v>1094</v>
      </c>
      <c r="K39" s="1037" t="s">
        <v>1095</v>
      </c>
      <c r="L39" s="1038" t="s">
        <v>1124</v>
      </c>
      <c r="M39" s="1040" t="s">
        <v>1096</v>
      </c>
      <c r="N39" s="1040" t="s">
        <v>1097</v>
      </c>
      <c r="O39" s="1027" t="s">
        <v>1098</v>
      </c>
      <c r="P39" s="1027"/>
      <c r="Q39" s="1027" t="s">
        <v>1099</v>
      </c>
      <c r="R39" s="1027"/>
      <c r="S39" s="1027" t="s">
        <v>1100</v>
      </c>
      <c r="T39" s="1027"/>
      <c r="U39" s="1027" t="s">
        <v>1101</v>
      </c>
      <c r="V39" s="1027"/>
      <c r="W39" s="1027" t="s">
        <v>1102</v>
      </c>
      <c r="X39" s="1027"/>
      <c r="Y39" s="1027" t="s">
        <v>1103</v>
      </c>
      <c r="Z39" s="1027"/>
      <c r="AA39" s="1027" t="s">
        <v>1104</v>
      </c>
      <c r="AB39" s="1027"/>
      <c r="AC39" s="1027" t="s">
        <v>1105</v>
      </c>
      <c r="AD39" s="1027"/>
      <c r="AE39" s="1027" t="s">
        <v>1106</v>
      </c>
      <c r="AF39" s="1027"/>
      <c r="AG39" s="1057" t="s">
        <v>1107</v>
      </c>
      <c r="AH39" s="1018" t="s">
        <v>1108</v>
      </c>
      <c r="AI39" s="1041" t="s">
        <v>1109</v>
      </c>
      <c r="AJ39" s="1018" t="s">
        <v>1110</v>
      </c>
    </row>
    <row r="40" spans="2:36" ht="33.75">
      <c r="B40" s="1046"/>
      <c r="C40" s="1039"/>
      <c r="D40" s="1039"/>
      <c r="E40" s="1039"/>
      <c r="F40" s="1039"/>
      <c r="G40" s="1039"/>
      <c r="H40" s="1016"/>
      <c r="I40" s="1016"/>
      <c r="J40" s="1037" t="s">
        <v>1094</v>
      </c>
      <c r="K40" s="1037"/>
      <c r="L40" s="1038"/>
      <c r="M40" s="1040"/>
      <c r="N40" s="1040"/>
      <c r="O40" s="360" t="s">
        <v>1111</v>
      </c>
      <c r="P40" s="361" t="s">
        <v>1112</v>
      </c>
      <c r="Q40" s="360" t="s">
        <v>1111</v>
      </c>
      <c r="R40" s="361" t="s">
        <v>1112</v>
      </c>
      <c r="S40" s="360" t="s">
        <v>1111</v>
      </c>
      <c r="T40" s="361" t="s">
        <v>1112</v>
      </c>
      <c r="U40" s="360" t="s">
        <v>1111</v>
      </c>
      <c r="V40" s="361" t="s">
        <v>1112</v>
      </c>
      <c r="W40" s="360" t="s">
        <v>1111</v>
      </c>
      <c r="X40" s="361" t="s">
        <v>1112</v>
      </c>
      <c r="Y40" s="360" t="s">
        <v>1111</v>
      </c>
      <c r="Z40" s="361" t="s">
        <v>1112</v>
      </c>
      <c r="AA40" s="360" t="s">
        <v>1111</v>
      </c>
      <c r="AB40" s="361" t="s">
        <v>1113</v>
      </c>
      <c r="AC40" s="360" t="s">
        <v>1111</v>
      </c>
      <c r="AD40" s="361" t="s">
        <v>1113</v>
      </c>
      <c r="AE40" s="360" t="s">
        <v>1111</v>
      </c>
      <c r="AF40" s="361" t="s">
        <v>1113</v>
      </c>
      <c r="AG40" s="1057"/>
      <c r="AH40" s="1018"/>
      <c r="AI40" s="1041"/>
      <c r="AJ40" s="1018"/>
    </row>
    <row r="41" spans="2:36" ht="22.5">
      <c r="B41" s="305" t="s">
        <v>1151</v>
      </c>
      <c r="C41" s="1045" t="s">
        <v>1164</v>
      </c>
      <c r="D41" s="1045"/>
      <c r="E41" s="1045"/>
      <c r="F41" s="1045"/>
      <c r="G41" s="1045"/>
      <c r="H41" s="1017" t="s">
        <v>303</v>
      </c>
      <c r="I41" s="1017"/>
      <c r="J41" s="362">
        <v>0.19</v>
      </c>
      <c r="K41" s="362">
        <v>0.25</v>
      </c>
      <c r="L41" s="262"/>
      <c r="M41" s="263"/>
      <c r="N41" s="263"/>
      <c r="O41" s="264">
        <f>SUM(O45:O47)</f>
        <v>0</v>
      </c>
      <c r="P41" s="264">
        <f>SUM(P45:P47)</f>
        <v>0</v>
      </c>
      <c r="Q41" s="264">
        <f>SUM(Q45:Q47)</f>
        <v>0</v>
      </c>
      <c r="R41" s="264">
        <f>SUM(R45:R47)</f>
        <v>0</v>
      </c>
      <c r="S41" s="264">
        <f>SUM(S44:S45)</f>
        <v>80000000</v>
      </c>
      <c r="T41" s="264">
        <f aca="true" t="shared" si="6" ref="T41:AB41">SUM(T45:T47)</f>
        <v>0</v>
      </c>
      <c r="U41" s="264">
        <f t="shared" si="6"/>
        <v>0</v>
      </c>
      <c r="V41" s="264">
        <f t="shared" si="6"/>
        <v>0</v>
      </c>
      <c r="W41" s="264">
        <f t="shared" si="6"/>
        <v>0</v>
      </c>
      <c r="X41" s="264">
        <f t="shared" si="6"/>
        <v>0</v>
      </c>
      <c r="Y41" s="264">
        <f t="shared" si="6"/>
        <v>0</v>
      </c>
      <c r="Z41" s="264">
        <f t="shared" si="6"/>
        <v>0</v>
      </c>
      <c r="AA41" s="264">
        <f t="shared" si="6"/>
        <v>0</v>
      </c>
      <c r="AB41" s="264">
        <f t="shared" si="6"/>
        <v>0</v>
      </c>
      <c r="AC41" s="264">
        <f>SUM(AC44:AC47)</f>
        <v>0</v>
      </c>
      <c r="AD41" s="264">
        <f>SUM(AD45:AD47)</f>
        <v>0</v>
      </c>
      <c r="AE41" s="264">
        <f>SUM(O41:AD41)</f>
        <v>80000000</v>
      </c>
      <c r="AF41" s="264">
        <f>SUM(AF45:AF47)</f>
        <v>0</v>
      </c>
      <c r="AG41" s="265"/>
      <c r="AH41" s="265"/>
      <c r="AI41" s="265"/>
      <c r="AJ41" s="266"/>
    </row>
    <row r="42" spans="2:36" ht="11.25">
      <c r="B42" s="1028"/>
      <c r="C42" s="1028"/>
      <c r="D42" s="1028"/>
      <c r="E42" s="1028"/>
      <c r="F42" s="1028"/>
      <c r="G42" s="1028"/>
      <c r="H42" s="1028"/>
      <c r="I42" s="1028"/>
      <c r="J42" s="1028"/>
      <c r="K42" s="1028"/>
      <c r="L42" s="1028"/>
      <c r="M42" s="1028"/>
      <c r="N42" s="1028"/>
      <c r="O42" s="1028"/>
      <c r="P42" s="1028"/>
      <c r="Q42" s="1028"/>
      <c r="R42" s="1028"/>
      <c r="S42" s="1028"/>
      <c r="T42" s="1028"/>
      <c r="U42" s="1028"/>
      <c r="V42" s="1028"/>
      <c r="W42" s="1028"/>
      <c r="X42" s="1028"/>
      <c r="Y42" s="1028"/>
      <c r="Z42" s="1028"/>
      <c r="AA42" s="1028"/>
      <c r="AB42" s="1028"/>
      <c r="AC42" s="1028"/>
      <c r="AD42" s="1028"/>
      <c r="AE42" s="1028"/>
      <c r="AF42" s="1028"/>
      <c r="AG42" s="1028"/>
      <c r="AH42" s="1028"/>
      <c r="AI42" s="1028"/>
      <c r="AJ42" s="1028"/>
    </row>
    <row r="43" spans="2:36" ht="51" customHeight="1">
      <c r="B43" s="267" t="s">
        <v>17</v>
      </c>
      <c r="C43" s="268" t="s">
        <v>1114</v>
      </c>
      <c r="D43" s="268" t="s">
        <v>1115</v>
      </c>
      <c r="E43" s="268" t="s">
        <v>1116</v>
      </c>
      <c r="F43" s="268" t="s">
        <v>1117</v>
      </c>
      <c r="G43" s="268" t="s">
        <v>1118</v>
      </c>
      <c r="H43" s="269" t="s">
        <v>1129</v>
      </c>
      <c r="I43" s="268" t="s">
        <v>1119</v>
      </c>
      <c r="J43" s="270"/>
      <c r="K43" s="270"/>
      <c r="L43" s="270"/>
      <c r="M43" s="270"/>
      <c r="N43" s="270"/>
      <c r="O43" s="271">
        <f>SUM(O44:O45)</f>
        <v>0</v>
      </c>
      <c r="P43" s="272">
        <f>SUM(P44:P45)</f>
        <v>0</v>
      </c>
      <c r="Q43" s="271">
        <f>SUM(Q44:Q45)</f>
        <v>0</v>
      </c>
      <c r="R43" s="272">
        <f>SUM(R44:R45)</f>
        <v>0</v>
      </c>
      <c r="S43" s="272">
        <f aca="true" t="shared" si="7" ref="S43:AD43">SUM(S44:S45)</f>
        <v>80000000</v>
      </c>
      <c r="T43" s="272">
        <f t="shared" si="7"/>
        <v>0</v>
      </c>
      <c r="U43" s="272">
        <f t="shared" si="7"/>
        <v>0</v>
      </c>
      <c r="V43" s="272">
        <f t="shared" si="7"/>
        <v>0</v>
      </c>
      <c r="W43" s="272">
        <f t="shared" si="7"/>
        <v>0</v>
      </c>
      <c r="X43" s="272">
        <f t="shared" si="7"/>
        <v>0</v>
      </c>
      <c r="Y43" s="272">
        <f t="shared" si="7"/>
        <v>0</v>
      </c>
      <c r="Z43" s="272">
        <f t="shared" si="7"/>
        <v>0</v>
      </c>
      <c r="AA43" s="272">
        <f t="shared" si="7"/>
        <v>0</v>
      </c>
      <c r="AB43" s="272">
        <f t="shared" si="7"/>
        <v>0</v>
      </c>
      <c r="AC43" s="272">
        <f t="shared" si="7"/>
        <v>0</v>
      </c>
      <c r="AD43" s="272">
        <f t="shared" si="7"/>
        <v>0</v>
      </c>
      <c r="AE43" s="272">
        <f>SUM(O43:AD43)</f>
        <v>80000000</v>
      </c>
      <c r="AF43" s="272">
        <f>SUM(AF44:AF45)</f>
        <v>0</v>
      </c>
      <c r="AG43" s="274">
        <f>SUM(AG44:AG45)</f>
        <v>0</v>
      </c>
      <c r="AH43" s="363"/>
      <c r="AI43" s="363"/>
      <c r="AJ43" s="275"/>
    </row>
    <row r="44" spans="2:36" ht="86.25" customHeight="1">
      <c r="B44" s="1023" t="s">
        <v>317</v>
      </c>
      <c r="C44" s="1023"/>
      <c r="D44" s="255" t="s">
        <v>1165</v>
      </c>
      <c r="E44" s="255" t="s">
        <v>1156</v>
      </c>
      <c r="F44" s="399"/>
      <c r="G44" s="399"/>
      <c r="H44" s="1022" t="s">
        <v>318</v>
      </c>
      <c r="I44" s="1022" t="s">
        <v>319</v>
      </c>
      <c r="J44" s="1029"/>
      <c r="K44" s="1029">
        <v>1</v>
      </c>
      <c r="L44" s="1058"/>
      <c r="M44" s="1058"/>
      <c r="N44" s="1058"/>
      <c r="O44" s="1030"/>
      <c r="P44" s="249"/>
      <c r="Q44" s="251"/>
      <c r="R44" s="250"/>
      <c r="S44" s="1031">
        <v>80000000</v>
      </c>
      <c r="T44" s="250"/>
      <c r="U44" s="250"/>
      <c r="V44" s="250"/>
      <c r="W44" s="250"/>
      <c r="X44" s="250"/>
      <c r="Y44" s="250"/>
      <c r="Z44" s="250"/>
      <c r="AA44" s="250"/>
      <c r="AB44" s="250"/>
      <c r="AC44" s="250"/>
      <c r="AD44" s="250"/>
      <c r="AE44" s="1031">
        <f>S44</f>
        <v>80000000</v>
      </c>
      <c r="AF44" s="1031"/>
      <c r="AG44" s="1033" t="s">
        <v>1167</v>
      </c>
      <c r="AH44" s="1032" t="s">
        <v>1158</v>
      </c>
      <c r="AI44" s="1032"/>
      <c r="AJ44" s="1019" t="s">
        <v>320</v>
      </c>
    </row>
    <row r="45" spans="2:36" ht="75" customHeight="1">
      <c r="B45" s="1023"/>
      <c r="C45" s="1023"/>
      <c r="D45" s="255" t="s">
        <v>1166</v>
      </c>
      <c r="E45" s="255" t="s">
        <v>1156</v>
      </c>
      <c r="F45" s="399"/>
      <c r="G45" s="399"/>
      <c r="H45" s="1022"/>
      <c r="I45" s="1022"/>
      <c r="J45" s="1029"/>
      <c r="K45" s="1029"/>
      <c r="L45" s="1058"/>
      <c r="M45" s="1058"/>
      <c r="N45" s="1058"/>
      <c r="O45" s="1030"/>
      <c r="P45" s="249"/>
      <c r="Q45" s="304"/>
      <c r="R45" s="250"/>
      <c r="S45" s="1031"/>
      <c r="T45" s="250"/>
      <c r="U45" s="250"/>
      <c r="V45" s="250"/>
      <c r="W45" s="250"/>
      <c r="X45" s="250"/>
      <c r="Y45" s="250"/>
      <c r="Z45" s="250"/>
      <c r="AA45" s="250"/>
      <c r="AB45" s="250"/>
      <c r="AC45" s="250"/>
      <c r="AD45" s="250"/>
      <c r="AE45" s="1031"/>
      <c r="AF45" s="1031"/>
      <c r="AG45" s="1033"/>
      <c r="AH45" s="1032"/>
      <c r="AI45" s="1032"/>
      <c r="AJ45" s="1020"/>
    </row>
    <row r="46" spans="2:36" ht="11.25">
      <c r="B46" s="253" t="s">
        <v>1089</v>
      </c>
      <c r="C46" s="1024" t="s">
        <v>1154</v>
      </c>
      <c r="D46" s="1024"/>
      <c r="E46" s="1024"/>
      <c r="F46" s="1024"/>
      <c r="G46" s="1024"/>
      <c r="H46" s="1024"/>
      <c r="I46" s="1024"/>
      <c r="J46" s="1024"/>
      <c r="K46" s="1024"/>
      <c r="L46" s="1024"/>
      <c r="M46" s="1024"/>
      <c r="N46" s="1024"/>
      <c r="O46" s="1024"/>
      <c r="P46" s="1024"/>
      <c r="Q46" s="1024"/>
      <c r="R46" s="1024"/>
      <c r="S46" s="1024"/>
      <c r="T46" s="278"/>
      <c r="U46" s="1047"/>
      <c r="V46" s="1048"/>
      <c r="W46" s="1048"/>
      <c r="X46" s="1048"/>
      <c r="Y46" s="1048"/>
      <c r="Z46" s="1048"/>
      <c r="AA46" s="1048"/>
      <c r="AB46" s="1048"/>
      <c r="AC46" s="1048"/>
      <c r="AD46" s="1048"/>
      <c r="AE46" s="1048"/>
      <c r="AF46" s="1048"/>
      <c r="AG46" s="1048"/>
      <c r="AH46" s="1048"/>
      <c r="AI46" s="1048"/>
      <c r="AJ46" s="1048"/>
    </row>
    <row r="47" spans="2:36" ht="11.25">
      <c r="B47" s="306" t="s">
        <v>1123</v>
      </c>
      <c r="C47" s="1024" t="s">
        <v>1168</v>
      </c>
      <c r="D47" s="1024"/>
      <c r="E47" s="1024"/>
      <c r="F47" s="1024"/>
      <c r="G47" s="1024"/>
      <c r="H47" s="1024"/>
      <c r="I47" s="1024"/>
      <c r="J47" s="1024"/>
      <c r="K47" s="1024"/>
      <c r="L47" s="1024"/>
      <c r="M47" s="1024"/>
      <c r="N47" s="1024"/>
      <c r="O47" s="1024"/>
      <c r="P47" s="1024"/>
      <c r="Q47" s="1024"/>
      <c r="R47" s="1024"/>
      <c r="S47" s="1024"/>
      <c r="T47" s="307"/>
      <c r="U47" s="307"/>
      <c r="V47" s="308"/>
      <c r="W47" s="308"/>
      <c r="X47" s="308"/>
      <c r="Y47" s="308"/>
      <c r="Z47" s="308"/>
      <c r="AA47" s="308"/>
      <c r="AB47" s="308"/>
      <c r="AC47" s="308"/>
      <c r="AD47" s="308"/>
      <c r="AE47" s="308"/>
      <c r="AF47" s="308"/>
      <c r="AG47" s="308"/>
      <c r="AH47" s="308"/>
      <c r="AI47" s="308"/>
      <c r="AJ47" s="308"/>
    </row>
    <row r="48" spans="2:36" ht="11.25">
      <c r="B48" s="306" t="s">
        <v>1122</v>
      </c>
      <c r="C48" s="1024" t="s">
        <v>1169</v>
      </c>
      <c r="D48" s="1024"/>
      <c r="E48" s="1024"/>
      <c r="F48" s="1024"/>
      <c r="G48" s="1024"/>
      <c r="H48" s="1024"/>
      <c r="I48" s="1024"/>
      <c r="J48" s="1024"/>
      <c r="K48" s="1024"/>
      <c r="L48" s="1024"/>
      <c r="M48" s="1024"/>
      <c r="N48" s="1024"/>
      <c r="O48" s="1024"/>
      <c r="P48" s="1024"/>
      <c r="Q48" s="1024"/>
      <c r="R48" s="1024"/>
      <c r="S48" s="1024"/>
      <c r="T48" s="307"/>
      <c r="U48" s="307"/>
      <c r="V48" s="308"/>
      <c r="W48" s="308"/>
      <c r="X48" s="308"/>
      <c r="Y48" s="308"/>
      <c r="Z48" s="308"/>
      <c r="AA48" s="308"/>
      <c r="AB48" s="308"/>
      <c r="AC48" s="308"/>
      <c r="AD48" s="308"/>
      <c r="AE48" s="308"/>
      <c r="AF48" s="308"/>
      <c r="AG48" s="308"/>
      <c r="AH48" s="308"/>
      <c r="AI48" s="308"/>
      <c r="AJ48" s="308"/>
    </row>
    <row r="49" spans="2:36" ht="33" customHeight="1">
      <c r="B49" s="253" t="s">
        <v>1121</v>
      </c>
      <c r="C49" s="1025" t="s">
        <v>57</v>
      </c>
      <c r="D49" s="1025"/>
      <c r="E49" s="1025"/>
      <c r="F49" s="1025"/>
      <c r="G49" s="1025"/>
      <c r="H49" s="1025"/>
      <c r="I49" s="1025"/>
      <c r="J49" s="1025"/>
      <c r="K49" s="1025"/>
      <c r="L49" s="1025"/>
      <c r="M49" s="1025"/>
      <c r="N49" s="1025"/>
      <c r="O49" s="1026" t="s">
        <v>1090</v>
      </c>
      <c r="P49" s="1026"/>
      <c r="Q49" s="1026"/>
      <c r="R49" s="1026"/>
      <c r="S49" s="1026"/>
      <c r="T49" s="1026"/>
      <c r="U49" s="1026"/>
      <c r="V49" s="1026"/>
      <c r="W49" s="1026"/>
      <c r="X49" s="1026"/>
      <c r="Y49" s="1026"/>
      <c r="Z49" s="1026"/>
      <c r="AA49" s="1026"/>
      <c r="AB49" s="1026"/>
      <c r="AC49" s="1026"/>
      <c r="AD49" s="1026"/>
      <c r="AE49" s="1026"/>
      <c r="AF49" s="1026"/>
      <c r="AG49" s="1054" t="s">
        <v>1091</v>
      </c>
      <c r="AH49" s="1054"/>
      <c r="AI49" s="1054"/>
      <c r="AJ49" s="1054"/>
    </row>
    <row r="50" spans="2:36" ht="15" customHeight="1">
      <c r="B50" s="1046" t="s">
        <v>1242</v>
      </c>
      <c r="C50" s="1039" t="s">
        <v>1092</v>
      </c>
      <c r="D50" s="1039"/>
      <c r="E50" s="1039"/>
      <c r="F50" s="1039"/>
      <c r="G50" s="1039"/>
      <c r="H50" s="1016" t="s">
        <v>1093</v>
      </c>
      <c r="I50" s="1016"/>
      <c r="J50" s="1037" t="s">
        <v>1094</v>
      </c>
      <c r="K50" s="1037" t="s">
        <v>1095</v>
      </c>
      <c r="L50" s="1038" t="s">
        <v>1124</v>
      </c>
      <c r="M50" s="1040" t="s">
        <v>1096</v>
      </c>
      <c r="N50" s="1040" t="s">
        <v>1097</v>
      </c>
      <c r="O50" s="1027" t="s">
        <v>1098</v>
      </c>
      <c r="P50" s="1027"/>
      <c r="Q50" s="1027" t="s">
        <v>1099</v>
      </c>
      <c r="R50" s="1027"/>
      <c r="S50" s="1027" t="s">
        <v>1100</v>
      </c>
      <c r="T50" s="1027"/>
      <c r="U50" s="1027" t="s">
        <v>1101</v>
      </c>
      <c r="V50" s="1027"/>
      <c r="W50" s="1027" t="s">
        <v>1102</v>
      </c>
      <c r="X50" s="1027"/>
      <c r="Y50" s="1027" t="s">
        <v>1103</v>
      </c>
      <c r="Z50" s="1027"/>
      <c r="AA50" s="1027" t="s">
        <v>1104</v>
      </c>
      <c r="AB50" s="1027"/>
      <c r="AC50" s="1027" t="s">
        <v>1105</v>
      </c>
      <c r="AD50" s="1027"/>
      <c r="AE50" s="1027" t="s">
        <v>1106</v>
      </c>
      <c r="AF50" s="1027"/>
      <c r="AG50" s="1057" t="s">
        <v>1107</v>
      </c>
      <c r="AH50" s="1018" t="s">
        <v>1108</v>
      </c>
      <c r="AI50" s="1041" t="s">
        <v>1109</v>
      </c>
      <c r="AJ50" s="1018" t="s">
        <v>1110</v>
      </c>
    </row>
    <row r="51" spans="2:36" ht="33.75">
      <c r="B51" s="1046"/>
      <c r="C51" s="1039"/>
      <c r="D51" s="1039"/>
      <c r="E51" s="1039"/>
      <c r="F51" s="1039"/>
      <c r="G51" s="1039"/>
      <c r="H51" s="1016"/>
      <c r="I51" s="1016"/>
      <c r="J51" s="1037" t="s">
        <v>1094</v>
      </c>
      <c r="K51" s="1037"/>
      <c r="L51" s="1038"/>
      <c r="M51" s="1040"/>
      <c r="N51" s="1040"/>
      <c r="O51" s="360" t="s">
        <v>1111</v>
      </c>
      <c r="P51" s="361" t="s">
        <v>1112</v>
      </c>
      <c r="Q51" s="360" t="s">
        <v>1111</v>
      </c>
      <c r="R51" s="361" t="s">
        <v>1112</v>
      </c>
      <c r="S51" s="360" t="s">
        <v>1111</v>
      </c>
      <c r="T51" s="361" t="s">
        <v>1112</v>
      </c>
      <c r="U51" s="360" t="s">
        <v>1111</v>
      </c>
      <c r="V51" s="361" t="s">
        <v>1112</v>
      </c>
      <c r="W51" s="360" t="s">
        <v>1111</v>
      </c>
      <c r="X51" s="361" t="s">
        <v>1112</v>
      </c>
      <c r="Y51" s="360" t="s">
        <v>1111</v>
      </c>
      <c r="Z51" s="361" t="s">
        <v>1112</v>
      </c>
      <c r="AA51" s="360" t="s">
        <v>1111</v>
      </c>
      <c r="AB51" s="361" t="s">
        <v>1113</v>
      </c>
      <c r="AC51" s="360" t="s">
        <v>1111</v>
      </c>
      <c r="AD51" s="361" t="s">
        <v>1113</v>
      </c>
      <c r="AE51" s="360" t="s">
        <v>1111</v>
      </c>
      <c r="AF51" s="361" t="s">
        <v>1113</v>
      </c>
      <c r="AG51" s="1057"/>
      <c r="AH51" s="1018"/>
      <c r="AI51" s="1041"/>
      <c r="AJ51" s="1018"/>
    </row>
    <row r="52" spans="2:36" ht="53.25" customHeight="1">
      <c r="B52" s="305" t="s">
        <v>1241</v>
      </c>
      <c r="C52" s="1045" t="s">
        <v>512</v>
      </c>
      <c r="D52" s="1045"/>
      <c r="E52" s="1045"/>
      <c r="F52" s="1045"/>
      <c r="G52" s="1045"/>
      <c r="H52" s="1017" t="s">
        <v>513</v>
      </c>
      <c r="I52" s="1017"/>
      <c r="J52" s="362" t="s">
        <v>1245</v>
      </c>
      <c r="K52" s="362">
        <v>0.05</v>
      </c>
      <c r="L52" s="262"/>
      <c r="M52" s="263"/>
      <c r="N52" s="263"/>
      <c r="O52" s="264">
        <f aca="true" t="shared" si="8" ref="O52:AB52">SUM(O56:O59)</f>
        <v>0</v>
      </c>
      <c r="P52" s="264">
        <f t="shared" si="8"/>
        <v>0</v>
      </c>
      <c r="Q52" s="264">
        <f t="shared" si="8"/>
        <v>10000000</v>
      </c>
      <c r="R52" s="264">
        <f t="shared" si="8"/>
        <v>0</v>
      </c>
      <c r="S52" s="264">
        <f t="shared" si="8"/>
        <v>75000000</v>
      </c>
      <c r="T52" s="264">
        <f t="shared" si="8"/>
        <v>0</v>
      </c>
      <c r="U52" s="264">
        <f t="shared" si="8"/>
        <v>0</v>
      </c>
      <c r="V52" s="264">
        <f t="shared" si="8"/>
        <v>0</v>
      </c>
      <c r="W52" s="264">
        <f t="shared" si="8"/>
        <v>0</v>
      </c>
      <c r="X52" s="264">
        <f t="shared" si="8"/>
        <v>0</v>
      </c>
      <c r="Y52" s="264">
        <f t="shared" si="8"/>
        <v>0</v>
      </c>
      <c r="Z52" s="264">
        <f t="shared" si="8"/>
        <v>0</v>
      </c>
      <c r="AA52" s="264">
        <f t="shared" si="8"/>
        <v>0</v>
      </c>
      <c r="AB52" s="264">
        <f t="shared" si="8"/>
        <v>0</v>
      </c>
      <c r="AC52" s="264">
        <f>SUM(AC55:AC59)</f>
        <v>304000000</v>
      </c>
      <c r="AD52" s="264">
        <f>SUM(AD56:AD59)</f>
        <v>0</v>
      </c>
      <c r="AE52" s="264">
        <f>SUM(O52:AD52)</f>
        <v>389000000</v>
      </c>
      <c r="AF52" s="264">
        <f>SUM(AF56:AF59)</f>
        <v>0</v>
      </c>
      <c r="AG52" s="265"/>
      <c r="AH52" s="265"/>
      <c r="AI52" s="265"/>
      <c r="AJ52" s="266"/>
    </row>
    <row r="53" spans="2:36" ht="11.25">
      <c r="B53" s="1028"/>
      <c r="C53" s="1028"/>
      <c r="D53" s="1028"/>
      <c r="E53" s="1028"/>
      <c r="F53" s="1028"/>
      <c r="G53" s="1028"/>
      <c r="H53" s="1028"/>
      <c r="I53" s="1028"/>
      <c r="J53" s="1028"/>
      <c r="K53" s="1028"/>
      <c r="L53" s="1028"/>
      <c r="M53" s="1028"/>
      <c r="N53" s="1028"/>
      <c r="O53" s="1028"/>
      <c r="P53" s="1028"/>
      <c r="Q53" s="1028"/>
      <c r="R53" s="1028"/>
      <c r="S53" s="1028"/>
      <c r="T53" s="1028"/>
      <c r="U53" s="1028"/>
      <c r="V53" s="1028"/>
      <c r="W53" s="1028"/>
      <c r="X53" s="1028"/>
      <c r="Y53" s="1028"/>
      <c r="Z53" s="1028"/>
      <c r="AA53" s="1028"/>
      <c r="AB53" s="1028"/>
      <c r="AC53" s="1028"/>
      <c r="AD53" s="1028"/>
      <c r="AE53" s="1028"/>
      <c r="AF53" s="1028"/>
      <c r="AG53" s="1028"/>
      <c r="AH53" s="1028"/>
      <c r="AI53" s="1028"/>
      <c r="AJ53" s="1028"/>
    </row>
    <row r="54" spans="2:36" ht="52.5" customHeight="1">
      <c r="B54" s="267" t="s">
        <v>17</v>
      </c>
      <c r="C54" s="268" t="s">
        <v>1114</v>
      </c>
      <c r="D54" s="268" t="s">
        <v>1115</v>
      </c>
      <c r="E54" s="268" t="s">
        <v>1116</v>
      </c>
      <c r="F54" s="268" t="s">
        <v>1117</v>
      </c>
      <c r="G54" s="268" t="s">
        <v>1118</v>
      </c>
      <c r="H54" s="269" t="s">
        <v>1129</v>
      </c>
      <c r="I54" s="268" t="s">
        <v>1119</v>
      </c>
      <c r="J54" s="270"/>
      <c r="K54" s="270"/>
      <c r="L54" s="270"/>
      <c r="M54" s="270"/>
      <c r="N54" s="270"/>
      <c r="O54" s="271">
        <f>SUM(O55:O58)</f>
        <v>0</v>
      </c>
      <c r="P54" s="271">
        <f aca="true" t="shared" si="9" ref="P54:AF54">SUM(P55:P58)</f>
        <v>0</v>
      </c>
      <c r="Q54" s="271">
        <f t="shared" si="9"/>
        <v>10000000</v>
      </c>
      <c r="R54" s="271">
        <f t="shared" si="9"/>
        <v>0</v>
      </c>
      <c r="S54" s="271">
        <f t="shared" si="9"/>
        <v>75000000</v>
      </c>
      <c r="T54" s="271">
        <f t="shared" si="9"/>
        <v>0</v>
      </c>
      <c r="U54" s="271">
        <f t="shared" si="9"/>
        <v>0</v>
      </c>
      <c r="V54" s="271">
        <f t="shared" si="9"/>
        <v>0</v>
      </c>
      <c r="W54" s="271">
        <f t="shared" si="9"/>
        <v>0</v>
      </c>
      <c r="X54" s="271">
        <f t="shared" si="9"/>
        <v>0</v>
      </c>
      <c r="Y54" s="271">
        <f t="shared" si="9"/>
        <v>0</v>
      </c>
      <c r="Z54" s="271">
        <f t="shared" si="9"/>
        <v>0</v>
      </c>
      <c r="AA54" s="271">
        <f t="shared" si="9"/>
        <v>0</v>
      </c>
      <c r="AB54" s="271">
        <f t="shared" si="9"/>
        <v>0</v>
      </c>
      <c r="AC54" s="271">
        <f t="shared" si="9"/>
        <v>304000000</v>
      </c>
      <c r="AD54" s="271">
        <f t="shared" si="9"/>
        <v>0</v>
      </c>
      <c r="AE54" s="271">
        <f t="shared" si="9"/>
        <v>389000000</v>
      </c>
      <c r="AF54" s="271">
        <f t="shared" si="9"/>
        <v>0</v>
      </c>
      <c r="AG54" s="274">
        <f>SUM(AG55:AG56)</f>
        <v>0</v>
      </c>
      <c r="AH54" s="363"/>
      <c r="AI54" s="363"/>
      <c r="AJ54" s="275"/>
    </row>
    <row r="55" spans="2:36" s="374" customFormat="1" ht="111.75" customHeight="1">
      <c r="B55" s="342" t="s">
        <v>1248</v>
      </c>
      <c r="C55" s="302"/>
      <c r="D55" s="302" t="s">
        <v>1246</v>
      </c>
      <c r="E55" s="302">
        <v>1</v>
      </c>
      <c r="F55" s="302"/>
      <c r="G55" s="302"/>
      <c r="H55" s="327" t="s">
        <v>1243</v>
      </c>
      <c r="I55" s="302" t="s">
        <v>1244</v>
      </c>
      <c r="J55" s="328"/>
      <c r="K55" s="328">
        <v>8</v>
      </c>
      <c r="L55" s="329">
        <v>8</v>
      </c>
      <c r="M55" s="329"/>
      <c r="N55" s="329"/>
      <c r="O55" s="299"/>
      <c r="P55" s="299"/>
      <c r="Q55" s="299"/>
      <c r="R55" s="299"/>
      <c r="S55" s="299"/>
      <c r="T55" s="299"/>
      <c r="U55" s="299"/>
      <c r="V55" s="299"/>
      <c r="W55" s="299"/>
      <c r="X55" s="299"/>
      <c r="Y55" s="299"/>
      <c r="Z55" s="299"/>
      <c r="AA55" s="299"/>
      <c r="AB55" s="299"/>
      <c r="AC55" s="299">
        <v>64000000</v>
      </c>
      <c r="AD55" s="299"/>
      <c r="AE55" s="299">
        <f>SUM(O55:AD55)</f>
        <v>64000000</v>
      </c>
      <c r="AF55" s="299"/>
      <c r="AG55" s="1095" t="s">
        <v>1171</v>
      </c>
      <c r="AH55" s="1096" t="s">
        <v>1172</v>
      </c>
      <c r="AI55" s="1098"/>
      <c r="AJ55" s="1100" t="s">
        <v>1170</v>
      </c>
    </row>
    <row r="56" spans="2:36" ht="78" customHeight="1">
      <c r="B56" s="1059"/>
      <c r="C56" s="1059"/>
      <c r="D56" s="1101" t="s">
        <v>1247</v>
      </c>
      <c r="E56" s="1101">
        <v>1</v>
      </c>
      <c r="F56" s="301"/>
      <c r="G56" s="301"/>
      <c r="H56" s="364" t="s">
        <v>1249</v>
      </c>
      <c r="I56" s="364" t="s">
        <v>518</v>
      </c>
      <c r="J56" s="291"/>
      <c r="K56" s="340">
        <v>20</v>
      </c>
      <c r="L56" s="293">
        <v>10</v>
      </c>
      <c r="M56" s="293"/>
      <c r="N56" s="293"/>
      <c r="O56" s="338"/>
      <c r="P56" s="249"/>
      <c r="Q56" s="251"/>
      <c r="R56" s="250"/>
      <c r="S56" s="299">
        <v>30000000</v>
      </c>
      <c r="T56" s="250"/>
      <c r="U56" s="250"/>
      <c r="V56" s="250"/>
      <c r="W56" s="250"/>
      <c r="X56" s="250"/>
      <c r="Y56" s="250"/>
      <c r="Z56" s="250"/>
      <c r="AA56" s="250"/>
      <c r="AB56" s="250"/>
      <c r="AC56" s="250"/>
      <c r="AD56" s="250"/>
      <c r="AE56" s="299">
        <f>SUM(O56:AD56)</f>
        <v>30000000</v>
      </c>
      <c r="AF56" s="299"/>
      <c r="AG56" s="1075"/>
      <c r="AH56" s="1097"/>
      <c r="AI56" s="1099"/>
      <c r="AJ56" s="1077"/>
    </row>
    <row r="57" spans="2:36" ht="77.25" customHeight="1">
      <c r="B57" s="1060"/>
      <c r="C57" s="1060"/>
      <c r="D57" s="1102"/>
      <c r="E57" s="1102"/>
      <c r="F57" s="301"/>
      <c r="G57" s="301"/>
      <c r="H57" s="364" t="s">
        <v>521</v>
      </c>
      <c r="I57" s="364" t="s">
        <v>522</v>
      </c>
      <c r="J57" s="291"/>
      <c r="K57" s="340">
        <v>8</v>
      </c>
      <c r="L57" s="293">
        <v>5</v>
      </c>
      <c r="M57" s="293"/>
      <c r="N57" s="293"/>
      <c r="O57" s="338"/>
      <c r="P57" s="249"/>
      <c r="Q57" s="304"/>
      <c r="R57" s="250"/>
      <c r="S57" s="299">
        <v>45000000</v>
      </c>
      <c r="T57" s="250"/>
      <c r="U57" s="250"/>
      <c r="V57" s="250"/>
      <c r="W57" s="250"/>
      <c r="X57" s="250"/>
      <c r="Y57" s="250"/>
      <c r="Z57" s="250"/>
      <c r="AA57" s="250"/>
      <c r="AB57" s="250"/>
      <c r="AC57" s="250"/>
      <c r="AD57" s="250"/>
      <c r="AE57" s="299">
        <f>SUM(O57:AD57)</f>
        <v>45000000</v>
      </c>
      <c r="AF57" s="299"/>
      <c r="AG57" s="332"/>
      <c r="AH57" s="335"/>
      <c r="AI57" s="365"/>
      <c r="AJ57" s="339"/>
    </row>
    <row r="58" spans="2:36" ht="77.25" customHeight="1">
      <c r="B58" s="293"/>
      <c r="C58" s="293"/>
      <c r="D58" s="255" t="s">
        <v>1250</v>
      </c>
      <c r="E58" s="255">
        <v>1</v>
      </c>
      <c r="F58" s="301"/>
      <c r="G58" s="301"/>
      <c r="H58" s="364" t="s">
        <v>523</v>
      </c>
      <c r="I58" s="364" t="s">
        <v>524</v>
      </c>
      <c r="J58" s="291"/>
      <c r="K58" s="340">
        <v>80</v>
      </c>
      <c r="L58" s="293">
        <v>40</v>
      </c>
      <c r="M58" s="293"/>
      <c r="N58" s="293"/>
      <c r="O58" s="338"/>
      <c r="P58" s="249"/>
      <c r="Q58" s="304">
        <v>10000000</v>
      </c>
      <c r="R58" s="250"/>
      <c r="S58" s="299"/>
      <c r="T58" s="250"/>
      <c r="U58" s="250"/>
      <c r="V58" s="250"/>
      <c r="W58" s="250"/>
      <c r="X58" s="250"/>
      <c r="Y58" s="250"/>
      <c r="Z58" s="250"/>
      <c r="AA58" s="250"/>
      <c r="AB58" s="250"/>
      <c r="AC58" s="299">
        <v>240000000</v>
      </c>
      <c r="AD58" s="250"/>
      <c r="AE58" s="299">
        <f>SUM(O58:AD58)</f>
        <v>250000000</v>
      </c>
      <c r="AF58" s="299"/>
      <c r="AG58" s="332"/>
      <c r="AH58" s="335"/>
      <c r="AI58" s="365"/>
      <c r="AJ58" s="339"/>
    </row>
    <row r="59" spans="2:36" ht="11.25">
      <c r="B59" s="253" t="s">
        <v>1089</v>
      </c>
      <c r="C59" s="1024" t="s">
        <v>527</v>
      </c>
      <c r="D59" s="1024"/>
      <c r="E59" s="1024"/>
      <c r="F59" s="1024"/>
      <c r="G59" s="1024"/>
      <c r="H59" s="1024"/>
      <c r="I59" s="1024"/>
      <c r="J59" s="1024"/>
      <c r="K59" s="1024"/>
      <c r="L59" s="1024"/>
      <c r="M59" s="1024"/>
      <c r="N59" s="1024"/>
      <c r="O59" s="1024"/>
      <c r="P59" s="1024"/>
      <c r="Q59" s="1024"/>
      <c r="R59" s="1024"/>
      <c r="S59" s="1024"/>
      <c r="T59" s="278"/>
      <c r="U59" s="1047"/>
      <c r="V59" s="1048"/>
      <c r="W59" s="1048"/>
      <c r="X59" s="1048"/>
      <c r="Y59" s="1048"/>
      <c r="Z59" s="1048"/>
      <c r="AA59" s="1048"/>
      <c r="AB59" s="1048"/>
      <c r="AC59" s="1048"/>
      <c r="AD59" s="1048"/>
      <c r="AE59" s="1048"/>
      <c r="AF59" s="1048"/>
      <c r="AG59" s="1048"/>
      <c r="AH59" s="1048"/>
      <c r="AI59" s="1048"/>
      <c r="AJ59" s="1048"/>
    </row>
    <row r="60" spans="2:36" ht="11.25">
      <c r="B60" s="306" t="s">
        <v>1123</v>
      </c>
      <c r="C60" s="1024" t="s">
        <v>1173</v>
      </c>
      <c r="D60" s="1024"/>
      <c r="E60" s="1024"/>
      <c r="F60" s="1024"/>
      <c r="G60" s="1024"/>
      <c r="H60" s="1024"/>
      <c r="I60" s="1024"/>
      <c r="J60" s="1024"/>
      <c r="K60" s="1024"/>
      <c r="L60" s="1024"/>
      <c r="M60" s="1024"/>
      <c r="N60" s="1024"/>
      <c r="O60" s="1024"/>
      <c r="P60" s="1024"/>
      <c r="Q60" s="1024"/>
      <c r="R60" s="1024"/>
      <c r="S60" s="1024"/>
      <c r="T60" s="307"/>
      <c r="U60" s="307"/>
      <c r="V60" s="308"/>
      <c r="W60" s="308"/>
      <c r="X60" s="308"/>
      <c r="Y60" s="308"/>
      <c r="Z60" s="308"/>
      <c r="AA60" s="308"/>
      <c r="AB60" s="308"/>
      <c r="AC60" s="308"/>
      <c r="AD60" s="308"/>
      <c r="AE60" s="308"/>
      <c r="AF60" s="308"/>
      <c r="AG60" s="308"/>
      <c r="AH60" s="308"/>
      <c r="AI60" s="308"/>
      <c r="AJ60" s="308"/>
    </row>
    <row r="61" spans="2:36" ht="11.25">
      <c r="B61" s="306" t="s">
        <v>1122</v>
      </c>
      <c r="C61" s="1024" t="s">
        <v>603</v>
      </c>
      <c r="D61" s="1024"/>
      <c r="E61" s="1024"/>
      <c r="F61" s="1024"/>
      <c r="G61" s="1024"/>
      <c r="H61" s="1024"/>
      <c r="I61" s="1024"/>
      <c r="J61" s="1024"/>
      <c r="K61" s="1024"/>
      <c r="L61" s="1024"/>
      <c r="M61" s="1024"/>
      <c r="N61" s="1024"/>
      <c r="O61" s="1024"/>
      <c r="P61" s="1024"/>
      <c r="Q61" s="1024"/>
      <c r="R61" s="1024"/>
      <c r="S61" s="1024"/>
      <c r="T61" s="307"/>
      <c r="U61" s="307"/>
      <c r="V61" s="308"/>
      <c r="W61" s="308"/>
      <c r="X61" s="308"/>
      <c r="Y61" s="308"/>
      <c r="Z61" s="308"/>
      <c r="AA61" s="308"/>
      <c r="AB61" s="308"/>
      <c r="AC61" s="308"/>
      <c r="AD61" s="308"/>
      <c r="AE61" s="308"/>
      <c r="AF61" s="308"/>
      <c r="AG61" s="308"/>
      <c r="AH61" s="308"/>
      <c r="AI61" s="308"/>
      <c r="AJ61" s="308"/>
    </row>
    <row r="62" spans="2:36" ht="42" customHeight="1">
      <c r="B62" s="253" t="s">
        <v>1121</v>
      </c>
      <c r="C62" s="1025" t="s">
        <v>1174</v>
      </c>
      <c r="D62" s="1025"/>
      <c r="E62" s="1025"/>
      <c r="F62" s="1025"/>
      <c r="G62" s="1025"/>
      <c r="H62" s="1025"/>
      <c r="I62" s="1025"/>
      <c r="J62" s="1025"/>
      <c r="K62" s="1025"/>
      <c r="L62" s="1025"/>
      <c r="M62" s="1025"/>
      <c r="N62" s="1025"/>
      <c r="O62" s="1026" t="s">
        <v>1090</v>
      </c>
      <c r="P62" s="1026"/>
      <c r="Q62" s="1026"/>
      <c r="R62" s="1026"/>
      <c r="S62" s="1026"/>
      <c r="T62" s="1026"/>
      <c r="U62" s="1026"/>
      <c r="V62" s="1026"/>
      <c r="W62" s="1026"/>
      <c r="X62" s="1026"/>
      <c r="Y62" s="1026"/>
      <c r="Z62" s="1026"/>
      <c r="AA62" s="1026"/>
      <c r="AB62" s="1026"/>
      <c r="AC62" s="1026"/>
      <c r="AD62" s="1026"/>
      <c r="AE62" s="1026"/>
      <c r="AF62" s="1026"/>
      <c r="AG62" s="1054" t="s">
        <v>1091</v>
      </c>
      <c r="AH62" s="1054"/>
      <c r="AI62" s="1054"/>
      <c r="AJ62" s="1054"/>
    </row>
    <row r="63" spans="2:36" ht="36" customHeight="1">
      <c r="B63" s="1046" t="s">
        <v>1125</v>
      </c>
      <c r="C63" s="1039" t="s">
        <v>1092</v>
      </c>
      <c r="D63" s="1039"/>
      <c r="E63" s="1039"/>
      <c r="F63" s="1039"/>
      <c r="G63" s="1039"/>
      <c r="H63" s="1016" t="s">
        <v>1093</v>
      </c>
      <c r="I63" s="1016"/>
      <c r="J63" s="1037" t="s">
        <v>1094</v>
      </c>
      <c r="K63" s="1037" t="s">
        <v>1095</v>
      </c>
      <c r="L63" s="1038" t="s">
        <v>1124</v>
      </c>
      <c r="M63" s="1040" t="s">
        <v>1096</v>
      </c>
      <c r="N63" s="1040" t="s">
        <v>1097</v>
      </c>
      <c r="O63" s="1027" t="s">
        <v>1098</v>
      </c>
      <c r="P63" s="1027"/>
      <c r="Q63" s="1027" t="s">
        <v>1099</v>
      </c>
      <c r="R63" s="1027"/>
      <c r="S63" s="1027" t="s">
        <v>1100</v>
      </c>
      <c r="T63" s="1027"/>
      <c r="U63" s="1027" t="s">
        <v>1101</v>
      </c>
      <c r="V63" s="1027"/>
      <c r="W63" s="1027" t="s">
        <v>1102</v>
      </c>
      <c r="X63" s="1027"/>
      <c r="Y63" s="1027" t="s">
        <v>1103</v>
      </c>
      <c r="Z63" s="1027"/>
      <c r="AA63" s="1027" t="s">
        <v>1104</v>
      </c>
      <c r="AB63" s="1027"/>
      <c r="AC63" s="1027" t="s">
        <v>1105</v>
      </c>
      <c r="AD63" s="1027"/>
      <c r="AE63" s="1027" t="s">
        <v>1106</v>
      </c>
      <c r="AF63" s="1027"/>
      <c r="AG63" s="1057" t="s">
        <v>1107</v>
      </c>
      <c r="AH63" s="1018" t="s">
        <v>1108</v>
      </c>
      <c r="AI63" s="1041" t="s">
        <v>1109</v>
      </c>
      <c r="AJ63" s="1018" t="s">
        <v>1110</v>
      </c>
    </row>
    <row r="64" spans="2:36" ht="67.5" customHeight="1">
      <c r="B64" s="1046"/>
      <c r="C64" s="1039"/>
      <c r="D64" s="1039"/>
      <c r="E64" s="1039"/>
      <c r="F64" s="1039"/>
      <c r="G64" s="1039"/>
      <c r="H64" s="1016"/>
      <c r="I64" s="1016"/>
      <c r="J64" s="1037" t="s">
        <v>1094</v>
      </c>
      <c r="K64" s="1037"/>
      <c r="L64" s="1038"/>
      <c r="M64" s="1040"/>
      <c r="N64" s="1040"/>
      <c r="O64" s="360" t="s">
        <v>1111</v>
      </c>
      <c r="P64" s="361" t="s">
        <v>1112</v>
      </c>
      <c r="Q64" s="360" t="s">
        <v>1111</v>
      </c>
      <c r="R64" s="361" t="s">
        <v>1112</v>
      </c>
      <c r="S64" s="360" t="s">
        <v>1111</v>
      </c>
      <c r="T64" s="361" t="s">
        <v>1112</v>
      </c>
      <c r="U64" s="360" t="s">
        <v>1111</v>
      </c>
      <c r="V64" s="361" t="s">
        <v>1112</v>
      </c>
      <c r="W64" s="360" t="s">
        <v>1111</v>
      </c>
      <c r="X64" s="361" t="s">
        <v>1112</v>
      </c>
      <c r="Y64" s="360" t="s">
        <v>1111</v>
      </c>
      <c r="Z64" s="361" t="s">
        <v>1112</v>
      </c>
      <c r="AA64" s="360" t="s">
        <v>1111</v>
      </c>
      <c r="AB64" s="361" t="s">
        <v>1113</v>
      </c>
      <c r="AC64" s="360" t="s">
        <v>1111</v>
      </c>
      <c r="AD64" s="361" t="s">
        <v>1113</v>
      </c>
      <c r="AE64" s="360" t="s">
        <v>1111</v>
      </c>
      <c r="AF64" s="361" t="s">
        <v>1113</v>
      </c>
      <c r="AG64" s="1057"/>
      <c r="AH64" s="1018"/>
      <c r="AI64" s="1041"/>
      <c r="AJ64" s="1018"/>
    </row>
    <row r="65" spans="2:36" ht="58.5" customHeight="1">
      <c r="B65" s="305" t="s">
        <v>1151</v>
      </c>
      <c r="C65" s="1045" t="s">
        <v>604</v>
      </c>
      <c r="D65" s="1045"/>
      <c r="E65" s="1045"/>
      <c r="F65" s="1045"/>
      <c r="G65" s="1045"/>
      <c r="H65" s="1017" t="s">
        <v>605</v>
      </c>
      <c r="I65" s="1017"/>
      <c r="J65" s="362">
        <v>0</v>
      </c>
      <c r="K65" s="362">
        <v>0.02</v>
      </c>
      <c r="L65" s="262"/>
      <c r="M65" s="263"/>
      <c r="N65" s="263"/>
      <c r="O65" s="264">
        <f>SUM(O68:O70)</f>
        <v>16000000</v>
      </c>
      <c r="P65" s="264">
        <f aca="true" t="shared" si="10" ref="P65:AF65">SUM(P68:P70)</f>
        <v>0</v>
      </c>
      <c r="Q65" s="264">
        <f t="shared" si="10"/>
        <v>0</v>
      </c>
      <c r="R65" s="264">
        <f t="shared" si="10"/>
        <v>0</v>
      </c>
      <c r="S65" s="264">
        <f t="shared" si="10"/>
        <v>35000000</v>
      </c>
      <c r="T65" s="264">
        <f t="shared" si="10"/>
        <v>0</v>
      </c>
      <c r="U65" s="264">
        <f t="shared" si="10"/>
        <v>0</v>
      </c>
      <c r="V65" s="264">
        <f t="shared" si="10"/>
        <v>0</v>
      </c>
      <c r="W65" s="264">
        <f t="shared" si="10"/>
        <v>0</v>
      </c>
      <c r="X65" s="264">
        <f t="shared" si="10"/>
        <v>0</v>
      </c>
      <c r="Y65" s="264">
        <f t="shared" si="10"/>
        <v>0</v>
      </c>
      <c r="Z65" s="264">
        <f t="shared" si="10"/>
        <v>0</v>
      </c>
      <c r="AA65" s="264">
        <f t="shared" si="10"/>
        <v>0</v>
      </c>
      <c r="AB65" s="264">
        <f t="shared" si="10"/>
        <v>0</v>
      </c>
      <c r="AC65" s="264">
        <f t="shared" si="10"/>
        <v>240000000</v>
      </c>
      <c r="AD65" s="264">
        <f t="shared" si="10"/>
        <v>0</v>
      </c>
      <c r="AE65" s="264">
        <f t="shared" si="10"/>
        <v>291000000</v>
      </c>
      <c r="AF65" s="264">
        <f t="shared" si="10"/>
        <v>0</v>
      </c>
      <c r="AG65" s="265"/>
      <c r="AH65" s="265"/>
      <c r="AI65" s="265"/>
      <c r="AJ65" s="266"/>
    </row>
    <row r="66" spans="2:36" ht="11.25">
      <c r="B66" s="1028"/>
      <c r="C66" s="1028"/>
      <c r="D66" s="1028"/>
      <c r="E66" s="1028"/>
      <c r="F66" s="1028"/>
      <c r="G66" s="1028"/>
      <c r="H66" s="1028"/>
      <c r="I66" s="1028"/>
      <c r="J66" s="1028"/>
      <c r="K66" s="1028"/>
      <c r="L66" s="1028"/>
      <c r="M66" s="1028"/>
      <c r="N66" s="1028"/>
      <c r="O66" s="1028"/>
      <c r="P66" s="1028"/>
      <c r="Q66" s="1028"/>
      <c r="R66" s="1028"/>
      <c r="S66" s="1028"/>
      <c r="T66" s="1028"/>
      <c r="U66" s="1028"/>
      <c r="V66" s="1028"/>
      <c r="W66" s="1028"/>
      <c r="X66" s="1028"/>
      <c r="Y66" s="1028"/>
      <c r="Z66" s="1028"/>
      <c r="AA66" s="1028"/>
      <c r="AB66" s="1028"/>
      <c r="AC66" s="1028"/>
      <c r="AD66" s="1028"/>
      <c r="AE66" s="1028"/>
      <c r="AF66" s="1028"/>
      <c r="AG66" s="1028"/>
      <c r="AH66" s="1028"/>
      <c r="AI66" s="1028"/>
      <c r="AJ66" s="1028"/>
    </row>
    <row r="67" spans="2:36" ht="33.75">
      <c r="B67" s="267" t="s">
        <v>17</v>
      </c>
      <c r="C67" s="268" t="s">
        <v>1114</v>
      </c>
      <c r="D67" s="268" t="s">
        <v>1115</v>
      </c>
      <c r="E67" s="268" t="s">
        <v>1116</v>
      </c>
      <c r="F67" s="268" t="s">
        <v>1117</v>
      </c>
      <c r="G67" s="268" t="s">
        <v>1118</v>
      </c>
      <c r="H67" s="269" t="s">
        <v>1129</v>
      </c>
      <c r="I67" s="268" t="s">
        <v>1119</v>
      </c>
      <c r="J67" s="270"/>
      <c r="K67" s="270"/>
      <c r="L67" s="270"/>
      <c r="M67" s="270"/>
      <c r="N67" s="270"/>
      <c r="O67" s="271">
        <f>SUM(O68:O68)</f>
        <v>16000000</v>
      </c>
      <c r="P67" s="272">
        <f>SUM(P68:P68)</f>
        <v>0</v>
      </c>
      <c r="Q67" s="271">
        <f>SUM(Q68:Q68)</f>
        <v>0</v>
      </c>
      <c r="R67" s="272">
        <f>SUM(R68:R68)</f>
        <v>0</v>
      </c>
      <c r="S67" s="272">
        <f aca="true" t="shared" si="11" ref="S67:AF67">SUM(S68:S68)</f>
        <v>35000000</v>
      </c>
      <c r="T67" s="272">
        <f t="shared" si="11"/>
        <v>0</v>
      </c>
      <c r="U67" s="272">
        <f t="shared" si="11"/>
        <v>0</v>
      </c>
      <c r="V67" s="272">
        <f t="shared" si="11"/>
        <v>0</v>
      </c>
      <c r="W67" s="272">
        <f t="shared" si="11"/>
        <v>0</v>
      </c>
      <c r="X67" s="272">
        <f t="shared" si="11"/>
        <v>0</v>
      </c>
      <c r="Y67" s="272">
        <f t="shared" si="11"/>
        <v>0</v>
      </c>
      <c r="Z67" s="272">
        <f t="shared" si="11"/>
        <v>0</v>
      </c>
      <c r="AA67" s="272">
        <f t="shared" si="11"/>
        <v>0</v>
      </c>
      <c r="AB67" s="272">
        <f t="shared" si="11"/>
        <v>0</v>
      </c>
      <c r="AC67" s="272">
        <f t="shared" si="11"/>
        <v>240000000</v>
      </c>
      <c r="AD67" s="272">
        <f t="shared" si="11"/>
        <v>0</v>
      </c>
      <c r="AE67" s="272">
        <f t="shared" si="11"/>
        <v>291000000</v>
      </c>
      <c r="AF67" s="272">
        <f t="shared" si="11"/>
        <v>0</v>
      </c>
      <c r="AG67" s="274">
        <f>SUM(AG68:AG68)</f>
        <v>0</v>
      </c>
      <c r="AH67" s="363"/>
      <c r="AI67" s="363"/>
      <c r="AJ67" s="275"/>
    </row>
    <row r="68" spans="2:36" ht="71.25" customHeight="1">
      <c r="B68" s="293" t="s">
        <v>607</v>
      </c>
      <c r="C68" s="293" t="s">
        <v>606</v>
      </c>
      <c r="D68" s="255" t="s">
        <v>1254</v>
      </c>
      <c r="E68" s="255">
        <v>1</v>
      </c>
      <c r="F68" s="301"/>
      <c r="G68" s="301"/>
      <c r="H68" s="364" t="s">
        <v>608</v>
      </c>
      <c r="I68" s="364" t="s">
        <v>609</v>
      </c>
      <c r="J68" s="366"/>
      <c r="K68" s="367">
        <v>0.03</v>
      </c>
      <c r="L68" s="303"/>
      <c r="M68" s="303"/>
      <c r="N68" s="303"/>
      <c r="O68" s="304">
        <v>16000000</v>
      </c>
      <c r="P68" s="249"/>
      <c r="Q68" s="251"/>
      <c r="R68" s="250"/>
      <c r="S68" s="299">
        <v>35000000</v>
      </c>
      <c r="T68" s="250"/>
      <c r="U68" s="250"/>
      <c r="V68" s="250"/>
      <c r="W68" s="250"/>
      <c r="X68" s="250"/>
      <c r="Y68" s="250"/>
      <c r="Z68" s="250"/>
      <c r="AA68" s="250"/>
      <c r="AB68" s="250"/>
      <c r="AC68" s="299">
        <v>240000000</v>
      </c>
      <c r="AD68" s="250"/>
      <c r="AE68" s="299">
        <f>SUM(O68:AD68)</f>
        <v>291000000</v>
      </c>
      <c r="AF68" s="299"/>
      <c r="AG68" s="297" t="s">
        <v>1175</v>
      </c>
      <c r="AH68" s="298" t="s">
        <v>1158</v>
      </c>
      <c r="AI68" s="298"/>
      <c r="AJ68" s="295" t="s">
        <v>1180</v>
      </c>
    </row>
    <row r="69" spans="2:36" ht="11.25">
      <c r="B69" s="253" t="s">
        <v>1089</v>
      </c>
      <c r="C69" s="1024" t="s">
        <v>527</v>
      </c>
      <c r="D69" s="1024"/>
      <c r="E69" s="1024"/>
      <c r="F69" s="1024"/>
      <c r="G69" s="1024"/>
      <c r="H69" s="1024"/>
      <c r="I69" s="1024"/>
      <c r="J69" s="1024"/>
      <c r="K69" s="1024"/>
      <c r="L69" s="1024"/>
      <c r="M69" s="1024"/>
      <c r="N69" s="1024"/>
      <c r="O69" s="1024"/>
      <c r="P69" s="1024"/>
      <c r="Q69" s="1024"/>
      <c r="R69" s="1024"/>
      <c r="S69" s="1024"/>
      <c r="T69" s="278"/>
      <c r="U69" s="1047"/>
      <c r="V69" s="1048"/>
      <c r="W69" s="1048"/>
      <c r="X69" s="1048"/>
      <c r="Y69" s="1048"/>
      <c r="Z69" s="1048"/>
      <c r="AA69" s="1048"/>
      <c r="AB69" s="1048"/>
      <c r="AC69" s="1048"/>
      <c r="AD69" s="1048"/>
      <c r="AE69" s="1048"/>
      <c r="AF69" s="1048"/>
      <c r="AG69" s="1048"/>
      <c r="AH69" s="1048"/>
      <c r="AI69" s="1048"/>
      <c r="AJ69" s="1048"/>
    </row>
    <row r="70" spans="2:36" ht="11.25">
      <c r="B70" s="306" t="s">
        <v>1123</v>
      </c>
      <c r="C70" s="1024" t="s">
        <v>1176</v>
      </c>
      <c r="D70" s="1024"/>
      <c r="E70" s="1024"/>
      <c r="F70" s="1024"/>
      <c r="G70" s="1024"/>
      <c r="H70" s="1024"/>
      <c r="I70" s="1024"/>
      <c r="J70" s="1024"/>
      <c r="K70" s="1024"/>
      <c r="L70" s="1024"/>
      <c r="M70" s="1024"/>
      <c r="N70" s="1024"/>
      <c r="O70" s="1024"/>
      <c r="P70" s="1024"/>
      <c r="Q70" s="1024"/>
      <c r="R70" s="1024"/>
      <c r="S70" s="1024"/>
      <c r="T70" s="307"/>
      <c r="U70" s="307"/>
      <c r="V70" s="308"/>
      <c r="W70" s="308"/>
      <c r="X70" s="308"/>
      <c r="Y70" s="308"/>
      <c r="Z70" s="308"/>
      <c r="AA70" s="308"/>
      <c r="AB70" s="308"/>
      <c r="AC70" s="308"/>
      <c r="AD70" s="308"/>
      <c r="AE70" s="308"/>
      <c r="AF70" s="308"/>
      <c r="AG70" s="308"/>
      <c r="AH70" s="308"/>
      <c r="AI70" s="308"/>
      <c r="AJ70" s="308"/>
    </row>
    <row r="71" spans="2:36" ht="11.25">
      <c r="B71" s="306" t="s">
        <v>1122</v>
      </c>
      <c r="C71" s="1024" t="s">
        <v>633</v>
      </c>
      <c r="D71" s="1024"/>
      <c r="E71" s="1024"/>
      <c r="F71" s="1024"/>
      <c r="G71" s="1024"/>
      <c r="H71" s="1024"/>
      <c r="I71" s="1024"/>
      <c r="J71" s="1024"/>
      <c r="K71" s="1024"/>
      <c r="L71" s="1024"/>
      <c r="M71" s="1024"/>
      <c r="N71" s="1024"/>
      <c r="O71" s="1024"/>
      <c r="P71" s="1024"/>
      <c r="Q71" s="1024"/>
      <c r="R71" s="1024"/>
      <c r="S71" s="1024"/>
      <c r="T71" s="307"/>
      <c r="U71" s="307"/>
      <c r="V71" s="308"/>
      <c r="W71" s="308"/>
      <c r="X71" s="308"/>
      <c r="Y71" s="308"/>
      <c r="Z71" s="308"/>
      <c r="AA71" s="308"/>
      <c r="AB71" s="308"/>
      <c r="AC71" s="308"/>
      <c r="AD71" s="308"/>
      <c r="AE71" s="308"/>
      <c r="AF71" s="308"/>
      <c r="AG71" s="308"/>
      <c r="AH71" s="308"/>
      <c r="AI71" s="308"/>
      <c r="AJ71" s="308"/>
    </row>
    <row r="72" spans="2:36" ht="11.25">
      <c r="B72" s="253" t="s">
        <v>1121</v>
      </c>
      <c r="C72" s="1025"/>
      <c r="D72" s="1025"/>
      <c r="E72" s="1025"/>
      <c r="F72" s="1025"/>
      <c r="G72" s="1025"/>
      <c r="H72" s="1025"/>
      <c r="I72" s="1025"/>
      <c r="J72" s="1025"/>
      <c r="K72" s="1025"/>
      <c r="L72" s="1025"/>
      <c r="M72" s="1025"/>
      <c r="N72" s="1025"/>
      <c r="O72" s="1026" t="s">
        <v>1090</v>
      </c>
      <c r="P72" s="1026"/>
      <c r="Q72" s="1026"/>
      <c r="R72" s="1026"/>
      <c r="S72" s="1026"/>
      <c r="T72" s="1026"/>
      <c r="U72" s="1026"/>
      <c r="V72" s="1026"/>
      <c r="W72" s="1026"/>
      <c r="X72" s="1026"/>
      <c r="Y72" s="1026"/>
      <c r="Z72" s="1026"/>
      <c r="AA72" s="1026"/>
      <c r="AB72" s="1026"/>
      <c r="AC72" s="1026"/>
      <c r="AD72" s="1026"/>
      <c r="AE72" s="1026"/>
      <c r="AF72" s="1026"/>
      <c r="AG72" s="1054" t="s">
        <v>1091</v>
      </c>
      <c r="AH72" s="1054"/>
      <c r="AI72" s="1054"/>
      <c r="AJ72" s="1054"/>
    </row>
    <row r="73" spans="2:36" ht="28.5" customHeight="1">
      <c r="B73" s="1046" t="s">
        <v>1125</v>
      </c>
      <c r="C73" s="1039" t="s">
        <v>1092</v>
      </c>
      <c r="D73" s="1039"/>
      <c r="E73" s="1039"/>
      <c r="F73" s="1039"/>
      <c r="G73" s="1039"/>
      <c r="H73" s="1016" t="s">
        <v>1093</v>
      </c>
      <c r="I73" s="1016"/>
      <c r="J73" s="1037" t="s">
        <v>1094</v>
      </c>
      <c r="K73" s="1037" t="s">
        <v>1095</v>
      </c>
      <c r="L73" s="1038" t="s">
        <v>1124</v>
      </c>
      <c r="M73" s="1040" t="s">
        <v>1096</v>
      </c>
      <c r="N73" s="1040" t="s">
        <v>1097</v>
      </c>
      <c r="O73" s="1027" t="s">
        <v>1098</v>
      </c>
      <c r="P73" s="1027"/>
      <c r="Q73" s="1027" t="s">
        <v>1099</v>
      </c>
      <c r="R73" s="1027"/>
      <c r="S73" s="1027" t="s">
        <v>1100</v>
      </c>
      <c r="T73" s="1027"/>
      <c r="U73" s="1027" t="s">
        <v>1101</v>
      </c>
      <c r="V73" s="1027"/>
      <c r="W73" s="1027" t="s">
        <v>1102</v>
      </c>
      <c r="X73" s="1027"/>
      <c r="Y73" s="1027" t="s">
        <v>1103</v>
      </c>
      <c r="Z73" s="1027"/>
      <c r="AA73" s="1027" t="s">
        <v>1104</v>
      </c>
      <c r="AB73" s="1027"/>
      <c r="AC73" s="1027" t="s">
        <v>1105</v>
      </c>
      <c r="AD73" s="1027"/>
      <c r="AE73" s="1027" t="s">
        <v>1106</v>
      </c>
      <c r="AF73" s="1027"/>
      <c r="AG73" s="1057" t="s">
        <v>1107</v>
      </c>
      <c r="AH73" s="1018" t="s">
        <v>1108</v>
      </c>
      <c r="AI73" s="1041" t="s">
        <v>1109</v>
      </c>
      <c r="AJ73" s="1018" t="s">
        <v>1110</v>
      </c>
    </row>
    <row r="74" spans="2:36" ht="48" customHeight="1">
      <c r="B74" s="1046"/>
      <c r="C74" s="1039"/>
      <c r="D74" s="1039"/>
      <c r="E74" s="1039"/>
      <c r="F74" s="1039"/>
      <c r="G74" s="1039"/>
      <c r="H74" s="1016"/>
      <c r="I74" s="1016"/>
      <c r="J74" s="1037" t="s">
        <v>1094</v>
      </c>
      <c r="K74" s="1037"/>
      <c r="L74" s="1038"/>
      <c r="M74" s="1040"/>
      <c r="N74" s="1040"/>
      <c r="O74" s="360" t="s">
        <v>1111</v>
      </c>
      <c r="P74" s="361" t="s">
        <v>1112</v>
      </c>
      <c r="Q74" s="360" t="s">
        <v>1111</v>
      </c>
      <c r="R74" s="361" t="s">
        <v>1112</v>
      </c>
      <c r="S74" s="360" t="s">
        <v>1111</v>
      </c>
      <c r="T74" s="361" t="s">
        <v>1112</v>
      </c>
      <c r="U74" s="360" t="s">
        <v>1111</v>
      </c>
      <c r="V74" s="361" t="s">
        <v>1112</v>
      </c>
      <c r="W74" s="360" t="s">
        <v>1111</v>
      </c>
      <c r="X74" s="361" t="s">
        <v>1112</v>
      </c>
      <c r="Y74" s="360" t="s">
        <v>1111</v>
      </c>
      <c r="Z74" s="361" t="s">
        <v>1112</v>
      </c>
      <c r="AA74" s="360" t="s">
        <v>1111</v>
      </c>
      <c r="AB74" s="361" t="s">
        <v>1113</v>
      </c>
      <c r="AC74" s="360" t="s">
        <v>1111</v>
      </c>
      <c r="AD74" s="361" t="s">
        <v>1113</v>
      </c>
      <c r="AE74" s="360" t="s">
        <v>1111</v>
      </c>
      <c r="AF74" s="361" t="s">
        <v>1113</v>
      </c>
      <c r="AG74" s="1057"/>
      <c r="AH74" s="1018"/>
      <c r="AI74" s="1041"/>
      <c r="AJ74" s="1018"/>
    </row>
    <row r="75" spans="2:36" ht="22.5">
      <c r="B75" s="305" t="s">
        <v>1151</v>
      </c>
      <c r="C75" s="1045" t="s">
        <v>634</v>
      </c>
      <c r="D75" s="1045"/>
      <c r="E75" s="1045"/>
      <c r="F75" s="1045"/>
      <c r="G75" s="1045"/>
      <c r="H75" s="1017" t="s">
        <v>635</v>
      </c>
      <c r="I75" s="1017"/>
      <c r="J75" s="368" t="s">
        <v>410</v>
      </c>
      <c r="K75" s="368">
        <v>915</v>
      </c>
      <c r="L75" s="262"/>
      <c r="M75" s="263"/>
      <c r="N75" s="263"/>
      <c r="O75" s="264">
        <f>SUM(O78:O80)</f>
        <v>20000000</v>
      </c>
      <c r="P75" s="264">
        <f aca="true" t="shared" si="12" ref="P75:AF75">SUM(P78:P80)</f>
        <v>0</v>
      </c>
      <c r="Q75" s="264">
        <f t="shared" si="12"/>
        <v>0</v>
      </c>
      <c r="R75" s="264">
        <f t="shared" si="12"/>
        <v>0</v>
      </c>
      <c r="S75" s="264">
        <f t="shared" si="12"/>
        <v>226600000</v>
      </c>
      <c r="T75" s="264">
        <f t="shared" si="12"/>
        <v>0</v>
      </c>
      <c r="U75" s="264">
        <f t="shared" si="12"/>
        <v>0</v>
      </c>
      <c r="V75" s="264">
        <f t="shared" si="12"/>
        <v>0</v>
      </c>
      <c r="W75" s="264">
        <f t="shared" si="12"/>
        <v>0</v>
      </c>
      <c r="X75" s="264">
        <f t="shared" si="12"/>
        <v>0</v>
      </c>
      <c r="Y75" s="264">
        <f t="shared" si="12"/>
        <v>0</v>
      </c>
      <c r="Z75" s="264">
        <f t="shared" si="12"/>
        <v>0</v>
      </c>
      <c r="AA75" s="264">
        <f t="shared" si="12"/>
        <v>0</v>
      </c>
      <c r="AB75" s="264">
        <f t="shared" si="12"/>
        <v>0</v>
      </c>
      <c r="AC75" s="264">
        <f t="shared" si="12"/>
        <v>0</v>
      </c>
      <c r="AD75" s="264">
        <f t="shared" si="12"/>
        <v>0</v>
      </c>
      <c r="AE75" s="264">
        <f t="shared" si="12"/>
        <v>246600000</v>
      </c>
      <c r="AF75" s="264">
        <f t="shared" si="12"/>
        <v>0</v>
      </c>
      <c r="AG75" s="265"/>
      <c r="AH75" s="265"/>
      <c r="AI75" s="265"/>
      <c r="AJ75" s="266"/>
    </row>
    <row r="76" spans="2:36" ht="11.25">
      <c r="B76" s="1028"/>
      <c r="C76" s="1028"/>
      <c r="D76" s="1028"/>
      <c r="E76" s="1028"/>
      <c r="F76" s="1028"/>
      <c r="G76" s="1028"/>
      <c r="H76" s="1028"/>
      <c r="I76" s="1028"/>
      <c r="J76" s="1028"/>
      <c r="K76" s="1028"/>
      <c r="L76" s="1028"/>
      <c r="M76" s="1028"/>
      <c r="N76" s="1028"/>
      <c r="O76" s="1028"/>
      <c r="P76" s="1028"/>
      <c r="Q76" s="1028"/>
      <c r="R76" s="1028"/>
      <c r="S76" s="1028"/>
      <c r="T76" s="1028"/>
      <c r="U76" s="1028"/>
      <c r="V76" s="1028"/>
      <c r="W76" s="1028"/>
      <c r="X76" s="1028"/>
      <c r="Y76" s="1028"/>
      <c r="Z76" s="1028"/>
      <c r="AA76" s="1028"/>
      <c r="AB76" s="1028"/>
      <c r="AC76" s="1028"/>
      <c r="AD76" s="1028"/>
      <c r="AE76" s="1028"/>
      <c r="AF76" s="1028"/>
      <c r="AG76" s="1028"/>
      <c r="AH76" s="1028"/>
      <c r="AI76" s="1028"/>
      <c r="AJ76" s="1028"/>
    </row>
    <row r="77" spans="2:36" ht="51" customHeight="1">
      <c r="B77" s="267" t="s">
        <v>17</v>
      </c>
      <c r="C77" s="268" t="s">
        <v>1114</v>
      </c>
      <c r="D77" s="268" t="s">
        <v>1115</v>
      </c>
      <c r="E77" s="268" t="s">
        <v>1116</v>
      </c>
      <c r="F77" s="268" t="s">
        <v>1117</v>
      </c>
      <c r="G77" s="268" t="s">
        <v>1118</v>
      </c>
      <c r="H77" s="269" t="s">
        <v>1129</v>
      </c>
      <c r="I77" s="268" t="s">
        <v>1119</v>
      </c>
      <c r="J77" s="270"/>
      <c r="K77" s="270"/>
      <c r="L77" s="270"/>
      <c r="M77" s="270"/>
      <c r="N77" s="270"/>
      <c r="O77" s="271">
        <f aca="true" t="shared" si="13" ref="O77:AD77">SUM(O78:O89)</f>
        <v>131800000</v>
      </c>
      <c r="P77" s="271">
        <f t="shared" si="13"/>
        <v>0</v>
      </c>
      <c r="Q77" s="271">
        <f t="shared" si="13"/>
        <v>0</v>
      </c>
      <c r="R77" s="271">
        <f t="shared" si="13"/>
        <v>0</v>
      </c>
      <c r="S77" s="271">
        <f t="shared" si="13"/>
        <v>396000000</v>
      </c>
      <c r="T77" s="271">
        <f t="shared" si="13"/>
        <v>0</v>
      </c>
      <c r="U77" s="271">
        <f t="shared" si="13"/>
        <v>0</v>
      </c>
      <c r="V77" s="271">
        <f t="shared" si="13"/>
        <v>0</v>
      </c>
      <c r="W77" s="271">
        <f t="shared" si="13"/>
        <v>0</v>
      </c>
      <c r="X77" s="271">
        <f t="shared" si="13"/>
        <v>0</v>
      </c>
      <c r="Y77" s="271">
        <f t="shared" si="13"/>
        <v>0</v>
      </c>
      <c r="Z77" s="271">
        <f t="shared" si="13"/>
        <v>0</v>
      </c>
      <c r="AA77" s="271">
        <f t="shared" si="13"/>
        <v>0</v>
      </c>
      <c r="AB77" s="271">
        <f t="shared" si="13"/>
        <v>0</v>
      </c>
      <c r="AC77" s="271">
        <f t="shared" si="13"/>
        <v>0</v>
      </c>
      <c r="AD77" s="271">
        <f t="shared" si="13"/>
        <v>0</v>
      </c>
      <c r="AE77" s="272">
        <f>SUM(O77:AD77)</f>
        <v>527800000</v>
      </c>
      <c r="AF77" s="272">
        <f>SUM(AF78:AF80)</f>
        <v>0</v>
      </c>
      <c r="AG77" s="274">
        <f>SUM(AG78:AG80)</f>
        <v>0</v>
      </c>
      <c r="AH77" s="363"/>
      <c r="AI77" s="363"/>
      <c r="AJ77" s="275"/>
    </row>
    <row r="78" spans="2:36" ht="45" customHeight="1">
      <c r="B78" s="1059" t="s">
        <v>637</v>
      </c>
      <c r="C78" s="1059"/>
      <c r="D78" s="255" t="s">
        <v>1186</v>
      </c>
      <c r="E78" s="255" t="s">
        <v>1156</v>
      </c>
      <c r="F78" s="399"/>
      <c r="G78" s="399"/>
      <c r="H78" s="1022" t="s">
        <v>638</v>
      </c>
      <c r="I78" s="1022" t="s">
        <v>639</v>
      </c>
      <c r="J78" s="1061"/>
      <c r="K78" s="1061">
        <v>3000</v>
      </c>
      <c r="L78" s="1064"/>
      <c r="M78" s="1064"/>
      <c r="N78" s="1064"/>
      <c r="O78" s="1031">
        <v>20000000</v>
      </c>
      <c r="P78" s="1061"/>
      <c r="Q78" s="1064"/>
      <c r="R78" s="1064"/>
      <c r="S78" s="1031">
        <v>226600000</v>
      </c>
      <c r="T78" s="1064"/>
      <c r="U78" s="1064"/>
      <c r="V78" s="1064"/>
      <c r="W78" s="1064"/>
      <c r="X78" s="1064"/>
      <c r="Y78" s="1064"/>
      <c r="Z78" s="1064"/>
      <c r="AA78" s="1064"/>
      <c r="AB78" s="1064"/>
      <c r="AC78" s="1064"/>
      <c r="AD78" s="1064"/>
      <c r="AE78" s="1031">
        <f>O78+S78</f>
        <v>246600000</v>
      </c>
      <c r="AF78" s="1031"/>
      <c r="AG78" s="1033" t="s">
        <v>1179</v>
      </c>
      <c r="AH78" s="1032" t="s">
        <v>1158</v>
      </c>
      <c r="AI78" s="1032"/>
      <c r="AJ78" s="1019" t="s">
        <v>880</v>
      </c>
    </row>
    <row r="79" spans="2:36" ht="33.75">
      <c r="B79" s="1088"/>
      <c r="C79" s="1088"/>
      <c r="D79" s="255" t="s">
        <v>1201</v>
      </c>
      <c r="E79" s="255"/>
      <c r="F79" s="399"/>
      <c r="G79" s="399"/>
      <c r="H79" s="1022"/>
      <c r="I79" s="1022"/>
      <c r="J79" s="1062"/>
      <c r="K79" s="1062"/>
      <c r="L79" s="1064"/>
      <c r="M79" s="1064"/>
      <c r="N79" s="1064"/>
      <c r="O79" s="1031"/>
      <c r="P79" s="1062"/>
      <c r="Q79" s="1064"/>
      <c r="R79" s="1064"/>
      <c r="S79" s="1031"/>
      <c r="T79" s="1064"/>
      <c r="U79" s="1064"/>
      <c r="V79" s="1064"/>
      <c r="W79" s="1064"/>
      <c r="X79" s="1064"/>
      <c r="Y79" s="1064"/>
      <c r="Z79" s="1064"/>
      <c r="AA79" s="1064"/>
      <c r="AB79" s="1064"/>
      <c r="AC79" s="1064"/>
      <c r="AD79" s="1064"/>
      <c r="AE79" s="1031"/>
      <c r="AF79" s="1031"/>
      <c r="AG79" s="1033"/>
      <c r="AH79" s="1032"/>
      <c r="AI79" s="1032"/>
      <c r="AJ79" s="1019"/>
    </row>
    <row r="80" spans="2:36" ht="45">
      <c r="B80" s="1088"/>
      <c r="C80" s="1088"/>
      <c r="D80" s="255" t="s">
        <v>1178</v>
      </c>
      <c r="E80" s="255" t="s">
        <v>1156</v>
      </c>
      <c r="F80" s="399"/>
      <c r="G80" s="399"/>
      <c r="H80" s="1022"/>
      <c r="I80" s="1022"/>
      <c r="J80" s="1063"/>
      <c r="K80" s="1063"/>
      <c r="L80" s="1064"/>
      <c r="M80" s="1064"/>
      <c r="N80" s="1064"/>
      <c r="O80" s="1031"/>
      <c r="P80" s="1063"/>
      <c r="Q80" s="1064"/>
      <c r="R80" s="1064"/>
      <c r="S80" s="1031"/>
      <c r="T80" s="1064"/>
      <c r="U80" s="1064"/>
      <c r="V80" s="1064"/>
      <c r="W80" s="1064"/>
      <c r="X80" s="1064"/>
      <c r="Y80" s="1064"/>
      <c r="Z80" s="1064"/>
      <c r="AA80" s="1064"/>
      <c r="AB80" s="1064"/>
      <c r="AC80" s="1064"/>
      <c r="AD80" s="1064"/>
      <c r="AE80" s="1031"/>
      <c r="AF80" s="1031"/>
      <c r="AG80" s="1033"/>
      <c r="AH80" s="1032"/>
      <c r="AI80" s="1032"/>
      <c r="AJ80" s="1020"/>
    </row>
    <row r="81" spans="2:36" ht="45" customHeight="1">
      <c r="B81" s="1088"/>
      <c r="C81" s="1088"/>
      <c r="D81" s="255" t="s">
        <v>1181</v>
      </c>
      <c r="E81" s="255" t="s">
        <v>1187</v>
      </c>
      <c r="F81" s="399"/>
      <c r="G81" s="399"/>
      <c r="H81" s="1022" t="s">
        <v>642</v>
      </c>
      <c r="I81" s="1022" t="s">
        <v>643</v>
      </c>
      <c r="J81" s="1061"/>
      <c r="K81" s="1061">
        <v>500</v>
      </c>
      <c r="L81" s="1061"/>
      <c r="M81" s="1061"/>
      <c r="N81" s="1061"/>
      <c r="O81" s="1065">
        <v>66000000</v>
      </c>
      <c r="P81" s="1061"/>
      <c r="Q81" s="1061"/>
      <c r="R81" s="1061"/>
      <c r="S81" s="1031">
        <v>154500000</v>
      </c>
      <c r="T81" s="1061"/>
      <c r="U81" s="1061"/>
      <c r="V81" s="1061"/>
      <c r="W81" s="1061"/>
      <c r="X81" s="1061"/>
      <c r="Y81" s="1061"/>
      <c r="Z81" s="1061"/>
      <c r="AA81" s="1061"/>
      <c r="AB81" s="1061"/>
      <c r="AC81" s="1061"/>
      <c r="AD81" s="1061"/>
      <c r="AE81" s="1068">
        <f>O81+S81</f>
        <v>220500000</v>
      </c>
      <c r="AF81" s="1068"/>
      <c r="AG81" s="1068" t="s">
        <v>1179</v>
      </c>
      <c r="AH81" s="1068" t="s">
        <v>1158</v>
      </c>
      <c r="AI81" s="1068"/>
      <c r="AJ81" s="1068" t="s">
        <v>880</v>
      </c>
    </row>
    <row r="82" spans="2:36" ht="40.5" customHeight="1">
      <c r="B82" s="1088"/>
      <c r="C82" s="1088"/>
      <c r="D82" s="255" t="s">
        <v>1182</v>
      </c>
      <c r="E82" s="372" t="s">
        <v>1188</v>
      </c>
      <c r="F82" s="399"/>
      <c r="G82" s="399"/>
      <c r="H82" s="1022"/>
      <c r="I82" s="1022"/>
      <c r="J82" s="1062"/>
      <c r="K82" s="1062"/>
      <c r="L82" s="1062"/>
      <c r="M82" s="1062"/>
      <c r="N82" s="1062"/>
      <c r="O82" s="1066"/>
      <c r="P82" s="1062"/>
      <c r="Q82" s="1062"/>
      <c r="R82" s="1062"/>
      <c r="S82" s="1031"/>
      <c r="T82" s="1062"/>
      <c r="U82" s="1062"/>
      <c r="V82" s="1062"/>
      <c r="W82" s="1062"/>
      <c r="X82" s="1062"/>
      <c r="Y82" s="1062"/>
      <c r="Z82" s="1062"/>
      <c r="AA82" s="1062"/>
      <c r="AB82" s="1062"/>
      <c r="AC82" s="1062"/>
      <c r="AD82" s="1062"/>
      <c r="AE82" s="1069"/>
      <c r="AF82" s="1069"/>
      <c r="AG82" s="1069"/>
      <c r="AH82" s="1069"/>
      <c r="AI82" s="1069"/>
      <c r="AJ82" s="1069"/>
    </row>
    <row r="83" spans="2:36" ht="56.25" customHeight="1">
      <c r="B83" s="1088"/>
      <c r="C83" s="1088"/>
      <c r="D83" s="255" t="s">
        <v>1183</v>
      </c>
      <c r="E83" s="372" t="s">
        <v>1156</v>
      </c>
      <c r="F83" s="399"/>
      <c r="G83" s="399"/>
      <c r="H83" s="1022"/>
      <c r="I83" s="1022"/>
      <c r="J83" s="1062"/>
      <c r="K83" s="1062"/>
      <c r="L83" s="1062"/>
      <c r="M83" s="1062"/>
      <c r="N83" s="1062"/>
      <c r="O83" s="1066"/>
      <c r="P83" s="1062"/>
      <c r="Q83" s="1062"/>
      <c r="R83" s="1062"/>
      <c r="S83" s="1031"/>
      <c r="T83" s="1062"/>
      <c r="U83" s="1062"/>
      <c r="V83" s="1062"/>
      <c r="W83" s="1062"/>
      <c r="X83" s="1062"/>
      <c r="Y83" s="1062"/>
      <c r="Z83" s="1062"/>
      <c r="AA83" s="1062"/>
      <c r="AB83" s="1062"/>
      <c r="AC83" s="1062"/>
      <c r="AD83" s="1062"/>
      <c r="AE83" s="1069"/>
      <c r="AF83" s="1069"/>
      <c r="AG83" s="1069"/>
      <c r="AH83" s="1069"/>
      <c r="AI83" s="1069"/>
      <c r="AJ83" s="1069"/>
    </row>
    <row r="84" spans="2:36" ht="45.75" customHeight="1">
      <c r="B84" s="1088"/>
      <c r="C84" s="1088"/>
      <c r="D84" s="255" t="s">
        <v>1189</v>
      </c>
      <c r="E84" s="372" t="s">
        <v>1156</v>
      </c>
      <c r="F84" s="399"/>
      <c r="G84" s="399"/>
      <c r="H84" s="1022"/>
      <c r="I84" s="1022"/>
      <c r="J84" s="1063"/>
      <c r="K84" s="1063"/>
      <c r="L84" s="1063"/>
      <c r="M84" s="1063"/>
      <c r="N84" s="1063"/>
      <c r="O84" s="1067"/>
      <c r="P84" s="1063"/>
      <c r="Q84" s="1063"/>
      <c r="R84" s="1063"/>
      <c r="S84" s="1031"/>
      <c r="T84" s="1063"/>
      <c r="U84" s="1063"/>
      <c r="V84" s="1063"/>
      <c r="W84" s="1063"/>
      <c r="X84" s="1063"/>
      <c r="Y84" s="1063"/>
      <c r="Z84" s="1063"/>
      <c r="AA84" s="1063"/>
      <c r="AB84" s="1063"/>
      <c r="AC84" s="1063"/>
      <c r="AD84" s="1063"/>
      <c r="AE84" s="1070"/>
      <c r="AF84" s="1070"/>
      <c r="AG84" s="1070"/>
      <c r="AH84" s="1070"/>
      <c r="AI84" s="1070"/>
      <c r="AJ84" s="1070"/>
    </row>
    <row r="85" spans="2:36" ht="49.5" customHeight="1">
      <c r="B85" s="1060"/>
      <c r="C85" s="1060"/>
      <c r="D85" s="255" t="s">
        <v>1255</v>
      </c>
      <c r="E85" s="372" t="s">
        <v>1156</v>
      </c>
      <c r="F85" s="399"/>
      <c r="G85" s="399"/>
      <c r="H85" s="366" t="s">
        <v>647</v>
      </c>
      <c r="I85" s="369" t="s">
        <v>648</v>
      </c>
      <c r="J85" s="370"/>
      <c r="K85" s="370">
        <v>50</v>
      </c>
      <c r="L85" s="372"/>
      <c r="M85" s="372"/>
      <c r="N85" s="372"/>
      <c r="O85" s="379">
        <v>30900000</v>
      </c>
      <c r="P85" s="372"/>
      <c r="Q85" s="372"/>
      <c r="R85" s="372"/>
      <c r="S85" s="299"/>
      <c r="T85" s="372"/>
      <c r="U85" s="372"/>
      <c r="V85" s="372"/>
      <c r="W85" s="372"/>
      <c r="X85" s="372"/>
      <c r="Y85" s="372"/>
      <c r="Z85" s="372"/>
      <c r="AA85" s="372"/>
      <c r="AB85" s="372"/>
      <c r="AC85" s="372"/>
      <c r="AD85" s="372"/>
      <c r="AE85" s="299">
        <f>O85</f>
        <v>30900000</v>
      </c>
      <c r="AF85" s="372"/>
      <c r="AG85" s="297"/>
      <c r="AH85" s="298"/>
      <c r="AI85" s="372"/>
      <c r="AJ85" s="296"/>
    </row>
    <row r="86" spans="2:36" ht="99.75" customHeight="1">
      <c r="B86" s="293" t="s">
        <v>651</v>
      </c>
      <c r="C86" s="293"/>
      <c r="D86" s="255" t="s">
        <v>1184</v>
      </c>
      <c r="E86" s="372" t="s">
        <v>1156</v>
      </c>
      <c r="F86" s="399"/>
      <c r="G86" s="399"/>
      <c r="H86" s="364" t="s">
        <v>652</v>
      </c>
      <c r="I86" s="364" t="s">
        <v>652</v>
      </c>
      <c r="J86" s="373"/>
      <c r="K86" s="380">
        <v>1</v>
      </c>
      <c r="L86" s="372"/>
      <c r="M86" s="372"/>
      <c r="N86" s="372"/>
      <c r="O86" s="378"/>
      <c r="P86" s="372"/>
      <c r="Q86" s="372"/>
      <c r="R86" s="372"/>
      <c r="S86" s="279"/>
      <c r="T86" s="372"/>
      <c r="U86" s="372"/>
      <c r="V86" s="372"/>
      <c r="W86" s="372"/>
      <c r="X86" s="372"/>
      <c r="Y86" s="372"/>
      <c r="Z86" s="372"/>
      <c r="AA86" s="372"/>
      <c r="AB86" s="372"/>
      <c r="AC86" s="372"/>
      <c r="AD86" s="372"/>
      <c r="AE86" s="372"/>
      <c r="AF86" s="372"/>
      <c r="AG86" s="261"/>
      <c r="AH86" s="372"/>
      <c r="AI86" s="372"/>
      <c r="AJ86" s="295" t="s">
        <v>880</v>
      </c>
    </row>
    <row r="87" spans="2:36" ht="104.25" customHeight="1">
      <c r="B87" s="1059" t="s">
        <v>655</v>
      </c>
      <c r="C87" s="1059"/>
      <c r="D87" s="255" t="s">
        <v>1190</v>
      </c>
      <c r="E87" s="375" t="s">
        <v>1156</v>
      </c>
      <c r="F87" s="399"/>
      <c r="G87" s="399"/>
      <c r="H87" s="364" t="s">
        <v>656</v>
      </c>
      <c r="I87" s="364" t="s">
        <v>653</v>
      </c>
      <c r="J87" s="373"/>
      <c r="K87" s="380">
        <v>1</v>
      </c>
      <c r="L87" s="372"/>
      <c r="M87" s="372"/>
      <c r="N87" s="372"/>
      <c r="O87" s="376">
        <v>14900000</v>
      </c>
      <c r="P87" s="372"/>
      <c r="Q87" s="372"/>
      <c r="R87" s="372"/>
      <c r="S87" s="279"/>
      <c r="T87" s="372"/>
      <c r="U87" s="372"/>
      <c r="V87" s="372"/>
      <c r="W87" s="372"/>
      <c r="X87" s="372"/>
      <c r="Y87" s="372"/>
      <c r="Z87" s="372"/>
      <c r="AA87" s="372"/>
      <c r="AB87" s="372"/>
      <c r="AC87" s="372"/>
      <c r="AD87" s="372"/>
      <c r="AE87" s="402">
        <f>SUM(N87:AD87)</f>
        <v>14900000</v>
      </c>
      <c r="AF87" s="372"/>
      <c r="AG87" s="330" t="s">
        <v>1179</v>
      </c>
      <c r="AH87" s="333" t="s">
        <v>1158</v>
      </c>
      <c r="AI87" s="372"/>
      <c r="AJ87" s="336" t="s">
        <v>880</v>
      </c>
    </row>
    <row r="88" spans="2:36" ht="51" customHeight="1">
      <c r="B88" s="1088"/>
      <c r="C88" s="1088"/>
      <c r="D88" s="255" t="s">
        <v>1191</v>
      </c>
      <c r="E88" s="375" t="s">
        <v>1156</v>
      </c>
      <c r="F88" s="399"/>
      <c r="G88" s="399"/>
      <c r="H88" s="1022" t="s">
        <v>658</v>
      </c>
      <c r="I88" s="1022" t="s">
        <v>659</v>
      </c>
      <c r="J88" s="1071"/>
      <c r="K88" s="1071">
        <v>100</v>
      </c>
      <c r="L88" s="1071"/>
      <c r="M88" s="1071"/>
      <c r="N88" s="1071"/>
      <c r="O88" s="1071"/>
      <c r="P88" s="1071"/>
      <c r="Q88" s="1071"/>
      <c r="R88" s="1071"/>
      <c r="S88" s="1103">
        <v>14900000</v>
      </c>
      <c r="T88" s="1071"/>
      <c r="U88" s="1071"/>
      <c r="V88" s="1071"/>
      <c r="W88" s="1071"/>
      <c r="X88" s="1071"/>
      <c r="Y88" s="1071"/>
      <c r="Z88" s="1071"/>
      <c r="AA88" s="1071"/>
      <c r="AB88" s="1071"/>
      <c r="AC88" s="1071"/>
      <c r="AD88" s="1071"/>
      <c r="AE88" s="1073">
        <f>S88</f>
        <v>14900000</v>
      </c>
      <c r="AF88" s="1071"/>
      <c r="AG88" s="1033"/>
      <c r="AH88" s="1033"/>
      <c r="AI88" s="1075"/>
      <c r="AJ88" s="1077" t="s">
        <v>880</v>
      </c>
    </row>
    <row r="89" spans="2:36" ht="63" customHeight="1">
      <c r="B89" s="1060"/>
      <c r="C89" s="1060"/>
      <c r="D89" s="255" t="s">
        <v>1192</v>
      </c>
      <c r="E89" s="375" t="s">
        <v>1156</v>
      </c>
      <c r="F89" s="399"/>
      <c r="G89" s="399"/>
      <c r="H89" s="1022"/>
      <c r="I89" s="1022"/>
      <c r="J89" s="1072"/>
      <c r="K89" s="1072"/>
      <c r="L89" s="1072"/>
      <c r="M89" s="1072"/>
      <c r="N89" s="1072"/>
      <c r="O89" s="1072"/>
      <c r="P89" s="1072"/>
      <c r="Q89" s="1072"/>
      <c r="R89" s="1072"/>
      <c r="S89" s="1104"/>
      <c r="T89" s="1072"/>
      <c r="U89" s="1072"/>
      <c r="V89" s="1072"/>
      <c r="W89" s="1072"/>
      <c r="X89" s="1072"/>
      <c r="Y89" s="1072"/>
      <c r="Z89" s="1072"/>
      <c r="AA89" s="1072"/>
      <c r="AB89" s="1072"/>
      <c r="AC89" s="1072"/>
      <c r="AD89" s="1072"/>
      <c r="AE89" s="1074"/>
      <c r="AF89" s="1072"/>
      <c r="AG89" s="1033"/>
      <c r="AH89" s="1033"/>
      <c r="AI89" s="1076"/>
      <c r="AJ89" s="1078"/>
    </row>
    <row r="90" spans="2:36" ht="11.25">
      <c r="B90" s="253" t="s">
        <v>1089</v>
      </c>
      <c r="C90" s="1024" t="s">
        <v>527</v>
      </c>
      <c r="D90" s="1024"/>
      <c r="E90" s="1024"/>
      <c r="F90" s="1024"/>
      <c r="G90" s="1024"/>
      <c r="H90" s="1024"/>
      <c r="I90" s="1024"/>
      <c r="J90" s="1024"/>
      <c r="K90" s="1024"/>
      <c r="L90" s="1024"/>
      <c r="M90" s="1024"/>
      <c r="N90" s="1024"/>
      <c r="O90" s="1024"/>
      <c r="P90" s="1024"/>
      <c r="Q90" s="1024"/>
      <c r="R90" s="1024"/>
      <c r="S90" s="1024"/>
      <c r="T90" s="278"/>
      <c r="U90" s="1047"/>
      <c r="V90" s="1048"/>
      <c r="W90" s="1048"/>
      <c r="X90" s="1048"/>
      <c r="Y90" s="1048"/>
      <c r="Z90" s="1048"/>
      <c r="AA90" s="1048"/>
      <c r="AB90" s="1048"/>
      <c r="AC90" s="1048"/>
      <c r="AD90" s="1048"/>
      <c r="AE90" s="1048"/>
      <c r="AF90" s="1048"/>
      <c r="AG90" s="1048"/>
      <c r="AH90" s="1048"/>
      <c r="AI90" s="1048"/>
      <c r="AJ90" s="1048"/>
    </row>
    <row r="91" spans="2:36" ht="11.25">
      <c r="B91" s="306" t="s">
        <v>1123</v>
      </c>
      <c r="C91" s="1024" t="s">
        <v>1176</v>
      </c>
      <c r="D91" s="1024"/>
      <c r="E91" s="1024"/>
      <c r="F91" s="1024"/>
      <c r="G91" s="1024"/>
      <c r="H91" s="1024"/>
      <c r="I91" s="1024"/>
      <c r="J91" s="1024"/>
      <c r="K91" s="1024"/>
      <c r="L91" s="1024"/>
      <c r="M91" s="1024"/>
      <c r="N91" s="1024"/>
      <c r="O91" s="1024"/>
      <c r="P91" s="1024"/>
      <c r="Q91" s="1024"/>
      <c r="R91" s="1024"/>
      <c r="S91" s="1024"/>
      <c r="T91" s="307"/>
      <c r="U91" s="307"/>
      <c r="V91" s="308"/>
      <c r="W91" s="308"/>
      <c r="X91" s="308"/>
      <c r="Y91" s="308"/>
      <c r="Z91" s="308"/>
      <c r="AA91" s="308"/>
      <c r="AB91" s="308"/>
      <c r="AC91" s="308"/>
      <c r="AD91" s="308"/>
      <c r="AE91" s="308"/>
      <c r="AF91" s="308"/>
      <c r="AG91" s="308"/>
      <c r="AH91" s="308"/>
      <c r="AI91" s="308"/>
      <c r="AJ91" s="308"/>
    </row>
    <row r="92" spans="2:36" ht="11.25">
      <c r="B92" s="306" t="s">
        <v>1122</v>
      </c>
      <c r="C92" s="1079" t="s">
        <v>661</v>
      </c>
      <c r="D92" s="1024"/>
      <c r="E92" s="1024"/>
      <c r="F92" s="1024"/>
      <c r="G92" s="1024"/>
      <c r="H92" s="1024"/>
      <c r="I92" s="1024"/>
      <c r="J92" s="1024"/>
      <c r="K92" s="1024"/>
      <c r="L92" s="1024"/>
      <c r="M92" s="1024"/>
      <c r="N92" s="1024"/>
      <c r="O92" s="1024"/>
      <c r="P92" s="1024"/>
      <c r="Q92" s="1024"/>
      <c r="R92" s="1024"/>
      <c r="S92" s="1024"/>
      <c r="T92" s="307"/>
      <c r="U92" s="307"/>
      <c r="V92" s="308"/>
      <c r="W92" s="308"/>
      <c r="X92" s="308"/>
      <c r="Y92" s="308"/>
      <c r="Z92" s="308"/>
      <c r="AA92" s="308"/>
      <c r="AB92" s="308"/>
      <c r="AC92" s="308"/>
      <c r="AD92" s="308"/>
      <c r="AE92" s="308"/>
      <c r="AF92" s="308"/>
      <c r="AG92" s="308"/>
      <c r="AH92" s="308"/>
      <c r="AI92" s="308"/>
      <c r="AJ92" s="308"/>
    </row>
    <row r="93" spans="2:36" ht="11.25">
      <c r="B93" s="253" t="s">
        <v>1121</v>
      </c>
      <c r="C93" s="1025"/>
      <c r="D93" s="1025"/>
      <c r="E93" s="1025"/>
      <c r="F93" s="1025"/>
      <c r="G93" s="1025"/>
      <c r="H93" s="1025"/>
      <c r="I93" s="1025"/>
      <c r="J93" s="1025"/>
      <c r="K93" s="1025"/>
      <c r="L93" s="1025"/>
      <c r="M93" s="1025"/>
      <c r="N93" s="1025"/>
      <c r="O93" s="1026" t="s">
        <v>1090</v>
      </c>
      <c r="P93" s="1026"/>
      <c r="Q93" s="1026"/>
      <c r="R93" s="1026"/>
      <c r="S93" s="1026"/>
      <c r="T93" s="1026"/>
      <c r="U93" s="1026"/>
      <c r="V93" s="1026"/>
      <c r="W93" s="1026"/>
      <c r="X93" s="1026"/>
      <c r="Y93" s="1026"/>
      <c r="Z93" s="1026"/>
      <c r="AA93" s="1026"/>
      <c r="AB93" s="1026"/>
      <c r="AC93" s="1026"/>
      <c r="AD93" s="1026"/>
      <c r="AE93" s="1026"/>
      <c r="AF93" s="1026"/>
      <c r="AG93" s="1054" t="s">
        <v>1091</v>
      </c>
      <c r="AH93" s="1054"/>
      <c r="AI93" s="1054"/>
      <c r="AJ93" s="1054"/>
    </row>
    <row r="94" spans="2:36" ht="15" customHeight="1">
      <c r="B94" s="1046" t="s">
        <v>1125</v>
      </c>
      <c r="C94" s="1039" t="s">
        <v>1092</v>
      </c>
      <c r="D94" s="1039"/>
      <c r="E94" s="1039"/>
      <c r="F94" s="1039"/>
      <c r="G94" s="1039"/>
      <c r="H94" s="1016" t="s">
        <v>1093</v>
      </c>
      <c r="I94" s="1016"/>
      <c r="J94" s="1037" t="s">
        <v>1094</v>
      </c>
      <c r="K94" s="1037" t="s">
        <v>1095</v>
      </c>
      <c r="L94" s="1038" t="s">
        <v>1124</v>
      </c>
      <c r="M94" s="1040" t="s">
        <v>1096</v>
      </c>
      <c r="N94" s="1040" t="s">
        <v>1097</v>
      </c>
      <c r="O94" s="1027" t="s">
        <v>1098</v>
      </c>
      <c r="P94" s="1027"/>
      <c r="Q94" s="1027" t="s">
        <v>1099</v>
      </c>
      <c r="R94" s="1027"/>
      <c r="S94" s="1027" t="s">
        <v>1100</v>
      </c>
      <c r="T94" s="1027"/>
      <c r="U94" s="1027" t="s">
        <v>1101</v>
      </c>
      <c r="V94" s="1027"/>
      <c r="W94" s="1027" t="s">
        <v>1102</v>
      </c>
      <c r="X94" s="1027"/>
      <c r="Y94" s="1027" t="s">
        <v>1103</v>
      </c>
      <c r="Z94" s="1027"/>
      <c r="AA94" s="1027" t="s">
        <v>1104</v>
      </c>
      <c r="AB94" s="1027"/>
      <c r="AC94" s="1027" t="s">
        <v>1105</v>
      </c>
      <c r="AD94" s="1027"/>
      <c r="AE94" s="1027" t="s">
        <v>1106</v>
      </c>
      <c r="AF94" s="1027"/>
      <c r="AG94" s="1057" t="s">
        <v>1107</v>
      </c>
      <c r="AH94" s="1018" t="s">
        <v>1108</v>
      </c>
      <c r="AI94" s="1041" t="s">
        <v>1109</v>
      </c>
      <c r="AJ94" s="1018" t="s">
        <v>1110</v>
      </c>
    </row>
    <row r="95" spans="2:36" ht="33.75">
      <c r="B95" s="1046"/>
      <c r="C95" s="1039"/>
      <c r="D95" s="1039"/>
      <c r="E95" s="1039"/>
      <c r="F95" s="1039"/>
      <c r="G95" s="1039"/>
      <c r="H95" s="1016"/>
      <c r="I95" s="1016"/>
      <c r="J95" s="1037" t="s">
        <v>1094</v>
      </c>
      <c r="K95" s="1037"/>
      <c r="L95" s="1038"/>
      <c r="M95" s="1040"/>
      <c r="N95" s="1040"/>
      <c r="O95" s="360" t="s">
        <v>1111</v>
      </c>
      <c r="P95" s="361" t="s">
        <v>1112</v>
      </c>
      <c r="Q95" s="360" t="s">
        <v>1111</v>
      </c>
      <c r="R95" s="361" t="s">
        <v>1112</v>
      </c>
      <c r="S95" s="360" t="s">
        <v>1111</v>
      </c>
      <c r="T95" s="361" t="s">
        <v>1112</v>
      </c>
      <c r="U95" s="360" t="s">
        <v>1111</v>
      </c>
      <c r="V95" s="361" t="s">
        <v>1112</v>
      </c>
      <c r="W95" s="360" t="s">
        <v>1111</v>
      </c>
      <c r="X95" s="361" t="s">
        <v>1112</v>
      </c>
      <c r="Y95" s="360" t="s">
        <v>1111</v>
      </c>
      <c r="Z95" s="361" t="s">
        <v>1112</v>
      </c>
      <c r="AA95" s="360" t="s">
        <v>1111</v>
      </c>
      <c r="AB95" s="361" t="s">
        <v>1113</v>
      </c>
      <c r="AC95" s="360" t="s">
        <v>1111</v>
      </c>
      <c r="AD95" s="361" t="s">
        <v>1113</v>
      </c>
      <c r="AE95" s="360" t="s">
        <v>1111</v>
      </c>
      <c r="AF95" s="361" t="s">
        <v>1113</v>
      </c>
      <c r="AG95" s="1057"/>
      <c r="AH95" s="1018"/>
      <c r="AI95" s="1041"/>
      <c r="AJ95" s="1018"/>
    </row>
    <row r="96" spans="2:36" ht="22.5">
      <c r="B96" s="305" t="s">
        <v>1151</v>
      </c>
      <c r="C96" s="1045" t="s">
        <v>634</v>
      </c>
      <c r="D96" s="1045"/>
      <c r="E96" s="1045"/>
      <c r="F96" s="1045"/>
      <c r="G96" s="1045"/>
      <c r="H96" s="1017" t="s">
        <v>635</v>
      </c>
      <c r="I96" s="1017"/>
      <c r="J96" s="362"/>
      <c r="K96" s="362"/>
      <c r="L96" s="262"/>
      <c r="M96" s="263"/>
      <c r="N96" s="263"/>
      <c r="O96" s="264">
        <f aca="true" t="shared" si="14" ref="O96:AF96">SUM(O99:O100)</f>
        <v>6000000</v>
      </c>
      <c r="P96" s="264">
        <f t="shared" si="14"/>
        <v>0</v>
      </c>
      <c r="Q96" s="264">
        <f t="shared" si="14"/>
        <v>0</v>
      </c>
      <c r="R96" s="264">
        <f t="shared" si="14"/>
        <v>0</v>
      </c>
      <c r="S96" s="264">
        <f t="shared" si="14"/>
        <v>70000000</v>
      </c>
      <c r="T96" s="264">
        <f t="shared" si="14"/>
        <v>0</v>
      </c>
      <c r="U96" s="264">
        <f t="shared" si="14"/>
        <v>0</v>
      </c>
      <c r="V96" s="264">
        <f t="shared" si="14"/>
        <v>0</v>
      </c>
      <c r="W96" s="264">
        <f t="shared" si="14"/>
        <v>0</v>
      </c>
      <c r="X96" s="264">
        <f t="shared" si="14"/>
        <v>0</v>
      </c>
      <c r="Y96" s="264">
        <f t="shared" si="14"/>
        <v>0</v>
      </c>
      <c r="Z96" s="264">
        <f t="shared" si="14"/>
        <v>0</v>
      </c>
      <c r="AA96" s="264">
        <f t="shared" si="14"/>
        <v>0</v>
      </c>
      <c r="AB96" s="264">
        <f t="shared" si="14"/>
        <v>0</v>
      </c>
      <c r="AC96" s="264">
        <f t="shared" si="14"/>
        <v>0</v>
      </c>
      <c r="AD96" s="264">
        <f t="shared" si="14"/>
        <v>0</v>
      </c>
      <c r="AE96" s="264">
        <f t="shared" si="14"/>
        <v>76000000</v>
      </c>
      <c r="AF96" s="264">
        <f t="shared" si="14"/>
        <v>0</v>
      </c>
      <c r="AG96" s="265"/>
      <c r="AH96" s="265"/>
      <c r="AI96" s="265"/>
      <c r="AJ96" s="266"/>
    </row>
    <row r="97" spans="2:36" ht="11.25">
      <c r="B97" s="1028"/>
      <c r="C97" s="1028"/>
      <c r="D97" s="1028"/>
      <c r="E97" s="1028"/>
      <c r="F97" s="1028"/>
      <c r="G97" s="1028"/>
      <c r="H97" s="1028"/>
      <c r="I97" s="1028"/>
      <c r="J97" s="1028"/>
      <c r="K97" s="1028"/>
      <c r="L97" s="1028"/>
      <c r="M97" s="1028"/>
      <c r="N97" s="1028"/>
      <c r="O97" s="1028"/>
      <c r="P97" s="1028"/>
      <c r="Q97" s="1028"/>
      <c r="R97" s="1028"/>
      <c r="S97" s="1028"/>
      <c r="T97" s="1028"/>
      <c r="U97" s="1028"/>
      <c r="V97" s="1028"/>
      <c r="W97" s="1028"/>
      <c r="X97" s="1028"/>
      <c r="Y97" s="1028"/>
      <c r="Z97" s="1028"/>
      <c r="AA97" s="1028"/>
      <c r="AB97" s="1028"/>
      <c r="AC97" s="1028"/>
      <c r="AD97" s="1028"/>
      <c r="AE97" s="1028"/>
      <c r="AF97" s="1028"/>
      <c r="AG97" s="1028"/>
      <c r="AH97" s="1028"/>
      <c r="AI97" s="1028"/>
      <c r="AJ97" s="1028"/>
    </row>
    <row r="98" spans="2:36" ht="48.75" customHeight="1">
      <c r="B98" s="267" t="s">
        <v>17</v>
      </c>
      <c r="C98" s="268" t="s">
        <v>1114</v>
      </c>
      <c r="D98" s="268" t="s">
        <v>1115</v>
      </c>
      <c r="E98" s="268" t="s">
        <v>1116</v>
      </c>
      <c r="F98" s="268" t="s">
        <v>1117</v>
      </c>
      <c r="G98" s="268" t="s">
        <v>1118</v>
      </c>
      <c r="H98" s="269" t="s">
        <v>1129</v>
      </c>
      <c r="I98" s="268" t="s">
        <v>1119</v>
      </c>
      <c r="J98" s="270"/>
      <c r="K98" s="270"/>
      <c r="L98" s="270"/>
      <c r="M98" s="270"/>
      <c r="N98" s="270"/>
      <c r="O98" s="271">
        <f>SUM(O99:O103)</f>
        <v>6000000</v>
      </c>
      <c r="P98" s="271">
        <f aca="true" t="shared" si="15" ref="P98:AD98">SUM(P99:P103)</f>
        <v>0</v>
      </c>
      <c r="Q98" s="271">
        <f t="shared" si="15"/>
        <v>48400000</v>
      </c>
      <c r="R98" s="271">
        <f t="shared" si="15"/>
        <v>0</v>
      </c>
      <c r="S98" s="271">
        <f t="shared" si="15"/>
        <v>90600000</v>
      </c>
      <c r="T98" s="271">
        <f t="shared" si="15"/>
        <v>0</v>
      </c>
      <c r="U98" s="271">
        <f t="shared" si="15"/>
        <v>0</v>
      </c>
      <c r="V98" s="271">
        <f t="shared" si="15"/>
        <v>0</v>
      </c>
      <c r="W98" s="271">
        <f t="shared" si="15"/>
        <v>0</v>
      </c>
      <c r="X98" s="271">
        <f t="shared" si="15"/>
        <v>0</v>
      </c>
      <c r="Y98" s="271">
        <f t="shared" si="15"/>
        <v>0</v>
      </c>
      <c r="Z98" s="271">
        <f t="shared" si="15"/>
        <v>0</v>
      </c>
      <c r="AA98" s="271">
        <f t="shared" si="15"/>
        <v>0</v>
      </c>
      <c r="AB98" s="271">
        <f t="shared" si="15"/>
        <v>0</v>
      </c>
      <c r="AC98" s="271">
        <f t="shared" si="15"/>
        <v>0</v>
      </c>
      <c r="AD98" s="271">
        <f t="shared" si="15"/>
        <v>0</v>
      </c>
      <c r="AE98" s="272">
        <f>SUM(O98:AD98)</f>
        <v>145000000</v>
      </c>
      <c r="AF98" s="272">
        <f>SUM(AF99:AF99)</f>
        <v>0</v>
      </c>
      <c r="AG98" s="274">
        <f>SUM(AG99:AG99)</f>
        <v>0</v>
      </c>
      <c r="AH98" s="363"/>
      <c r="AI98" s="363"/>
      <c r="AJ98" s="275"/>
    </row>
    <row r="99" spans="2:36" ht="135.75" customHeight="1">
      <c r="B99" s="294" t="s">
        <v>666</v>
      </c>
      <c r="C99" s="294" t="s">
        <v>665</v>
      </c>
      <c r="D99" s="255" t="s">
        <v>1194</v>
      </c>
      <c r="E99" s="255" t="s">
        <v>1156</v>
      </c>
      <c r="F99" s="393"/>
      <c r="G99" s="393"/>
      <c r="H99" s="394" t="s">
        <v>1486</v>
      </c>
      <c r="I99" s="394" t="s">
        <v>668</v>
      </c>
      <c r="J99" s="395"/>
      <c r="K99" s="395">
        <v>1</v>
      </c>
      <c r="L99" s="396">
        <v>1</v>
      </c>
      <c r="M99" s="396"/>
      <c r="N99" s="396"/>
      <c r="O99" s="397"/>
      <c r="P99" s="388"/>
      <c r="Q99" s="389"/>
      <c r="R99" s="390"/>
      <c r="S99" s="292">
        <v>70000000</v>
      </c>
      <c r="T99" s="390"/>
      <c r="U99" s="390"/>
      <c r="V99" s="390"/>
      <c r="W99" s="390"/>
      <c r="X99" s="390"/>
      <c r="Y99" s="390"/>
      <c r="Z99" s="390"/>
      <c r="AA99" s="390"/>
      <c r="AB99" s="390"/>
      <c r="AC99" s="390"/>
      <c r="AD99" s="390"/>
      <c r="AE99" s="292">
        <f>S99</f>
        <v>70000000</v>
      </c>
      <c r="AF99" s="292"/>
      <c r="AG99" s="331" t="s">
        <v>1179</v>
      </c>
      <c r="AH99" s="334" t="s">
        <v>1158</v>
      </c>
      <c r="AI99" s="334"/>
      <c r="AJ99" s="337" t="s">
        <v>880</v>
      </c>
    </row>
    <row r="100" spans="2:36" ht="112.5" customHeight="1">
      <c r="B100" s="1023" t="s">
        <v>671</v>
      </c>
      <c r="C100" s="1023" t="s">
        <v>670</v>
      </c>
      <c r="D100" s="255" t="s">
        <v>1195</v>
      </c>
      <c r="E100" s="255" t="s">
        <v>1156</v>
      </c>
      <c r="F100" s="255"/>
      <c r="G100" s="255"/>
      <c r="H100" s="1022" t="s">
        <v>672</v>
      </c>
      <c r="I100" s="1022" t="s">
        <v>673</v>
      </c>
      <c r="J100" s="1080"/>
      <c r="K100" s="1081">
        <v>1</v>
      </c>
      <c r="L100" s="1081"/>
      <c r="M100" s="1081"/>
      <c r="N100" s="1081"/>
      <c r="O100" s="1083">
        <v>6000000</v>
      </c>
      <c r="P100" s="1081"/>
      <c r="Q100" s="1081"/>
      <c r="R100" s="1081"/>
      <c r="S100" s="1031"/>
      <c r="T100" s="1031"/>
      <c r="U100" s="1031"/>
      <c r="V100" s="1031"/>
      <c r="W100" s="1031"/>
      <c r="X100" s="1031"/>
      <c r="Y100" s="1031"/>
      <c r="Z100" s="1031"/>
      <c r="AA100" s="1031"/>
      <c r="AB100" s="1031"/>
      <c r="AC100" s="1031"/>
      <c r="AD100" s="1031"/>
      <c r="AE100" s="1031">
        <f>O100</f>
        <v>6000000</v>
      </c>
      <c r="AF100" s="1031"/>
      <c r="AG100" s="1031"/>
      <c r="AH100" s="1031"/>
      <c r="AI100" s="1031"/>
      <c r="AJ100" s="1019" t="s">
        <v>1199</v>
      </c>
    </row>
    <row r="101" spans="2:36" ht="56.25">
      <c r="B101" s="1023"/>
      <c r="C101" s="1023"/>
      <c r="D101" s="255" t="s">
        <v>1196</v>
      </c>
      <c r="E101" s="372" t="s">
        <v>1156</v>
      </c>
      <c r="F101" s="255"/>
      <c r="G101" s="255"/>
      <c r="H101" s="1022"/>
      <c r="I101" s="1022"/>
      <c r="J101" s="1080"/>
      <c r="K101" s="1082"/>
      <c r="L101" s="1082"/>
      <c r="M101" s="1082"/>
      <c r="N101" s="1082"/>
      <c r="O101" s="1084"/>
      <c r="P101" s="1082"/>
      <c r="Q101" s="1082"/>
      <c r="R101" s="1082"/>
      <c r="S101" s="1031"/>
      <c r="T101" s="1031"/>
      <c r="U101" s="1031"/>
      <c r="V101" s="1031"/>
      <c r="W101" s="1031"/>
      <c r="X101" s="1031"/>
      <c r="Y101" s="1031"/>
      <c r="Z101" s="1031"/>
      <c r="AA101" s="1031"/>
      <c r="AB101" s="1031"/>
      <c r="AC101" s="1031"/>
      <c r="AD101" s="1031"/>
      <c r="AE101" s="1031"/>
      <c r="AF101" s="1031"/>
      <c r="AG101" s="1031"/>
      <c r="AH101" s="1031"/>
      <c r="AI101" s="1031"/>
      <c r="AJ101" s="1020"/>
    </row>
    <row r="102" spans="2:36" ht="114" customHeight="1">
      <c r="B102" s="293" t="s">
        <v>1200</v>
      </c>
      <c r="C102" s="293" t="s">
        <v>590</v>
      </c>
      <c r="D102" s="255" t="s">
        <v>1197</v>
      </c>
      <c r="E102" s="372" t="s">
        <v>1156</v>
      </c>
      <c r="F102" s="255"/>
      <c r="G102" s="255"/>
      <c r="H102" s="364" t="s">
        <v>675</v>
      </c>
      <c r="I102" s="364" t="s">
        <v>676</v>
      </c>
      <c r="J102" s="1080"/>
      <c r="K102" s="1080">
        <v>1</v>
      </c>
      <c r="L102" s="372"/>
      <c r="M102" s="372"/>
      <c r="N102" s="372"/>
      <c r="O102" s="372"/>
      <c r="P102" s="372"/>
      <c r="Q102" s="372"/>
      <c r="R102" s="372"/>
      <c r="S102" s="299">
        <v>20600000</v>
      </c>
      <c r="T102" s="372"/>
      <c r="U102" s="372"/>
      <c r="V102" s="372"/>
      <c r="W102" s="372"/>
      <c r="X102" s="372"/>
      <c r="Y102" s="372"/>
      <c r="Z102" s="372"/>
      <c r="AA102" s="372"/>
      <c r="AB102" s="372"/>
      <c r="AC102" s="372"/>
      <c r="AD102" s="372"/>
      <c r="AE102" s="299">
        <f>S102</f>
        <v>20600000</v>
      </c>
      <c r="AF102" s="372"/>
      <c r="AG102" s="261"/>
      <c r="AH102" s="372"/>
      <c r="AI102" s="372"/>
      <c r="AJ102" s="295" t="s">
        <v>1199</v>
      </c>
    </row>
    <row r="103" spans="2:36" ht="67.5" customHeight="1">
      <c r="B103" s="293" t="s">
        <v>591</v>
      </c>
      <c r="C103" s="293" t="s">
        <v>590</v>
      </c>
      <c r="D103" s="255" t="s">
        <v>1198</v>
      </c>
      <c r="E103" s="372" t="s">
        <v>1156</v>
      </c>
      <c r="F103" s="255"/>
      <c r="G103" s="255"/>
      <c r="H103" s="364" t="s">
        <v>677</v>
      </c>
      <c r="I103" s="364" t="s">
        <v>678</v>
      </c>
      <c r="J103" s="1080"/>
      <c r="K103" s="1080"/>
      <c r="L103" s="372"/>
      <c r="M103" s="372"/>
      <c r="N103" s="372"/>
      <c r="O103" s="372"/>
      <c r="P103" s="372"/>
      <c r="Q103" s="379">
        <v>48400000</v>
      </c>
      <c r="R103" s="372"/>
      <c r="S103" s="299"/>
      <c r="T103" s="372"/>
      <c r="U103" s="372"/>
      <c r="V103" s="372"/>
      <c r="W103" s="372"/>
      <c r="X103" s="372"/>
      <c r="Y103" s="372"/>
      <c r="Z103" s="372"/>
      <c r="AA103" s="372"/>
      <c r="AB103" s="372"/>
      <c r="AC103" s="379"/>
      <c r="AD103" s="372"/>
      <c r="AE103" s="299">
        <f>Q103</f>
        <v>48400000</v>
      </c>
      <c r="AF103" s="372"/>
      <c r="AG103" s="261"/>
      <c r="AH103" s="372"/>
      <c r="AI103" s="372"/>
      <c r="AJ103" s="295" t="s">
        <v>1199</v>
      </c>
    </row>
    <row r="104" spans="2:36" ht="11.25">
      <c r="B104" s="253" t="s">
        <v>1089</v>
      </c>
      <c r="C104" s="1024" t="s">
        <v>1067</v>
      </c>
      <c r="D104" s="1024"/>
      <c r="E104" s="1024"/>
      <c r="F104" s="1024"/>
      <c r="G104" s="1024"/>
      <c r="H104" s="1024"/>
      <c r="I104" s="1024"/>
      <c r="J104" s="1024"/>
      <c r="K104" s="1024"/>
      <c r="L104" s="1024"/>
      <c r="M104" s="1024"/>
      <c r="N104" s="1024"/>
      <c r="O104" s="1024"/>
      <c r="P104" s="1024"/>
      <c r="Q104" s="1024"/>
      <c r="R104" s="1024"/>
      <c r="S104" s="1024"/>
      <c r="T104" s="278"/>
      <c r="U104" s="1047"/>
      <c r="V104" s="1048"/>
      <c r="W104" s="1048"/>
      <c r="X104" s="1048"/>
      <c r="Y104" s="1048"/>
      <c r="Z104" s="1048"/>
      <c r="AA104" s="1048"/>
      <c r="AB104" s="1048"/>
      <c r="AC104" s="1048"/>
      <c r="AD104" s="1048"/>
      <c r="AE104" s="1048"/>
      <c r="AF104" s="1048"/>
      <c r="AG104" s="1048"/>
      <c r="AH104" s="1048"/>
      <c r="AI104" s="1048"/>
      <c r="AJ104" s="1048"/>
    </row>
    <row r="105" spans="2:36" ht="11.25">
      <c r="B105" s="306" t="s">
        <v>1123</v>
      </c>
      <c r="C105" s="1024" t="s">
        <v>696</v>
      </c>
      <c r="D105" s="1024"/>
      <c r="E105" s="1024"/>
      <c r="F105" s="1024"/>
      <c r="G105" s="1024"/>
      <c r="H105" s="1024"/>
      <c r="I105" s="1024"/>
      <c r="J105" s="1024"/>
      <c r="K105" s="1024"/>
      <c r="L105" s="1024"/>
      <c r="M105" s="1024"/>
      <c r="N105" s="1024"/>
      <c r="O105" s="1024"/>
      <c r="P105" s="1024"/>
      <c r="Q105" s="1024"/>
      <c r="R105" s="1024"/>
      <c r="S105" s="1024"/>
      <c r="T105" s="307"/>
      <c r="U105" s="307"/>
      <c r="V105" s="308"/>
      <c r="W105" s="308"/>
      <c r="X105" s="308"/>
      <c r="Y105" s="308"/>
      <c r="Z105" s="308"/>
      <c r="AA105" s="308"/>
      <c r="AB105" s="308"/>
      <c r="AC105" s="308"/>
      <c r="AD105" s="308"/>
      <c r="AE105" s="308"/>
      <c r="AF105" s="308"/>
      <c r="AG105" s="308"/>
      <c r="AH105" s="308"/>
      <c r="AI105" s="308"/>
      <c r="AJ105" s="308"/>
    </row>
    <row r="106" spans="2:36" ht="11.25">
      <c r="B106" s="306" t="s">
        <v>1122</v>
      </c>
      <c r="C106" s="1024" t="s">
        <v>698</v>
      </c>
      <c r="D106" s="1024"/>
      <c r="E106" s="1024"/>
      <c r="F106" s="1024"/>
      <c r="G106" s="1024"/>
      <c r="H106" s="1024"/>
      <c r="I106" s="1024"/>
      <c r="J106" s="1024"/>
      <c r="K106" s="1024"/>
      <c r="L106" s="1024"/>
      <c r="M106" s="1024"/>
      <c r="N106" s="1024"/>
      <c r="O106" s="1024"/>
      <c r="P106" s="1024"/>
      <c r="Q106" s="1024"/>
      <c r="R106" s="1024"/>
      <c r="S106" s="1024"/>
      <c r="T106" s="307"/>
      <c r="U106" s="307"/>
      <c r="V106" s="308"/>
      <c r="W106" s="308"/>
      <c r="X106" s="308"/>
      <c r="Y106" s="308"/>
      <c r="Z106" s="308"/>
      <c r="AA106" s="308"/>
      <c r="AB106" s="308"/>
      <c r="AC106" s="308"/>
      <c r="AD106" s="308"/>
      <c r="AE106" s="308"/>
      <c r="AF106" s="308"/>
      <c r="AG106" s="308"/>
      <c r="AH106" s="308"/>
      <c r="AI106" s="308"/>
      <c r="AJ106" s="308"/>
    </row>
    <row r="107" spans="2:36" ht="11.25">
      <c r="B107" s="253" t="s">
        <v>1121</v>
      </c>
      <c r="C107" s="1025" t="s">
        <v>528</v>
      </c>
      <c r="D107" s="1025"/>
      <c r="E107" s="1025"/>
      <c r="F107" s="1025"/>
      <c r="G107" s="1025"/>
      <c r="H107" s="1025"/>
      <c r="I107" s="1025"/>
      <c r="J107" s="1025"/>
      <c r="K107" s="1025"/>
      <c r="L107" s="1025"/>
      <c r="M107" s="1025"/>
      <c r="N107" s="1025"/>
      <c r="O107" s="1026" t="s">
        <v>1090</v>
      </c>
      <c r="P107" s="1026"/>
      <c r="Q107" s="1026"/>
      <c r="R107" s="1026"/>
      <c r="S107" s="1026"/>
      <c r="T107" s="1026"/>
      <c r="U107" s="1026"/>
      <c r="V107" s="1026"/>
      <c r="W107" s="1026"/>
      <c r="X107" s="1026"/>
      <c r="Y107" s="1026"/>
      <c r="Z107" s="1026"/>
      <c r="AA107" s="1026"/>
      <c r="AB107" s="1026"/>
      <c r="AC107" s="1026"/>
      <c r="AD107" s="1026"/>
      <c r="AE107" s="1026"/>
      <c r="AF107" s="1026"/>
      <c r="AG107" s="1054" t="s">
        <v>1091</v>
      </c>
      <c r="AH107" s="1054"/>
      <c r="AI107" s="1054"/>
      <c r="AJ107" s="1054"/>
    </row>
    <row r="108" spans="2:36" ht="15" customHeight="1">
      <c r="B108" s="1046" t="s">
        <v>1125</v>
      </c>
      <c r="C108" s="1039" t="s">
        <v>1092</v>
      </c>
      <c r="D108" s="1039"/>
      <c r="E108" s="1039"/>
      <c r="F108" s="1039"/>
      <c r="G108" s="1039"/>
      <c r="H108" s="1016" t="s">
        <v>1093</v>
      </c>
      <c r="I108" s="1016"/>
      <c r="J108" s="1037" t="s">
        <v>1094</v>
      </c>
      <c r="K108" s="1037" t="s">
        <v>1095</v>
      </c>
      <c r="L108" s="1038" t="s">
        <v>1124</v>
      </c>
      <c r="M108" s="1040" t="s">
        <v>1096</v>
      </c>
      <c r="N108" s="1040" t="s">
        <v>1097</v>
      </c>
      <c r="O108" s="1027" t="s">
        <v>1098</v>
      </c>
      <c r="P108" s="1027"/>
      <c r="Q108" s="1027" t="s">
        <v>1099</v>
      </c>
      <c r="R108" s="1027"/>
      <c r="S108" s="1027" t="s">
        <v>1100</v>
      </c>
      <c r="T108" s="1027"/>
      <c r="U108" s="1027" t="s">
        <v>1101</v>
      </c>
      <c r="V108" s="1027"/>
      <c r="W108" s="1027" t="s">
        <v>1102</v>
      </c>
      <c r="X108" s="1027"/>
      <c r="Y108" s="1027" t="s">
        <v>1103</v>
      </c>
      <c r="Z108" s="1027"/>
      <c r="AA108" s="1027" t="s">
        <v>1104</v>
      </c>
      <c r="AB108" s="1027"/>
      <c r="AC108" s="1027" t="s">
        <v>1105</v>
      </c>
      <c r="AD108" s="1027"/>
      <c r="AE108" s="1027" t="s">
        <v>1106</v>
      </c>
      <c r="AF108" s="1027"/>
      <c r="AG108" s="1057" t="s">
        <v>1107</v>
      </c>
      <c r="AH108" s="1018" t="s">
        <v>1108</v>
      </c>
      <c r="AI108" s="1041" t="s">
        <v>1109</v>
      </c>
      <c r="AJ108" s="1018" t="s">
        <v>1110</v>
      </c>
    </row>
    <row r="109" spans="2:36" ht="33.75">
      <c r="B109" s="1046"/>
      <c r="C109" s="1039"/>
      <c r="D109" s="1039"/>
      <c r="E109" s="1039"/>
      <c r="F109" s="1039"/>
      <c r="G109" s="1039"/>
      <c r="H109" s="1016"/>
      <c r="I109" s="1016"/>
      <c r="J109" s="1037" t="s">
        <v>1094</v>
      </c>
      <c r="K109" s="1037"/>
      <c r="L109" s="1038"/>
      <c r="M109" s="1040"/>
      <c r="N109" s="1040"/>
      <c r="O109" s="360" t="s">
        <v>1111</v>
      </c>
      <c r="P109" s="361" t="s">
        <v>1112</v>
      </c>
      <c r="Q109" s="360" t="s">
        <v>1111</v>
      </c>
      <c r="R109" s="361" t="s">
        <v>1112</v>
      </c>
      <c r="S109" s="360" t="s">
        <v>1111</v>
      </c>
      <c r="T109" s="361" t="s">
        <v>1112</v>
      </c>
      <c r="U109" s="360" t="s">
        <v>1111</v>
      </c>
      <c r="V109" s="361" t="s">
        <v>1112</v>
      </c>
      <c r="W109" s="360" t="s">
        <v>1111</v>
      </c>
      <c r="X109" s="361" t="s">
        <v>1112</v>
      </c>
      <c r="Y109" s="360" t="s">
        <v>1111</v>
      </c>
      <c r="Z109" s="361" t="s">
        <v>1112</v>
      </c>
      <c r="AA109" s="360" t="s">
        <v>1111</v>
      </c>
      <c r="AB109" s="361" t="s">
        <v>1113</v>
      </c>
      <c r="AC109" s="360" t="s">
        <v>1111</v>
      </c>
      <c r="AD109" s="361" t="s">
        <v>1113</v>
      </c>
      <c r="AE109" s="360" t="s">
        <v>1111</v>
      </c>
      <c r="AF109" s="361" t="s">
        <v>1113</v>
      </c>
      <c r="AG109" s="1057"/>
      <c r="AH109" s="1018"/>
      <c r="AI109" s="1041"/>
      <c r="AJ109" s="1018"/>
    </row>
    <row r="110" spans="2:36" ht="53.25" customHeight="1">
      <c r="B110" s="305" t="s">
        <v>1151</v>
      </c>
      <c r="C110" s="1045" t="s">
        <v>699</v>
      </c>
      <c r="D110" s="1045"/>
      <c r="E110" s="1045"/>
      <c r="F110" s="1045"/>
      <c r="G110" s="1045"/>
      <c r="H110" s="1017" t="s">
        <v>700</v>
      </c>
      <c r="I110" s="1017"/>
      <c r="J110" s="362"/>
      <c r="K110" s="362"/>
      <c r="L110" s="262"/>
      <c r="M110" s="263"/>
      <c r="N110" s="263"/>
      <c r="O110" s="264">
        <f>SUM(O113:O160)</f>
        <v>18540000</v>
      </c>
      <c r="P110" s="264">
        <f aca="true" t="shared" si="16" ref="P110:AD110">SUM(P113:P160)</f>
        <v>0</v>
      </c>
      <c r="Q110" s="264">
        <f t="shared" si="16"/>
        <v>145300000</v>
      </c>
      <c r="R110" s="264">
        <f t="shared" si="16"/>
        <v>0</v>
      </c>
      <c r="S110" s="264">
        <f t="shared" si="16"/>
        <v>12350000</v>
      </c>
      <c r="T110" s="264">
        <f t="shared" si="16"/>
        <v>0</v>
      </c>
      <c r="U110" s="264">
        <f t="shared" si="16"/>
        <v>0</v>
      </c>
      <c r="V110" s="264">
        <f t="shared" si="16"/>
        <v>0</v>
      </c>
      <c r="W110" s="264">
        <f t="shared" si="16"/>
        <v>0</v>
      </c>
      <c r="X110" s="264">
        <f t="shared" si="16"/>
        <v>0</v>
      </c>
      <c r="Y110" s="264">
        <f t="shared" si="16"/>
        <v>0</v>
      </c>
      <c r="Z110" s="264">
        <f t="shared" si="16"/>
        <v>0</v>
      </c>
      <c r="AA110" s="264">
        <f t="shared" si="16"/>
        <v>0</v>
      </c>
      <c r="AB110" s="264">
        <f t="shared" si="16"/>
        <v>0</v>
      </c>
      <c r="AC110" s="264">
        <f t="shared" si="16"/>
        <v>520470000</v>
      </c>
      <c r="AD110" s="264">
        <f t="shared" si="16"/>
        <v>0</v>
      </c>
      <c r="AE110" s="264">
        <f>SUM(AE113:AE160)</f>
        <v>696660000</v>
      </c>
      <c r="AF110" s="264">
        <f>SUM(AF113:AF115)</f>
        <v>0</v>
      </c>
      <c r="AG110" s="265"/>
      <c r="AH110" s="265"/>
      <c r="AI110" s="265"/>
      <c r="AJ110" s="266"/>
    </row>
    <row r="111" spans="2:36" ht="11.25">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8"/>
      <c r="AA111" s="1028"/>
      <c r="AB111" s="1028"/>
      <c r="AC111" s="1028"/>
      <c r="AD111" s="1028"/>
      <c r="AE111" s="1028"/>
      <c r="AF111" s="1028"/>
      <c r="AG111" s="1028"/>
      <c r="AH111" s="1028"/>
      <c r="AI111" s="1028"/>
      <c r="AJ111" s="1028"/>
    </row>
    <row r="112" spans="2:36" ht="60.75" customHeight="1">
      <c r="B112" s="267" t="s">
        <v>17</v>
      </c>
      <c r="C112" s="268" t="s">
        <v>1114</v>
      </c>
      <c r="D112" s="268" t="s">
        <v>1115</v>
      </c>
      <c r="E112" s="268" t="s">
        <v>1116</v>
      </c>
      <c r="F112" s="268" t="s">
        <v>1117</v>
      </c>
      <c r="G112" s="268" t="s">
        <v>1118</v>
      </c>
      <c r="H112" s="269" t="s">
        <v>1129</v>
      </c>
      <c r="I112" s="268" t="s">
        <v>1119</v>
      </c>
      <c r="J112" s="270"/>
      <c r="K112" s="270"/>
      <c r="L112" s="270"/>
      <c r="M112" s="270"/>
      <c r="N112" s="270"/>
      <c r="O112" s="271">
        <f>SUM(O113:O160)</f>
        <v>18540000</v>
      </c>
      <c r="P112" s="271">
        <f aca="true" t="shared" si="17" ref="P112:AD112">SUM(P113:P160)</f>
        <v>0</v>
      </c>
      <c r="Q112" s="271">
        <f t="shared" si="17"/>
        <v>145300000</v>
      </c>
      <c r="R112" s="271">
        <f t="shared" si="17"/>
        <v>0</v>
      </c>
      <c r="S112" s="271">
        <f t="shared" si="17"/>
        <v>12350000</v>
      </c>
      <c r="T112" s="271">
        <f t="shared" si="17"/>
        <v>0</v>
      </c>
      <c r="U112" s="271">
        <f t="shared" si="17"/>
        <v>0</v>
      </c>
      <c r="V112" s="271">
        <f t="shared" si="17"/>
        <v>0</v>
      </c>
      <c r="W112" s="271">
        <f t="shared" si="17"/>
        <v>0</v>
      </c>
      <c r="X112" s="271">
        <f t="shared" si="17"/>
        <v>0</v>
      </c>
      <c r="Y112" s="271">
        <f t="shared" si="17"/>
        <v>0</v>
      </c>
      <c r="Z112" s="271">
        <f t="shared" si="17"/>
        <v>0</v>
      </c>
      <c r="AA112" s="271">
        <f t="shared" si="17"/>
        <v>0</v>
      </c>
      <c r="AB112" s="271">
        <f t="shared" si="17"/>
        <v>0</v>
      </c>
      <c r="AC112" s="271">
        <f t="shared" si="17"/>
        <v>520470000</v>
      </c>
      <c r="AD112" s="271">
        <f t="shared" si="17"/>
        <v>0</v>
      </c>
      <c r="AE112" s="271">
        <f>SUM(O112:AD112)</f>
        <v>696660000</v>
      </c>
      <c r="AF112" s="272">
        <f>SUM(AF113:AF117)</f>
        <v>0</v>
      </c>
      <c r="AG112" s="274">
        <f>SUM(AG113:AG117)</f>
        <v>0</v>
      </c>
      <c r="AH112" s="363"/>
      <c r="AI112" s="363"/>
      <c r="AJ112" s="275"/>
    </row>
    <row r="113" spans="2:36" ht="73.5" customHeight="1">
      <c r="B113" s="1023" t="s">
        <v>704</v>
      </c>
      <c r="C113" s="1023"/>
      <c r="D113" s="255" t="s">
        <v>1204</v>
      </c>
      <c r="E113" s="255" t="s">
        <v>1156</v>
      </c>
      <c r="F113" s="399"/>
      <c r="G113" s="399"/>
      <c r="H113" s="1022" t="s">
        <v>705</v>
      </c>
      <c r="I113" s="1022" t="s">
        <v>706</v>
      </c>
      <c r="J113" s="1085"/>
      <c r="K113" s="1085">
        <v>0.15</v>
      </c>
      <c r="L113" s="1064"/>
      <c r="M113" s="1064"/>
      <c r="N113" s="1064"/>
      <c r="O113" s="1030"/>
      <c r="P113" s="1030"/>
      <c r="Q113" s="1073">
        <v>48400000</v>
      </c>
      <c r="R113" s="1030"/>
      <c r="S113" s="1030"/>
      <c r="T113" s="1030"/>
      <c r="U113" s="1030"/>
      <c r="V113" s="1030"/>
      <c r="W113" s="1030"/>
      <c r="X113" s="1030"/>
      <c r="Y113" s="1030"/>
      <c r="Z113" s="1030"/>
      <c r="AA113" s="1030"/>
      <c r="AB113" s="1030"/>
      <c r="AC113" s="1073">
        <v>268000000</v>
      </c>
      <c r="AD113" s="1030"/>
      <c r="AE113" s="1031">
        <f>Q113+AC113</f>
        <v>316400000</v>
      </c>
      <c r="AF113" s="1031"/>
      <c r="AG113" s="1033" t="s">
        <v>1179</v>
      </c>
      <c r="AH113" s="1032" t="s">
        <v>1158</v>
      </c>
      <c r="AI113" s="1032"/>
      <c r="AJ113" s="1019" t="s">
        <v>880</v>
      </c>
    </row>
    <row r="114" spans="2:36" ht="108" customHeight="1">
      <c r="B114" s="1023"/>
      <c r="C114" s="1023"/>
      <c r="D114" s="255" t="s">
        <v>1207</v>
      </c>
      <c r="E114" s="255" t="s">
        <v>1156</v>
      </c>
      <c r="F114" s="399"/>
      <c r="G114" s="399"/>
      <c r="H114" s="1022"/>
      <c r="I114" s="1022"/>
      <c r="J114" s="1080"/>
      <c r="K114" s="1080"/>
      <c r="L114" s="1064"/>
      <c r="M114" s="1064"/>
      <c r="N114" s="1064"/>
      <c r="O114" s="1030"/>
      <c r="P114" s="1030"/>
      <c r="Q114" s="1086"/>
      <c r="R114" s="1030"/>
      <c r="S114" s="1030"/>
      <c r="T114" s="1030"/>
      <c r="U114" s="1030"/>
      <c r="V114" s="1030"/>
      <c r="W114" s="1030"/>
      <c r="X114" s="1030"/>
      <c r="Y114" s="1030"/>
      <c r="Z114" s="1030"/>
      <c r="AA114" s="1030"/>
      <c r="AB114" s="1030"/>
      <c r="AC114" s="1086"/>
      <c r="AD114" s="1030"/>
      <c r="AE114" s="1031"/>
      <c r="AF114" s="1031"/>
      <c r="AG114" s="1033"/>
      <c r="AH114" s="1032"/>
      <c r="AI114" s="1032"/>
      <c r="AJ114" s="1019"/>
    </row>
    <row r="115" spans="2:36" ht="45">
      <c r="B115" s="1023"/>
      <c r="C115" s="1023"/>
      <c r="D115" s="255" t="s">
        <v>1205</v>
      </c>
      <c r="E115" s="255" t="s">
        <v>1156</v>
      </c>
      <c r="F115" s="399"/>
      <c r="G115" s="399"/>
      <c r="H115" s="1022"/>
      <c r="I115" s="1022"/>
      <c r="J115" s="1080"/>
      <c r="K115" s="1080"/>
      <c r="L115" s="1064"/>
      <c r="M115" s="1064"/>
      <c r="N115" s="1064"/>
      <c r="O115" s="1030"/>
      <c r="P115" s="1030"/>
      <c r="Q115" s="1086"/>
      <c r="R115" s="1030"/>
      <c r="S115" s="1030"/>
      <c r="T115" s="1030"/>
      <c r="U115" s="1030"/>
      <c r="V115" s="1030"/>
      <c r="W115" s="1030"/>
      <c r="X115" s="1030"/>
      <c r="Y115" s="1030"/>
      <c r="Z115" s="1030"/>
      <c r="AA115" s="1030"/>
      <c r="AB115" s="1030"/>
      <c r="AC115" s="1086"/>
      <c r="AD115" s="1030"/>
      <c r="AE115" s="1031"/>
      <c r="AF115" s="1031"/>
      <c r="AG115" s="1033"/>
      <c r="AH115" s="1032"/>
      <c r="AI115" s="1032"/>
      <c r="AJ115" s="1020"/>
    </row>
    <row r="116" spans="2:36" ht="45">
      <c r="B116" s="1023"/>
      <c r="C116" s="1023"/>
      <c r="D116" s="255" t="s">
        <v>1208</v>
      </c>
      <c r="E116" s="255"/>
      <c r="F116" s="399"/>
      <c r="G116" s="399"/>
      <c r="H116" s="1022"/>
      <c r="I116" s="1022"/>
      <c r="J116" s="1080"/>
      <c r="K116" s="1080"/>
      <c r="L116" s="1064"/>
      <c r="M116" s="1064"/>
      <c r="N116" s="1064"/>
      <c r="O116" s="1030"/>
      <c r="P116" s="1030"/>
      <c r="Q116" s="1086"/>
      <c r="R116" s="1030"/>
      <c r="S116" s="1030"/>
      <c r="T116" s="1030"/>
      <c r="U116" s="1030"/>
      <c r="V116" s="1030"/>
      <c r="W116" s="1030"/>
      <c r="X116" s="1030"/>
      <c r="Y116" s="1030"/>
      <c r="Z116" s="1030"/>
      <c r="AA116" s="1030"/>
      <c r="AB116" s="1030"/>
      <c r="AC116" s="1086"/>
      <c r="AD116" s="1030"/>
      <c r="AE116" s="1031"/>
      <c r="AF116" s="1031"/>
      <c r="AG116" s="1033"/>
      <c r="AH116" s="1032"/>
      <c r="AI116" s="1032"/>
      <c r="AJ116" s="1020"/>
    </row>
    <row r="117" spans="2:36" ht="45">
      <c r="B117" s="1023"/>
      <c r="C117" s="1023"/>
      <c r="D117" s="255" t="s">
        <v>1206</v>
      </c>
      <c r="E117" s="255" t="s">
        <v>1156</v>
      </c>
      <c r="F117" s="399"/>
      <c r="G117" s="399"/>
      <c r="H117" s="1022"/>
      <c r="I117" s="1022"/>
      <c r="J117" s="1080"/>
      <c r="K117" s="1080"/>
      <c r="L117" s="1064"/>
      <c r="M117" s="1064"/>
      <c r="N117" s="1064"/>
      <c r="O117" s="1030"/>
      <c r="P117" s="1030"/>
      <c r="Q117" s="1074"/>
      <c r="R117" s="1030"/>
      <c r="S117" s="1030"/>
      <c r="T117" s="1030"/>
      <c r="U117" s="1030"/>
      <c r="V117" s="1030"/>
      <c r="W117" s="1030"/>
      <c r="X117" s="1030"/>
      <c r="Y117" s="1030"/>
      <c r="Z117" s="1030"/>
      <c r="AA117" s="1030"/>
      <c r="AB117" s="1030"/>
      <c r="AC117" s="1074"/>
      <c r="AD117" s="1030"/>
      <c r="AE117" s="1031"/>
      <c r="AF117" s="1031"/>
      <c r="AG117" s="1033"/>
      <c r="AH117" s="1032"/>
      <c r="AI117" s="1032"/>
      <c r="AJ117" s="1020"/>
    </row>
    <row r="118" spans="2:36" ht="33.75">
      <c r="B118" s="1059" t="s">
        <v>712</v>
      </c>
      <c r="C118" s="1023"/>
      <c r="D118" s="255" t="s">
        <v>1209</v>
      </c>
      <c r="E118" s="372"/>
      <c r="F118" s="399"/>
      <c r="G118" s="399"/>
      <c r="H118" s="1022" t="s">
        <v>709</v>
      </c>
      <c r="I118" s="1022" t="s">
        <v>710</v>
      </c>
      <c r="J118" s="1071"/>
      <c r="K118" s="1071">
        <v>1</v>
      </c>
      <c r="L118" s="1071"/>
      <c r="M118" s="1071"/>
      <c r="N118" s="1071"/>
      <c r="O118" s="1071"/>
      <c r="P118" s="1071"/>
      <c r="Q118" s="1071"/>
      <c r="R118" s="1071"/>
      <c r="S118" s="1071"/>
      <c r="T118" s="1071"/>
      <c r="U118" s="1071"/>
      <c r="V118" s="1071"/>
      <c r="W118" s="1071"/>
      <c r="X118" s="1071"/>
      <c r="Y118" s="1071"/>
      <c r="Z118" s="1071"/>
      <c r="AA118" s="1071"/>
      <c r="AB118" s="1071"/>
      <c r="AC118" s="1071"/>
      <c r="AD118" s="1071"/>
      <c r="AE118" s="1071"/>
      <c r="AF118" s="1071"/>
      <c r="AG118" s="1071"/>
      <c r="AH118" s="1071"/>
      <c r="AI118" s="1071"/>
      <c r="AJ118" s="1071"/>
    </row>
    <row r="119" spans="2:36" ht="33.75">
      <c r="B119" s="1088"/>
      <c r="C119" s="1023"/>
      <c r="D119" s="255" t="s">
        <v>1217</v>
      </c>
      <c r="E119" s="372"/>
      <c r="F119" s="399"/>
      <c r="G119" s="399"/>
      <c r="H119" s="1022"/>
      <c r="I119" s="1022"/>
      <c r="J119" s="1087"/>
      <c r="K119" s="1087"/>
      <c r="L119" s="1087"/>
      <c r="M119" s="1087"/>
      <c r="N119" s="1087"/>
      <c r="O119" s="1087"/>
      <c r="P119" s="1087"/>
      <c r="Q119" s="1087"/>
      <c r="R119" s="1087"/>
      <c r="S119" s="1087"/>
      <c r="T119" s="1087"/>
      <c r="U119" s="1087"/>
      <c r="V119" s="1087"/>
      <c r="W119" s="1087"/>
      <c r="X119" s="1087"/>
      <c r="Y119" s="1087"/>
      <c r="Z119" s="1087"/>
      <c r="AA119" s="1087"/>
      <c r="AB119" s="1087"/>
      <c r="AC119" s="1087"/>
      <c r="AD119" s="1087"/>
      <c r="AE119" s="1087"/>
      <c r="AF119" s="1087"/>
      <c r="AG119" s="1087"/>
      <c r="AH119" s="1087"/>
      <c r="AI119" s="1087"/>
      <c r="AJ119" s="1087"/>
    </row>
    <row r="120" spans="2:36" ht="33.75">
      <c r="B120" s="1088"/>
      <c r="C120" s="1023"/>
      <c r="D120" s="255" t="s">
        <v>1210</v>
      </c>
      <c r="E120" s="372"/>
      <c r="F120" s="399"/>
      <c r="G120" s="399"/>
      <c r="H120" s="1022"/>
      <c r="I120" s="1022"/>
      <c r="J120" s="1087"/>
      <c r="K120" s="1087"/>
      <c r="L120" s="1087"/>
      <c r="M120" s="1087"/>
      <c r="N120" s="1087"/>
      <c r="O120" s="1087"/>
      <c r="P120" s="1087"/>
      <c r="Q120" s="1087"/>
      <c r="R120" s="1087"/>
      <c r="S120" s="1087"/>
      <c r="T120" s="1087"/>
      <c r="U120" s="1087"/>
      <c r="V120" s="1087"/>
      <c r="W120" s="1087"/>
      <c r="X120" s="1087"/>
      <c r="Y120" s="1087"/>
      <c r="Z120" s="1087"/>
      <c r="AA120" s="1087"/>
      <c r="AB120" s="1087"/>
      <c r="AC120" s="1087"/>
      <c r="AD120" s="1087"/>
      <c r="AE120" s="1087"/>
      <c r="AF120" s="1087"/>
      <c r="AG120" s="1087"/>
      <c r="AH120" s="1087"/>
      <c r="AI120" s="1087"/>
      <c r="AJ120" s="1087"/>
    </row>
    <row r="121" spans="2:36" ht="24.75" customHeight="1">
      <c r="B121" s="1088"/>
      <c r="C121" s="1023"/>
      <c r="D121" s="255" t="s">
        <v>1218</v>
      </c>
      <c r="E121" s="372"/>
      <c r="F121" s="372"/>
      <c r="G121" s="372"/>
      <c r="H121" s="1022"/>
      <c r="I121" s="1022"/>
      <c r="J121" s="1072"/>
      <c r="K121" s="1072"/>
      <c r="L121" s="1072"/>
      <c r="M121" s="1072"/>
      <c r="N121" s="1072"/>
      <c r="O121" s="1072"/>
      <c r="P121" s="1072"/>
      <c r="Q121" s="1072"/>
      <c r="R121" s="1072"/>
      <c r="S121" s="1072"/>
      <c r="T121" s="1072"/>
      <c r="U121" s="1072"/>
      <c r="V121" s="1072"/>
      <c r="W121" s="1072"/>
      <c r="X121" s="1072"/>
      <c r="Y121" s="1072"/>
      <c r="Z121" s="1072"/>
      <c r="AA121" s="1072"/>
      <c r="AB121" s="1072"/>
      <c r="AC121" s="1072"/>
      <c r="AD121" s="1072"/>
      <c r="AE121" s="1072"/>
      <c r="AF121" s="1072"/>
      <c r="AG121" s="1072"/>
      <c r="AH121" s="1072"/>
      <c r="AI121" s="1072"/>
      <c r="AJ121" s="1072"/>
    </row>
    <row r="122" spans="2:36" ht="68.25" customHeight="1">
      <c r="B122" s="1088"/>
      <c r="C122" s="1023"/>
      <c r="D122" s="255" t="s">
        <v>1211</v>
      </c>
      <c r="E122" s="372"/>
      <c r="F122" s="372"/>
      <c r="G122" s="372"/>
      <c r="H122" s="1022" t="s">
        <v>713</v>
      </c>
      <c r="I122" s="1022" t="s">
        <v>714</v>
      </c>
      <c r="J122" s="1071"/>
      <c r="K122" s="1071">
        <v>100</v>
      </c>
      <c r="L122" s="1071"/>
      <c r="M122" s="1071"/>
      <c r="N122" s="1071"/>
      <c r="O122" s="1071"/>
      <c r="P122" s="1071"/>
      <c r="Q122" s="1071"/>
      <c r="R122" s="1071"/>
      <c r="S122" s="1071"/>
      <c r="T122" s="1068"/>
      <c r="U122" s="1068"/>
      <c r="V122" s="1068"/>
      <c r="W122" s="1068"/>
      <c r="X122" s="1068"/>
      <c r="Y122" s="1068"/>
      <c r="Z122" s="1068"/>
      <c r="AA122" s="1068"/>
      <c r="AB122" s="1068"/>
      <c r="AC122" s="1092">
        <v>12500000</v>
      </c>
      <c r="AD122" s="1106"/>
      <c r="AE122" s="1083">
        <f>AC122</f>
        <v>12500000</v>
      </c>
      <c r="AF122" s="1106"/>
      <c r="AG122" s="1106"/>
      <c r="AH122" s="1106"/>
      <c r="AI122" s="1106"/>
      <c r="AJ122" s="1106"/>
    </row>
    <row r="123" spans="2:36" ht="33.75">
      <c r="B123" s="1060"/>
      <c r="C123" s="1023"/>
      <c r="D123" s="255" t="s">
        <v>1212</v>
      </c>
      <c r="E123" s="372"/>
      <c r="F123" s="372"/>
      <c r="G123" s="372"/>
      <c r="H123" s="1022"/>
      <c r="I123" s="1022"/>
      <c r="J123" s="1072"/>
      <c r="K123" s="1072"/>
      <c r="L123" s="1072"/>
      <c r="M123" s="1072"/>
      <c r="N123" s="1072"/>
      <c r="O123" s="1072"/>
      <c r="P123" s="1072"/>
      <c r="Q123" s="1072"/>
      <c r="R123" s="1072"/>
      <c r="S123" s="1072"/>
      <c r="T123" s="1069"/>
      <c r="U123" s="1069"/>
      <c r="V123" s="1069"/>
      <c r="W123" s="1069"/>
      <c r="X123" s="1069"/>
      <c r="Y123" s="1069"/>
      <c r="Z123" s="1069"/>
      <c r="AA123" s="1069"/>
      <c r="AB123" s="1069"/>
      <c r="AC123" s="1094"/>
      <c r="AD123" s="1107"/>
      <c r="AE123" s="1105"/>
      <c r="AF123" s="1107"/>
      <c r="AG123" s="1107"/>
      <c r="AH123" s="1107"/>
      <c r="AI123" s="1107"/>
      <c r="AJ123" s="1107"/>
    </row>
    <row r="124" spans="2:36" ht="22.5" customHeight="1">
      <c r="B124" s="1023" t="s">
        <v>718</v>
      </c>
      <c r="C124" s="1023"/>
      <c r="D124" s="255" t="s">
        <v>1213</v>
      </c>
      <c r="E124" s="372"/>
      <c r="F124" s="399"/>
      <c r="G124" s="399"/>
      <c r="H124" s="1022" t="s">
        <v>719</v>
      </c>
      <c r="I124" s="1022" t="s">
        <v>720</v>
      </c>
      <c r="J124" s="1071"/>
      <c r="K124" s="1071">
        <v>2</v>
      </c>
      <c r="L124" s="1071"/>
      <c r="M124" s="1071"/>
      <c r="N124" s="1071"/>
      <c r="O124" s="1071"/>
      <c r="P124" s="1071"/>
      <c r="Q124" s="1092">
        <v>31000000</v>
      </c>
      <c r="R124" s="1071"/>
      <c r="S124" s="1068"/>
      <c r="T124" s="1071"/>
      <c r="U124" s="1071"/>
      <c r="V124" s="1071"/>
      <c r="W124" s="1071"/>
      <c r="X124" s="1071"/>
      <c r="Y124" s="1071"/>
      <c r="Z124" s="1071"/>
      <c r="AA124" s="1071"/>
      <c r="AB124" s="1071"/>
      <c r="AC124" s="1071"/>
      <c r="AD124" s="1071"/>
      <c r="AE124" s="1092">
        <f>SUM(N124:AD127)</f>
        <v>31000000</v>
      </c>
      <c r="AF124" s="1071"/>
      <c r="AG124" s="1071"/>
      <c r="AH124" s="1071"/>
      <c r="AI124" s="1071"/>
      <c r="AJ124" s="1071"/>
    </row>
    <row r="125" spans="2:36" ht="22.5">
      <c r="B125" s="1023"/>
      <c r="C125" s="1023"/>
      <c r="D125" s="255" t="s">
        <v>1214</v>
      </c>
      <c r="E125" s="372"/>
      <c r="F125" s="399"/>
      <c r="G125" s="399"/>
      <c r="H125" s="1022"/>
      <c r="I125" s="1022"/>
      <c r="J125" s="1087"/>
      <c r="K125" s="1087"/>
      <c r="L125" s="1087"/>
      <c r="M125" s="1087"/>
      <c r="N125" s="1087"/>
      <c r="O125" s="1087"/>
      <c r="P125" s="1087"/>
      <c r="Q125" s="1093"/>
      <c r="R125" s="1087"/>
      <c r="S125" s="1069"/>
      <c r="T125" s="1087"/>
      <c r="U125" s="1087"/>
      <c r="V125" s="1087"/>
      <c r="W125" s="1087"/>
      <c r="X125" s="1087"/>
      <c r="Y125" s="1087"/>
      <c r="Z125" s="1087"/>
      <c r="AA125" s="1087"/>
      <c r="AB125" s="1087"/>
      <c r="AC125" s="1087"/>
      <c r="AD125" s="1087"/>
      <c r="AE125" s="1108"/>
      <c r="AF125" s="1087"/>
      <c r="AG125" s="1087"/>
      <c r="AH125" s="1087"/>
      <c r="AI125" s="1087"/>
      <c r="AJ125" s="1087"/>
    </row>
    <row r="126" spans="2:36" ht="22.5">
      <c r="B126" s="1023"/>
      <c r="C126" s="1023"/>
      <c r="D126" s="255" t="s">
        <v>1215</v>
      </c>
      <c r="E126" s="372"/>
      <c r="F126" s="399"/>
      <c r="G126" s="399"/>
      <c r="H126" s="1022"/>
      <c r="I126" s="1022"/>
      <c r="J126" s="1087"/>
      <c r="K126" s="1087"/>
      <c r="L126" s="1087"/>
      <c r="M126" s="1087"/>
      <c r="N126" s="1087"/>
      <c r="O126" s="1087"/>
      <c r="P126" s="1087"/>
      <c r="Q126" s="1093"/>
      <c r="R126" s="1087"/>
      <c r="S126" s="1069"/>
      <c r="T126" s="1087"/>
      <c r="U126" s="1087"/>
      <c r="V126" s="1087"/>
      <c r="W126" s="1087"/>
      <c r="X126" s="1087"/>
      <c r="Y126" s="1087"/>
      <c r="Z126" s="1087"/>
      <c r="AA126" s="1087"/>
      <c r="AB126" s="1087"/>
      <c r="AC126" s="1087"/>
      <c r="AD126" s="1087"/>
      <c r="AE126" s="1108"/>
      <c r="AF126" s="1087"/>
      <c r="AG126" s="1087"/>
      <c r="AH126" s="1087"/>
      <c r="AI126" s="1087"/>
      <c r="AJ126" s="1087"/>
    </row>
    <row r="127" spans="2:36" ht="22.5">
      <c r="B127" s="1023"/>
      <c r="C127" s="1023"/>
      <c r="D127" s="255" t="s">
        <v>1216</v>
      </c>
      <c r="E127" s="372"/>
      <c r="F127" s="372"/>
      <c r="G127" s="372"/>
      <c r="H127" s="1022"/>
      <c r="I127" s="1022"/>
      <c r="J127" s="1072"/>
      <c r="K127" s="1072"/>
      <c r="L127" s="1072"/>
      <c r="M127" s="1072"/>
      <c r="N127" s="1072"/>
      <c r="O127" s="1072"/>
      <c r="P127" s="1072"/>
      <c r="Q127" s="1094"/>
      <c r="R127" s="1072"/>
      <c r="S127" s="1070"/>
      <c r="T127" s="1072"/>
      <c r="U127" s="1072"/>
      <c r="V127" s="1072"/>
      <c r="W127" s="1072"/>
      <c r="X127" s="1072"/>
      <c r="Y127" s="1072"/>
      <c r="Z127" s="1072"/>
      <c r="AA127" s="1072"/>
      <c r="AB127" s="1072"/>
      <c r="AC127" s="1072"/>
      <c r="AD127" s="1072"/>
      <c r="AE127" s="1109"/>
      <c r="AF127" s="1072"/>
      <c r="AG127" s="1072"/>
      <c r="AH127" s="1072"/>
      <c r="AI127" s="1072"/>
      <c r="AJ127" s="1072"/>
    </row>
    <row r="128" spans="2:36" ht="105" customHeight="1">
      <c r="B128" s="294" t="s">
        <v>704</v>
      </c>
      <c r="C128" s="293"/>
      <c r="D128" s="255" t="s">
        <v>1219</v>
      </c>
      <c r="E128" s="372"/>
      <c r="F128" s="372"/>
      <c r="G128" s="372"/>
      <c r="H128" s="364" t="s">
        <v>722</v>
      </c>
      <c r="I128" s="364" t="s">
        <v>723</v>
      </c>
      <c r="J128" s="373"/>
      <c r="K128" s="372">
        <v>1</v>
      </c>
      <c r="L128" s="372"/>
      <c r="M128" s="372"/>
      <c r="N128" s="372"/>
      <c r="O128" s="372"/>
      <c r="P128" s="372"/>
      <c r="Q128" s="372"/>
      <c r="R128" s="372"/>
      <c r="S128" s="376"/>
      <c r="T128" s="372"/>
      <c r="U128" s="372"/>
      <c r="V128" s="372"/>
      <c r="W128" s="372"/>
      <c r="X128" s="372"/>
      <c r="Y128" s="372"/>
      <c r="Z128" s="372"/>
      <c r="AA128" s="372"/>
      <c r="AB128" s="372"/>
      <c r="AC128" s="400">
        <v>4120000</v>
      </c>
      <c r="AD128" s="372"/>
      <c r="AE128" s="401">
        <f>SUM(P128:AC128)</f>
        <v>4120000</v>
      </c>
      <c r="AF128" s="372"/>
      <c r="AG128" s="261"/>
      <c r="AH128" s="372"/>
      <c r="AI128" s="372"/>
      <c r="AJ128" s="372"/>
    </row>
    <row r="129" spans="2:36" ht="63" customHeight="1">
      <c r="B129" s="1059" t="s">
        <v>728</v>
      </c>
      <c r="C129" s="293"/>
      <c r="D129" s="255" t="s">
        <v>1220</v>
      </c>
      <c r="E129" s="372"/>
      <c r="F129" s="399"/>
      <c r="G129" s="399"/>
      <c r="H129" s="1089" t="s">
        <v>729</v>
      </c>
      <c r="I129" s="1089" t="s">
        <v>730</v>
      </c>
      <c r="J129" s="1071"/>
      <c r="K129" s="1081">
        <v>30</v>
      </c>
      <c r="L129" s="1071"/>
      <c r="M129" s="1071"/>
      <c r="N129" s="1071"/>
      <c r="O129" s="1071"/>
      <c r="P129" s="1071"/>
      <c r="Q129" s="1071"/>
      <c r="R129" s="1071"/>
      <c r="S129" s="1071"/>
      <c r="T129" s="1071"/>
      <c r="U129" s="1071"/>
      <c r="V129" s="1071"/>
      <c r="W129" s="1071"/>
      <c r="X129" s="1071"/>
      <c r="Y129" s="1071"/>
      <c r="Z129" s="1071"/>
      <c r="AA129" s="1071"/>
      <c r="AB129" s="1071"/>
      <c r="AC129" s="1092">
        <v>12500000</v>
      </c>
      <c r="AD129" s="1071"/>
      <c r="AE129" s="1092">
        <f>SUM(O129:AD130)</f>
        <v>12500000</v>
      </c>
      <c r="AF129" s="1071"/>
      <c r="AG129" s="1071"/>
      <c r="AH129" s="1071"/>
      <c r="AI129" s="1071"/>
      <c r="AJ129" s="1071"/>
    </row>
    <row r="130" spans="2:36" ht="54" customHeight="1">
      <c r="B130" s="1060"/>
      <c r="C130" s="293"/>
      <c r="D130" s="255" t="s">
        <v>1221</v>
      </c>
      <c r="E130" s="372"/>
      <c r="F130" s="399"/>
      <c r="G130" s="399"/>
      <c r="H130" s="1090"/>
      <c r="I130" s="1090"/>
      <c r="J130" s="1072"/>
      <c r="K130" s="1082"/>
      <c r="L130" s="1072"/>
      <c r="M130" s="1072"/>
      <c r="N130" s="1072"/>
      <c r="O130" s="1072"/>
      <c r="P130" s="1072"/>
      <c r="Q130" s="1072"/>
      <c r="R130" s="1072"/>
      <c r="S130" s="1072"/>
      <c r="T130" s="1072"/>
      <c r="U130" s="1072"/>
      <c r="V130" s="1072"/>
      <c r="W130" s="1072"/>
      <c r="X130" s="1072"/>
      <c r="Y130" s="1072"/>
      <c r="Z130" s="1072"/>
      <c r="AA130" s="1072"/>
      <c r="AB130" s="1072"/>
      <c r="AC130" s="1094"/>
      <c r="AD130" s="1072"/>
      <c r="AE130" s="1094"/>
      <c r="AF130" s="1072"/>
      <c r="AG130" s="1072"/>
      <c r="AH130" s="1072"/>
      <c r="AI130" s="1072"/>
      <c r="AJ130" s="1072"/>
    </row>
    <row r="131" spans="2:36" ht="33.75" customHeight="1">
      <c r="B131" s="1023" t="s">
        <v>1073</v>
      </c>
      <c r="C131" s="1023"/>
      <c r="D131" s="255" t="s">
        <v>1222</v>
      </c>
      <c r="E131" s="372"/>
      <c r="F131" s="399"/>
      <c r="G131" s="399"/>
      <c r="H131" s="1022" t="s">
        <v>735</v>
      </c>
      <c r="I131" s="1022" t="s">
        <v>736</v>
      </c>
      <c r="J131" s="1071"/>
      <c r="K131" s="1071">
        <v>20</v>
      </c>
      <c r="L131" s="1071"/>
      <c r="M131" s="1071"/>
      <c r="N131" s="1071"/>
      <c r="O131" s="1071"/>
      <c r="P131" s="1071"/>
      <c r="Q131" s="1071"/>
      <c r="R131" s="1071"/>
      <c r="S131" s="1071"/>
      <c r="T131" s="1071"/>
      <c r="U131" s="1071"/>
      <c r="V131" s="1071"/>
      <c r="W131" s="1071"/>
      <c r="X131" s="1071"/>
      <c r="Y131" s="1071"/>
      <c r="Z131" s="1071"/>
      <c r="AA131" s="1071"/>
      <c r="AB131" s="1071"/>
      <c r="AC131" s="1092">
        <v>27300000</v>
      </c>
      <c r="AD131" s="1071"/>
      <c r="AE131" s="1092">
        <f>SUM(P131:AD133)</f>
        <v>27300000</v>
      </c>
      <c r="AF131" s="1071"/>
      <c r="AG131" s="1071"/>
      <c r="AH131" s="1071"/>
      <c r="AI131" s="1071"/>
      <c r="AJ131" s="1071"/>
    </row>
    <row r="132" spans="2:36" ht="33.75">
      <c r="B132" s="1023"/>
      <c r="C132" s="1023"/>
      <c r="D132" s="255" t="s">
        <v>1224</v>
      </c>
      <c r="E132" s="372"/>
      <c r="F132" s="372"/>
      <c r="G132" s="372"/>
      <c r="H132" s="1022"/>
      <c r="I132" s="1022"/>
      <c r="J132" s="1087"/>
      <c r="K132" s="1087"/>
      <c r="L132" s="1087"/>
      <c r="M132" s="1087"/>
      <c r="N132" s="1087"/>
      <c r="O132" s="1087"/>
      <c r="P132" s="1087"/>
      <c r="Q132" s="1087"/>
      <c r="R132" s="1087"/>
      <c r="S132" s="1087"/>
      <c r="T132" s="1087"/>
      <c r="U132" s="1087"/>
      <c r="V132" s="1087"/>
      <c r="W132" s="1087"/>
      <c r="X132" s="1087"/>
      <c r="Y132" s="1087"/>
      <c r="Z132" s="1087"/>
      <c r="AA132" s="1087"/>
      <c r="AB132" s="1087"/>
      <c r="AC132" s="1093"/>
      <c r="AD132" s="1087"/>
      <c r="AE132" s="1093"/>
      <c r="AF132" s="1087"/>
      <c r="AG132" s="1087"/>
      <c r="AH132" s="1087"/>
      <c r="AI132" s="1087"/>
      <c r="AJ132" s="1087"/>
    </row>
    <row r="133" spans="2:36" ht="56.25">
      <c r="B133" s="1023"/>
      <c r="C133" s="1023"/>
      <c r="D133" s="255" t="s">
        <v>1223</v>
      </c>
      <c r="E133" s="372"/>
      <c r="F133" s="372"/>
      <c r="G133" s="372"/>
      <c r="H133" s="1022"/>
      <c r="I133" s="1022"/>
      <c r="J133" s="1072"/>
      <c r="K133" s="1072"/>
      <c r="L133" s="1072"/>
      <c r="M133" s="1072"/>
      <c r="N133" s="1072"/>
      <c r="O133" s="1072"/>
      <c r="P133" s="1072"/>
      <c r="Q133" s="1072"/>
      <c r="R133" s="1072"/>
      <c r="S133" s="1072"/>
      <c r="T133" s="1072"/>
      <c r="U133" s="1072"/>
      <c r="V133" s="1072"/>
      <c r="W133" s="1072"/>
      <c r="X133" s="1072"/>
      <c r="Y133" s="1072"/>
      <c r="Z133" s="1072"/>
      <c r="AA133" s="1072"/>
      <c r="AB133" s="1072"/>
      <c r="AC133" s="1094"/>
      <c r="AD133" s="1072"/>
      <c r="AE133" s="1094"/>
      <c r="AF133" s="1072"/>
      <c r="AG133" s="1072"/>
      <c r="AH133" s="1072"/>
      <c r="AI133" s="1072"/>
      <c r="AJ133" s="1072"/>
    </row>
    <row r="134" spans="2:36" ht="33.75">
      <c r="B134" s="1023" t="s">
        <v>1074</v>
      </c>
      <c r="C134" s="1023"/>
      <c r="D134" s="255" t="s">
        <v>1225</v>
      </c>
      <c r="E134" s="372"/>
      <c r="F134" s="372"/>
      <c r="G134" s="372"/>
      <c r="H134" s="1022" t="s">
        <v>740</v>
      </c>
      <c r="I134" s="1022" t="s">
        <v>741</v>
      </c>
      <c r="J134" s="1071"/>
      <c r="K134" s="1071">
        <v>5</v>
      </c>
      <c r="L134" s="1071"/>
      <c r="M134" s="1071"/>
      <c r="N134" s="1071"/>
      <c r="O134" s="1092">
        <v>18540000</v>
      </c>
      <c r="P134" s="1071"/>
      <c r="Q134" s="1071"/>
      <c r="R134" s="1071"/>
      <c r="S134" s="1068"/>
      <c r="T134" s="1068"/>
      <c r="U134" s="1068"/>
      <c r="V134" s="1068"/>
      <c r="W134" s="1068"/>
      <c r="X134" s="1068"/>
      <c r="Y134" s="1068"/>
      <c r="Z134" s="1068"/>
      <c r="AA134" s="1068"/>
      <c r="AB134" s="1068"/>
      <c r="AC134" s="1068"/>
      <c r="AD134" s="1068"/>
      <c r="AE134" s="1068">
        <f>SUM(N134:AD135)</f>
        <v>18540000</v>
      </c>
      <c r="AF134" s="1068"/>
      <c r="AG134" s="1068"/>
      <c r="AH134" s="1068"/>
      <c r="AI134" s="1068"/>
      <c r="AJ134" s="1068"/>
    </row>
    <row r="135" spans="2:36" ht="33.75">
      <c r="B135" s="1023"/>
      <c r="C135" s="1023"/>
      <c r="D135" s="255" t="s">
        <v>1226</v>
      </c>
      <c r="E135" s="372"/>
      <c r="F135" s="372"/>
      <c r="G135" s="372"/>
      <c r="H135" s="1022"/>
      <c r="I135" s="1022"/>
      <c r="J135" s="1072"/>
      <c r="K135" s="1072"/>
      <c r="L135" s="1072"/>
      <c r="M135" s="1072"/>
      <c r="N135" s="1072"/>
      <c r="O135" s="1094"/>
      <c r="P135" s="1072"/>
      <c r="Q135" s="1072"/>
      <c r="R135" s="1072"/>
      <c r="S135" s="1069"/>
      <c r="T135" s="1069"/>
      <c r="U135" s="1069"/>
      <c r="V135" s="1069"/>
      <c r="W135" s="1069"/>
      <c r="X135" s="1069"/>
      <c r="Y135" s="1069"/>
      <c r="Z135" s="1069"/>
      <c r="AA135" s="1069"/>
      <c r="AB135" s="1069"/>
      <c r="AC135" s="1069"/>
      <c r="AD135" s="1069"/>
      <c r="AE135" s="1069"/>
      <c r="AF135" s="1069"/>
      <c r="AG135" s="1069"/>
      <c r="AH135" s="1069"/>
      <c r="AI135" s="1069"/>
      <c r="AJ135" s="1069"/>
    </row>
    <row r="136" spans="2:36" ht="45">
      <c r="B136" s="1023" t="s">
        <v>704</v>
      </c>
      <c r="C136" s="1023"/>
      <c r="D136" s="255" t="s">
        <v>1227</v>
      </c>
      <c r="E136" s="372"/>
      <c r="F136" s="372"/>
      <c r="G136" s="372"/>
      <c r="H136" s="1022" t="s">
        <v>744</v>
      </c>
      <c r="I136" s="1022" t="s">
        <v>745</v>
      </c>
      <c r="J136" s="1071"/>
      <c r="K136" s="1071">
        <v>2</v>
      </c>
      <c r="L136" s="1071"/>
      <c r="M136" s="1071"/>
      <c r="N136" s="1071"/>
      <c r="O136" s="1071"/>
      <c r="P136" s="1071"/>
      <c r="Q136" s="1071"/>
      <c r="R136" s="1071"/>
      <c r="S136" s="1071"/>
      <c r="T136" s="1071"/>
      <c r="U136" s="1071"/>
      <c r="V136" s="1071"/>
      <c r="W136" s="1071"/>
      <c r="X136" s="1071"/>
      <c r="Y136" s="1071"/>
      <c r="Z136" s="1071"/>
      <c r="AA136" s="1071"/>
      <c r="AB136" s="1071"/>
      <c r="AC136" s="1092">
        <v>8250000</v>
      </c>
      <c r="AD136" s="1071"/>
      <c r="AE136" s="1092">
        <f>SUM(M136:AD137)</f>
        <v>8250000</v>
      </c>
      <c r="AF136" s="1071"/>
      <c r="AG136" s="1071"/>
      <c r="AH136" s="1071"/>
      <c r="AI136" s="1071"/>
      <c r="AJ136" s="1071"/>
    </row>
    <row r="137" spans="2:36" ht="33.75">
      <c r="B137" s="1023"/>
      <c r="C137" s="1023"/>
      <c r="D137" s="255" t="s">
        <v>1228</v>
      </c>
      <c r="E137" s="372"/>
      <c r="F137" s="372"/>
      <c r="G137" s="372"/>
      <c r="H137" s="1022"/>
      <c r="I137" s="1022"/>
      <c r="J137" s="1072"/>
      <c r="K137" s="1072"/>
      <c r="L137" s="1072"/>
      <c r="M137" s="1072"/>
      <c r="N137" s="1072"/>
      <c r="O137" s="1072"/>
      <c r="P137" s="1072"/>
      <c r="Q137" s="1072"/>
      <c r="R137" s="1072"/>
      <c r="S137" s="1072"/>
      <c r="T137" s="1072"/>
      <c r="U137" s="1072"/>
      <c r="V137" s="1072"/>
      <c r="W137" s="1072"/>
      <c r="X137" s="1072"/>
      <c r="Y137" s="1072"/>
      <c r="Z137" s="1072"/>
      <c r="AA137" s="1072"/>
      <c r="AB137" s="1072"/>
      <c r="AC137" s="1094"/>
      <c r="AD137" s="1072"/>
      <c r="AE137" s="1094"/>
      <c r="AF137" s="1072"/>
      <c r="AG137" s="1072"/>
      <c r="AH137" s="1072"/>
      <c r="AI137" s="1072"/>
      <c r="AJ137" s="1072"/>
    </row>
    <row r="138" spans="2:36" ht="15" customHeight="1">
      <c r="B138" s="1023" t="s">
        <v>704</v>
      </c>
      <c r="C138" s="1023"/>
      <c r="D138" s="1023" t="s">
        <v>1230</v>
      </c>
      <c r="E138" s="372"/>
      <c r="F138" s="372"/>
      <c r="G138" s="372"/>
      <c r="H138" s="1022" t="s">
        <v>1229</v>
      </c>
      <c r="I138" s="1022" t="s">
        <v>747</v>
      </c>
      <c r="J138" s="1091"/>
      <c r="K138" s="1091">
        <v>1</v>
      </c>
      <c r="L138" s="1071"/>
      <c r="M138" s="1071"/>
      <c r="N138" s="1071"/>
      <c r="O138" s="1071"/>
      <c r="P138" s="1071"/>
      <c r="Q138" s="1071"/>
      <c r="R138" s="1071"/>
      <c r="S138" s="1092">
        <v>12350000</v>
      </c>
      <c r="T138" s="1110"/>
      <c r="U138" s="1110"/>
      <c r="V138" s="1110"/>
      <c r="W138" s="1110"/>
      <c r="X138" s="1110"/>
      <c r="Y138" s="1110"/>
      <c r="Z138" s="1110"/>
      <c r="AA138" s="1110"/>
      <c r="AB138" s="1110"/>
      <c r="AC138" s="1110"/>
      <c r="AD138" s="1110"/>
      <c r="AE138" s="1092">
        <f>SUM(N138:AD141)</f>
        <v>12350000</v>
      </c>
      <c r="AF138" s="1071"/>
      <c r="AG138" s="1071"/>
      <c r="AH138" s="1071"/>
      <c r="AI138" s="1071"/>
      <c r="AJ138" s="1071"/>
    </row>
    <row r="139" spans="2:36" ht="11.25">
      <c r="B139" s="1023"/>
      <c r="C139" s="1023"/>
      <c r="D139" s="1023"/>
      <c r="E139" s="372"/>
      <c r="F139" s="372"/>
      <c r="G139" s="372"/>
      <c r="H139" s="1022"/>
      <c r="I139" s="1022"/>
      <c r="J139" s="1087"/>
      <c r="K139" s="1087"/>
      <c r="L139" s="1087"/>
      <c r="M139" s="1087"/>
      <c r="N139" s="1087"/>
      <c r="O139" s="1087"/>
      <c r="P139" s="1087"/>
      <c r="Q139" s="1087"/>
      <c r="R139" s="1087"/>
      <c r="S139" s="1093"/>
      <c r="T139" s="1111"/>
      <c r="U139" s="1111"/>
      <c r="V139" s="1111"/>
      <c r="W139" s="1111"/>
      <c r="X139" s="1111"/>
      <c r="Y139" s="1111"/>
      <c r="Z139" s="1111"/>
      <c r="AA139" s="1111"/>
      <c r="AB139" s="1111"/>
      <c r="AC139" s="1111"/>
      <c r="AD139" s="1111"/>
      <c r="AE139" s="1093"/>
      <c r="AF139" s="1087"/>
      <c r="AG139" s="1087"/>
      <c r="AH139" s="1087"/>
      <c r="AI139" s="1087"/>
      <c r="AJ139" s="1087"/>
    </row>
    <row r="140" spans="2:36" ht="11.25">
      <c r="B140" s="1023"/>
      <c r="C140" s="1023"/>
      <c r="D140" s="1023"/>
      <c r="E140" s="372"/>
      <c r="F140" s="372"/>
      <c r="G140" s="372"/>
      <c r="H140" s="1022"/>
      <c r="I140" s="1022"/>
      <c r="J140" s="1087"/>
      <c r="K140" s="1087"/>
      <c r="L140" s="1087"/>
      <c r="M140" s="1087"/>
      <c r="N140" s="1087"/>
      <c r="O140" s="1087"/>
      <c r="P140" s="1087"/>
      <c r="Q140" s="1087"/>
      <c r="R140" s="1087"/>
      <c r="S140" s="1093"/>
      <c r="T140" s="1111"/>
      <c r="U140" s="1111"/>
      <c r="V140" s="1111"/>
      <c r="W140" s="1111"/>
      <c r="X140" s="1111"/>
      <c r="Y140" s="1111"/>
      <c r="Z140" s="1111"/>
      <c r="AA140" s="1111"/>
      <c r="AB140" s="1111"/>
      <c r="AC140" s="1111"/>
      <c r="AD140" s="1111"/>
      <c r="AE140" s="1093"/>
      <c r="AF140" s="1087"/>
      <c r="AG140" s="1087"/>
      <c r="AH140" s="1087"/>
      <c r="AI140" s="1087"/>
      <c r="AJ140" s="1087"/>
    </row>
    <row r="141" spans="2:36" ht="60.75" customHeight="1">
      <c r="B141" s="1023"/>
      <c r="C141" s="1023"/>
      <c r="D141" s="1023"/>
      <c r="E141" s="372"/>
      <c r="F141" s="372"/>
      <c r="G141" s="372"/>
      <c r="H141" s="1022"/>
      <c r="I141" s="1022"/>
      <c r="J141" s="1072"/>
      <c r="K141" s="1072"/>
      <c r="L141" s="1072"/>
      <c r="M141" s="1072"/>
      <c r="N141" s="1072"/>
      <c r="O141" s="1072"/>
      <c r="P141" s="1072"/>
      <c r="Q141" s="1072"/>
      <c r="R141" s="1072"/>
      <c r="S141" s="1094"/>
      <c r="T141" s="1112"/>
      <c r="U141" s="1112"/>
      <c r="V141" s="1112"/>
      <c r="W141" s="1112"/>
      <c r="X141" s="1112"/>
      <c r="Y141" s="1112"/>
      <c r="Z141" s="1112"/>
      <c r="AA141" s="1112"/>
      <c r="AB141" s="1112"/>
      <c r="AC141" s="1112"/>
      <c r="AD141" s="1112"/>
      <c r="AE141" s="1094"/>
      <c r="AF141" s="1072"/>
      <c r="AG141" s="1072"/>
      <c r="AH141" s="1072"/>
      <c r="AI141" s="1072"/>
      <c r="AJ141" s="1072"/>
    </row>
    <row r="142" spans="2:36" ht="11.25">
      <c r="B142" s="1023" t="s">
        <v>734</v>
      </c>
      <c r="C142" s="1023"/>
      <c r="D142" s="1023" t="s">
        <v>1231</v>
      </c>
      <c r="E142" s="372"/>
      <c r="F142" s="372"/>
      <c r="G142" s="372"/>
      <c r="H142" s="1022" t="s">
        <v>750</v>
      </c>
      <c r="I142" s="1022" t="s">
        <v>751</v>
      </c>
      <c r="J142" s="1071"/>
      <c r="K142" s="1071">
        <v>200</v>
      </c>
      <c r="L142" s="1071"/>
      <c r="M142" s="1071"/>
      <c r="N142" s="1071"/>
      <c r="O142" s="1071"/>
      <c r="P142" s="1071"/>
      <c r="Q142" s="1071"/>
      <c r="R142" s="1071"/>
      <c r="S142" s="1071"/>
      <c r="T142" s="1071"/>
      <c r="U142" s="1071"/>
      <c r="V142" s="1071"/>
      <c r="W142" s="1071"/>
      <c r="X142" s="1071"/>
      <c r="Y142" s="1071"/>
      <c r="Z142" s="1071"/>
      <c r="AA142" s="1071"/>
      <c r="AB142" s="1071"/>
      <c r="AC142" s="1071"/>
      <c r="AD142" s="1071"/>
      <c r="AE142" s="1071">
        <f>SUM(N142:AD145)</f>
        <v>0</v>
      </c>
      <c r="AF142" s="1071"/>
      <c r="AG142" s="1071"/>
      <c r="AH142" s="1071"/>
      <c r="AI142" s="1071"/>
      <c r="AJ142" s="1071"/>
    </row>
    <row r="143" spans="2:36" ht="11.25">
      <c r="B143" s="1023"/>
      <c r="C143" s="1023"/>
      <c r="D143" s="1023"/>
      <c r="E143" s="372"/>
      <c r="F143" s="372"/>
      <c r="G143" s="372"/>
      <c r="H143" s="1022"/>
      <c r="I143" s="1022"/>
      <c r="J143" s="1087"/>
      <c r="K143" s="1087"/>
      <c r="L143" s="1087"/>
      <c r="M143" s="1087"/>
      <c r="N143" s="1087"/>
      <c r="O143" s="1087"/>
      <c r="P143" s="1087"/>
      <c r="Q143" s="1087"/>
      <c r="R143" s="1087"/>
      <c r="S143" s="1087"/>
      <c r="T143" s="1087"/>
      <c r="U143" s="1087"/>
      <c r="V143" s="1087"/>
      <c r="W143" s="1087"/>
      <c r="X143" s="1087"/>
      <c r="Y143" s="1087"/>
      <c r="Z143" s="1087"/>
      <c r="AA143" s="1087"/>
      <c r="AB143" s="1087"/>
      <c r="AC143" s="1087"/>
      <c r="AD143" s="1087"/>
      <c r="AE143" s="1087"/>
      <c r="AF143" s="1087"/>
      <c r="AG143" s="1087"/>
      <c r="AH143" s="1087"/>
      <c r="AI143" s="1087"/>
      <c r="AJ143" s="1087"/>
    </row>
    <row r="144" spans="2:36" ht="11.25">
      <c r="B144" s="1023"/>
      <c r="C144" s="1023"/>
      <c r="D144" s="1023"/>
      <c r="E144" s="372"/>
      <c r="F144" s="372"/>
      <c r="G144" s="372"/>
      <c r="H144" s="1022"/>
      <c r="I144" s="1022"/>
      <c r="J144" s="1087"/>
      <c r="K144" s="1087"/>
      <c r="L144" s="1087"/>
      <c r="M144" s="1087"/>
      <c r="N144" s="1087"/>
      <c r="O144" s="1087"/>
      <c r="P144" s="1087"/>
      <c r="Q144" s="1087"/>
      <c r="R144" s="1087"/>
      <c r="S144" s="1087"/>
      <c r="T144" s="1087"/>
      <c r="U144" s="1087"/>
      <c r="V144" s="1087"/>
      <c r="W144" s="1087"/>
      <c r="X144" s="1087"/>
      <c r="Y144" s="1087"/>
      <c r="Z144" s="1087"/>
      <c r="AA144" s="1087"/>
      <c r="AB144" s="1087"/>
      <c r="AC144" s="1087"/>
      <c r="AD144" s="1087"/>
      <c r="AE144" s="1087"/>
      <c r="AF144" s="1087"/>
      <c r="AG144" s="1087"/>
      <c r="AH144" s="1087"/>
      <c r="AI144" s="1087"/>
      <c r="AJ144" s="1087"/>
    </row>
    <row r="145" spans="2:36" ht="11.25">
      <c r="B145" s="1023"/>
      <c r="C145" s="1023"/>
      <c r="D145" s="1023"/>
      <c r="E145" s="372"/>
      <c r="F145" s="372"/>
      <c r="G145" s="372"/>
      <c r="H145" s="1022"/>
      <c r="I145" s="1022"/>
      <c r="J145" s="1072"/>
      <c r="K145" s="1072"/>
      <c r="L145" s="1072"/>
      <c r="M145" s="1072"/>
      <c r="N145" s="1072"/>
      <c r="O145" s="1072"/>
      <c r="P145" s="1072"/>
      <c r="Q145" s="1072"/>
      <c r="R145" s="1072"/>
      <c r="S145" s="1072"/>
      <c r="T145" s="1072"/>
      <c r="U145" s="1072"/>
      <c r="V145" s="1072"/>
      <c r="W145" s="1072"/>
      <c r="X145" s="1072"/>
      <c r="Y145" s="1072"/>
      <c r="Z145" s="1072"/>
      <c r="AA145" s="1072"/>
      <c r="AB145" s="1072"/>
      <c r="AC145" s="1072"/>
      <c r="AD145" s="1072"/>
      <c r="AE145" s="1072"/>
      <c r="AF145" s="1072"/>
      <c r="AG145" s="1072"/>
      <c r="AH145" s="1072"/>
      <c r="AI145" s="1072"/>
      <c r="AJ145" s="1072"/>
    </row>
    <row r="146" spans="2:36" ht="15" customHeight="1">
      <c r="B146" s="1059" t="s">
        <v>712</v>
      </c>
      <c r="C146" s="1023"/>
      <c r="D146" s="1023" t="s">
        <v>1232</v>
      </c>
      <c r="E146" s="372"/>
      <c r="F146" s="372"/>
      <c r="G146" s="372"/>
      <c r="H146" s="1022" t="s">
        <v>754</v>
      </c>
      <c r="I146" s="1022" t="s">
        <v>755</v>
      </c>
      <c r="J146" s="1091"/>
      <c r="K146" s="1091">
        <v>0.2</v>
      </c>
      <c r="L146" s="1071"/>
      <c r="M146" s="1071"/>
      <c r="N146" s="1071"/>
      <c r="O146" s="1071"/>
      <c r="P146" s="1071"/>
      <c r="Q146" s="1092">
        <v>65900000</v>
      </c>
      <c r="R146" s="1071"/>
      <c r="S146" s="1071"/>
      <c r="T146" s="1071"/>
      <c r="U146" s="1071"/>
      <c r="V146" s="1071"/>
      <c r="W146" s="1071"/>
      <c r="X146" s="1071"/>
      <c r="Y146" s="1071"/>
      <c r="Z146" s="1071"/>
      <c r="AA146" s="1071"/>
      <c r="AB146" s="1071"/>
      <c r="AC146" s="1071"/>
      <c r="AD146" s="1071"/>
      <c r="AE146" s="1092">
        <f>SUM(N146:AD149)</f>
        <v>65900000</v>
      </c>
      <c r="AF146" s="1071"/>
      <c r="AG146" s="1071"/>
      <c r="AH146" s="1071"/>
      <c r="AI146" s="1071"/>
      <c r="AJ146" s="1071"/>
    </row>
    <row r="147" spans="2:36" ht="11.25">
      <c r="B147" s="1088"/>
      <c r="C147" s="1023"/>
      <c r="D147" s="1023"/>
      <c r="E147" s="372"/>
      <c r="F147" s="372"/>
      <c r="G147" s="372"/>
      <c r="H147" s="1022"/>
      <c r="I147" s="1022"/>
      <c r="J147" s="1087"/>
      <c r="K147" s="1087"/>
      <c r="L147" s="1087"/>
      <c r="M147" s="1087"/>
      <c r="N147" s="1087"/>
      <c r="O147" s="1087"/>
      <c r="P147" s="1087"/>
      <c r="Q147" s="1093"/>
      <c r="R147" s="1087"/>
      <c r="S147" s="1087"/>
      <c r="T147" s="1087"/>
      <c r="U147" s="1087"/>
      <c r="V147" s="1087"/>
      <c r="W147" s="1087"/>
      <c r="X147" s="1087"/>
      <c r="Y147" s="1087"/>
      <c r="Z147" s="1087"/>
      <c r="AA147" s="1087"/>
      <c r="AB147" s="1087"/>
      <c r="AC147" s="1087"/>
      <c r="AD147" s="1087"/>
      <c r="AE147" s="1093"/>
      <c r="AF147" s="1087"/>
      <c r="AG147" s="1087"/>
      <c r="AH147" s="1087"/>
      <c r="AI147" s="1087"/>
      <c r="AJ147" s="1087"/>
    </row>
    <row r="148" spans="2:36" ht="11.25">
      <c r="B148" s="1088"/>
      <c r="C148" s="1023"/>
      <c r="D148" s="1023"/>
      <c r="E148" s="372"/>
      <c r="F148" s="372"/>
      <c r="G148" s="372"/>
      <c r="H148" s="1022"/>
      <c r="I148" s="1022"/>
      <c r="J148" s="1087"/>
      <c r="K148" s="1087"/>
      <c r="L148" s="1087"/>
      <c r="M148" s="1087"/>
      <c r="N148" s="1087"/>
      <c r="O148" s="1087"/>
      <c r="P148" s="1087"/>
      <c r="Q148" s="1093"/>
      <c r="R148" s="1087"/>
      <c r="S148" s="1087"/>
      <c r="T148" s="1087"/>
      <c r="U148" s="1087"/>
      <c r="V148" s="1087"/>
      <c r="W148" s="1087"/>
      <c r="X148" s="1087"/>
      <c r="Y148" s="1087"/>
      <c r="Z148" s="1087"/>
      <c r="AA148" s="1087"/>
      <c r="AB148" s="1087"/>
      <c r="AC148" s="1087"/>
      <c r="AD148" s="1087"/>
      <c r="AE148" s="1093"/>
      <c r="AF148" s="1087"/>
      <c r="AG148" s="1087"/>
      <c r="AH148" s="1087"/>
      <c r="AI148" s="1087"/>
      <c r="AJ148" s="1087"/>
    </row>
    <row r="149" spans="2:36" ht="36.75" customHeight="1">
      <c r="B149" s="1088"/>
      <c r="C149" s="1023"/>
      <c r="D149" s="1023"/>
      <c r="E149" s="372"/>
      <c r="F149" s="372"/>
      <c r="G149" s="372"/>
      <c r="H149" s="1022"/>
      <c r="I149" s="1022"/>
      <c r="J149" s="1072"/>
      <c r="K149" s="1072"/>
      <c r="L149" s="1072"/>
      <c r="M149" s="1072"/>
      <c r="N149" s="1072"/>
      <c r="O149" s="1072"/>
      <c r="P149" s="1072"/>
      <c r="Q149" s="1094"/>
      <c r="R149" s="1072"/>
      <c r="S149" s="1072"/>
      <c r="T149" s="1072"/>
      <c r="U149" s="1072"/>
      <c r="V149" s="1072"/>
      <c r="W149" s="1072"/>
      <c r="X149" s="1072"/>
      <c r="Y149" s="1072"/>
      <c r="Z149" s="1072"/>
      <c r="AA149" s="1072"/>
      <c r="AB149" s="1072"/>
      <c r="AC149" s="1072"/>
      <c r="AD149" s="1072"/>
      <c r="AE149" s="1094"/>
      <c r="AF149" s="1072"/>
      <c r="AG149" s="1072"/>
      <c r="AH149" s="1072"/>
      <c r="AI149" s="1072"/>
      <c r="AJ149" s="1072"/>
    </row>
    <row r="150" spans="2:36" ht="27" customHeight="1">
      <c r="B150" s="1088"/>
      <c r="C150" s="1023"/>
      <c r="D150" s="1023" t="s">
        <v>1233</v>
      </c>
      <c r="E150" s="372"/>
      <c r="F150" s="372"/>
      <c r="G150" s="372"/>
      <c r="H150" s="1022" t="s">
        <v>761</v>
      </c>
      <c r="I150" s="1022" t="s">
        <v>762</v>
      </c>
      <c r="J150" s="1071"/>
      <c r="K150" s="1071">
        <v>1</v>
      </c>
      <c r="L150" s="1071"/>
      <c r="M150" s="1071"/>
      <c r="N150" s="1071"/>
      <c r="O150" s="1071"/>
      <c r="P150" s="1071"/>
      <c r="Q150" s="1071"/>
      <c r="R150" s="1071"/>
      <c r="S150" s="1071"/>
      <c r="T150" s="1071"/>
      <c r="U150" s="1071"/>
      <c r="V150" s="1071"/>
      <c r="W150" s="1071"/>
      <c r="X150" s="1071"/>
      <c r="Y150" s="1071"/>
      <c r="Z150" s="1071"/>
      <c r="AA150" s="1071"/>
      <c r="AB150" s="1071"/>
      <c r="AC150" s="1092">
        <v>90000000</v>
      </c>
      <c r="AD150" s="1071"/>
      <c r="AE150" s="1092">
        <f>SUM(N150:AD153)</f>
        <v>90000000</v>
      </c>
      <c r="AF150" s="1071"/>
      <c r="AG150" s="1071"/>
      <c r="AH150" s="1071"/>
      <c r="AI150" s="1071"/>
      <c r="AJ150" s="1071"/>
    </row>
    <row r="151" spans="2:36" ht="23.25" customHeight="1">
      <c r="B151" s="1088"/>
      <c r="C151" s="1023"/>
      <c r="D151" s="1023"/>
      <c r="E151" s="372"/>
      <c r="F151" s="372"/>
      <c r="G151" s="372"/>
      <c r="H151" s="1022"/>
      <c r="I151" s="1022"/>
      <c r="J151" s="1087"/>
      <c r="K151" s="1087"/>
      <c r="L151" s="1087"/>
      <c r="M151" s="1087"/>
      <c r="N151" s="1087"/>
      <c r="O151" s="1087"/>
      <c r="P151" s="1087"/>
      <c r="Q151" s="1087"/>
      <c r="R151" s="1087"/>
      <c r="S151" s="1087"/>
      <c r="T151" s="1087"/>
      <c r="U151" s="1087"/>
      <c r="V151" s="1087"/>
      <c r="W151" s="1087"/>
      <c r="X151" s="1087"/>
      <c r="Y151" s="1087"/>
      <c r="Z151" s="1087"/>
      <c r="AA151" s="1087"/>
      <c r="AB151" s="1087"/>
      <c r="AC151" s="1093"/>
      <c r="AD151" s="1087"/>
      <c r="AE151" s="1093"/>
      <c r="AF151" s="1087"/>
      <c r="AG151" s="1087"/>
      <c r="AH151" s="1087"/>
      <c r="AI151" s="1087"/>
      <c r="AJ151" s="1087"/>
    </row>
    <row r="152" spans="2:36" ht="29.25" customHeight="1">
      <c r="B152" s="1088"/>
      <c r="C152" s="1023"/>
      <c r="D152" s="1023"/>
      <c r="E152" s="372"/>
      <c r="F152" s="372"/>
      <c r="G152" s="372"/>
      <c r="H152" s="1022"/>
      <c r="I152" s="1022"/>
      <c r="J152" s="1087"/>
      <c r="K152" s="1087"/>
      <c r="L152" s="1087"/>
      <c r="M152" s="1087"/>
      <c r="N152" s="1087"/>
      <c r="O152" s="1087"/>
      <c r="P152" s="1087"/>
      <c r="Q152" s="1087"/>
      <c r="R152" s="1087"/>
      <c r="S152" s="1087"/>
      <c r="T152" s="1087"/>
      <c r="U152" s="1087"/>
      <c r="V152" s="1087"/>
      <c r="W152" s="1087"/>
      <c r="X152" s="1087"/>
      <c r="Y152" s="1087"/>
      <c r="Z152" s="1087"/>
      <c r="AA152" s="1087"/>
      <c r="AB152" s="1087"/>
      <c r="AC152" s="1093"/>
      <c r="AD152" s="1087"/>
      <c r="AE152" s="1093"/>
      <c r="AF152" s="1087"/>
      <c r="AG152" s="1087"/>
      <c r="AH152" s="1087"/>
      <c r="AI152" s="1087"/>
      <c r="AJ152" s="1087"/>
    </row>
    <row r="153" spans="2:36" ht="30" customHeight="1">
      <c r="B153" s="1060"/>
      <c r="C153" s="1023"/>
      <c r="D153" s="1023"/>
      <c r="E153" s="372"/>
      <c r="F153" s="372"/>
      <c r="G153" s="372"/>
      <c r="H153" s="1022"/>
      <c r="I153" s="1022"/>
      <c r="J153" s="1072"/>
      <c r="K153" s="1072"/>
      <c r="L153" s="1072"/>
      <c r="M153" s="1072"/>
      <c r="N153" s="1072"/>
      <c r="O153" s="1072"/>
      <c r="P153" s="1072"/>
      <c r="Q153" s="1072"/>
      <c r="R153" s="1072"/>
      <c r="S153" s="1072"/>
      <c r="T153" s="1072"/>
      <c r="U153" s="1072"/>
      <c r="V153" s="1072"/>
      <c r="W153" s="1072"/>
      <c r="X153" s="1072"/>
      <c r="Y153" s="1072"/>
      <c r="Z153" s="1072"/>
      <c r="AA153" s="1072"/>
      <c r="AB153" s="1072"/>
      <c r="AC153" s="1094"/>
      <c r="AD153" s="1072"/>
      <c r="AE153" s="1094"/>
      <c r="AF153" s="1072"/>
      <c r="AG153" s="1072"/>
      <c r="AH153" s="1072"/>
      <c r="AI153" s="1072"/>
      <c r="AJ153" s="1072"/>
    </row>
    <row r="154" spans="2:36" ht="47.25" customHeight="1">
      <c r="B154" s="1059" t="s">
        <v>1234</v>
      </c>
      <c r="C154" s="293"/>
      <c r="D154" s="293" t="s">
        <v>1225</v>
      </c>
      <c r="E154" s="372"/>
      <c r="F154" s="372"/>
      <c r="G154" s="372"/>
      <c r="H154" s="1022" t="s">
        <v>766</v>
      </c>
      <c r="I154" s="1022" t="s">
        <v>767</v>
      </c>
      <c r="J154" s="1091"/>
      <c r="K154" s="1091">
        <v>0.97</v>
      </c>
      <c r="L154" s="1071"/>
      <c r="M154" s="1071"/>
      <c r="N154" s="1071"/>
      <c r="O154" s="1071"/>
      <c r="P154" s="1071"/>
      <c r="Q154" s="1071"/>
      <c r="R154" s="1071"/>
      <c r="S154" s="1071"/>
      <c r="T154" s="1071"/>
      <c r="U154" s="1071"/>
      <c r="V154" s="1071"/>
      <c r="W154" s="1071"/>
      <c r="X154" s="1071"/>
      <c r="Y154" s="1071"/>
      <c r="Z154" s="1071"/>
      <c r="AA154" s="1071"/>
      <c r="AB154" s="1071"/>
      <c r="AC154" s="1092">
        <v>61800000</v>
      </c>
      <c r="AD154" s="1071"/>
      <c r="AE154" s="1092">
        <f>SUM(N154:AD155)</f>
        <v>61800000</v>
      </c>
      <c r="AF154" s="1071"/>
      <c r="AG154" s="1071"/>
      <c r="AH154" s="1071"/>
      <c r="AI154" s="1071"/>
      <c r="AJ154" s="1071"/>
    </row>
    <row r="155" spans="2:36" ht="45" customHeight="1">
      <c r="B155" s="1088"/>
      <c r="C155" s="293"/>
      <c r="D155" s="293" t="s">
        <v>1235</v>
      </c>
      <c r="E155" s="372"/>
      <c r="F155" s="372"/>
      <c r="G155" s="372"/>
      <c r="H155" s="1022"/>
      <c r="I155" s="1022"/>
      <c r="J155" s="1072"/>
      <c r="K155" s="1072"/>
      <c r="L155" s="1072"/>
      <c r="M155" s="1072"/>
      <c r="N155" s="1072"/>
      <c r="O155" s="1072"/>
      <c r="P155" s="1072"/>
      <c r="Q155" s="1072"/>
      <c r="R155" s="1072"/>
      <c r="S155" s="1072"/>
      <c r="T155" s="1072"/>
      <c r="U155" s="1072"/>
      <c r="V155" s="1072"/>
      <c r="W155" s="1072"/>
      <c r="X155" s="1072"/>
      <c r="Y155" s="1072"/>
      <c r="Z155" s="1072"/>
      <c r="AA155" s="1072"/>
      <c r="AB155" s="1072"/>
      <c r="AC155" s="1094"/>
      <c r="AD155" s="1072"/>
      <c r="AE155" s="1094"/>
      <c r="AF155" s="1072"/>
      <c r="AG155" s="1072"/>
      <c r="AH155" s="1072"/>
      <c r="AI155" s="1072"/>
      <c r="AJ155" s="1072"/>
    </row>
    <row r="156" spans="2:36" ht="15" customHeight="1">
      <c r="B156" s="1023" t="s">
        <v>771</v>
      </c>
      <c r="C156" s="1023"/>
      <c r="D156" s="602"/>
      <c r="E156" s="372"/>
      <c r="F156" s="372"/>
      <c r="G156" s="372"/>
      <c r="H156" s="1022" t="s">
        <v>772</v>
      </c>
      <c r="I156" s="1022" t="s">
        <v>773</v>
      </c>
      <c r="J156" s="1071"/>
      <c r="K156" s="1071"/>
      <c r="L156" s="1071"/>
      <c r="M156" s="1071"/>
      <c r="N156" s="1071"/>
      <c r="O156" s="1071"/>
      <c r="P156" s="1071"/>
      <c r="Q156" s="1071"/>
      <c r="R156" s="1071"/>
      <c r="S156" s="1071"/>
      <c r="T156" s="1071"/>
      <c r="U156" s="1071"/>
      <c r="V156" s="1071"/>
      <c r="W156" s="1071"/>
      <c r="X156" s="1071"/>
      <c r="Y156" s="1071"/>
      <c r="Z156" s="1071"/>
      <c r="AA156" s="1071"/>
      <c r="AB156" s="1071"/>
      <c r="AC156" s="1092">
        <v>36000000</v>
      </c>
      <c r="AD156" s="1092"/>
      <c r="AE156" s="1092">
        <f>SUM(M156:AD159)</f>
        <v>36000000</v>
      </c>
      <c r="AF156" s="1110"/>
      <c r="AG156" s="1071"/>
      <c r="AH156" s="1071"/>
      <c r="AI156" s="1071"/>
      <c r="AJ156" s="1071"/>
    </row>
    <row r="157" spans="2:36" ht="11.25">
      <c r="B157" s="1023"/>
      <c r="C157" s="1023"/>
      <c r="D157" s="602"/>
      <c r="E157" s="372"/>
      <c r="F157" s="372"/>
      <c r="G157" s="372"/>
      <c r="H157" s="1022"/>
      <c r="I157" s="1022"/>
      <c r="J157" s="1087"/>
      <c r="K157" s="1087"/>
      <c r="L157" s="1087"/>
      <c r="M157" s="1087"/>
      <c r="N157" s="1087"/>
      <c r="O157" s="1087"/>
      <c r="P157" s="1087"/>
      <c r="Q157" s="1087"/>
      <c r="R157" s="1087"/>
      <c r="S157" s="1087"/>
      <c r="T157" s="1087"/>
      <c r="U157" s="1087"/>
      <c r="V157" s="1087"/>
      <c r="W157" s="1087"/>
      <c r="X157" s="1087"/>
      <c r="Y157" s="1087"/>
      <c r="Z157" s="1087"/>
      <c r="AA157" s="1087"/>
      <c r="AB157" s="1087"/>
      <c r="AC157" s="1093"/>
      <c r="AD157" s="1093"/>
      <c r="AE157" s="1093"/>
      <c r="AF157" s="1111"/>
      <c r="AG157" s="1087"/>
      <c r="AH157" s="1087"/>
      <c r="AI157" s="1087"/>
      <c r="AJ157" s="1087"/>
    </row>
    <row r="158" spans="2:36" ht="11.25">
      <c r="B158" s="1023"/>
      <c r="C158" s="1023"/>
      <c r="D158" s="602"/>
      <c r="E158" s="372"/>
      <c r="F158" s="372"/>
      <c r="G158" s="372"/>
      <c r="H158" s="1022"/>
      <c r="I158" s="1022"/>
      <c r="J158" s="1087"/>
      <c r="K158" s="1087"/>
      <c r="L158" s="1087"/>
      <c r="M158" s="1087"/>
      <c r="N158" s="1087"/>
      <c r="O158" s="1087"/>
      <c r="P158" s="1087"/>
      <c r="Q158" s="1087"/>
      <c r="R158" s="1087"/>
      <c r="S158" s="1087"/>
      <c r="T158" s="1087"/>
      <c r="U158" s="1087"/>
      <c r="V158" s="1087"/>
      <c r="W158" s="1087"/>
      <c r="X158" s="1087"/>
      <c r="Y158" s="1087"/>
      <c r="Z158" s="1087"/>
      <c r="AA158" s="1087"/>
      <c r="AB158" s="1087"/>
      <c r="AC158" s="1093"/>
      <c r="AD158" s="1093"/>
      <c r="AE158" s="1093"/>
      <c r="AF158" s="1111"/>
      <c r="AG158" s="1087"/>
      <c r="AH158" s="1087"/>
      <c r="AI158" s="1087"/>
      <c r="AJ158" s="1087"/>
    </row>
    <row r="159" spans="2:36" ht="51.75" customHeight="1">
      <c r="B159" s="1023"/>
      <c r="C159" s="1023"/>
      <c r="D159" s="602"/>
      <c r="E159" s="372"/>
      <c r="F159" s="372"/>
      <c r="G159" s="372"/>
      <c r="H159" s="1022"/>
      <c r="I159" s="1022"/>
      <c r="J159" s="1072"/>
      <c r="K159" s="1072"/>
      <c r="L159" s="1072"/>
      <c r="M159" s="1072"/>
      <c r="N159" s="1072"/>
      <c r="O159" s="1072"/>
      <c r="P159" s="1072"/>
      <c r="Q159" s="1072"/>
      <c r="R159" s="1072"/>
      <c r="S159" s="1072"/>
      <c r="T159" s="1072"/>
      <c r="U159" s="1072"/>
      <c r="V159" s="1072"/>
      <c r="W159" s="1072"/>
      <c r="X159" s="1072"/>
      <c r="Y159" s="1072"/>
      <c r="Z159" s="1072"/>
      <c r="AA159" s="1072"/>
      <c r="AB159" s="1072"/>
      <c r="AC159" s="1094"/>
      <c r="AD159" s="1094"/>
      <c r="AE159" s="1094"/>
      <c r="AF159" s="1112"/>
      <c r="AG159" s="1072"/>
      <c r="AH159" s="1072"/>
      <c r="AI159" s="1072"/>
      <c r="AJ159" s="1072"/>
    </row>
    <row r="160" spans="2:36" ht="11.25">
      <c r="B160" s="261"/>
      <c r="C160" s="261"/>
      <c r="D160" s="372"/>
      <c r="E160" s="372"/>
      <c r="F160" s="372"/>
      <c r="G160" s="372"/>
      <c r="H160" s="373"/>
      <c r="I160" s="373"/>
      <c r="J160" s="373"/>
      <c r="K160" s="372"/>
      <c r="L160" s="372"/>
      <c r="M160" s="372"/>
      <c r="N160" s="372"/>
      <c r="O160" s="372"/>
      <c r="P160" s="372"/>
      <c r="Q160" s="372"/>
      <c r="R160" s="372"/>
      <c r="S160" s="372"/>
      <c r="T160" s="372"/>
      <c r="U160" s="372"/>
      <c r="V160" s="372"/>
      <c r="W160" s="372"/>
      <c r="X160" s="372"/>
      <c r="Y160" s="372"/>
      <c r="Z160" s="372"/>
      <c r="AA160" s="372"/>
      <c r="AB160" s="372"/>
      <c r="AC160" s="372"/>
      <c r="AD160" s="372"/>
      <c r="AE160" s="372"/>
      <c r="AF160" s="372"/>
      <c r="AG160" s="261"/>
      <c r="AH160" s="372"/>
      <c r="AI160" s="372"/>
      <c r="AJ160" s="372"/>
    </row>
    <row r="161" spans="2:36" ht="11.25">
      <c r="B161" s="253" t="s">
        <v>1089</v>
      </c>
      <c r="C161" s="1024" t="s">
        <v>1185</v>
      </c>
      <c r="D161" s="1024"/>
      <c r="E161" s="1024"/>
      <c r="F161" s="1024"/>
      <c r="G161" s="1024"/>
      <c r="H161" s="1024"/>
      <c r="I161" s="1024"/>
      <c r="J161" s="1024"/>
      <c r="K161" s="1024"/>
      <c r="L161" s="1024"/>
      <c r="M161" s="1024"/>
      <c r="N161" s="1024"/>
      <c r="O161" s="1024"/>
      <c r="P161" s="1024"/>
      <c r="Q161" s="1024"/>
      <c r="R161" s="1024"/>
      <c r="S161" s="1024"/>
      <c r="T161" s="278"/>
      <c r="U161" s="1047"/>
      <c r="V161" s="1048"/>
      <c r="W161" s="1048"/>
      <c r="X161" s="1048"/>
      <c r="Y161" s="1048"/>
      <c r="Z161" s="1048"/>
      <c r="AA161" s="1048"/>
      <c r="AB161" s="1048"/>
      <c r="AC161" s="1048"/>
      <c r="AD161" s="1048"/>
      <c r="AE161" s="1048"/>
      <c r="AF161" s="1048"/>
      <c r="AG161" s="1048"/>
      <c r="AH161" s="1048"/>
      <c r="AI161" s="1048"/>
      <c r="AJ161" s="1048"/>
    </row>
    <row r="162" spans="2:36" ht="11.25">
      <c r="B162" s="306" t="s">
        <v>1123</v>
      </c>
      <c r="C162" s="1024" t="s">
        <v>886</v>
      </c>
      <c r="D162" s="1024"/>
      <c r="E162" s="1024"/>
      <c r="F162" s="1024"/>
      <c r="G162" s="1024"/>
      <c r="H162" s="1024"/>
      <c r="I162" s="1024"/>
      <c r="J162" s="1024"/>
      <c r="K162" s="1024"/>
      <c r="L162" s="1024"/>
      <c r="M162" s="1024"/>
      <c r="N162" s="1024"/>
      <c r="O162" s="1024"/>
      <c r="P162" s="1024"/>
      <c r="Q162" s="1024"/>
      <c r="R162" s="1024"/>
      <c r="S162" s="1024"/>
      <c r="T162" s="307"/>
      <c r="U162" s="307"/>
      <c r="V162" s="308"/>
      <c r="W162" s="308"/>
      <c r="X162" s="308"/>
      <c r="Y162" s="308"/>
      <c r="Z162" s="308"/>
      <c r="AA162" s="308"/>
      <c r="AB162" s="308"/>
      <c r="AC162" s="308"/>
      <c r="AD162" s="308"/>
      <c r="AE162" s="308"/>
      <c r="AF162" s="308"/>
      <c r="AG162" s="308"/>
      <c r="AH162" s="308"/>
      <c r="AI162" s="308"/>
      <c r="AJ162" s="308"/>
    </row>
    <row r="163" spans="2:36" ht="11.25">
      <c r="B163" s="306" t="s">
        <v>1122</v>
      </c>
      <c r="C163" s="1024" t="s">
        <v>698</v>
      </c>
      <c r="D163" s="1024"/>
      <c r="E163" s="1024"/>
      <c r="F163" s="1024"/>
      <c r="G163" s="1024"/>
      <c r="H163" s="1024"/>
      <c r="I163" s="1024"/>
      <c r="J163" s="1024"/>
      <c r="K163" s="1024"/>
      <c r="L163" s="1024"/>
      <c r="M163" s="1024"/>
      <c r="N163" s="1024"/>
      <c r="O163" s="1024"/>
      <c r="P163" s="1024"/>
      <c r="Q163" s="1024"/>
      <c r="R163" s="1024"/>
      <c r="S163" s="1024"/>
      <c r="T163" s="307"/>
      <c r="U163" s="307"/>
      <c r="V163" s="308"/>
      <c r="W163" s="308"/>
      <c r="X163" s="308"/>
      <c r="Y163" s="308"/>
      <c r="Z163" s="308"/>
      <c r="AA163" s="308"/>
      <c r="AB163" s="308"/>
      <c r="AC163" s="308"/>
      <c r="AD163" s="308"/>
      <c r="AE163" s="308"/>
      <c r="AF163" s="308"/>
      <c r="AG163" s="308"/>
      <c r="AH163" s="308"/>
      <c r="AI163" s="308"/>
      <c r="AJ163" s="308"/>
    </row>
    <row r="164" spans="2:36" ht="27" customHeight="1">
      <c r="B164" s="253" t="s">
        <v>1121</v>
      </c>
      <c r="C164" s="1025" t="s">
        <v>528</v>
      </c>
      <c r="D164" s="1025"/>
      <c r="E164" s="1025"/>
      <c r="F164" s="1025"/>
      <c r="G164" s="1025"/>
      <c r="H164" s="1025"/>
      <c r="I164" s="1025"/>
      <c r="J164" s="1025"/>
      <c r="K164" s="1025"/>
      <c r="L164" s="1025"/>
      <c r="M164" s="1025"/>
      <c r="N164" s="1025"/>
      <c r="O164" s="1026" t="s">
        <v>1090</v>
      </c>
      <c r="P164" s="1026"/>
      <c r="Q164" s="1026"/>
      <c r="R164" s="1026"/>
      <c r="S164" s="1026"/>
      <c r="T164" s="1026"/>
      <c r="U164" s="1026"/>
      <c r="V164" s="1026"/>
      <c r="W164" s="1026"/>
      <c r="X164" s="1026"/>
      <c r="Y164" s="1026"/>
      <c r="Z164" s="1026"/>
      <c r="AA164" s="1026"/>
      <c r="AB164" s="1026"/>
      <c r="AC164" s="1026"/>
      <c r="AD164" s="1026"/>
      <c r="AE164" s="1026"/>
      <c r="AF164" s="1026"/>
      <c r="AG164" s="1054" t="s">
        <v>1091</v>
      </c>
      <c r="AH164" s="1054"/>
      <c r="AI164" s="1054"/>
      <c r="AJ164" s="1054"/>
    </row>
    <row r="165" spans="2:36" ht="15" customHeight="1">
      <c r="B165" s="1046" t="s">
        <v>1125</v>
      </c>
      <c r="C165" s="1039" t="s">
        <v>1092</v>
      </c>
      <c r="D165" s="1039"/>
      <c r="E165" s="1039"/>
      <c r="F165" s="1039"/>
      <c r="G165" s="1039"/>
      <c r="H165" s="1016" t="s">
        <v>1093</v>
      </c>
      <c r="I165" s="1016"/>
      <c r="J165" s="1037" t="s">
        <v>1094</v>
      </c>
      <c r="K165" s="1037" t="s">
        <v>1095</v>
      </c>
      <c r="L165" s="1038" t="s">
        <v>1124</v>
      </c>
      <c r="M165" s="1040" t="s">
        <v>1096</v>
      </c>
      <c r="N165" s="1040" t="s">
        <v>1097</v>
      </c>
      <c r="O165" s="1027" t="s">
        <v>1098</v>
      </c>
      <c r="P165" s="1027"/>
      <c r="Q165" s="1027" t="s">
        <v>1099</v>
      </c>
      <c r="R165" s="1027"/>
      <c r="S165" s="1027" t="s">
        <v>1100</v>
      </c>
      <c r="T165" s="1027"/>
      <c r="U165" s="1027" t="s">
        <v>1101</v>
      </c>
      <c r="V165" s="1027"/>
      <c r="W165" s="1027" t="s">
        <v>1102</v>
      </c>
      <c r="X165" s="1027"/>
      <c r="Y165" s="1027" t="s">
        <v>1103</v>
      </c>
      <c r="Z165" s="1027"/>
      <c r="AA165" s="1027" t="s">
        <v>1104</v>
      </c>
      <c r="AB165" s="1027"/>
      <c r="AC165" s="1027" t="s">
        <v>1105</v>
      </c>
      <c r="AD165" s="1027"/>
      <c r="AE165" s="1027" t="s">
        <v>1106</v>
      </c>
      <c r="AF165" s="1027"/>
      <c r="AG165" s="1057" t="s">
        <v>1107</v>
      </c>
      <c r="AH165" s="1018" t="s">
        <v>1108</v>
      </c>
      <c r="AI165" s="1041" t="s">
        <v>1109</v>
      </c>
      <c r="AJ165" s="1018" t="s">
        <v>1110</v>
      </c>
    </row>
    <row r="166" spans="2:36" ht="33.75">
      <c r="B166" s="1046"/>
      <c r="C166" s="1039"/>
      <c r="D166" s="1039"/>
      <c r="E166" s="1039"/>
      <c r="F166" s="1039"/>
      <c r="G166" s="1039"/>
      <c r="H166" s="1016"/>
      <c r="I166" s="1016"/>
      <c r="J166" s="1037" t="s">
        <v>1094</v>
      </c>
      <c r="K166" s="1037"/>
      <c r="L166" s="1038"/>
      <c r="M166" s="1040"/>
      <c r="N166" s="1040"/>
      <c r="O166" s="360" t="s">
        <v>1111</v>
      </c>
      <c r="P166" s="361" t="s">
        <v>1112</v>
      </c>
      <c r="Q166" s="360" t="s">
        <v>1111</v>
      </c>
      <c r="R166" s="361" t="s">
        <v>1112</v>
      </c>
      <c r="S166" s="360" t="s">
        <v>1111</v>
      </c>
      <c r="T166" s="361" t="s">
        <v>1112</v>
      </c>
      <c r="U166" s="360" t="s">
        <v>1111</v>
      </c>
      <c r="V166" s="361" t="s">
        <v>1112</v>
      </c>
      <c r="W166" s="360" t="s">
        <v>1111</v>
      </c>
      <c r="X166" s="361" t="s">
        <v>1112</v>
      </c>
      <c r="Y166" s="360" t="s">
        <v>1111</v>
      </c>
      <c r="Z166" s="361" t="s">
        <v>1112</v>
      </c>
      <c r="AA166" s="360" t="s">
        <v>1111</v>
      </c>
      <c r="AB166" s="361" t="s">
        <v>1113</v>
      </c>
      <c r="AC166" s="360" t="s">
        <v>1111</v>
      </c>
      <c r="AD166" s="361" t="s">
        <v>1113</v>
      </c>
      <c r="AE166" s="360" t="s">
        <v>1111</v>
      </c>
      <c r="AF166" s="361" t="s">
        <v>1113</v>
      </c>
      <c r="AG166" s="1057"/>
      <c r="AH166" s="1018"/>
      <c r="AI166" s="1041"/>
      <c r="AJ166" s="1018"/>
    </row>
    <row r="167" spans="2:36" ht="22.5">
      <c r="B167" s="305" t="s">
        <v>1151</v>
      </c>
      <c r="C167" s="1045" t="s">
        <v>866</v>
      </c>
      <c r="D167" s="1045"/>
      <c r="E167" s="1045"/>
      <c r="F167" s="1045"/>
      <c r="G167" s="1045"/>
      <c r="H167" s="1017" t="s">
        <v>867</v>
      </c>
      <c r="I167" s="1017"/>
      <c r="J167" s="362"/>
      <c r="K167" s="362"/>
      <c r="L167" s="262"/>
      <c r="M167" s="263"/>
      <c r="N167" s="263"/>
      <c r="O167" s="264" t="e">
        <f>SUM(#REF!)</f>
        <v>#REF!</v>
      </c>
      <c r="P167" s="264" t="e">
        <f>SUM(#REF!)</f>
        <v>#REF!</v>
      </c>
      <c r="Q167" s="264" t="e">
        <f>SUM(#REF!)</f>
        <v>#REF!</v>
      </c>
      <c r="R167" s="264" t="e">
        <f>SUM(#REF!)</f>
        <v>#REF!</v>
      </c>
      <c r="S167" s="264" t="e">
        <f>SUM(#REF!)</f>
        <v>#REF!</v>
      </c>
      <c r="T167" s="264" t="e">
        <f>SUM(#REF!)</f>
        <v>#REF!</v>
      </c>
      <c r="U167" s="264" t="e">
        <f>SUM(#REF!)</f>
        <v>#REF!</v>
      </c>
      <c r="V167" s="264" t="e">
        <f>SUM(#REF!)</f>
        <v>#REF!</v>
      </c>
      <c r="W167" s="264" t="e">
        <f>SUM(#REF!)</f>
        <v>#REF!</v>
      </c>
      <c r="X167" s="264" t="e">
        <f>SUM(#REF!)</f>
        <v>#REF!</v>
      </c>
      <c r="Y167" s="264" t="e">
        <f>SUM(#REF!)</f>
        <v>#REF!</v>
      </c>
      <c r="Z167" s="264" t="e">
        <f>SUM(#REF!)</f>
        <v>#REF!</v>
      </c>
      <c r="AA167" s="264" t="e">
        <f>SUM(#REF!)</f>
        <v>#REF!</v>
      </c>
      <c r="AB167" s="264" t="e">
        <f>SUM(#REF!)</f>
        <v>#REF!</v>
      </c>
      <c r="AC167" s="264" t="e">
        <f>SUM(#REF!)</f>
        <v>#REF!</v>
      </c>
      <c r="AD167" s="264" t="e">
        <f>SUM(#REF!)</f>
        <v>#REF!</v>
      </c>
      <c r="AE167" s="264" t="e">
        <f>SUM(#REF!)</f>
        <v>#REF!</v>
      </c>
      <c r="AF167" s="264" t="e">
        <f>SUM(#REF!)</f>
        <v>#REF!</v>
      </c>
      <c r="AG167" s="265"/>
      <c r="AH167" s="265"/>
      <c r="AI167" s="265"/>
      <c r="AJ167" s="266"/>
    </row>
    <row r="168" spans="2:36" ht="11.25">
      <c r="B168" s="1028"/>
      <c r="C168" s="1028"/>
      <c r="D168" s="1028"/>
      <c r="E168" s="1028"/>
      <c r="F168" s="1028"/>
      <c r="G168" s="1028"/>
      <c r="H168" s="1028"/>
      <c r="I168" s="1028"/>
      <c r="J168" s="1028"/>
      <c r="K168" s="1028"/>
      <c r="L168" s="1028"/>
      <c r="M168" s="1028"/>
      <c r="N168" s="1028"/>
      <c r="O168" s="1028"/>
      <c r="P168" s="1028"/>
      <c r="Q168" s="1028"/>
      <c r="R168" s="1028"/>
      <c r="S168" s="1028"/>
      <c r="T168" s="1028"/>
      <c r="U168" s="1028"/>
      <c r="V168" s="1028"/>
      <c r="W168" s="1028"/>
      <c r="X168" s="1028"/>
      <c r="Y168" s="1028"/>
      <c r="Z168" s="1028"/>
      <c r="AA168" s="1028"/>
      <c r="AB168" s="1028"/>
      <c r="AC168" s="1028"/>
      <c r="AD168" s="1028"/>
      <c r="AE168" s="1028"/>
      <c r="AF168" s="1028"/>
      <c r="AG168" s="1028"/>
      <c r="AH168" s="1028"/>
      <c r="AI168" s="1028"/>
      <c r="AJ168" s="1028"/>
    </row>
    <row r="169" spans="2:36" ht="33.75">
      <c r="B169" s="267" t="s">
        <v>17</v>
      </c>
      <c r="C169" s="268" t="s">
        <v>1114</v>
      </c>
      <c r="D169" s="268" t="s">
        <v>1115</v>
      </c>
      <c r="E169" s="268" t="s">
        <v>1116</v>
      </c>
      <c r="F169" s="268" t="s">
        <v>1117</v>
      </c>
      <c r="G169" s="268" t="s">
        <v>1118</v>
      </c>
      <c r="H169" s="269" t="s">
        <v>1129</v>
      </c>
      <c r="I169" s="268" t="s">
        <v>1119</v>
      </c>
      <c r="J169" s="270"/>
      <c r="K169" s="270"/>
      <c r="L169" s="270"/>
      <c r="M169" s="270"/>
      <c r="N169" s="270"/>
      <c r="O169" s="271">
        <f aca="true" t="shared" si="18" ref="O169:AG169">SUM(O170:O170)</f>
        <v>177000000</v>
      </c>
      <c r="P169" s="272">
        <f t="shared" si="18"/>
        <v>0</v>
      </c>
      <c r="Q169" s="271">
        <f t="shared" si="18"/>
        <v>223000000</v>
      </c>
      <c r="R169" s="272">
        <f t="shared" si="18"/>
        <v>0</v>
      </c>
      <c r="S169" s="272">
        <f t="shared" si="18"/>
        <v>0</v>
      </c>
      <c r="T169" s="272">
        <f t="shared" si="18"/>
        <v>0</v>
      </c>
      <c r="U169" s="272">
        <f t="shared" si="18"/>
        <v>0</v>
      </c>
      <c r="V169" s="272">
        <f t="shared" si="18"/>
        <v>0</v>
      </c>
      <c r="W169" s="272">
        <f t="shared" si="18"/>
        <v>0</v>
      </c>
      <c r="X169" s="272">
        <f t="shared" si="18"/>
        <v>0</v>
      </c>
      <c r="Y169" s="272">
        <f t="shared" si="18"/>
        <v>0</v>
      </c>
      <c r="Z169" s="272">
        <f t="shared" si="18"/>
        <v>0</v>
      </c>
      <c r="AA169" s="272">
        <f t="shared" si="18"/>
        <v>0</v>
      </c>
      <c r="AB169" s="272">
        <f t="shared" si="18"/>
        <v>0</v>
      </c>
      <c r="AC169" s="272">
        <f t="shared" si="18"/>
        <v>0</v>
      </c>
      <c r="AD169" s="272">
        <f t="shared" si="18"/>
        <v>0</v>
      </c>
      <c r="AE169" s="272">
        <f t="shared" si="18"/>
        <v>400000000</v>
      </c>
      <c r="AF169" s="272">
        <f t="shared" si="18"/>
        <v>0</v>
      </c>
      <c r="AG169" s="274">
        <f t="shared" si="18"/>
        <v>0</v>
      </c>
      <c r="AH169" s="363"/>
      <c r="AI169" s="363"/>
      <c r="AJ169" s="275"/>
    </row>
    <row r="170" spans="2:36" ht="85.5" customHeight="1">
      <c r="B170" s="1059" t="s">
        <v>877</v>
      </c>
      <c r="C170" s="293"/>
      <c r="D170" s="255" t="s">
        <v>1236</v>
      </c>
      <c r="E170" s="255"/>
      <c r="F170" s="301"/>
      <c r="G170" s="301"/>
      <c r="H170" s="1089" t="s">
        <v>878</v>
      </c>
      <c r="I170" s="1089" t="s">
        <v>879</v>
      </c>
      <c r="J170" s="1101"/>
      <c r="K170" s="1101">
        <v>1</v>
      </c>
      <c r="L170" s="1101"/>
      <c r="M170" s="1101"/>
      <c r="N170" s="1101"/>
      <c r="O170" s="1073">
        <v>177000000</v>
      </c>
      <c r="P170" s="1101"/>
      <c r="Q170" s="1073">
        <v>223000000</v>
      </c>
      <c r="R170" s="1101"/>
      <c r="S170" s="1101"/>
      <c r="T170" s="1101"/>
      <c r="U170" s="1101"/>
      <c r="V170" s="1101"/>
      <c r="W170" s="1101"/>
      <c r="X170" s="1101"/>
      <c r="Y170" s="1101"/>
      <c r="Z170" s="1101"/>
      <c r="AA170" s="1101"/>
      <c r="AB170" s="1101"/>
      <c r="AC170" s="1101"/>
      <c r="AD170" s="1101"/>
      <c r="AE170" s="1073">
        <f>SUM(O170:AD171)</f>
        <v>400000000</v>
      </c>
      <c r="AF170" s="1101"/>
      <c r="AG170" s="1101"/>
      <c r="AH170" s="1101"/>
      <c r="AI170" s="1101"/>
      <c r="AJ170" s="1101"/>
    </row>
    <row r="171" spans="2:36" ht="85.5" customHeight="1">
      <c r="B171" s="1060"/>
      <c r="C171" s="293"/>
      <c r="D171" s="255" t="s">
        <v>1237</v>
      </c>
      <c r="E171" s="372"/>
      <c r="F171" s="372"/>
      <c r="G171" s="372"/>
      <c r="H171" s="1090"/>
      <c r="I171" s="1090"/>
      <c r="J171" s="1102"/>
      <c r="K171" s="1102"/>
      <c r="L171" s="1102"/>
      <c r="M171" s="1102"/>
      <c r="N171" s="1102"/>
      <c r="O171" s="1074"/>
      <c r="P171" s="1102"/>
      <c r="Q171" s="1074"/>
      <c r="R171" s="1102"/>
      <c r="S171" s="1102"/>
      <c r="T171" s="1102"/>
      <c r="U171" s="1102"/>
      <c r="V171" s="1102"/>
      <c r="W171" s="1102"/>
      <c r="X171" s="1102"/>
      <c r="Y171" s="1102"/>
      <c r="Z171" s="1102"/>
      <c r="AA171" s="1102"/>
      <c r="AB171" s="1102"/>
      <c r="AC171" s="1102"/>
      <c r="AD171" s="1102"/>
      <c r="AE171" s="1104"/>
      <c r="AF171" s="1102"/>
      <c r="AG171" s="1102"/>
      <c r="AH171" s="1102"/>
      <c r="AI171" s="1102"/>
      <c r="AJ171" s="1102"/>
    </row>
    <row r="172" spans="2:36" ht="11.25">
      <c r="B172" s="261"/>
      <c r="C172" s="261"/>
      <c r="D172" s="372"/>
      <c r="E172" s="372"/>
      <c r="F172" s="372"/>
      <c r="G172" s="372"/>
      <c r="H172" s="373"/>
      <c r="I172" s="373"/>
      <c r="J172" s="373"/>
      <c r="K172" s="372"/>
      <c r="L172" s="372"/>
      <c r="M172" s="372"/>
      <c r="N172" s="372"/>
      <c r="O172" s="372"/>
      <c r="P172" s="372"/>
      <c r="Q172" s="372"/>
      <c r="R172" s="372"/>
      <c r="S172" s="372"/>
      <c r="T172" s="372"/>
      <c r="U172" s="372"/>
      <c r="V172" s="372"/>
      <c r="W172" s="372"/>
      <c r="X172" s="372"/>
      <c r="Y172" s="372"/>
      <c r="Z172" s="372"/>
      <c r="AA172" s="372"/>
      <c r="AB172" s="372"/>
      <c r="AC172" s="372"/>
      <c r="AD172" s="372"/>
      <c r="AE172" s="372"/>
      <c r="AF172" s="372"/>
      <c r="AG172" s="261"/>
      <c r="AH172" s="372"/>
      <c r="AI172" s="372"/>
      <c r="AJ172" s="372"/>
    </row>
    <row r="173" spans="2:36" ht="11.25">
      <c r="B173" s="253" t="s">
        <v>1089</v>
      </c>
      <c r="C173" s="1024" t="s">
        <v>1067</v>
      </c>
      <c r="D173" s="1024"/>
      <c r="E173" s="1024"/>
      <c r="F173" s="1024"/>
      <c r="G173" s="1024"/>
      <c r="H173" s="1024"/>
      <c r="I173" s="1024"/>
      <c r="J173" s="1024"/>
      <c r="K173" s="1024"/>
      <c r="L173" s="1024"/>
      <c r="M173" s="1024"/>
      <c r="N173" s="1024"/>
      <c r="O173" s="1024"/>
      <c r="P173" s="1024"/>
      <c r="Q173" s="1024"/>
      <c r="R173" s="1024"/>
      <c r="S173" s="1024"/>
      <c r="T173" s="278"/>
      <c r="U173" s="1047"/>
      <c r="V173" s="1048"/>
      <c r="W173" s="1048"/>
      <c r="X173" s="1048"/>
      <c r="Y173" s="1048"/>
      <c r="Z173" s="1048"/>
      <c r="AA173" s="1048"/>
      <c r="AB173" s="1048"/>
      <c r="AC173" s="1048"/>
      <c r="AD173" s="1048"/>
      <c r="AE173" s="1048"/>
      <c r="AF173" s="1048"/>
      <c r="AG173" s="1048"/>
      <c r="AH173" s="1048"/>
      <c r="AI173" s="1048"/>
      <c r="AJ173" s="1048"/>
    </row>
    <row r="174" spans="2:36" ht="11.25">
      <c r="B174" s="306" t="s">
        <v>1123</v>
      </c>
      <c r="C174" s="1024" t="s">
        <v>856</v>
      </c>
      <c r="D174" s="1024"/>
      <c r="E174" s="1024"/>
      <c r="F174" s="1024"/>
      <c r="G174" s="1024"/>
      <c r="H174" s="1024"/>
      <c r="I174" s="1024"/>
      <c r="J174" s="1024"/>
      <c r="K174" s="1024"/>
      <c r="L174" s="1024"/>
      <c r="M174" s="1024"/>
      <c r="N174" s="1024"/>
      <c r="O174" s="1024"/>
      <c r="P174" s="1024"/>
      <c r="Q174" s="1024"/>
      <c r="R174" s="1024"/>
      <c r="S174" s="1024"/>
      <c r="T174" s="307"/>
      <c r="U174" s="307"/>
      <c r="V174" s="308"/>
      <c r="W174" s="308"/>
      <c r="X174" s="308"/>
      <c r="Y174" s="308"/>
      <c r="Z174" s="308"/>
      <c r="AA174" s="308"/>
      <c r="AB174" s="308"/>
      <c r="AC174" s="308"/>
      <c r="AD174" s="308"/>
      <c r="AE174" s="308"/>
      <c r="AF174" s="308"/>
      <c r="AG174" s="308"/>
      <c r="AH174" s="308"/>
      <c r="AI174" s="308"/>
      <c r="AJ174" s="308"/>
    </row>
    <row r="175" spans="2:36" ht="11.25">
      <c r="B175" s="306" t="s">
        <v>1122</v>
      </c>
      <c r="C175" s="1024" t="s">
        <v>888</v>
      </c>
      <c r="D175" s="1024"/>
      <c r="E175" s="1024"/>
      <c r="F175" s="1024"/>
      <c r="G175" s="1024"/>
      <c r="H175" s="1024"/>
      <c r="I175" s="1024"/>
      <c r="J175" s="1024"/>
      <c r="K175" s="1024"/>
      <c r="L175" s="1024"/>
      <c r="M175" s="1024"/>
      <c r="N175" s="1024"/>
      <c r="O175" s="1024"/>
      <c r="P175" s="1024"/>
      <c r="Q175" s="1024"/>
      <c r="R175" s="1024"/>
      <c r="S175" s="1024"/>
      <c r="T175" s="307"/>
      <c r="U175" s="307"/>
      <c r="V175" s="308"/>
      <c r="W175" s="308"/>
      <c r="X175" s="308"/>
      <c r="Y175" s="308"/>
      <c r="Z175" s="308"/>
      <c r="AA175" s="308"/>
      <c r="AB175" s="308"/>
      <c r="AC175" s="308"/>
      <c r="AD175" s="308"/>
      <c r="AE175" s="308"/>
      <c r="AF175" s="308"/>
      <c r="AG175" s="308"/>
      <c r="AH175" s="308"/>
      <c r="AI175" s="308"/>
      <c r="AJ175" s="308"/>
    </row>
    <row r="176" spans="2:36" ht="27" customHeight="1">
      <c r="B176" s="253" t="s">
        <v>1121</v>
      </c>
      <c r="C176" s="1025" t="s">
        <v>885</v>
      </c>
      <c r="D176" s="1025"/>
      <c r="E176" s="1025"/>
      <c r="F176" s="1025"/>
      <c r="G176" s="1025"/>
      <c r="H176" s="1025"/>
      <c r="I176" s="1025"/>
      <c r="J176" s="1025"/>
      <c r="K176" s="1025"/>
      <c r="L176" s="1025"/>
      <c r="M176" s="1025"/>
      <c r="N176" s="1025"/>
      <c r="O176" s="1026" t="s">
        <v>1090</v>
      </c>
      <c r="P176" s="1026"/>
      <c r="Q176" s="1026"/>
      <c r="R176" s="1026"/>
      <c r="S176" s="1026"/>
      <c r="T176" s="1026"/>
      <c r="U176" s="1026"/>
      <c r="V176" s="1026"/>
      <c r="W176" s="1026"/>
      <c r="X176" s="1026"/>
      <c r="Y176" s="1026"/>
      <c r="Z176" s="1026"/>
      <c r="AA176" s="1026"/>
      <c r="AB176" s="1026"/>
      <c r="AC176" s="1026"/>
      <c r="AD176" s="1026"/>
      <c r="AE176" s="1026"/>
      <c r="AF176" s="1026"/>
      <c r="AG176" s="1054" t="s">
        <v>1091</v>
      </c>
      <c r="AH176" s="1054"/>
      <c r="AI176" s="1054"/>
      <c r="AJ176" s="1054"/>
    </row>
    <row r="177" spans="2:36" ht="15" customHeight="1">
      <c r="B177" s="1046" t="s">
        <v>1125</v>
      </c>
      <c r="C177" s="1039" t="s">
        <v>1092</v>
      </c>
      <c r="D177" s="1039"/>
      <c r="E177" s="1039"/>
      <c r="F177" s="1039"/>
      <c r="G177" s="1039"/>
      <c r="H177" s="1016" t="s">
        <v>1093</v>
      </c>
      <c r="I177" s="1016"/>
      <c r="J177" s="1037" t="s">
        <v>1094</v>
      </c>
      <c r="K177" s="1037" t="s">
        <v>1095</v>
      </c>
      <c r="L177" s="1038" t="s">
        <v>1124</v>
      </c>
      <c r="M177" s="1040" t="s">
        <v>1096</v>
      </c>
      <c r="N177" s="1040" t="s">
        <v>1097</v>
      </c>
      <c r="O177" s="1027" t="s">
        <v>1098</v>
      </c>
      <c r="P177" s="1027"/>
      <c r="Q177" s="1027" t="s">
        <v>1099</v>
      </c>
      <c r="R177" s="1027"/>
      <c r="S177" s="1027" t="s">
        <v>1100</v>
      </c>
      <c r="T177" s="1027"/>
      <c r="U177" s="1027" t="s">
        <v>1101</v>
      </c>
      <c r="V177" s="1027"/>
      <c r="W177" s="1027" t="s">
        <v>1102</v>
      </c>
      <c r="X177" s="1027"/>
      <c r="Y177" s="1027" t="s">
        <v>1103</v>
      </c>
      <c r="Z177" s="1027"/>
      <c r="AA177" s="1027" t="s">
        <v>1104</v>
      </c>
      <c r="AB177" s="1027"/>
      <c r="AC177" s="1027" t="s">
        <v>1105</v>
      </c>
      <c r="AD177" s="1027"/>
      <c r="AE177" s="1027" t="s">
        <v>1106</v>
      </c>
      <c r="AF177" s="1027"/>
      <c r="AG177" s="1057" t="s">
        <v>1107</v>
      </c>
      <c r="AH177" s="1018" t="s">
        <v>1108</v>
      </c>
      <c r="AI177" s="1041" t="s">
        <v>1109</v>
      </c>
      <c r="AJ177" s="1018" t="s">
        <v>1110</v>
      </c>
    </row>
    <row r="178" spans="2:36" ht="33.75">
      <c r="B178" s="1046"/>
      <c r="C178" s="1039"/>
      <c r="D178" s="1039"/>
      <c r="E178" s="1039"/>
      <c r="F178" s="1039"/>
      <c r="G178" s="1039"/>
      <c r="H178" s="1016"/>
      <c r="I178" s="1016"/>
      <c r="J178" s="1037" t="s">
        <v>1094</v>
      </c>
      <c r="K178" s="1037"/>
      <c r="L178" s="1038"/>
      <c r="M178" s="1040"/>
      <c r="N178" s="1040"/>
      <c r="O178" s="360" t="s">
        <v>1111</v>
      </c>
      <c r="P178" s="361" t="s">
        <v>1112</v>
      </c>
      <c r="Q178" s="360" t="s">
        <v>1111</v>
      </c>
      <c r="R178" s="361" t="s">
        <v>1112</v>
      </c>
      <c r="S178" s="360" t="s">
        <v>1111</v>
      </c>
      <c r="T178" s="361" t="s">
        <v>1112</v>
      </c>
      <c r="U178" s="360" t="s">
        <v>1111</v>
      </c>
      <c r="V178" s="361" t="s">
        <v>1112</v>
      </c>
      <c r="W178" s="360" t="s">
        <v>1111</v>
      </c>
      <c r="X178" s="361" t="s">
        <v>1112</v>
      </c>
      <c r="Y178" s="360" t="s">
        <v>1111</v>
      </c>
      <c r="Z178" s="361" t="s">
        <v>1112</v>
      </c>
      <c r="AA178" s="360" t="s">
        <v>1111</v>
      </c>
      <c r="AB178" s="361" t="s">
        <v>1113</v>
      </c>
      <c r="AC178" s="360" t="s">
        <v>1111</v>
      </c>
      <c r="AD178" s="361" t="s">
        <v>1113</v>
      </c>
      <c r="AE178" s="360" t="s">
        <v>1111</v>
      </c>
      <c r="AF178" s="361" t="s">
        <v>1113</v>
      </c>
      <c r="AG178" s="1057"/>
      <c r="AH178" s="1018"/>
      <c r="AI178" s="1041"/>
      <c r="AJ178" s="1018"/>
    </row>
    <row r="179" spans="2:36" ht="22.5">
      <c r="B179" s="305" t="s">
        <v>1151</v>
      </c>
      <c r="C179" s="1045" t="s">
        <v>902</v>
      </c>
      <c r="D179" s="1045"/>
      <c r="E179" s="1045"/>
      <c r="F179" s="1045"/>
      <c r="G179" s="1045"/>
      <c r="H179" s="1017" t="s">
        <v>903</v>
      </c>
      <c r="I179" s="1017"/>
      <c r="J179" s="362"/>
      <c r="K179" s="362"/>
      <c r="L179" s="262"/>
      <c r="M179" s="263"/>
      <c r="N179" s="263"/>
      <c r="O179" s="264">
        <f>SUM(O182:O184)</f>
        <v>50000000</v>
      </c>
      <c r="P179" s="264">
        <f aca="true" t="shared" si="19" ref="P179:AF179">SUM(P182:P184)</f>
        <v>0</v>
      </c>
      <c r="Q179" s="264">
        <f t="shared" si="19"/>
        <v>0</v>
      </c>
      <c r="R179" s="264">
        <f t="shared" si="19"/>
        <v>0</v>
      </c>
      <c r="S179" s="264">
        <f t="shared" si="19"/>
        <v>0</v>
      </c>
      <c r="T179" s="264">
        <f t="shared" si="19"/>
        <v>0</v>
      </c>
      <c r="U179" s="264">
        <f t="shared" si="19"/>
        <v>0</v>
      </c>
      <c r="V179" s="264">
        <f t="shared" si="19"/>
        <v>0</v>
      </c>
      <c r="W179" s="264">
        <f t="shared" si="19"/>
        <v>0</v>
      </c>
      <c r="X179" s="264">
        <f t="shared" si="19"/>
        <v>0</v>
      </c>
      <c r="Y179" s="264">
        <f t="shared" si="19"/>
        <v>0</v>
      </c>
      <c r="Z179" s="264">
        <f t="shared" si="19"/>
        <v>0</v>
      </c>
      <c r="AA179" s="264">
        <f t="shared" si="19"/>
        <v>0</v>
      </c>
      <c r="AB179" s="264">
        <f t="shared" si="19"/>
        <v>0</v>
      </c>
      <c r="AC179" s="264">
        <f t="shared" si="19"/>
        <v>0</v>
      </c>
      <c r="AD179" s="264">
        <f t="shared" si="19"/>
        <v>0</v>
      </c>
      <c r="AE179" s="264">
        <f t="shared" si="19"/>
        <v>0</v>
      </c>
      <c r="AF179" s="264">
        <f t="shared" si="19"/>
        <v>0</v>
      </c>
      <c r="AG179" s="265"/>
      <c r="AH179" s="265"/>
      <c r="AI179" s="265"/>
      <c r="AJ179" s="266"/>
    </row>
    <row r="180" spans="2:36" ht="11.25">
      <c r="B180" s="1028"/>
      <c r="C180" s="1028"/>
      <c r="D180" s="1028"/>
      <c r="E180" s="1028"/>
      <c r="F180" s="1028"/>
      <c r="G180" s="1028"/>
      <c r="H180" s="1028"/>
      <c r="I180" s="1028"/>
      <c r="J180" s="1028"/>
      <c r="K180" s="1028"/>
      <c r="L180" s="1028"/>
      <c r="M180" s="1028"/>
      <c r="N180" s="1028"/>
      <c r="O180" s="1028"/>
      <c r="P180" s="1028"/>
      <c r="Q180" s="1028"/>
      <c r="R180" s="1028"/>
      <c r="S180" s="1028"/>
      <c r="T180" s="1028"/>
      <c r="U180" s="1028"/>
      <c r="V180" s="1028"/>
      <c r="W180" s="1028"/>
      <c r="X180" s="1028"/>
      <c r="Y180" s="1028"/>
      <c r="Z180" s="1028"/>
      <c r="AA180" s="1028"/>
      <c r="AB180" s="1028"/>
      <c r="AC180" s="1028"/>
      <c r="AD180" s="1028"/>
      <c r="AE180" s="1028"/>
      <c r="AF180" s="1028"/>
      <c r="AG180" s="1028"/>
      <c r="AH180" s="1028"/>
      <c r="AI180" s="1028"/>
      <c r="AJ180" s="1028"/>
    </row>
    <row r="181" spans="2:36" ht="33.75">
      <c r="B181" s="267" t="s">
        <v>17</v>
      </c>
      <c r="C181" s="268" t="s">
        <v>1114</v>
      </c>
      <c r="D181" s="268" t="s">
        <v>1115</v>
      </c>
      <c r="E181" s="268" t="s">
        <v>1116</v>
      </c>
      <c r="F181" s="268" t="s">
        <v>1117</v>
      </c>
      <c r="G181" s="268" t="s">
        <v>1118</v>
      </c>
      <c r="H181" s="269" t="s">
        <v>1129</v>
      </c>
      <c r="I181" s="268" t="s">
        <v>1119</v>
      </c>
      <c r="J181" s="270"/>
      <c r="K181" s="270"/>
      <c r="L181" s="270"/>
      <c r="M181" s="270"/>
      <c r="N181" s="270"/>
      <c r="O181" s="271">
        <f>SUM(O182:O185)</f>
        <v>50000000</v>
      </c>
      <c r="P181" s="272">
        <f>SUM(P182:P185)</f>
        <v>0</v>
      </c>
      <c r="Q181" s="271">
        <f>SUM(Q182:Q185)</f>
        <v>0</v>
      </c>
      <c r="R181" s="272">
        <f>SUM(R182:R185)</f>
        <v>0</v>
      </c>
      <c r="S181" s="272">
        <f aca="true" t="shared" si="20" ref="S181:AD181">SUM(S182:S185)</f>
        <v>0</v>
      </c>
      <c r="T181" s="272">
        <f t="shared" si="20"/>
        <v>0</v>
      </c>
      <c r="U181" s="272">
        <f t="shared" si="20"/>
        <v>0</v>
      </c>
      <c r="V181" s="272">
        <f t="shared" si="20"/>
        <v>0</v>
      </c>
      <c r="W181" s="272">
        <f t="shared" si="20"/>
        <v>0</v>
      </c>
      <c r="X181" s="272">
        <f t="shared" si="20"/>
        <v>0</v>
      </c>
      <c r="Y181" s="272">
        <f t="shared" si="20"/>
        <v>0</v>
      </c>
      <c r="Z181" s="272">
        <f t="shared" si="20"/>
        <v>0</v>
      </c>
      <c r="AA181" s="272">
        <f t="shared" si="20"/>
        <v>0</v>
      </c>
      <c r="AB181" s="272">
        <f t="shared" si="20"/>
        <v>0</v>
      </c>
      <c r="AC181" s="272">
        <f t="shared" si="20"/>
        <v>0</v>
      </c>
      <c r="AD181" s="272">
        <f t="shared" si="20"/>
        <v>0</v>
      </c>
      <c r="AE181" s="273">
        <f>O181+Q181</f>
        <v>50000000</v>
      </c>
      <c r="AF181" s="272">
        <f>AF182</f>
        <v>0</v>
      </c>
      <c r="AG181" s="274">
        <f>SUM(AG182:AG185)</f>
        <v>0</v>
      </c>
      <c r="AH181" s="363"/>
      <c r="AI181" s="363"/>
      <c r="AJ181" s="275"/>
    </row>
    <row r="182" spans="2:36" ht="66.75" customHeight="1">
      <c r="B182" s="1023" t="s">
        <v>1487</v>
      </c>
      <c r="C182" s="1023" t="s">
        <v>917</v>
      </c>
      <c r="D182" s="255" t="s">
        <v>1202</v>
      </c>
      <c r="E182" s="255" t="s">
        <v>1156</v>
      </c>
      <c r="F182" s="1036" t="s">
        <v>1193</v>
      </c>
      <c r="G182" s="1036" t="s">
        <v>1177</v>
      </c>
      <c r="H182" s="1022" t="s">
        <v>919</v>
      </c>
      <c r="I182" s="1022" t="s">
        <v>920</v>
      </c>
      <c r="J182" s="1080">
        <v>0</v>
      </c>
      <c r="K182" s="1080">
        <v>2</v>
      </c>
      <c r="L182" s="1064"/>
      <c r="M182" s="1064"/>
      <c r="N182" s="1064"/>
      <c r="O182" s="1030">
        <v>50000000</v>
      </c>
      <c r="P182" s="1030"/>
      <c r="Q182" s="1030"/>
      <c r="R182" s="1030"/>
      <c r="S182" s="1030"/>
      <c r="T182" s="1030"/>
      <c r="U182" s="1030"/>
      <c r="V182" s="1030"/>
      <c r="W182" s="1030"/>
      <c r="X182" s="1030"/>
      <c r="Y182" s="1030"/>
      <c r="Z182" s="1030"/>
      <c r="AA182" s="1030"/>
      <c r="AB182" s="1030"/>
      <c r="AC182" s="1030"/>
      <c r="AD182" s="1030"/>
      <c r="AE182" s="1031">
        <f>S182</f>
        <v>0</v>
      </c>
      <c r="AF182" s="1031"/>
      <c r="AG182" s="1033" t="s">
        <v>1179</v>
      </c>
      <c r="AH182" s="1032" t="s">
        <v>1158</v>
      </c>
      <c r="AI182" s="1032"/>
      <c r="AJ182" s="1019" t="s">
        <v>880</v>
      </c>
    </row>
    <row r="183" spans="2:36" ht="56.25" customHeight="1">
      <c r="B183" s="1023"/>
      <c r="C183" s="1023"/>
      <c r="D183" s="255" t="s">
        <v>1203</v>
      </c>
      <c r="E183" s="255" t="s">
        <v>1156</v>
      </c>
      <c r="F183" s="1036"/>
      <c r="G183" s="1036"/>
      <c r="H183" s="1022"/>
      <c r="I183" s="1022"/>
      <c r="J183" s="1080"/>
      <c r="K183" s="1080"/>
      <c r="L183" s="1064"/>
      <c r="M183" s="1064"/>
      <c r="N183" s="1064"/>
      <c r="O183" s="1030"/>
      <c r="P183" s="1030"/>
      <c r="Q183" s="1030"/>
      <c r="R183" s="1030"/>
      <c r="S183" s="1030"/>
      <c r="T183" s="1030"/>
      <c r="U183" s="1030"/>
      <c r="V183" s="1030"/>
      <c r="W183" s="1030"/>
      <c r="X183" s="1030"/>
      <c r="Y183" s="1030"/>
      <c r="Z183" s="1030"/>
      <c r="AA183" s="1030"/>
      <c r="AB183" s="1030"/>
      <c r="AC183" s="1030"/>
      <c r="AD183" s="1030"/>
      <c r="AE183" s="1031"/>
      <c r="AF183" s="1031"/>
      <c r="AG183" s="1033"/>
      <c r="AH183" s="1032"/>
      <c r="AI183" s="1032"/>
      <c r="AJ183" s="1020"/>
    </row>
    <row r="184" spans="2:36" ht="11.25">
      <c r="B184" s="1023"/>
      <c r="C184" s="1023"/>
      <c r="D184" s="255"/>
      <c r="E184" s="255"/>
      <c r="F184" s="1036"/>
      <c r="G184" s="1036"/>
      <c r="H184" s="1022"/>
      <c r="I184" s="1022"/>
      <c r="J184" s="1080"/>
      <c r="K184" s="1080"/>
      <c r="L184" s="1064"/>
      <c r="M184" s="1064"/>
      <c r="N184" s="1064"/>
      <c r="O184" s="1030"/>
      <c r="P184" s="1030"/>
      <c r="Q184" s="1030"/>
      <c r="R184" s="1030"/>
      <c r="S184" s="1030"/>
      <c r="T184" s="1030"/>
      <c r="U184" s="1030"/>
      <c r="V184" s="1030"/>
      <c r="W184" s="1030"/>
      <c r="X184" s="1030"/>
      <c r="Y184" s="1030"/>
      <c r="Z184" s="1030"/>
      <c r="AA184" s="1030"/>
      <c r="AB184" s="1030"/>
      <c r="AC184" s="1030"/>
      <c r="AD184" s="1030"/>
      <c r="AE184" s="1031"/>
      <c r="AF184" s="1031"/>
      <c r="AG184" s="1033"/>
      <c r="AH184" s="1032"/>
      <c r="AI184" s="1032"/>
      <c r="AJ184" s="1020"/>
    </row>
    <row r="185" spans="2:36" ht="11.25">
      <c r="B185" s="1023"/>
      <c r="C185" s="1023"/>
      <c r="D185" s="255"/>
      <c r="E185" s="255"/>
      <c r="F185" s="1036"/>
      <c r="G185" s="1036"/>
      <c r="H185" s="1022"/>
      <c r="I185" s="1022"/>
      <c r="J185" s="1080"/>
      <c r="K185" s="1080"/>
      <c r="L185" s="1064"/>
      <c r="M185" s="1064"/>
      <c r="N185" s="1064"/>
      <c r="O185" s="1030"/>
      <c r="P185" s="1030"/>
      <c r="Q185" s="1030"/>
      <c r="R185" s="1030"/>
      <c r="S185" s="1030"/>
      <c r="T185" s="1030"/>
      <c r="U185" s="1030"/>
      <c r="V185" s="1030"/>
      <c r="W185" s="1030"/>
      <c r="X185" s="1030"/>
      <c r="Y185" s="1030"/>
      <c r="Z185" s="1030"/>
      <c r="AA185" s="1030"/>
      <c r="AB185" s="1030"/>
      <c r="AC185" s="1030"/>
      <c r="AD185" s="1030"/>
      <c r="AE185" s="1031"/>
      <c r="AF185" s="1031"/>
      <c r="AG185" s="1033"/>
      <c r="AH185" s="1032"/>
      <c r="AI185" s="1032"/>
      <c r="AJ185" s="1020"/>
    </row>
    <row r="186" ht="11.25"/>
    <row r="187" spans="2:36" ht="11.25">
      <c r="B187" s="253" t="s">
        <v>1089</v>
      </c>
      <c r="C187" s="1024" t="s">
        <v>1067</v>
      </c>
      <c r="D187" s="1024"/>
      <c r="E187" s="1024"/>
      <c r="F187" s="1024"/>
      <c r="G187" s="1024"/>
      <c r="H187" s="1024"/>
      <c r="I187" s="1024"/>
      <c r="J187" s="1024"/>
      <c r="K187" s="1024"/>
      <c r="L187" s="1024"/>
      <c r="M187" s="1024"/>
      <c r="N187" s="1024"/>
      <c r="O187" s="1024"/>
      <c r="P187" s="1024"/>
      <c r="Q187" s="1024"/>
      <c r="R187" s="1024"/>
      <c r="S187" s="1024"/>
      <c r="T187" s="278"/>
      <c r="U187" s="1047"/>
      <c r="V187" s="1048"/>
      <c r="W187" s="1048"/>
      <c r="X187" s="1048"/>
      <c r="Y187" s="1048"/>
      <c r="Z187" s="1048"/>
      <c r="AA187" s="1048"/>
      <c r="AB187" s="1048"/>
      <c r="AC187" s="1048"/>
      <c r="AD187" s="1048"/>
      <c r="AE187" s="1048"/>
      <c r="AF187" s="1048"/>
      <c r="AG187" s="1048"/>
      <c r="AH187" s="1048"/>
      <c r="AI187" s="1048"/>
      <c r="AJ187" s="1048"/>
    </row>
    <row r="188" spans="2:36" ht="11.25">
      <c r="B188" s="306" t="s">
        <v>1123</v>
      </c>
      <c r="C188" s="1024" t="s">
        <v>856</v>
      </c>
      <c r="D188" s="1024"/>
      <c r="E188" s="1024"/>
      <c r="F188" s="1024"/>
      <c r="G188" s="1024"/>
      <c r="H188" s="1024"/>
      <c r="I188" s="1024"/>
      <c r="J188" s="1024"/>
      <c r="K188" s="1024"/>
      <c r="L188" s="1024"/>
      <c r="M188" s="1024"/>
      <c r="N188" s="1024"/>
      <c r="O188" s="1024"/>
      <c r="P188" s="1024"/>
      <c r="Q188" s="1024"/>
      <c r="R188" s="1024"/>
      <c r="S188" s="1024"/>
      <c r="T188" s="307"/>
      <c r="U188" s="307"/>
      <c r="V188" s="308"/>
      <c r="W188" s="308"/>
      <c r="X188" s="308"/>
      <c r="Y188" s="308"/>
      <c r="Z188" s="308"/>
      <c r="AA188" s="308"/>
      <c r="AB188" s="308"/>
      <c r="AC188" s="308"/>
      <c r="AD188" s="308"/>
      <c r="AE188" s="308"/>
      <c r="AF188" s="308"/>
      <c r="AG188" s="308"/>
      <c r="AH188" s="308"/>
      <c r="AI188" s="308"/>
      <c r="AJ188" s="308"/>
    </row>
    <row r="189" spans="2:36" ht="11.25">
      <c r="B189" s="306" t="s">
        <v>1122</v>
      </c>
      <c r="C189" s="1024" t="s">
        <v>808</v>
      </c>
      <c r="D189" s="1024"/>
      <c r="E189" s="1024"/>
      <c r="F189" s="1024"/>
      <c r="G189" s="1024"/>
      <c r="H189" s="1024"/>
      <c r="I189" s="1024"/>
      <c r="J189" s="1024"/>
      <c r="K189" s="1024"/>
      <c r="L189" s="1024"/>
      <c r="M189" s="1024"/>
      <c r="N189" s="1024"/>
      <c r="O189" s="1024"/>
      <c r="P189" s="1024"/>
      <c r="Q189" s="1024"/>
      <c r="R189" s="1024"/>
      <c r="S189" s="1024"/>
      <c r="T189" s="307"/>
      <c r="U189" s="307"/>
      <c r="V189" s="308"/>
      <c r="W189" s="308"/>
      <c r="X189" s="308"/>
      <c r="Y189" s="308"/>
      <c r="Z189" s="308"/>
      <c r="AA189" s="308"/>
      <c r="AB189" s="308"/>
      <c r="AC189" s="308"/>
      <c r="AD189" s="308"/>
      <c r="AE189" s="308"/>
      <c r="AF189" s="308"/>
      <c r="AG189" s="308"/>
      <c r="AH189" s="308"/>
      <c r="AI189" s="308"/>
      <c r="AJ189" s="308"/>
    </row>
    <row r="190" spans="2:36" ht="27" customHeight="1">
      <c r="B190" s="253" t="s">
        <v>1121</v>
      </c>
      <c r="C190" s="1025" t="s">
        <v>528</v>
      </c>
      <c r="D190" s="1025"/>
      <c r="E190" s="1025"/>
      <c r="F190" s="1025"/>
      <c r="G190" s="1025"/>
      <c r="H190" s="1025"/>
      <c r="I190" s="1025"/>
      <c r="J190" s="1025"/>
      <c r="K190" s="1025"/>
      <c r="L190" s="1025"/>
      <c r="M190" s="1025"/>
      <c r="N190" s="1025"/>
      <c r="O190" s="1026" t="s">
        <v>1090</v>
      </c>
      <c r="P190" s="1026"/>
      <c r="Q190" s="1026"/>
      <c r="R190" s="1026"/>
      <c r="S190" s="1026"/>
      <c r="T190" s="1026"/>
      <c r="U190" s="1026"/>
      <c r="V190" s="1026"/>
      <c r="W190" s="1026"/>
      <c r="X190" s="1026"/>
      <c r="Y190" s="1026"/>
      <c r="Z190" s="1026"/>
      <c r="AA190" s="1026"/>
      <c r="AB190" s="1026"/>
      <c r="AC190" s="1026"/>
      <c r="AD190" s="1026"/>
      <c r="AE190" s="1026"/>
      <c r="AF190" s="1026"/>
      <c r="AG190" s="1054" t="s">
        <v>1091</v>
      </c>
      <c r="AH190" s="1054"/>
      <c r="AI190" s="1054"/>
      <c r="AJ190" s="1054"/>
    </row>
    <row r="191" spans="2:36" ht="15" customHeight="1">
      <c r="B191" s="1046" t="s">
        <v>1125</v>
      </c>
      <c r="C191" s="1039" t="s">
        <v>1092</v>
      </c>
      <c r="D191" s="1039"/>
      <c r="E191" s="1039"/>
      <c r="F191" s="1039"/>
      <c r="G191" s="1039"/>
      <c r="H191" s="1016" t="s">
        <v>1093</v>
      </c>
      <c r="I191" s="1016"/>
      <c r="J191" s="1037" t="s">
        <v>1094</v>
      </c>
      <c r="K191" s="1037" t="s">
        <v>1095</v>
      </c>
      <c r="L191" s="1038" t="s">
        <v>1124</v>
      </c>
      <c r="M191" s="1040" t="s">
        <v>1096</v>
      </c>
      <c r="N191" s="1040" t="s">
        <v>1097</v>
      </c>
      <c r="O191" s="1027" t="s">
        <v>1098</v>
      </c>
      <c r="P191" s="1027"/>
      <c r="Q191" s="1027" t="s">
        <v>1099</v>
      </c>
      <c r="R191" s="1027"/>
      <c r="S191" s="1027" t="s">
        <v>1100</v>
      </c>
      <c r="T191" s="1027"/>
      <c r="U191" s="1027" t="s">
        <v>1101</v>
      </c>
      <c r="V191" s="1027"/>
      <c r="W191" s="1027" t="s">
        <v>1102</v>
      </c>
      <c r="X191" s="1027"/>
      <c r="Y191" s="1027" t="s">
        <v>1103</v>
      </c>
      <c r="Z191" s="1027"/>
      <c r="AA191" s="1027" t="s">
        <v>1104</v>
      </c>
      <c r="AB191" s="1027"/>
      <c r="AC191" s="1027" t="s">
        <v>1105</v>
      </c>
      <c r="AD191" s="1027"/>
      <c r="AE191" s="1027" t="s">
        <v>1106</v>
      </c>
      <c r="AF191" s="1027"/>
      <c r="AG191" s="1057" t="s">
        <v>1107</v>
      </c>
      <c r="AH191" s="1018" t="s">
        <v>1108</v>
      </c>
      <c r="AI191" s="1041" t="s">
        <v>1109</v>
      </c>
      <c r="AJ191" s="1018" t="s">
        <v>1110</v>
      </c>
    </row>
    <row r="192" spans="2:36" ht="33.75">
      <c r="B192" s="1046"/>
      <c r="C192" s="1039"/>
      <c r="D192" s="1039"/>
      <c r="E192" s="1039"/>
      <c r="F192" s="1039"/>
      <c r="G192" s="1039"/>
      <c r="H192" s="1016"/>
      <c r="I192" s="1016"/>
      <c r="J192" s="1037" t="s">
        <v>1094</v>
      </c>
      <c r="K192" s="1037"/>
      <c r="L192" s="1038"/>
      <c r="M192" s="1040"/>
      <c r="N192" s="1040"/>
      <c r="O192" s="360" t="s">
        <v>1111</v>
      </c>
      <c r="P192" s="361" t="s">
        <v>1112</v>
      </c>
      <c r="Q192" s="360" t="s">
        <v>1111</v>
      </c>
      <c r="R192" s="361" t="s">
        <v>1112</v>
      </c>
      <c r="S192" s="360" t="s">
        <v>1111</v>
      </c>
      <c r="T192" s="361" t="s">
        <v>1112</v>
      </c>
      <c r="U192" s="360" t="s">
        <v>1111</v>
      </c>
      <c r="V192" s="361" t="s">
        <v>1112</v>
      </c>
      <c r="W192" s="360" t="s">
        <v>1111</v>
      </c>
      <c r="X192" s="361" t="s">
        <v>1112</v>
      </c>
      <c r="Y192" s="360" t="s">
        <v>1111</v>
      </c>
      <c r="Z192" s="361" t="s">
        <v>1112</v>
      </c>
      <c r="AA192" s="360" t="s">
        <v>1111</v>
      </c>
      <c r="AB192" s="361" t="s">
        <v>1113</v>
      </c>
      <c r="AC192" s="360" t="s">
        <v>1111</v>
      </c>
      <c r="AD192" s="361" t="s">
        <v>1113</v>
      </c>
      <c r="AE192" s="360" t="s">
        <v>1111</v>
      </c>
      <c r="AF192" s="361" t="s">
        <v>1113</v>
      </c>
      <c r="AG192" s="1057"/>
      <c r="AH192" s="1018"/>
      <c r="AI192" s="1041"/>
      <c r="AJ192" s="1018"/>
    </row>
    <row r="193" spans="2:36" ht="22.5">
      <c r="B193" s="305" t="s">
        <v>1151</v>
      </c>
      <c r="C193" s="1045" t="s">
        <v>902</v>
      </c>
      <c r="D193" s="1045"/>
      <c r="E193" s="1045"/>
      <c r="F193" s="1045"/>
      <c r="G193" s="1045"/>
      <c r="H193" s="1017" t="s">
        <v>903</v>
      </c>
      <c r="I193" s="1017"/>
      <c r="J193" s="362"/>
      <c r="K193" s="362"/>
      <c r="L193" s="262"/>
      <c r="M193" s="263"/>
      <c r="N193" s="263"/>
      <c r="O193" s="264">
        <f aca="true" t="shared" si="21" ref="O193:AF193">SUM(O196:O196)</f>
        <v>0</v>
      </c>
      <c r="P193" s="264">
        <f t="shared" si="21"/>
        <v>0</v>
      </c>
      <c r="Q193" s="264">
        <f t="shared" si="21"/>
        <v>0</v>
      </c>
      <c r="R193" s="264">
        <f t="shared" si="21"/>
        <v>0</v>
      </c>
      <c r="S193" s="264">
        <f t="shared" si="21"/>
        <v>25000000</v>
      </c>
      <c r="T193" s="264">
        <f t="shared" si="21"/>
        <v>0</v>
      </c>
      <c r="U193" s="264">
        <f t="shared" si="21"/>
        <v>0</v>
      </c>
      <c r="V193" s="264">
        <f t="shared" si="21"/>
        <v>0</v>
      </c>
      <c r="W193" s="264">
        <f t="shared" si="21"/>
        <v>0</v>
      </c>
      <c r="X193" s="264">
        <f t="shared" si="21"/>
        <v>0</v>
      </c>
      <c r="Y193" s="264">
        <f t="shared" si="21"/>
        <v>0</v>
      </c>
      <c r="Z193" s="264">
        <f t="shared" si="21"/>
        <v>0</v>
      </c>
      <c r="AA193" s="264">
        <f t="shared" si="21"/>
        <v>0</v>
      </c>
      <c r="AB193" s="264">
        <f t="shared" si="21"/>
        <v>0</v>
      </c>
      <c r="AC193" s="264">
        <f t="shared" si="21"/>
        <v>0</v>
      </c>
      <c r="AD193" s="264">
        <f t="shared" si="21"/>
        <v>0</v>
      </c>
      <c r="AE193" s="264">
        <f t="shared" si="21"/>
        <v>25000000</v>
      </c>
      <c r="AF193" s="264">
        <f t="shared" si="21"/>
        <v>0</v>
      </c>
      <c r="AG193" s="265"/>
      <c r="AH193" s="265"/>
      <c r="AI193" s="265"/>
      <c r="AJ193" s="266"/>
    </row>
    <row r="194" spans="2:36" ht="11.25">
      <c r="B194" s="1028"/>
      <c r="C194" s="1028"/>
      <c r="D194" s="1028"/>
      <c r="E194" s="1028"/>
      <c r="F194" s="1028"/>
      <c r="G194" s="1028"/>
      <c r="H194" s="1028"/>
      <c r="I194" s="1028"/>
      <c r="J194" s="1028"/>
      <c r="K194" s="1028"/>
      <c r="L194" s="1028"/>
      <c r="M194" s="1028"/>
      <c r="N194" s="1028"/>
      <c r="O194" s="1028"/>
      <c r="P194" s="1028"/>
      <c r="Q194" s="1028"/>
      <c r="R194" s="1028"/>
      <c r="S194" s="1028"/>
      <c r="T194" s="1028"/>
      <c r="U194" s="1028"/>
      <c r="V194" s="1028"/>
      <c r="W194" s="1028"/>
      <c r="X194" s="1028"/>
      <c r="Y194" s="1028"/>
      <c r="Z194" s="1028"/>
      <c r="AA194" s="1028"/>
      <c r="AB194" s="1028"/>
      <c r="AC194" s="1028"/>
      <c r="AD194" s="1028"/>
      <c r="AE194" s="1028"/>
      <c r="AF194" s="1028"/>
      <c r="AG194" s="1028"/>
      <c r="AH194" s="1028"/>
      <c r="AI194" s="1028"/>
      <c r="AJ194" s="1028"/>
    </row>
    <row r="195" spans="2:36" ht="56.25" customHeight="1">
      <c r="B195" s="267" t="s">
        <v>17</v>
      </c>
      <c r="C195" s="268" t="s">
        <v>1114</v>
      </c>
      <c r="D195" s="268" t="s">
        <v>1115</v>
      </c>
      <c r="E195" s="268" t="s">
        <v>1116</v>
      </c>
      <c r="F195" s="268" t="s">
        <v>1117</v>
      </c>
      <c r="G195" s="268" t="s">
        <v>1118</v>
      </c>
      <c r="H195" s="269" t="s">
        <v>1129</v>
      </c>
      <c r="I195" s="268" t="s">
        <v>1119</v>
      </c>
      <c r="J195" s="270"/>
      <c r="K195" s="270"/>
      <c r="L195" s="270"/>
      <c r="M195" s="270"/>
      <c r="N195" s="270"/>
      <c r="O195" s="271">
        <f aca="true" t="shared" si="22" ref="O195:AD195">SUM(O196:O196)</f>
        <v>0</v>
      </c>
      <c r="P195" s="272">
        <f t="shared" si="22"/>
        <v>0</v>
      </c>
      <c r="Q195" s="271">
        <f t="shared" si="22"/>
        <v>0</v>
      </c>
      <c r="R195" s="272">
        <f t="shared" si="22"/>
        <v>0</v>
      </c>
      <c r="S195" s="272">
        <f t="shared" si="22"/>
        <v>25000000</v>
      </c>
      <c r="T195" s="272">
        <f t="shared" si="22"/>
        <v>0</v>
      </c>
      <c r="U195" s="272">
        <f t="shared" si="22"/>
        <v>0</v>
      </c>
      <c r="V195" s="272">
        <f t="shared" si="22"/>
        <v>0</v>
      </c>
      <c r="W195" s="272">
        <f t="shared" si="22"/>
        <v>0</v>
      </c>
      <c r="X195" s="272">
        <f t="shared" si="22"/>
        <v>0</v>
      </c>
      <c r="Y195" s="272">
        <f t="shared" si="22"/>
        <v>0</v>
      </c>
      <c r="Z195" s="272">
        <f t="shared" si="22"/>
        <v>0</v>
      </c>
      <c r="AA195" s="272">
        <f t="shared" si="22"/>
        <v>0</v>
      </c>
      <c r="AB195" s="272">
        <f t="shared" si="22"/>
        <v>0</v>
      </c>
      <c r="AC195" s="272">
        <f t="shared" si="22"/>
        <v>0</v>
      </c>
      <c r="AD195" s="272">
        <f t="shared" si="22"/>
        <v>0</v>
      </c>
      <c r="AE195" s="273">
        <f>SUM(O195:AD195)</f>
        <v>25000000</v>
      </c>
      <c r="AF195" s="272">
        <f>AF196</f>
        <v>0</v>
      </c>
      <c r="AG195" s="274">
        <f>SUM(AG196:AG196)</f>
        <v>0</v>
      </c>
      <c r="AH195" s="363"/>
      <c r="AI195" s="363"/>
      <c r="AJ195" s="275"/>
    </row>
    <row r="196" spans="2:36" ht="88.5" customHeight="1">
      <c r="B196" s="293"/>
      <c r="C196" s="293"/>
      <c r="D196" s="255"/>
      <c r="E196" s="255"/>
      <c r="F196" s="301"/>
      <c r="G196" s="301"/>
      <c r="H196" s="14" t="s">
        <v>835</v>
      </c>
      <c r="I196" s="14" t="s">
        <v>836</v>
      </c>
      <c r="J196" s="302">
        <v>0</v>
      </c>
      <c r="K196" s="302">
        <v>2</v>
      </c>
      <c r="L196" s="303"/>
      <c r="M196" s="303"/>
      <c r="N196" s="303"/>
      <c r="O196" s="304"/>
      <c r="P196" s="249"/>
      <c r="Q196" s="251"/>
      <c r="R196" s="250"/>
      <c r="S196" s="299">
        <v>25000000</v>
      </c>
      <c r="T196" s="250"/>
      <c r="U196" s="250"/>
      <c r="V196" s="250"/>
      <c r="W196" s="250"/>
      <c r="X196" s="250"/>
      <c r="Y196" s="250"/>
      <c r="Z196" s="250"/>
      <c r="AA196" s="250"/>
      <c r="AB196" s="250"/>
      <c r="AC196" s="250"/>
      <c r="AD196" s="250"/>
      <c r="AE196" s="299">
        <f>S196</f>
        <v>25000000</v>
      </c>
      <c r="AF196" s="299"/>
      <c r="AG196" s="297" t="s">
        <v>1179</v>
      </c>
      <c r="AH196" s="298" t="s">
        <v>1158</v>
      </c>
      <c r="AI196" s="298"/>
      <c r="AJ196" s="295" t="s">
        <v>880</v>
      </c>
    </row>
  </sheetData>
  <sheetProtection/>
  <mergeCells count="1070">
    <mergeCell ref="AJ182:AJ185"/>
    <mergeCell ref="S182:S185"/>
    <mergeCell ref="AE182:AE185"/>
    <mergeCell ref="AF182:AF185"/>
    <mergeCell ref="AG182:AG185"/>
    <mergeCell ref="AH182:AH185"/>
    <mergeCell ref="C187:S187"/>
    <mergeCell ref="U187:AJ187"/>
    <mergeCell ref="C188:S188"/>
    <mergeCell ref="C189:S189"/>
    <mergeCell ref="C190:N190"/>
    <mergeCell ref="O190:AF190"/>
    <mergeCell ref="AG190:AJ190"/>
    <mergeCell ref="C193:G193"/>
    <mergeCell ref="H193:I193"/>
    <mergeCell ref="B194:AJ194"/>
    <mergeCell ref="Q191:R191"/>
    <mergeCell ref="S191:T191"/>
    <mergeCell ref="U191:V191"/>
    <mergeCell ref="W191:X191"/>
    <mergeCell ref="Y191:Z191"/>
    <mergeCell ref="AA191:AB191"/>
    <mergeCell ref="AC191:AD191"/>
    <mergeCell ref="AE191:AF191"/>
    <mergeCell ref="AG191:AG192"/>
    <mergeCell ref="B191:B192"/>
    <mergeCell ref="C191:G192"/>
    <mergeCell ref="H191:I192"/>
    <mergeCell ref="J191:J192"/>
    <mergeCell ref="K191:K192"/>
    <mergeCell ref="L191:L192"/>
    <mergeCell ref="M191:M192"/>
    <mergeCell ref="N191:N192"/>
    <mergeCell ref="O191:P191"/>
    <mergeCell ref="AH191:AH192"/>
    <mergeCell ref="AI191:AI192"/>
    <mergeCell ref="AJ191:AJ192"/>
    <mergeCell ref="AA170:AA171"/>
    <mergeCell ref="AB170:AB171"/>
    <mergeCell ref="AC170:AC171"/>
    <mergeCell ref="AD170:AD171"/>
    <mergeCell ref="AE170:AE171"/>
    <mergeCell ref="AF170:AF171"/>
    <mergeCell ref="AG170:AG171"/>
    <mergeCell ref="O182:O185"/>
    <mergeCell ref="AC177:AD177"/>
    <mergeCell ref="AE177:AF177"/>
    <mergeCell ref="AG177:AG178"/>
    <mergeCell ref="AH177:AH178"/>
    <mergeCell ref="AI177:AI178"/>
    <mergeCell ref="S177:T177"/>
    <mergeCell ref="U177:V177"/>
    <mergeCell ref="W177:X177"/>
    <mergeCell ref="Y177:Z177"/>
    <mergeCell ref="AA177:AB177"/>
    <mergeCell ref="T182:T185"/>
    <mergeCell ref="U182:U185"/>
    <mergeCell ref="V182:V185"/>
    <mergeCell ref="W182:W185"/>
    <mergeCell ref="X182:X185"/>
    <mergeCell ref="Y182:Y185"/>
    <mergeCell ref="Z182:Z185"/>
    <mergeCell ref="AA182:AA185"/>
    <mergeCell ref="AB182:AB185"/>
    <mergeCell ref="AC182:AC185"/>
    <mergeCell ref="AD182:AD185"/>
    <mergeCell ref="AI182:AI185"/>
    <mergeCell ref="L177:L178"/>
    <mergeCell ref="M177:M178"/>
    <mergeCell ref="P182:P185"/>
    <mergeCell ref="Q182:Q185"/>
    <mergeCell ref="R182:R185"/>
    <mergeCell ref="AH129:AH130"/>
    <mergeCell ref="AI129:AI130"/>
    <mergeCell ref="AJ129:AJ130"/>
    <mergeCell ref="B170:B171"/>
    <mergeCell ref="H170:H171"/>
    <mergeCell ref="I170:I171"/>
    <mergeCell ref="J170:J171"/>
    <mergeCell ref="K170:K171"/>
    <mergeCell ref="L170:L171"/>
    <mergeCell ref="M170:M171"/>
    <mergeCell ref="N170:N171"/>
    <mergeCell ref="O170:O171"/>
    <mergeCell ref="P170:P171"/>
    <mergeCell ref="Q170:Q171"/>
    <mergeCell ref="R170:R171"/>
    <mergeCell ref="S170:S171"/>
    <mergeCell ref="T170:T171"/>
    <mergeCell ref="U170:U171"/>
    <mergeCell ref="V170:V171"/>
    <mergeCell ref="W170:W171"/>
    <mergeCell ref="X170:X171"/>
    <mergeCell ref="V129:V130"/>
    <mergeCell ref="W129:W130"/>
    <mergeCell ref="X129:X130"/>
    <mergeCell ref="AH170:AH171"/>
    <mergeCell ref="AI170:AI171"/>
    <mergeCell ref="AJ170:AJ171"/>
    <mergeCell ref="V78:V80"/>
    <mergeCell ref="W78:W80"/>
    <mergeCell ref="X78:X80"/>
    <mergeCell ref="Y78:Y80"/>
    <mergeCell ref="Z78:Z80"/>
    <mergeCell ref="AA78:AA80"/>
    <mergeCell ref="AB78:AB80"/>
    <mergeCell ref="AC78:AC80"/>
    <mergeCell ref="AD78:AD80"/>
    <mergeCell ref="U81:U84"/>
    <mergeCell ref="V81:V84"/>
    <mergeCell ref="W81:W84"/>
    <mergeCell ref="X81:X84"/>
    <mergeCell ref="Y81:Y84"/>
    <mergeCell ref="Z81:Z84"/>
    <mergeCell ref="AA81:AA84"/>
    <mergeCell ref="AB81:AB84"/>
    <mergeCell ref="AC81:AC84"/>
    <mergeCell ref="AI156:AI159"/>
    <mergeCell ref="AJ156:AJ159"/>
    <mergeCell ref="AB156:AB159"/>
    <mergeCell ref="AI154:AI155"/>
    <mergeCell ref="AJ154:AJ155"/>
    <mergeCell ref="AH146:AH149"/>
    <mergeCell ref="AI146:AI149"/>
    <mergeCell ref="AJ146:AJ149"/>
    <mergeCell ref="AC138:AC141"/>
    <mergeCell ref="AB138:AB141"/>
    <mergeCell ref="O129:O130"/>
    <mergeCell ref="P129:P130"/>
    <mergeCell ref="R150:R153"/>
    <mergeCell ref="T150:T153"/>
    <mergeCell ref="AC154:AC155"/>
    <mergeCell ref="Y170:Y171"/>
    <mergeCell ref="Z170:Z171"/>
    <mergeCell ref="U156:U159"/>
    <mergeCell ref="V156:V159"/>
    <mergeCell ref="W156:W159"/>
    <mergeCell ref="X156:X159"/>
    <mergeCell ref="Y156:Y159"/>
    <mergeCell ref="Z156:Z159"/>
    <mergeCell ref="AA156:AA159"/>
    <mergeCell ref="U150:U153"/>
    <mergeCell ref="V150:V153"/>
    <mergeCell ref="W150:W153"/>
    <mergeCell ref="X150:X153"/>
    <mergeCell ref="Y150:Y153"/>
    <mergeCell ref="Z150:Z153"/>
    <mergeCell ref="AA150:AA153"/>
    <mergeCell ref="Y165:Z165"/>
    <mergeCell ref="AA165:AB165"/>
    <mergeCell ref="O164:AF164"/>
    <mergeCell ref="Y129:Y130"/>
    <mergeCell ref="Z129:Z130"/>
    <mergeCell ref="AA129:AA130"/>
    <mergeCell ref="X154:X155"/>
    <mergeCell ref="Y154:Y155"/>
    <mergeCell ref="Z154:Z155"/>
    <mergeCell ref="AA154:AA155"/>
    <mergeCell ref="K136:K137"/>
    <mergeCell ref="L136:L137"/>
    <mergeCell ref="M136:M137"/>
    <mergeCell ref="N136:N137"/>
    <mergeCell ref="O136:O137"/>
    <mergeCell ref="P136:P137"/>
    <mergeCell ref="Q136:Q137"/>
    <mergeCell ref="R136:R137"/>
    <mergeCell ref="T136:T137"/>
    <mergeCell ref="U136:U137"/>
    <mergeCell ref="V136:V137"/>
    <mergeCell ref="W136:W137"/>
    <mergeCell ref="X136:X137"/>
    <mergeCell ref="Y136:Y137"/>
    <mergeCell ref="Z136:Z137"/>
    <mergeCell ref="AA136:AA137"/>
    <mergeCell ref="AJ142:AJ145"/>
    <mergeCell ref="J146:J149"/>
    <mergeCell ref="K146:K149"/>
    <mergeCell ref="L146:L149"/>
    <mergeCell ref="M146:M149"/>
    <mergeCell ref="N146:N149"/>
    <mergeCell ref="O146:O149"/>
    <mergeCell ref="P146:P149"/>
    <mergeCell ref="Q146:Q149"/>
    <mergeCell ref="R146:R149"/>
    <mergeCell ref="T146:T149"/>
    <mergeCell ref="U146:U149"/>
    <mergeCell ref="V146:V149"/>
    <mergeCell ref="W146:W149"/>
    <mergeCell ref="X146:X149"/>
    <mergeCell ref="Y146:Y149"/>
    <mergeCell ref="Z146:Z149"/>
    <mergeCell ref="AA146:AA149"/>
    <mergeCell ref="AB146:AB149"/>
    <mergeCell ref="AC146:AC149"/>
    <mergeCell ref="AD146:AD149"/>
    <mergeCell ref="AE146:AE149"/>
    <mergeCell ref="AH142:AH145"/>
    <mergeCell ref="AI142:AI145"/>
    <mergeCell ref="AF146:AF149"/>
    <mergeCell ref="AG146:AG149"/>
    <mergeCell ref="AA142:AA145"/>
    <mergeCell ref="AB142:AB145"/>
    <mergeCell ref="AC142:AC145"/>
    <mergeCell ref="AD142:AD145"/>
    <mergeCell ref="AE142:AE145"/>
    <mergeCell ref="AF142:AF145"/>
    <mergeCell ref="AH138:AH141"/>
    <mergeCell ref="AI138:AI141"/>
    <mergeCell ref="J156:J159"/>
    <mergeCell ref="K156:K159"/>
    <mergeCell ref="L156:L159"/>
    <mergeCell ref="M156:M159"/>
    <mergeCell ref="N156:N159"/>
    <mergeCell ref="O156:O159"/>
    <mergeCell ref="P156:P159"/>
    <mergeCell ref="Q156:Q159"/>
    <mergeCell ref="R156:R159"/>
    <mergeCell ref="AB154:AB155"/>
    <mergeCell ref="AD154:AD155"/>
    <mergeCell ref="AE154:AE155"/>
    <mergeCell ref="AF154:AF155"/>
    <mergeCell ref="AG154:AG155"/>
    <mergeCell ref="AH154:AH155"/>
    <mergeCell ref="AC156:AC159"/>
    <mergeCell ref="AD156:AD159"/>
    <mergeCell ref="AE156:AE159"/>
    <mergeCell ref="AF156:AF159"/>
    <mergeCell ref="AG156:AG159"/>
    <mergeCell ref="AH156:AH159"/>
    <mergeCell ref="R154:R155"/>
    <mergeCell ref="T154:T155"/>
    <mergeCell ref="Y138:Y141"/>
    <mergeCell ref="Z138:Z141"/>
    <mergeCell ref="AA138:AA141"/>
    <mergeCell ref="P138:P141"/>
    <mergeCell ref="M138:M141"/>
    <mergeCell ref="N138:N141"/>
    <mergeCell ref="O138:O141"/>
    <mergeCell ref="AG142:AG145"/>
    <mergeCell ref="J136:J137"/>
    <mergeCell ref="AB136:AB137"/>
    <mergeCell ref="AC136:AC137"/>
    <mergeCell ref="AD136:AD137"/>
    <mergeCell ref="AE136:AE137"/>
    <mergeCell ref="AF136:AF137"/>
    <mergeCell ref="AG136:AG137"/>
    <mergeCell ref="AD138:AD141"/>
    <mergeCell ref="AE138:AE141"/>
    <mergeCell ref="AF138:AF141"/>
    <mergeCell ref="AG138:AG141"/>
    <mergeCell ref="AH136:AH137"/>
    <mergeCell ref="AI136:AI137"/>
    <mergeCell ref="AJ136:AJ137"/>
    <mergeCell ref="AJ138:AJ141"/>
    <mergeCell ref="J142:J145"/>
    <mergeCell ref="K142:K145"/>
    <mergeCell ref="L142:L145"/>
    <mergeCell ref="M142:M145"/>
    <mergeCell ref="N142:N145"/>
    <mergeCell ref="O142:O145"/>
    <mergeCell ref="P142:P145"/>
    <mergeCell ref="Q142:Q145"/>
    <mergeCell ref="R142:R145"/>
    <mergeCell ref="T142:T145"/>
    <mergeCell ref="U142:U145"/>
    <mergeCell ref="V142:V145"/>
    <mergeCell ref="W142:W145"/>
    <mergeCell ref="X142:X145"/>
    <mergeCell ref="Y142:Y145"/>
    <mergeCell ref="Z142:Z145"/>
    <mergeCell ref="AI134:AI135"/>
    <mergeCell ref="AJ134:AJ135"/>
    <mergeCell ref="S134:S135"/>
    <mergeCell ref="J129:J130"/>
    <mergeCell ref="K129:K130"/>
    <mergeCell ref="J131:J133"/>
    <mergeCell ref="K131:K133"/>
    <mergeCell ref="L131:L133"/>
    <mergeCell ref="L129:L130"/>
    <mergeCell ref="T138:T141"/>
    <mergeCell ref="U138:U141"/>
    <mergeCell ref="V138:V141"/>
    <mergeCell ref="W138:W141"/>
    <mergeCell ref="X138:X141"/>
    <mergeCell ref="Q138:Q141"/>
    <mergeCell ref="R138:R141"/>
    <mergeCell ref="S136:S137"/>
    <mergeCell ref="S138:S141"/>
    <mergeCell ref="J138:J141"/>
    <mergeCell ref="K138:K141"/>
    <mergeCell ref="L138:L141"/>
    <mergeCell ref="AH131:AH133"/>
    <mergeCell ref="AI131:AI133"/>
    <mergeCell ref="AJ131:AJ133"/>
    <mergeCell ref="J134:J135"/>
    <mergeCell ref="K134:K135"/>
    <mergeCell ref="L134:L135"/>
    <mergeCell ref="M134:M135"/>
    <mergeCell ref="N134:N135"/>
    <mergeCell ref="O134:O135"/>
    <mergeCell ref="P134:P135"/>
    <mergeCell ref="Q134:Q135"/>
    <mergeCell ref="O124:O127"/>
    <mergeCell ref="P124:P127"/>
    <mergeCell ref="Q124:Q127"/>
    <mergeCell ref="R124:R127"/>
    <mergeCell ref="T124:T127"/>
    <mergeCell ref="U124:U127"/>
    <mergeCell ref="AA124:AA127"/>
    <mergeCell ref="AB124:AB127"/>
    <mergeCell ref="AC124:AC127"/>
    <mergeCell ref="AB134:AB135"/>
    <mergeCell ref="AE131:AE133"/>
    <mergeCell ref="AC134:AC135"/>
    <mergeCell ref="AD134:AD135"/>
    <mergeCell ref="AE134:AE135"/>
    <mergeCell ref="AF134:AF135"/>
    <mergeCell ref="AG134:AG135"/>
    <mergeCell ref="AH134:AH135"/>
    <mergeCell ref="R134:R135"/>
    <mergeCell ref="T134:T135"/>
    <mergeCell ref="U134:U135"/>
    <mergeCell ref="V134:V135"/>
    <mergeCell ref="W134:W135"/>
    <mergeCell ref="X134:X135"/>
    <mergeCell ref="Y134:Y135"/>
    <mergeCell ref="Z134:Z135"/>
    <mergeCell ref="AA134:AA135"/>
    <mergeCell ref="AB129:AB130"/>
    <mergeCell ref="AC129:AC130"/>
    <mergeCell ref="AD129:AD130"/>
    <mergeCell ref="M129:M130"/>
    <mergeCell ref="N129:N130"/>
    <mergeCell ref="P122:P123"/>
    <mergeCell ref="Q122:Q123"/>
    <mergeCell ref="R122:R123"/>
    <mergeCell ref="AD124:AD127"/>
    <mergeCell ref="AE124:AE127"/>
    <mergeCell ref="AF124:AF127"/>
    <mergeCell ref="S124:S127"/>
    <mergeCell ref="B129:B130"/>
    <mergeCell ref="S131:S133"/>
    <mergeCell ref="AF131:AF133"/>
    <mergeCell ref="AG131:AG133"/>
    <mergeCell ref="Q129:Q130"/>
    <mergeCell ref="R129:R130"/>
    <mergeCell ref="S129:S130"/>
    <mergeCell ref="T129:T130"/>
    <mergeCell ref="U129:U130"/>
    <mergeCell ref="V124:V127"/>
    <mergeCell ref="W124:W127"/>
    <mergeCell ref="X124:X127"/>
    <mergeCell ref="Y124:Y127"/>
    <mergeCell ref="Z124:Z127"/>
    <mergeCell ref="AE129:AE130"/>
    <mergeCell ref="AF129:AF130"/>
    <mergeCell ref="AG129:AG130"/>
    <mergeCell ref="J124:J127"/>
    <mergeCell ref="K124:K127"/>
    <mergeCell ref="L124:L127"/>
    <mergeCell ref="M124:M127"/>
    <mergeCell ref="N124:N127"/>
    <mergeCell ref="M131:M133"/>
    <mergeCell ref="N131:N133"/>
    <mergeCell ref="O131:O133"/>
    <mergeCell ref="P131:P133"/>
    <mergeCell ref="Q131:Q133"/>
    <mergeCell ref="R131:R133"/>
    <mergeCell ref="T131:T133"/>
    <mergeCell ref="U131:U133"/>
    <mergeCell ref="V131:V133"/>
    <mergeCell ref="W131:W133"/>
    <mergeCell ref="X131:X133"/>
    <mergeCell ref="Y131:Y133"/>
    <mergeCell ref="Z131:Z133"/>
    <mergeCell ref="AA131:AA133"/>
    <mergeCell ref="AB131:AB133"/>
    <mergeCell ref="AC131:AC133"/>
    <mergeCell ref="AD131:AD133"/>
    <mergeCell ref="AG124:AG127"/>
    <mergeCell ref="AH124:AH127"/>
    <mergeCell ref="AI124:AI127"/>
    <mergeCell ref="AJ124:AJ127"/>
    <mergeCell ref="AF118:AF121"/>
    <mergeCell ref="AG118:AG121"/>
    <mergeCell ref="AH118:AH121"/>
    <mergeCell ref="AI118:AI121"/>
    <mergeCell ref="AJ118:AJ121"/>
    <mergeCell ref="AD118:AD121"/>
    <mergeCell ref="AE118:AE121"/>
    <mergeCell ref="S122:S123"/>
    <mergeCell ref="S113:S117"/>
    <mergeCell ref="AE113:AE117"/>
    <mergeCell ref="AG122:AG123"/>
    <mergeCell ref="AH122:AH123"/>
    <mergeCell ref="AI122:AI123"/>
    <mergeCell ref="AJ122:AJ123"/>
    <mergeCell ref="AA118:AA121"/>
    <mergeCell ref="AB118:AB121"/>
    <mergeCell ref="T113:T117"/>
    <mergeCell ref="U113:U117"/>
    <mergeCell ref="V113:V117"/>
    <mergeCell ref="AG113:AG117"/>
    <mergeCell ref="AF122:AF123"/>
    <mergeCell ref="J118:J121"/>
    <mergeCell ref="K118:K121"/>
    <mergeCell ref="L118:L121"/>
    <mergeCell ref="M118:M121"/>
    <mergeCell ref="N118:N121"/>
    <mergeCell ref="O118:O121"/>
    <mergeCell ref="P118:P121"/>
    <mergeCell ref="Q118:Q121"/>
    <mergeCell ref="R118:R121"/>
    <mergeCell ref="S118:S121"/>
    <mergeCell ref="T118:T121"/>
    <mergeCell ref="U118:U121"/>
    <mergeCell ref="V118:V121"/>
    <mergeCell ref="W118:W121"/>
    <mergeCell ref="X118:X121"/>
    <mergeCell ref="Y118:Y121"/>
    <mergeCell ref="Z118:Z121"/>
    <mergeCell ref="K122:K123"/>
    <mergeCell ref="L122:L123"/>
    <mergeCell ref="M122:M123"/>
    <mergeCell ref="N122:N123"/>
    <mergeCell ref="O122:O123"/>
    <mergeCell ref="AH81:AH84"/>
    <mergeCell ref="AI81:AI84"/>
    <mergeCell ref="AC122:AC123"/>
    <mergeCell ref="AE122:AE123"/>
    <mergeCell ref="U122:U123"/>
    <mergeCell ref="T122:T123"/>
    <mergeCell ref="V122:V123"/>
    <mergeCell ref="W122:W123"/>
    <mergeCell ref="X122:X123"/>
    <mergeCell ref="Y122:Y123"/>
    <mergeCell ref="Z122:Z123"/>
    <mergeCell ref="AA122:AA123"/>
    <mergeCell ref="AB122:AB123"/>
    <mergeCell ref="AD122:AD123"/>
    <mergeCell ref="AH113:AH117"/>
    <mergeCell ref="W113:W117"/>
    <mergeCell ref="X113:X117"/>
    <mergeCell ref="Y113:Y117"/>
    <mergeCell ref="Z113:Z117"/>
    <mergeCell ref="AA113:AA117"/>
    <mergeCell ref="AB113:AB117"/>
    <mergeCell ref="AC113:AC117"/>
    <mergeCell ref="AD113:AD117"/>
    <mergeCell ref="AC118:AC121"/>
    <mergeCell ref="AD81:AD84"/>
    <mergeCell ref="AI113:AI117"/>
    <mergeCell ref="AF113:AF117"/>
    <mergeCell ref="C48:S48"/>
    <mergeCell ref="C49:N49"/>
    <mergeCell ref="O49:AF49"/>
    <mergeCell ref="AG49:AJ49"/>
    <mergeCell ref="AJ50:AJ51"/>
    <mergeCell ref="AI44:AI45"/>
    <mergeCell ref="AJ44:AJ45"/>
    <mergeCell ref="C46:S46"/>
    <mergeCell ref="AJ81:AJ84"/>
    <mergeCell ref="B78:B85"/>
    <mergeCell ref="C78:C85"/>
    <mergeCell ref="B87:B89"/>
    <mergeCell ref="C87:C89"/>
    <mergeCell ref="S88:S89"/>
    <mergeCell ref="J88:J89"/>
    <mergeCell ref="K88:K89"/>
    <mergeCell ref="L88:L89"/>
    <mergeCell ref="M88:M89"/>
    <mergeCell ref="N88:N89"/>
    <mergeCell ref="O88:O89"/>
    <mergeCell ref="P88:P89"/>
    <mergeCell ref="Q88:Q89"/>
    <mergeCell ref="R88:R89"/>
    <mergeCell ref="T88:T89"/>
    <mergeCell ref="U88:U89"/>
    <mergeCell ref="V88:V89"/>
    <mergeCell ref="W88:W89"/>
    <mergeCell ref="X88:X89"/>
    <mergeCell ref="Y88:Y89"/>
    <mergeCell ref="J81:J84"/>
    <mergeCell ref="K81:K84"/>
    <mergeCell ref="S78:S80"/>
    <mergeCell ref="AC16:AD16"/>
    <mergeCell ref="AE16:AF16"/>
    <mergeCell ref="AG16:AG17"/>
    <mergeCell ref="AH16:AH17"/>
    <mergeCell ref="AI16:AI17"/>
    <mergeCell ref="AJ16:AJ17"/>
    <mergeCell ref="C18:G18"/>
    <mergeCell ref="H18:I18"/>
    <mergeCell ref="AG55:AG56"/>
    <mergeCell ref="AH55:AH56"/>
    <mergeCell ref="AI55:AI56"/>
    <mergeCell ref="AJ55:AJ56"/>
    <mergeCell ref="D56:D57"/>
    <mergeCell ref="E56:E57"/>
    <mergeCell ref="Q33:Q34"/>
    <mergeCell ref="M16:M17"/>
    <mergeCell ref="N16:N17"/>
    <mergeCell ref="O16:P16"/>
    <mergeCell ref="Q16:R16"/>
    <mergeCell ref="S16:T16"/>
    <mergeCell ref="U16:V16"/>
    <mergeCell ref="W16:X16"/>
    <mergeCell ref="Y16:Z16"/>
    <mergeCell ref="S50:T50"/>
    <mergeCell ref="U50:V50"/>
    <mergeCell ref="AG50:AG51"/>
    <mergeCell ref="AH50:AH51"/>
    <mergeCell ref="AI50:AI51"/>
    <mergeCell ref="U46:AJ46"/>
    <mergeCell ref="C47:S47"/>
    <mergeCell ref="S44:S45"/>
    <mergeCell ref="AE44:AE45"/>
    <mergeCell ref="C179:G179"/>
    <mergeCell ref="H179:I179"/>
    <mergeCell ref="B180:AJ180"/>
    <mergeCell ref="B182:B185"/>
    <mergeCell ref="C182:C185"/>
    <mergeCell ref="F182:F185"/>
    <mergeCell ref="G182:G185"/>
    <mergeCell ref="H182:H185"/>
    <mergeCell ref="I182:I185"/>
    <mergeCell ref="J182:J185"/>
    <mergeCell ref="K182:K185"/>
    <mergeCell ref="L182:L185"/>
    <mergeCell ref="M182:M185"/>
    <mergeCell ref="N182:N185"/>
    <mergeCell ref="S146:S149"/>
    <mergeCell ref="D150:D153"/>
    <mergeCell ref="S150:S153"/>
    <mergeCell ref="M165:M166"/>
    <mergeCell ref="N165:N166"/>
    <mergeCell ref="O165:P165"/>
    <mergeCell ref="Q165:R165"/>
    <mergeCell ref="B165:B166"/>
    <mergeCell ref="C165:G166"/>
    <mergeCell ref="H165:I166"/>
    <mergeCell ref="J165:J166"/>
    <mergeCell ref="AH165:AH166"/>
    <mergeCell ref="AI165:AI166"/>
    <mergeCell ref="S165:T165"/>
    <mergeCell ref="U165:V165"/>
    <mergeCell ref="W165:X165"/>
    <mergeCell ref="L165:L166"/>
    <mergeCell ref="AJ177:AJ178"/>
    <mergeCell ref="R113:R117"/>
    <mergeCell ref="K165:K166"/>
    <mergeCell ref="C161:S161"/>
    <mergeCell ref="U161:AJ161"/>
    <mergeCell ref="J122:J123"/>
    <mergeCell ref="C162:S162"/>
    <mergeCell ref="C163:S163"/>
    <mergeCell ref="C164:N164"/>
    <mergeCell ref="AB150:AB153"/>
    <mergeCell ref="S142:S145"/>
    <mergeCell ref="N177:N178"/>
    <mergeCell ref="O177:P177"/>
    <mergeCell ref="Q177:R177"/>
    <mergeCell ref="B177:B178"/>
    <mergeCell ref="C177:G178"/>
    <mergeCell ref="H177:I178"/>
    <mergeCell ref="J177:J178"/>
    <mergeCell ref="K177:K178"/>
    <mergeCell ref="C173:S173"/>
    <mergeCell ref="U173:AJ173"/>
    <mergeCell ref="C174:S174"/>
    <mergeCell ref="C175:S175"/>
    <mergeCell ref="C176:N176"/>
    <mergeCell ref="O176:AF176"/>
    <mergeCell ref="AG176:AJ176"/>
    <mergeCell ref="AJ165:AJ166"/>
    <mergeCell ref="C167:G167"/>
    <mergeCell ref="H167:I167"/>
    <mergeCell ref="B168:AJ168"/>
    <mergeCell ref="AC165:AD165"/>
    <mergeCell ref="AE165:AF165"/>
    <mergeCell ref="AG165:AG166"/>
    <mergeCell ref="AG164:AJ164"/>
    <mergeCell ref="H150:H153"/>
    <mergeCell ref="I150:I153"/>
    <mergeCell ref="S154:S155"/>
    <mergeCell ref="S156:S159"/>
    <mergeCell ref="AF150:AF153"/>
    <mergeCell ref="AG150:AG153"/>
    <mergeCell ref="AH150:AH153"/>
    <mergeCell ref="AI150:AI153"/>
    <mergeCell ref="AJ150:AJ153"/>
    <mergeCell ref="J154:J155"/>
    <mergeCell ref="K154:K155"/>
    <mergeCell ref="L154:L155"/>
    <mergeCell ref="M154:M155"/>
    <mergeCell ref="N154:N155"/>
    <mergeCell ref="O154:O155"/>
    <mergeCell ref="P154:P155"/>
    <mergeCell ref="Q154:Q155"/>
    <mergeCell ref="AC150:AC153"/>
    <mergeCell ref="AD150:AD153"/>
    <mergeCell ref="AE150:AE153"/>
    <mergeCell ref="J150:J153"/>
    <mergeCell ref="K150:K153"/>
    <mergeCell ref="L150:L153"/>
    <mergeCell ref="M150:M153"/>
    <mergeCell ref="N150:N153"/>
    <mergeCell ref="O150:O153"/>
    <mergeCell ref="P150:P153"/>
    <mergeCell ref="Q150:Q153"/>
    <mergeCell ref="U154:U155"/>
    <mergeCell ref="V154:V155"/>
    <mergeCell ref="W154:W155"/>
    <mergeCell ref="C122:C123"/>
    <mergeCell ref="H124:H127"/>
    <mergeCell ref="I124:I127"/>
    <mergeCell ref="B124:B127"/>
    <mergeCell ref="C124:C127"/>
    <mergeCell ref="I136:I137"/>
    <mergeCell ref="H136:H137"/>
    <mergeCell ref="B118:B123"/>
    <mergeCell ref="H129:H130"/>
    <mergeCell ref="I129:I130"/>
    <mergeCell ref="C150:C153"/>
    <mergeCell ref="B156:B159"/>
    <mergeCell ref="C156:C159"/>
    <mergeCell ref="H156:H159"/>
    <mergeCell ref="I156:I159"/>
    <mergeCell ref="H154:H155"/>
    <mergeCell ref="I154:I155"/>
    <mergeCell ref="B154:B155"/>
    <mergeCell ref="B142:B145"/>
    <mergeCell ref="C142:C145"/>
    <mergeCell ref="H142:H145"/>
    <mergeCell ref="I142:I145"/>
    <mergeCell ref="H146:H149"/>
    <mergeCell ref="I146:I149"/>
    <mergeCell ref="C146:C149"/>
    <mergeCell ref="D146:D149"/>
    <mergeCell ref="B146:B153"/>
    <mergeCell ref="D142:D145"/>
    <mergeCell ref="C136:C137"/>
    <mergeCell ref="W108:X108"/>
    <mergeCell ref="Y108:Z108"/>
    <mergeCell ref="AA108:AB108"/>
    <mergeCell ref="L108:L109"/>
    <mergeCell ref="M108:M109"/>
    <mergeCell ref="N108:N109"/>
    <mergeCell ref="O108:P108"/>
    <mergeCell ref="P113:P117"/>
    <mergeCell ref="Q113:Q117"/>
    <mergeCell ref="Q108:R108"/>
    <mergeCell ref="B108:B109"/>
    <mergeCell ref="AJ113:AJ117"/>
    <mergeCell ref="T156:T159"/>
    <mergeCell ref="B136:B137"/>
    <mergeCell ref="B138:B141"/>
    <mergeCell ref="D138:D141"/>
    <mergeCell ref="C138:C141"/>
    <mergeCell ref="H138:H141"/>
    <mergeCell ref="I138:I141"/>
    <mergeCell ref="H131:H133"/>
    <mergeCell ref="I131:I133"/>
    <mergeCell ref="B131:B133"/>
    <mergeCell ref="C131:C133"/>
    <mergeCell ref="H134:H135"/>
    <mergeCell ref="I134:I135"/>
    <mergeCell ref="B134:B135"/>
    <mergeCell ref="C134:C135"/>
    <mergeCell ref="H118:H121"/>
    <mergeCell ref="I118:I121"/>
    <mergeCell ref="C118:C121"/>
    <mergeCell ref="H122:H123"/>
    <mergeCell ref="I122:I123"/>
    <mergeCell ref="Q100:Q101"/>
    <mergeCell ref="R100:R101"/>
    <mergeCell ref="AJ108:AJ109"/>
    <mergeCell ref="AH100:AH101"/>
    <mergeCell ref="AG100:AG101"/>
    <mergeCell ref="AF100:AF101"/>
    <mergeCell ref="AD100:AD101"/>
    <mergeCell ref="AC100:AC101"/>
    <mergeCell ref="AB100:AB101"/>
    <mergeCell ref="U100:U101"/>
    <mergeCell ref="T100:T101"/>
    <mergeCell ref="AI100:AI101"/>
    <mergeCell ref="C110:G110"/>
    <mergeCell ref="H110:I110"/>
    <mergeCell ref="B111:AJ111"/>
    <mergeCell ref="B113:B117"/>
    <mergeCell ref="C113:C117"/>
    <mergeCell ref="H113:H117"/>
    <mergeCell ref="I113:I117"/>
    <mergeCell ref="J113:J117"/>
    <mergeCell ref="K113:K117"/>
    <mergeCell ref="L113:L117"/>
    <mergeCell ref="M113:M117"/>
    <mergeCell ref="N113:N117"/>
    <mergeCell ref="O113:O117"/>
    <mergeCell ref="AC108:AD108"/>
    <mergeCell ref="AE108:AF108"/>
    <mergeCell ref="AG108:AG109"/>
    <mergeCell ref="AH108:AH109"/>
    <mergeCell ref="AI108:AI109"/>
    <mergeCell ref="S108:T108"/>
    <mergeCell ref="U108:V108"/>
    <mergeCell ref="U94:V94"/>
    <mergeCell ref="W94:X94"/>
    <mergeCell ref="Y94:Z94"/>
    <mergeCell ref="AA94:AB94"/>
    <mergeCell ref="L94:L95"/>
    <mergeCell ref="M94:M95"/>
    <mergeCell ref="N94:N95"/>
    <mergeCell ref="O94:P94"/>
    <mergeCell ref="Q94:R94"/>
    <mergeCell ref="B94:B95"/>
    <mergeCell ref="C94:G95"/>
    <mergeCell ref="H94:I95"/>
    <mergeCell ref="J94:J95"/>
    <mergeCell ref="K94:K95"/>
    <mergeCell ref="C108:G109"/>
    <mergeCell ref="H108:I109"/>
    <mergeCell ref="J108:J109"/>
    <mergeCell ref="K108:K109"/>
    <mergeCell ref="C104:S104"/>
    <mergeCell ref="U104:AJ104"/>
    <mergeCell ref="C105:S105"/>
    <mergeCell ref="C106:S106"/>
    <mergeCell ref="C107:N107"/>
    <mergeCell ref="O107:AF107"/>
    <mergeCell ref="AG107:AJ107"/>
    <mergeCell ref="J102:J103"/>
    <mergeCell ref="K102:K103"/>
    <mergeCell ref="L100:L101"/>
    <mergeCell ref="M100:M101"/>
    <mergeCell ref="N100:N101"/>
    <mergeCell ref="O100:O101"/>
    <mergeCell ref="P100:P101"/>
    <mergeCell ref="C90:S90"/>
    <mergeCell ref="U90:AJ90"/>
    <mergeCell ref="C91:S91"/>
    <mergeCell ref="C92:S92"/>
    <mergeCell ref="C93:N93"/>
    <mergeCell ref="O93:AF93"/>
    <mergeCell ref="AG93:AJ93"/>
    <mergeCell ref="B100:B101"/>
    <mergeCell ref="C100:C101"/>
    <mergeCell ref="H100:H101"/>
    <mergeCell ref="I100:I101"/>
    <mergeCell ref="S100:S101"/>
    <mergeCell ref="AE100:AE101"/>
    <mergeCell ref="J100:J101"/>
    <mergeCell ref="K100:K101"/>
    <mergeCell ref="AJ100:AJ101"/>
    <mergeCell ref="AA100:AA101"/>
    <mergeCell ref="Z100:Z101"/>
    <mergeCell ref="Y100:Y101"/>
    <mergeCell ref="X100:X101"/>
    <mergeCell ref="W100:W101"/>
    <mergeCell ref="V100:V101"/>
    <mergeCell ref="AJ94:AJ95"/>
    <mergeCell ref="C96:G96"/>
    <mergeCell ref="H96:I96"/>
    <mergeCell ref="B97:AJ97"/>
    <mergeCell ref="AC94:AD94"/>
    <mergeCell ref="AE94:AF94"/>
    <mergeCell ref="AG94:AG95"/>
    <mergeCell ref="AH94:AH95"/>
    <mergeCell ref="AI94:AI95"/>
    <mergeCell ref="S94:T94"/>
    <mergeCell ref="H88:H89"/>
    <mergeCell ref="I88:I89"/>
    <mergeCell ref="Z88:Z89"/>
    <mergeCell ref="AA88:AA89"/>
    <mergeCell ref="AB88:AB89"/>
    <mergeCell ref="AC88:AC89"/>
    <mergeCell ref="AD88:AD89"/>
    <mergeCell ref="AE88:AE89"/>
    <mergeCell ref="AF88:AF89"/>
    <mergeCell ref="AG88:AG89"/>
    <mergeCell ref="AH88:AH89"/>
    <mergeCell ref="AI88:AI89"/>
    <mergeCell ref="AJ88:AJ89"/>
    <mergeCell ref="C71:S71"/>
    <mergeCell ref="C72:N72"/>
    <mergeCell ref="O72:AF72"/>
    <mergeCell ref="AG72:AJ72"/>
    <mergeCell ref="L81:L84"/>
    <mergeCell ref="M81:M84"/>
    <mergeCell ref="N81:N84"/>
    <mergeCell ref="P81:P84"/>
    <mergeCell ref="Q81:Q84"/>
    <mergeCell ref="R81:R84"/>
    <mergeCell ref="T81:T84"/>
    <mergeCell ref="H78:H80"/>
    <mergeCell ref="I78:I80"/>
    <mergeCell ref="L78:L80"/>
    <mergeCell ref="M78:M80"/>
    <mergeCell ref="N78:N80"/>
    <mergeCell ref="AG81:AG84"/>
    <mergeCell ref="AJ73:AJ74"/>
    <mergeCell ref="C75:G75"/>
    <mergeCell ref="B73:B74"/>
    <mergeCell ref="C73:G74"/>
    <mergeCell ref="H73:I74"/>
    <mergeCell ref="J73:J74"/>
    <mergeCell ref="K73:K74"/>
    <mergeCell ref="AE78:AE80"/>
    <mergeCell ref="AF78:AF80"/>
    <mergeCell ref="J78:J80"/>
    <mergeCell ref="K78:K80"/>
    <mergeCell ref="P78:P80"/>
    <mergeCell ref="Q78:Q80"/>
    <mergeCell ref="O81:O84"/>
    <mergeCell ref="AF81:AF84"/>
    <mergeCell ref="R78:R80"/>
    <mergeCell ref="T78:T80"/>
    <mergeCell ref="U78:U80"/>
    <mergeCell ref="C69:S69"/>
    <mergeCell ref="U69:AJ69"/>
    <mergeCell ref="L73:L74"/>
    <mergeCell ref="M73:M74"/>
    <mergeCell ref="N73:N74"/>
    <mergeCell ref="O73:P73"/>
    <mergeCell ref="Q73:R73"/>
    <mergeCell ref="O78:O80"/>
    <mergeCell ref="AI78:AI80"/>
    <mergeCell ref="AJ78:AJ80"/>
    <mergeCell ref="H81:H84"/>
    <mergeCell ref="I81:I84"/>
    <mergeCell ref="S81:S84"/>
    <mergeCell ref="AE81:AE84"/>
    <mergeCell ref="AG78:AG80"/>
    <mergeCell ref="AH78:AH80"/>
    <mergeCell ref="H75:I75"/>
    <mergeCell ref="B76:AJ76"/>
    <mergeCell ref="AC73:AD73"/>
    <mergeCell ref="AE73:AF73"/>
    <mergeCell ref="AG73:AG74"/>
    <mergeCell ref="AH73:AH74"/>
    <mergeCell ref="AI73:AI74"/>
    <mergeCell ref="S73:T73"/>
    <mergeCell ref="U73:V73"/>
    <mergeCell ref="W73:X73"/>
    <mergeCell ref="Y73:Z73"/>
    <mergeCell ref="AA73:AB73"/>
    <mergeCell ref="C70:S70"/>
    <mergeCell ref="AJ63:AJ64"/>
    <mergeCell ref="C65:G65"/>
    <mergeCell ref="H65:I65"/>
    <mergeCell ref="B66:AJ66"/>
    <mergeCell ref="AC63:AD63"/>
    <mergeCell ref="AE63:AF63"/>
    <mergeCell ref="AG63:AG64"/>
    <mergeCell ref="AH63:AH64"/>
    <mergeCell ref="AI63:AI64"/>
    <mergeCell ref="S63:T63"/>
    <mergeCell ref="U63:V63"/>
    <mergeCell ref="W63:X63"/>
    <mergeCell ref="Y63:Z63"/>
    <mergeCell ref="AA63:AB63"/>
    <mergeCell ref="L63:L64"/>
    <mergeCell ref="M63:M64"/>
    <mergeCell ref="N63:N64"/>
    <mergeCell ref="O63:P63"/>
    <mergeCell ref="Q63:R63"/>
    <mergeCell ref="B63:B64"/>
    <mergeCell ref="C63:G64"/>
    <mergeCell ref="H63:I64"/>
    <mergeCell ref="J63:J64"/>
    <mergeCell ref="K63:K64"/>
    <mergeCell ref="C60:S60"/>
    <mergeCell ref="C61:S61"/>
    <mergeCell ref="C62:N62"/>
    <mergeCell ref="O62:AF62"/>
    <mergeCell ref="AG62:AJ62"/>
    <mergeCell ref="C59:S59"/>
    <mergeCell ref="U59:AJ59"/>
    <mergeCell ref="C52:G52"/>
    <mergeCell ref="H52:I52"/>
    <mergeCell ref="W50:X50"/>
    <mergeCell ref="Y50:Z50"/>
    <mergeCell ref="AA50:AB50"/>
    <mergeCell ref="AC50:AD50"/>
    <mergeCell ref="AE50:AF50"/>
    <mergeCell ref="B53:AJ53"/>
    <mergeCell ref="B56:B57"/>
    <mergeCell ref="C56:C57"/>
    <mergeCell ref="B50:B51"/>
    <mergeCell ref="C50:G51"/>
    <mergeCell ref="H50:I51"/>
    <mergeCell ref="J50:J51"/>
    <mergeCell ref="K50:K51"/>
    <mergeCell ref="L50:L51"/>
    <mergeCell ref="M50:M51"/>
    <mergeCell ref="N50:N51"/>
    <mergeCell ref="O50:P50"/>
    <mergeCell ref="Q50:R50"/>
    <mergeCell ref="AF44:AF45"/>
    <mergeCell ref="AG44:AG45"/>
    <mergeCell ref="AH44:AH45"/>
    <mergeCell ref="AJ39:AJ40"/>
    <mergeCell ref="C41:G41"/>
    <mergeCell ref="H41:I41"/>
    <mergeCell ref="B42:AJ42"/>
    <mergeCell ref="B44:B45"/>
    <mergeCell ref="C44:C45"/>
    <mergeCell ref="H44:H45"/>
    <mergeCell ref="I44:I45"/>
    <mergeCell ref="J44:J45"/>
    <mergeCell ref="K44:K45"/>
    <mergeCell ref="L44:L45"/>
    <mergeCell ref="M44:M45"/>
    <mergeCell ref="N44:N45"/>
    <mergeCell ref="O44:O45"/>
    <mergeCell ref="AC39:AD39"/>
    <mergeCell ref="AE39:AF39"/>
    <mergeCell ref="AG39:AG40"/>
    <mergeCell ref="AH39:AH40"/>
    <mergeCell ref="AI39:AI40"/>
    <mergeCell ref="S39:T39"/>
    <mergeCell ref="U39:V39"/>
    <mergeCell ref="W39:X39"/>
    <mergeCell ref="Y39:Z39"/>
    <mergeCell ref="AH21:AH22"/>
    <mergeCell ref="AF21:AF22"/>
    <mergeCell ref="AE21:AE22"/>
    <mergeCell ref="N21:N22"/>
    <mergeCell ref="M21:M22"/>
    <mergeCell ref="AA39:AB39"/>
    <mergeCell ref="L39:L40"/>
    <mergeCell ref="M39:M40"/>
    <mergeCell ref="N39:N40"/>
    <mergeCell ref="O39:P39"/>
    <mergeCell ref="Q39:R39"/>
    <mergeCell ref="B39:B40"/>
    <mergeCell ref="C39:G40"/>
    <mergeCell ref="H39:I40"/>
    <mergeCell ref="J39:J40"/>
    <mergeCell ref="K39:K40"/>
    <mergeCell ref="AF33:AF34"/>
    <mergeCell ref="C36:S36"/>
    <mergeCell ref="C37:S37"/>
    <mergeCell ref="C38:N38"/>
    <mergeCell ref="O38:AF38"/>
    <mergeCell ref="AG38:AJ38"/>
    <mergeCell ref="AG33:AG34"/>
    <mergeCell ref="AH33:AH34"/>
    <mergeCell ref="AI33:AI34"/>
    <mergeCell ref="AJ33:AJ34"/>
    <mergeCell ref="C35:S35"/>
    <mergeCell ref="U35:AJ35"/>
    <mergeCell ref="AG28:AG29"/>
    <mergeCell ref="AH28:AH29"/>
    <mergeCell ref="AI28:AI29"/>
    <mergeCell ref="AJ28:AJ29"/>
    <mergeCell ref="C30:G30"/>
    <mergeCell ref="H30:I30"/>
    <mergeCell ref="AG27:AJ27"/>
    <mergeCell ref="B28:B29"/>
    <mergeCell ref="C28:G29"/>
    <mergeCell ref="H28:I29"/>
    <mergeCell ref="J28:J29"/>
    <mergeCell ref="K28:K29"/>
    <mergeCell ref="L28:L29"/>
    <mergeCell ref="M28:M29"/>
    <mergeCell ref="N28:N29"/>
    <mergeCell ref="O28:P28"/>
    <mergeCell ref="Q28:R28"/>
    <mergeCell ref="S28:T28"/>
    <mergeCell ref="U28:V28"/>
    <mergeCell ref="W28:X28"/>
    <mergeCell ref="Y28:Z28"/>
    <mergeCell ref="AA28:AB28"/>
    <mergeCell ref="H16:I17"/>
    <mergeCell ref="J16:J17"/>
    <mergeCell ref="K16:K17"/>
    <mergeCell ref="L16:L17"/>
    <mergeCell ref="C24:S24"/>
    <mergeCell ref="U24:AJ24"/>
    <mergeCell ref="C25:S25"/>
    <mergeCell ref="B2:AJ2"/>
    <mergeCell ref="B3:AJ3"/>
    <mergeCell ref="U5:AJ5"/>
    <mergeCell ref="O8:AF8"/>
    <mergeCell ref="AG8:AJ8"/>
    <mergeCell ref="B4:G4"/>
    <mergeCell ref="C5:S5"/>
    <mergeCell ref="C6:S6"/>
    <mergeCell ref="C8:N8"/>
    <mergeCell ref="AE9:AF9"/>
    <mergeCell ref="AG9:AG10"/>
    <mergeCell ref="M9:M10"/>
    <mergeCell ref="U9:V9"/>
    <mergeCell ref="B9:B10"/>
    <mergeCell ref="Q9:R9"/>
    <mergeCell ref="S9:T9"/>
    <mergeCell ref="W9:X9"/>
    <mergeCell ref="Y9:Z9"/>
    <mergeCell ref="B12:AJ12"/>
    <mergeCell ref="B14:B15"/>
    <mergeCell ref="AH14:AH15"/>
    <mergeCell ref="AA16:AB16"/>
    <mergeCell ref="C21:C22"/>
    <mergeCell ref="F21:F22"/>
    <mergeCell ref="G21:G22"/>
    <mergeCell ref="AF14:AF15"/>
    <mergeCell ref="AA9:AB9"/>
    <mergeCell ref="AC9:AD9"/>
    <mergeCell ref="AH9:AH10"/>
    <mergeCell ref="AI14:AI15"/>
    <mergeCell ref="AG14:AG15"/>
    <mergeCell ref="O14:O15"/>
    <mergeCell ref="S14:S15"/>
    <mergeCell ref="AI21:AI22"/>
    <mergeCell ref="C7:S7"/>
    <mergeCell ref="L14:L15"/>
    <mergeCell ref="J14:J15"/>
    <mergeCell ref="C14:C15"/>
    <mergeCell ref="F14:F15"/>
    <mergeCell ref="G14:G15"/>
    <mergeCell ref="N14:N15"/>
    <mergeCell ref="J9:J10"/>
    <mergeCell ref="K9:K10"/>
    <mergeCell ref="L9:L10"/>
    <mergeCell ref="C9:G10"/>
    <mergeCell ref="N9:N10"/>
    <mergeCell ref="O9:P9"/>
    <mergeCell ref="AI9:AI10"/>
    <mergeCell ref="B19:AJ19"/>
    <mergeCell ref="L21:L22"/>
    <mergeCell ref="J21:J22"/>
    <mergeCell ref="C11:G11"/>
    <mergeCell ref="O21:O22"/>
    <mergeCell ref="S21:S22"/>
    <mergeCell ref="AG21:AG22"/>
    <mergeCell ref="B16:B17"/>
    <mergeCell ref="C16:G17"/>
    <mergeCell ref="H9:I10"/>
    <mergeCell ref="H11:I11"/>
    <mergeCell ref="AJ9:AJ10"/>
    <mergeCell ref="AJ21:AJ22"/>
    <mergeCell ref="AJ14:AJ15"/>
    <mergeCell ref="K21:K22"/>
    <mergeCell ref="I21:I22"/>
    <mergeCell ref="H21:H22"/>
    <mergeCell ref="B21:B22"/>
    <mergeCell ref="C26:S26"/>
    <mergeCell ref="C27:N27"/>
    <mergeCell ref="O27:AF27"/>
    <mergeCell ref="AC28:AD28"/>
    <mergeCell ref="AE28:AF28"/>
    <mergeCell ref="B31:AJ31"/>
    <mergeCell ref="B33:B34"/>
    <mergeCell ref="C33:C34"/>
    <mergeCell ref="H33:H34"/>
    <mergeCell ref="I33:I34"/>
    <mergeCell ref="J33:J34"/>
    <mergeCell ref="K33:K34"/>
    <mergeCell ref="L33:L34"/>
    <mergeCell ref="M33:M34"/>
    <mergeCell ref="N33:N34"/>
    <mergeCell ref="O33:O34"/>
    <mergeCell ref="S33:S34"/>
    <mergeCell ref="AE33:AE34"/>
    <mergeCell ref="H14:H15"/>
    <mergeCell ref="I14:I15"/>
    <mergeCell ref="K14:K15"/>
    <mergeCell ref="M14:M15"/>
    <mergeCell ref="AE14:AE15"/>
  </mergeCells>
  <printOptions/>
  <pageMargins left="0.7" right="0.7" top="0.75" bottom="0.75" header="0.3" footer="0.3"/>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1:AI29"/>
  <sheetViews>
    <sheetView zoomScale="90" zoomScaleNormal="90" zoomScalePageLayoutView="0" workbookViewId="0" topLeftCell="A26">
      <selection activeCell="A29" sqref="A29:AI29"/>
    </sheetView>
  </sheetViews>
  <sheetFormatPr defaultColWidth="11.421875" defaultRowHeight="15"/>
  <cols>
    <col min="3" max="3" width="15.8515625" style="0" customWidth="1"/>
    <col min="7" max="7" width="18.140625" style="0" customWidth="1"/>
    <col min="9" max="13" width="5.421875" style="0" customWidth="1"/>
    <col min="14" max="31" width="5.28125" style="0" customWidth="1"/>
    <col min="32" max="35" width="6.140625" style="0" customWidth="1"/>
  </cols>
  <sheetData>
    <row r="1" spans="1:35" ht="15">
      <c r="A1" s="1113" t="s">
        <v>1126</v>
      </c>
      <c r="B1" s="1114"/>
      <c r="C1" s="1114"/>
      <c r="D1" s="1114"/>
      <c r="E1" s="1114"/>
      <c r="F1" s="1114"/>
      <c r="G1" s="1114"/>
      <c r="H1" s="1114"/>
      <c r="I1" s="1114"/>
      <c r="J1" s="1114"/>
      <c r="K1" s="1114"/>
      <c r="L1" s="1114"/>
      <c r="M1" s="1114"/>
      <c r="N1" s="1114"/>
      <c r="O1" s="1114"/>
      <c r="P1" s="1114"/>
      <c r="Q1" s="1114"/>
      <c r="R1" s="1114"/>
      <c r="S1" s="1114"/>
      <c r="T1" s="1114"/>
      <c r="U1" s="1114"/>
      <c r="V1" s="1114"/>
      <c r="W1" s="1114"/>
      <c r="X1" s="1114"/>
      <c r="Y1" s="1114"/>
      <c r="Z1" s="1114"/>
      <c r="AA1" s="1114"/>
      <c r="AB1" s="1114"/>
      <c r="AC1" s="1114"/>
      <c r="AD1" s="1114"/>
      <c r="AE1" s="1114"/>
      <c r="AF1" s="1114"/>
      <c r="AG1" s="1114"/>
      <c r="AH1" s="1114"/>
      <c r="AI1" s="1115"/>
    </row>
    <row r="2" spans="1:35" ht="15.75" thickBot="1">
      <c r="A2" s="1116" t="s">
        <v>1127</v>
      </c>
      <c r="B2" s="1117"/>
      <c r="C2" s="1117"/>
      <c r="D2" s="1117"/>
      <c r="E2" s="1117"/>
      <c r="F2" s="1117"/>
      <c r="G2" s="1117"/>
      <c r="H2" s="1117"/>
      <c r="I2" s="1117"/>
      <c r="J2" s="1117"/>
      <c r="K2" s="1117"/>
      <c r="L2" s="1117"/>
      <c r="M2" s="1117"/>
      <c r="N2" s="1117"/>
      <c r="O2" s="1117"/>
      <c r="P2" s="1117"/>
      <c r="Q2" s="1117"/>
      <c r="R2" s="1117"/>
      <c r="S2" s="1117"/>
      <c r="T2" s="1117"/>
      <c r="U2" s="1117"/>
      <c r="V2" s="1117"/>
      <c r="W2" s="1117"/>
      <c r="X2" s="1117"/>
      <c r="Y2" s="1117"/>
      <c r="Z2" s="1117"/>
      <c r="AA2" s="1117"/>
      <c r="AB2" s="1117"/>
      <c r="AC2" s="1117"/>
      <c r="AD2" s="1117"/>
      <c r="AE2" s="1117"/>
      <c r="AF2" s="1117"/>
      <c r="AG2" s="1117"/>
      <c r="AH2" s="1117"/>
      <c r="AI2" s="1118"/>
    </row>
    <row r="3" spans="1:35" ht="27" customHeight="1">
      <c r="A3" s="1119" t="s">
        <v>1361</v>
      </c>
      <c r="B3" s="1119"/>
      <c r="C3" s="1119"/>
      <c r="D3" s="1119"/>
      <c r="E3" s="1119"/>
      <c r="F3" s="1119"/>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row>
    <row r="4" spans="1:35" ht="33.75" customHeight="1">
      <c r="A4" s="253" t="s">
        <v>1089</v>
      </c>
      <c r="B4" s="1034" t="s">
        <v>56</v>
      </c>
      <c r="C4" s="1035"/>
      <c r="D4" s="1035"/>
      <c r="E4" s="1035"/>
      <c r="F4" s="1035"/>
      <c r="G4" s="1035"/>
      <c r="H4" s="1035"/>
      <c r="I4" s="1035"/>
      <c r="J4" s="1035"/>
      <c r="K4" s="1035"/>
      <c r="L4" s="1035"/>
      <c r="M4" s="1035"/>
      <c r="N4" s="1035"/>
      <c r="O4" s="1035"/>
      <c r="P4" s="1035"/>
      <c r="Q4" s="1035"/>
      <c r="R4" s="1056"/>
      <c r="S4" s="254"/>
      <c r="T4" s="1052"/>
      <c r="U4" s="1053"/>
      <c r="V4" s="1053"/>
      <c r="W4" s="1053"/>
      <c r="X4" s="1053"/>
      <c r="Y4" s="1053"/>
      <c r="Z4" s="1053"/>
      <c r="AA4" s="1053"/>
      <c r="AB4" s="1053"/>
      <c r="AC4" s="1053"/>
      <c r="AD4" s="1053"/>
      <c r="AE4" s="1053"/>
      <c r="AF4" s="1053"/>
      <c r="AG4" s="1053"/>
      <c r="AH4" s="1053"/>
      <c r="AI4" s="1053"/>
    </row>
    <row r="5" spans="1:35" ht="33.75" customHeight="1">
      <c r="A5" s="447" t="s">
        <v>1123</v>
      </c>
      <c r="B5" s="1034" t="s">
        <v>246</v>
      </c>
      <c r="C5" s="1035"/>
      <c r="D5" s="1035"/>
      <c r="E5" s="1035"/>
      <c r="F5" s="1035"/>
      <c r="G5" s="1035"/>
      <c r="H5" s="1035"/>
      <c r="I5" s="1035"/>
      <c r="J5" s="1035"/>
      <c r="K5" s="1035"/>
      <c r="L5" s="1035"/>
      <c r="M5" s="1035"/>
      <c r="N5" s="1035"/>
      <c r="O5" s="1035"/>
      <c r="P5" s="1035"/>
      <c r="Q5" s="1035"/>
      <c r="R5" s="1056"/>
      <c r="S5" s="452"/>
      <c r="T5" s="452"/>
      <c r="U5" s="453"/>
      <c r="V5" s="453"/>
      <c r="W5" s="453"/>
      <c r="X5" s="453"/>
      <c r="Y5" s="453"/>
      <c r="Z5" s="453"/>
      <c r="AA5" s="453"/>
      <c r="AB5" s="453"/>
      <c r="AC5" s="453"/>
      <c r="AD5" s="453"/>
      <c r="AE5" s="453"/>
      <c r="AF5" s="453"/>
      <c r="AG5" s="453"/>
      <c r="AH5" s="453"/>
      <c r="AI5" s="453"/>
    </row>
    <row r="6" spans="1:35" ht="33.75" customHeight="1">
      <c r="A6" s="447" t="s">
        <v>1122</v>
      </c>
      <c r="B6" s="1034" t="s">
        <v>248</v>
      </c>
      <c r="C6" s="1035"/>
      <c r="D6" s="1035"/>
      <c r="E6" s="1035"/>
      <c r="F6" s="1035"/>
      <c r="G6" s="1035"/>
      <c r="H6" s="1035"/>
      <c r="I6" s="1035"/>
      <c r="J6" s="1035"/>
      <c r="K6" s="1035"/>
      <c r="L6" s="1035"/>
      <c r="M6" s="1035"/>
      <c r="N6" s="1035"/>
      <c r="O6" s="1035"/>
      <c r="P6" s="1035"/>
      <c r="Q6" s="1035"/>
      <c r="R6" s="1035"/>
      <c r="S6" s="452"/>
      <c r="T6" s="452"/>
      <c r="U6" s="453"/>
      <c r="V6" s="453"/>
      <c r="W6" s="453"/>
      <c r="X6" s="453"/>
      <c r="Y6" s="453"/>
      <c r="Z6" s="453"/>
      <c r="AA6" s="453"/>
      <c r="AB6" s="453"/>
      <c r="AC6" s="453"/>
      <c r="AD6" s="453"/>
      <c r="AE6" s="453"/>
      <c r="AF6" s="453"/>
      <c r="AG6" s="453"/>
      <c r="AH6" s="453"/>
      <c r="AI6" s="453"/>
    </row>
    <row r="7" spans="1:35" ht="59.25" customHeight="1" thickBot="1">
      <c r="A7" s="253" t="s">
        <v>1121</v>
      </c>
      <c r="B7" s="1130" t="s">
        <v>57</v>
      </c>
      <c r="C7" s="1131"/>
      <c r="D7" s="1131"/>
      <c r="E7" s="1131"/>
      <c r="F7" s="1131"/>
      <c r="G7" s="1131"/>
      <c r="H7" s="1131"/>
      <c r="I7" s="1131"/>
      <c r="J7" s="1131"/>
      <c r="K7" s="1131"/>
      <c r="L7" s="1131"/>
      <c r="M7" s="1132"/>
      <c r="N7" s="1133" t="s">
        <v>1090</v>
      </c>
      <c r="O7" s="1134"/>
      <c r="P7" s="1134"/>
      <c r="Q7" s="1134"/>
      <c r="R7" s="1134"/>
      <c r="S7" s="1134"/>
      <c r="T7" s="1134"/>
      <c r="U7" s="1134"/>
      <c r="V7" s="1134"/>
      <c r="W7" s="1134"/>
      <c r="X7" s="1134"/>
      <c r="Y7" s="1134"/>
      <c r="Z7" s="1134"/>
      <c r="AA7" s="1134"/>
      <c r="AB7" s="1134"/>
      <c r="AC7" s="1134"/>
      <c r="AD7" s="1134"/>
      <c r="AE7" s="1135"/>
      <c r="AF7" s="1136" t="s">
        <v>1091</v>
      </c>
      <c r="AG7" s="1137"/>
      <c r="AH7" s="1137"/>
      <c r="AI7" s="1138"/>
    </row>
    <row r="8" spans="1:35" ht="30.75" customHeight="1">
      <c r="A8" s="1120" t="s">
        <v>1125</v>
      </c>
      <c r="B8" s="1039" t="s">
        <v>1092</v>
      </c>
      <c r="C8" s="1039"/>
      <c r="D8" s="1039"/>
      <c r="E8" s="1039"/>
      <c r="F8" s="1039"/>
      <c r="G8" s="1122" t="s">
        <v>1093</v>
      </c>
      <c r="H8" s="1123"/>
      <c r="I8" s="1126" t="s">
        <v>1094</v>
      </c>
      <c r="J8" s="1126" t="s">
        <v>1095</v>
      </c>
      <c r="K8" s="1139" t="s">
        <v>1124</v>
      </c>
      <c r="L8" s="1141" t="s">
        <v>1096</v>
      </c>
      <c r="M8" s="1143" t="s">
        <v>1097</v>
      </c>
      <c r="N8" s="1145" t="s">
        <v>1098</v>
      </c>
      <c r="O8" s="1129"/>
      <c r="P8" s="1128" t="s">
        <v>1099</v>
      </c>
      <c r="Q8" s="1129"/>
      <c r="R8" s="1128" t="s">
        <v>1100</v>
      </c>
      <c r="S8" s="1129"/>
      <c r="T8" s="1128" t="s">
        <v>1101</v>
      </c>
      <c r="U8" s="1129"/>
      <c r="V8" s="1128" t="s">
        <v>1102</v>
      </c>
      <c r="W8" s="1129"/>
      <c r="X8" s="1128" t="s">
        <v>1103</v>
      </c>
      <c r="Y8" s="1129"/>
      <c r="Z8" s="1128" t="s">
        <v>1104</v>
      </c>
      <c r="AA8" s="1129"/>
      <c r="AB8" s="1128" t="s">
        <v>1105</v>
      </c>
      <c r="AC8" s="1129"/>
      <c r="AD8" s="1128" t="s">
        <v>1106</v>
      </c>
      <c r="AE8" s="1158"/>
      <c r="AF8" s="1159" t="s">
        <v>1107</v>
      </c>
      <c r="AG8" s="1149" t="s">
        <v>1108</v>
      </c>
      <c r="AH8" s="1150" t="s">
        <v>1109</v>
      </c>
      <c r="AI8" s="1151" t="s">
        <v>1110</v>
      </c>
    </row>
    <row r="9" spans="1:35" ht="76.5" customHeight="1" thickBot="1">
      <c r="A9" s="1121"/>
      <c r="B9" s="1039"/>
      <c r="C9" s="1039"/>
      <c r="D9" s="1039"/>
      <c r="E9" s="1039"/>
      <c r="F9" s="1039"/>
      <c r="G9" s="1124"/>
      <c r="H9" s="1125"/>
      <c r="I9" s="1127" t="s">
        <v>1094</v>
      </c>
      <c r="J9" s="1127"/>
      <c r="K9" s="1140"/>
      <c r="L9" s="1142"/>
      <c r="M9" s="1144"/>
      <c r="N9" s="406" t="s">
        <v>1111</v>
      </c>
      <c r="O9" s="407" t="s">
        <v>1112</v>
      </c>
      <c r="P9" s="408" t="s">
        <v>1111</v>
      </c>
      <c r="Q9" s="407" t="s">
        <v>1112</v>
      </c>
      <c r="R9" s="408" t="s">
        <v>1111</v>
      </c>
      <c r="S9" s="407" t="s">
        <v>1112</v>
      </c>
      <c r="T9" s="408" t="s">
        <v>1111</v>
      </c>
      <c r="U9" s="407" t="s">
        <v>1112</v>
      </c>
      <c r="V9" s="408" t="s">
        <v>1111</v>
      </c>
      <c r="W9" s="407" t="s">
        <v>1112</v>
      </c>
      <c r="X9" s="408" t="s">
        <v>1111</v>
      </c>
      <c r="Y9" s="407" t="s">
        <v>1112</v>
      </c>
      <c r="Z9" s="408" t="s">
        <v>1111</v>
      </c>
      <c r="AA9" s="407" t="s">
        <v>1113</v>
      </c>
      <c r="AB9" s="408" t="s">
        <v>1111</v>
      </c>
      <c r="AC9" s="407" t="s">
        <v>1113</v>
      </c>
      <c r="AD9" s="408" t="s">
        <v>1111</v>
      </c>
      <c r="AE9" s="409" t="s">
        <v>1113</v>
      </c>
      <c r="AF9" s="1159"/>
      <c r="AG9" s="1149"/>
      <c r="AH9" s="1150"/>
      <c r="AI9" s="1151"/>
    </row>
    <row r="10" spans="1:35" ht="56.25" customHeight="1" thickBot="1">
      <c r="A10" s="410" t="s">
        <v>1362</v>
      </c>
      <c r="B10" s="1045" t="s">
        <v>1363</v>
      </c>
      <c r="C10" s="1045"/>
      <c r="D10" s="1045"/>
      <c r="E10" s="1045"/>
      <c r="F10" s="1045"/>
      <c r="G10" s="1152" t="s">
        <v>257</v>
      </c>
      <c r="H10" s="1153"/>
      <c r="I10" s="411">
        <v>3.37</v>
      </c>
      <c r="J10" s="412">
        <v>8</v>
      </c>
      <c r="K10" s="413">
        <v>5</v>
      </c>
      <c r="L10" s="414"/>
      <c r="M10" s="415"/>
      <c r="N10" s="428">
        <f>SUM(N13:N28)</f>
        <v>187730</v>
      </c>
      <c r="O10" s="428">
        <f aca="true" t="shared" si="0" ref="O10:AE10">SUM(O13:O28)</f>
        <v>0</v>
      </c>
      <c r="P10" s="428">
        <f t="shared" si="0"/>
        <v>56314.843</v>
      </c>
      <c r="Q10" s="428">
        <f t="shared" si="0"/>
        <v>0</v>
      </c>
      <c r="R10" s="428">
        <f t="shared" si="0"/>
        <v>354985.157</v>
      </c>
      <c r="S10" s="428">
        <f t="shared" si="0"/>
        <v>0</v>
      </c>
      <c r="T10" s="428">
        <f t="shared" si="0"/>
        <v>0</v>
      </c>
      <c r="U10" s="428">
        <f t="shared" si="0"/>
        <v>0</v>
      </c>
      <c r="V10" s="428">
        <f t="shared" si="0"/>
        <v>0</v>
      </c>
      <c r="W10" s="428">
        <f t="shared" si="0"/>
        <v>0</v>
      </c>
      <c r="X10" s="428">
        <f t="shared" si="0"/>
        <v>0</v>
      </c>
      <c r="Y10" s="428">
        <f t="shared" si="0"/>
        <v>0</v>
      </c>
      <c r="Z10" s="428">
        <f t="shared" si="0"/>
        <v>0</v>
      </c>
      <c r="AA10" s="428">
        <f t="shared" si="0"/>
        <v>0</v>
      </c>
      <c r="AB10" s="428">
        <f t="shared" si="0"/>
        <v>0</v>
      </c>
      <c r="AC10" s="428">
        <f t="shared" si="0"/>
        <v>0</v>
      </c>
      <c r="AD10" s="428">
        <f t="shared" si="0"/>
        <v>599030</v>
      </c>
      <c r="AE10" s="428">
        <f t="shared" si="0"/>
        <v>0</v>
      </c>
      <c r="AF10" s="419" t="e">
        <f>AF12+#REF!+#REF!</f>
        <v>#REF!</v>
      </c>
      <c r="AG10" s="420"/>
      <c r="AH10" s="420"/>
      <c r="AI10" s="421"/>
    </row>
    <row r="11" spans="1:35" ht="5.25" customHeight="1" thickBot="1">
      <c r="A11" s="1154"/>
      <c r="B11" s="1155"/>
      <c r="C11" s="1155"/>
      <c r="D11" s="1155"/>
      <c r="E11" s="1155"/>
      <c r="F11" s="1155"/>
      <c r="G11" s="1156"/>
      <c r="H11" s="1156"/>
      <c r="I11" s="1156"/>
      <c r="J11" s="1156"/>
      <c r="K11" s="1156"/>
      <c r="L11" s="1156"/>
      <c r="M11" s="1156"/>
      <c r="N11" s="1156"/>
      <c r="O11" s="1156"/>
      <c r="P11" s="1156"/>
      <c r="Q11" s="1156"/>
      <c r="R11" s="1156"/>
      <c r="S11" s="1156"/>
      <c r="T11" s="1156"/>
      <c r="U11" s="1156"/>
      <c r="V11" s="1156"/>
      <c r="W11" s="1156"/>
      <c r="X11" s="1156"/>
      <c r="Y11" s="1156"/>
      <c r="Z11" s="1156"/>
      <c r="AA11" s="1156"/>
      <c r="AB11" s="1156"/>
      <c r="AC11" s="1156"/>
      <c r="AD11" s="1156"/>
      <c r="AE11" s="1156"/>
      <c r="AF11" s="1156"/>
      <c r="AG11" s="1156"/>
      <c r="AH11" s="1156"/>
      <c r="AI11" s="1157"/>
    </row>
    <row r="12" spans="1:35" ht="74.25" customHeight="1">
      <c r="A12" s="422" t="s">
        <v>17</v>
      </c>
      <c r="B12" s="423" t="s">
        <v>1114</v>
      </c>
      <c r="C12" s="423" t="s">
        <v>1115</v>
      </c>
      <c r="D12" s="423" t="s">
        <v>1116</v>
      </c>
      <c r="E12" s="423" t="s">
        <v>1117</v>
      </c>
      <c r="F12" s="423" t="s">
        <v>1118</v>
      </c>
      <c r="G12" s="424" t="s">
        <v>1129</v>
      </c>
      <c r="H12" s="556" t="s">
        <v>1119</v>
      </c>
      <c r="I12" s="474"/>
      <c r="J12" s="474"/>
      <c r="K12" s="474"/>
      <c r="L12" s="474"/>
      <c r="M12" s="475"/>
      <c r="N12" s="428">
        <f aca="true" t="shared" si="1" ref="N12:S12">SUM(N13:N28)</f>
        <v>187730</v>
      </c>
      <c r="O12" s="429">
        <f t="shared" si="1"/>
        <v>0</v>
      </c>
      <c r="P12" s="428">
        <f t="shared" si="1"/>
        <v>56314.843</v>
      </c>
      <c r="Q12" s="429">
        <f t="shared" si="1"/>
        <v>0</v>
      </c>
      <c r="R12" s="428">
        <f t="shared" si="1"/>
        <v>354985.157</v>
      </c>
      <c r="S12" s="429">
        <f t="shared" si="1"/>
        <v>0</v>
      </c>
      <c r="T12" s="430"/>
      <c r="U12" s="429"/>
      <c r="V12" s="430"/>
      <c r="W12" s="429"/>
      <c r="X12" s="430"/>
      <c r="Y12" s="429"/>
      <c r="Z12" s="430"/>
      <c r="AA12" s="429"/>
      <c r="AB12" s="430"/>
      <c r="AC12" s="429"/>
      <c r="AD12" s="431">
        <f>N12+P12+R12+T12+V12+X12+Z12+AB12</f>
        <v>599030</v>
      </c>
      <c r="AE12" s="429">
        <f>AE13</f>
        <v>0</v>
      </c>
      <c r="AF12" s="432">
        <f>SUM(AF13:AF28)</f>
        <v>175300</v>
      </c>
      <c r="AG12" s="433"/>
      <c r="AH12" s="433"/>
      <c r="AI12" s="434"/>
    </row>
    <row r="13" spans="1:35" ht="102" customHeight="1">
      <c r="A13" s="342" t="s">
        <v>1364</v>
      </c>
      <c r="B13" s="342"/>
      <c r="C13" s="255" t="s">
        <v>1365</v>
      </c>
      <c r="D13" s="255" t="s">
        <v>1366</v>
      </c>
      <c r="E13" s="399"/>
      <c r="F13" s="557"/>
      <c r="G13" s="255" t="s">
        <v>1367</v>
      </c>
      <c r="H13" s="566" t="s">
        <v>254</v>
      </c>
      <c r="I13" s="559">
        <v>0</v>
      </c>
      <c r="J13" s="560">
        <v>500</v>
      </c>
      <c r="K13" s="560">
        <v>125</v>
      </c>
      <c r="L13" s="560"/>
      <c r="M13" s="560"/>
      <c r="N13" s="561"/>
      <c r="O13" s="249"/>
      <c r="P13" s="251"/>
      <c r="Q13" s="250"/>
      <c r="R13" s="560">
        <v>6000</v>
      </c>
      <c r="S13" s="250"/>
      <c r="T13" s="250"/>
      <c r="U13" s="250"/>
      <c r="V13" s="250"/>
      <c r="W13" s="250"/>
      <c r="X13" s="250"/>
      <c r="Y13" s="250"/>
      <c r="Z13" s="250"/>
      <c r="AA13" s="250"/>
      <c r="AB13" s="250"/>
      <c r="AC13" s="250"/>
      <c r="AD13" s="560">
        <f>SUM(N13:AC13)</f>
        <v>6000</v>
      </c>
      <c r="AE13" s="560"/>
      <c r="AF13" s="562" t="s">
        <v>1263</v>
      </c>
      <c r="AG13" s="563" t="s">
        <v>1368</v>
      </c>
      <c r="AH13" s="563" t="s">
        <v>1369</v>
      </c>
      <c r="AI13" s="564" t="s">
        <v>1370</v>
      </c>
    </row>
    <row r="14" spans="1:35" ht="80.25" customHeight="1">
      <c r="A14" s="342" t="s">
        <v>261</v>
      </c>
      <c r="B14" s="342"/>
      <c r="C14" s="255" t="s">
        <v>1371</v>
      </c>
      <c r="D14" s="255" t="s">
        <v>1366</v>
      </c>
      <c r="E14" s="399"/>
      <c r="F14" s="557"/>
      <c r="G14" s="255" t="s">
        <v>262</v>
      </c>
      <c r="H14" s="566" t="s">
        <v>263</v>
      </c>
      <c r="I14" s="559">
        <v>0</v>
      </c>
      <c r="J14" s="560">
        <v>1</v>
      </c>
      <c r="K14" s="560">
        <v>1</v>
      </c>
      <c r="L14" s="560"/>
      <c r="M14" s="560"/>
      <c r="N14" s="561"/>
      <c r="O14" s="249"/>
      <c r="P14" s="446"/>
      <c r="Q14" s="250"/>
      <c r="R14" s="560">
        <v>2000</v>
      </c>
      <c r="S14" s="250"/>
      <c r="T14" s="250"/>
      <c r="U14" s="250"/>
      <c r="V14" s="250"/>
      <c r="W14" s="250"/>
      <c r="X14" s="250"/>
      <c r="Y14" s="250"/>
      <c r="Z14" s="250"/>
      <c r="AA14" s="250"/>
      <c r="AB14" s="250"/>
      <c r="AC14" s="250"/>
      <c r="AD14" s="560">
        <f aca="true" t="shared" si="2" ref="AD14:AD28">SUM(N14:AC14)</f>
        <v>2000</v>
      </c>
      <c r="AE14" s="560"/>
      <c r="AF14" s="562"/>
      <c r="AG14" s="563" t="s">
        <v>1372</v>
      </c>
      <c r="AH14" s="563" t="s">
        <v>1373</v>
      </c>
      <c r="AI14" s="564" t="s">
        <v>1370</v>
      </c>
    </row>
    <row r="15" spans="1:35" ht="108" customHeight="1">
      <c r="A15" s="1059" t="s">
        <v>265</v>
      </c>
      <c r="B15" s="342"/>
      <c r="C15" s="255" t="s">
        <v>1374</v>
      </c>
      <c r="D15" s="255" t="s">
        <v>1366</v>
      </c>
      <c r="E15" s="399"/>
      <c r="F15" s="557"/>
      <c r="G15" s="255" t="s">
        <v>266</v>
      </c>
      <c r="H15" s="566" t="s">
        <v>267</v>
      </c>
      <c r="I15" s="560">
        <v>0</v>
      </c>
      <c r="J15" s="560">
        <v>30</v>
      </c>
      <c r="K15" s="560">
        <v>8</v>
      </c>
      <c r="L15" s="560"/>
      <c r="M15" s="560"/>
      <c r="N15" s="610">
        <v>37960</v>
      </c>
      <c r="O15" s="249"/>
      <c r="P15" s="251"/>
      <c r="Q15" s="250"/>
      <c r="R15" s="560"/>
      <c r="S15" s="250"/>
      <c r="T15" s="250"/>
      <c r="U15" s="250"/>
      <c r="V15" s="250"/>
      <c r="W15" s="250"/>
      <c r="X15" s="250"/>
      <c r="Y15" s="250"/>
      <c r="Z15" s="250"/>
      <c r="AA15" s="250"/>
      <c r="AB15" s="250"/>
      <c r="AC15" s="250"/>
      <c r="AD15" s="560">
        <f t="shared" si="2"/>
        <v>37960</v>
      </c>
      <c r="AE15" s="560"/>
      <c r="AF15" s="562"/>
      <c r="AG15" s="563" t="s">
        <v>1372</v>
      </c>
      <c r="AH15" s="563" t="s">
        <v>1369</v>
      </c>
      <c r="AI15" s="564" t="s">
        <v>1370</v>
      </c>
    </row>
    <row r="16" spans="1:35" ht="112.5" customHeight="1">
      <c r="A16" s="1088"/>
      <c r="B16" s="342"/>
      <c r="C16" s="255" t="s">
        <v>1375</v>
      </c>
      <c r="D16" s="255" t="s">
        <v>1366</v>
      </c>
      <c r="E16" s="399"/>
      <c r="F16" s="557"/>
      <c r="G16" s="255" t="s">
        <v>269</v>
      </c>
      <c r="H16" s="566" t="s">
        <v>270</v>
      </c>
      <c r="I16" s="560">
        <v>0</v>
      </c>
      <c r="J16" s="560">
        <v>2</v>
      </c>
      <c r="K16" s="560">
        <v>2</v>
      </c>
      <c r="L16" s="560"/>
      <c r="M16" s="560"/>
      <c r="N16" s="561"/>
      <c r="O16" s="249"/>
      <c r="P16" s="251"/>
      <c r="Q16" s="250"/>
      <c r="R16" s="611">
        <v>10000</v>
      </c>
      <c r="S16" s="250"/>
      <c r="T16" s="250"/>
      <c r="U16" s="250"/>
      <c r="V16" s="250"/>
      <c r="W16" s="250"/>
      <c r="X16" s="250"/>
      <c r="Y16" s="250"/>
      <c r="Z16" s="250"/>
      <c r="AA16" s="250"/>
      <c r="AB16" s="250"/>
      <c r="AC16" s="250"/>
      <c r="AD16" s="560">
        <f t="shared" si="2"/>
        <v>10000</v>
      </c>
      <c r="AE16" s="560"/>
      <c r="AF16" s="562"/>
      <c r="AG16" s="563" t="s">
        <v>1372</v>
      </c>
      <c r="AH16" s="563" t="s">
        <v>1369</v>
      </c>
      <c r="AI16" s="564" t="s">
        <v>1370</v>
      </c>
    </row>
    <row r="17" spans="1:35" ht="146.25">
      <c r="A17" s="1060"/>
      <c r="B17" s="342"/>
      <c r="C17" s="612" t="s">
        <v>1376</v>
      </c>
      <c r="D17" s="255" t="s">
        <v>1366</v>
      </c>
      <c r="E17" s="399"/>
      <c r="F17" s="557"/>
      <c r="G17" s="255" t="s">
        <v>271</v>
      </c>
      <c r="H17" s="566" t="s">
        <v>272</v>
      </c>
      <c r="I17" s="613">
        <v>0.0337</v>
      </c>
      <c r="J17" s="613">
        <v>0.0537</v>
      </c>
      <c r="K17" s="613">
        <v>0.0437</v>
      </c>
      <c r="L17" s="565"/>
      <c r="M17" s="565"/>
      <c r="N17" s="561"/>
      <c r="O17" s="249"/>
      <c r="P17" s="251"/>
      <c r="Q17" s="250"/>
      <c r="R17" s="560">
        <v>90000</v>
      </c>
      <c r="S17" s="250"/>
      <c r="T17" s="250"/>
      <c r="U17" s="250"/>
      <c r="V17" s="250"/>
      <c r="W17" s="250"/>
      <c r="X17" s="250"/>
      <c r="Y17" s="250"/>
      <c r="Z17" s="250"/>
      <c r="AA17" s="250"/>
      <c r="AB17" s="250"/>
      <c r="AC17" s="250"/>
      <c r="AD17" s="560">
        <f t="shared" si="2"/>
        <v>90000</v>
      </c>
      <c r="AE17" s="560"/>
      <c r="AF17" s="562"/>
      <c r="AG17" s="563" t="s">
        <v>1377</v>
      </c>
      <c r="AH17" s="563" t="s">
        <v>1373</v>
      </c>
      <c r="AI17" s="564" t="s">
        <v>1378</v>
      </c>
    </row>
    <row r="18" spans="1:35" ht="123.75">
      <c r="A18" s="342" t="s">
        <v>274</v>
      </c>
      <c r="B18" s="342"/>
      <c r="C18" s="255" t="s">
        <v>1379</v>
      </c>
      <c r="D18" s="255" t="s">
        <v>1366</v>
      </c>
      <c r="E18" s="399"/>
      <c r="F18" s="557"/>
      <c r="G18" s="255" t="s">
        <v>275</v>
      </c>
      <c r="H18" s="566" t="s">
        <v>276</v>
      </c>
      <c r="I18" s="613">
        <v>0.0337</v>
      </c>
      <c r="J18" s="613">
        <v>0.0537</v>
      </c>
      <c r="K18" s="613">
        <v>0.0437</v>
      </c>
      <c r="L18" s="565"/>
      <c r="M18" s="565"/>
      <c r="N18" s="561">
        <f>13970+28750</f>
        <v>42720</v>
      </c>
      <c r="O18" s="249"/>
      <c r="P18" s="251"/>
      <c r="Q18" s="250"/>
      <c r="R18" s="560">
        <v>100000</v>
      </c>
      <c r="S18" s="250"/>
      <c r="T18" s="250"/>
      <c r="U18" s="250"/>
      <c r="V18" s="250"/>
      <c r="W18" s="250"/>
      <c r="X18" s="250"/>
      <c r="Y18" s="250"/>
      <c r="Z18" s="250"/>
      <c r="AA18" s="250"/>
      <c r="AB18" s="250"/>
      <c r="AC18" s="250"/>
      <c r="AD18" s="560">
        <f t="shared" si="2"/>
        <v>142720</v>
      </c>
      <c r="AE18" s="560"/>
      <c r="AF18" s="562">
        <v>700</v>
      </c>
      <c r="AG18" s="563" t="s">
        <v>1377</v>
      </c>
      <c r="AH18" s="563" t="s">
        <v>1373</v>
      </c>
      <c r="AI18" s="564" t="s">
        <v>1378</v>
      </c>
    </row>
    <row r="19" spans="1:35" ht="78.75">
      <c r="A19" s="1059" t="s">
        <v>278</v>
      </c>
      <c r="B19" s="342"/>
      <c r="C19" s="255" t="s">
        <v>1380</v>
      </c>
      <c r="D19" s="255"/>
      <c r="E19" s="399"/>
      <c r="F19" s="557"/>
      <c r="G19" s="255" t="s">
        <v>279</v>
      </c>
      <c r="H19" s="566" t="s">
        <v>280</v>
      </c>
      <c r="I19" s="559">
        <v>0</v>
      </c>
      <c r="J19" s="560">
        <v>36</v>
      </c>
      <c r="K19" s="560">
        <v>9</v>
      </c>
      <c r="L19" s="560"/>
      <c r="M19" s="560"/>
      <c r="N19" s="561">
        <v>15000</v>
      </c>
      <c r="O19" s="249"/>
      <c r="P19" s="251"/>
      <c r="Q19" s="250"/>
      <c r="R19" s="560"/>
      <c r="S19" s="250"/>
      <c r="T19" s="250"/>
      <c r="U19" s="250"/>
      <c r="V19" s="250"/>
      <c r="W19" s="250"/>
      <c r="X19" s="250"/>
      <c r="Y19" s="250"/>
      <c r="Z19" s="250"/>
      <c r="AA19" s="250"/>
      <c r="AB19" s="250"/>
      <c r="AC19" s="250"/>
      <c r="AD19" s="560">
        <f t="shared" si="2"/>
        <v>15000</v>
      </c>
      <c r="AE19" s="560"/>
      <c r="AF19" s="562">
        <v>9000</v>
      </c>
      <c r="AG19" s="563" t="s">
        <v>1372</v>
      </c>
      <c r="AH19" s="563"/>
      <c r="AI19" s="564" t="s">
        <v>1378</v>
      </c>
    </row>
    <row r="20" spans="1:35" ht="78">
      <c r="A20" s="1088"/>
      <c r="B20" s="342"/>
      <c r="C20" s="255" t="s">
        <v>1381</v>
      </c>
      <c r="D20" s="255"/>
      <c r="E20" s="399"/>
      <c r="F20" s="557"/>
      <c r="G20" s="255" t="s">
        <v>281</v>
      </c>
      <c r="H20" s="566" t="s">
        <v>282</v>
      </c>
      <c r="I20" s="560">
        <v>0</v>
      </c>
      <c r="J20" s="560">
        <v>15</v>
      </c>
      <c r="K20" s="560">
        <v>4</v>
      </c>
      <c r="L20" s="560"/>
      <c r="M20" s="560"/>
      <c r="N20" s="561">
        <v>25000</v>
      </c>
      <c r="O20" s="249"/>
      <c r="P20" s="251">
        <f>8000+4289.578</f>
        <v>12289.578000000001</v>
      </c>
      <c r="Q20" s="250"/>
      <c r="R20" s="560">
        <v>34710.422</v>
      </c>
      <c r="S20" s="250"/>
      <c r="T20" s="250"/>
      <c r="U20" s="250"/>
      <c r="V20" s="250"/>
      <c r="W20" s="250"/>
      <c r="X20" s="250"/>
      <c r="Y20" s="250"/>
      <c r="Z20" s="250"/>
      <c r="AA20" s="250"/>
      <c r="AB20" s="250"/>
      <c r="AC20" s="250"/>
      <c r="AD20" s="560">
        <f t="shared" si="2"/>
        <v>72000</v>
      </c>
      <c r="AE20" s="560"/>
      <c r="AF20" s="562">
        <v>11000</v>
      </c>
      <c r="AG20" s="563" t="s">
        <v>1372</v>
      </c>
      <c r="AH20" s="563" t="s">
        <v>1369</v>
      </c>
      <c r="AI20" s="564" t="s">
        <v>1378</v>
      </c>
    </row>
    <row r="21" spans="1:35" ht="80.25" customHeight="1">
      <c r="A21" s="1060"/>
      <c r="B21" s="342"/>
      <c r="C21" s="255" t="s">
        <v>1382</v>
      </c>
      <c r="D21" s="255"/>
      <c r="E21" s="399"/>
      <c r="F21" s="557"/>
      <c r="G21" s="255" t="s">
        <v>290</v>
      </c>
      <c r="H21" s="566" t="s">
        <v>291</v>
      </c>
      <c r="I21" s="560">
        <v>0</v>
      </c>
      <c r="J21" s="560">
        <v>10000</v>
      </c>
      <c r="K21" s="560">
        <v>1000</v>
      </c>
      <c r="L21" s="560"/>
      <c r="M21" s="560"/>
      <c r="N21" s="561"/>
      <c r="O21" s="249"/>
      <c r="P21" s="251">
        <v>40000</v>
      </c>
      <c r="Q21" s="250"/>
      <c r="R21" s="560"/>
      <c r="S21" s="250"/>
      <c r="T21" s="250"/>
      <c r="U21" s="250"/>
      <c r="V21" s="250"/>
      <c r="W21" s="250"/>
      <c r="X21" s="250"/>
      <c r="Y21" s="250"/>
      <c r="Z21" s="250"/>
      <c r="AA21" s="250"/>
      <c r="AB21" s="250"/>
      <c r="AC21" s="250"/>
      <c r="AD21" s="560">
        <f t="shared" si="2"/>
        <v>40000</v>
      </c>
      <c r="AE21" s="560"/>
      <c r="AF21" s="562">
        <v>11000</v>
      </c>
      <c r="AG21" s="563" t="s">
        <v>1372</v>
      </c>
      <c r="AH21" s="563" t="s">
        <v>1369</v>
      </c>
      <c r="AI21" s="564" t="s">
        <v>1378</v>
      </c>
    </row>
    <row r="22" spans="1:35" ht="60" customHeight="1">
      <c r="A22" s="342" t="s">
        <v>285</v>
      </c>
      <c r="B22" s="342"/>
      <c r="C22" s="255" t="s">
        <v>1383</v>
      </c>
      <c r="D22" s="255"/>
      <c r="E22" s="399"/>
      <c r="F22" s="557"/>
      <c r="G22" s="255" t="s">
        <v>286</v>
      </c>
      <c r="H22" s="566" t="s">
        <v>287</v>
      </c>
      <c r="I22" s="559">
        <v>0</v>
      </c>
      <c r="J22" s="560">
        <v>5</v>
      </c>
      <c r="K22" s="560">
        <v>1</v>
      </c>
      <c r="L22" s="560"/>
      <c r="M22" s="560"/>
      <c r="N22" s="561"/>
      <c r="O22" s="249"/>
      <c r="P22" s="251">
        <v>4025.265</v>
      </c>
      <c r="Q22" s="250"/>
      <c r="R22" s="560">
        <v>17374.735</v>
      </c>
      <c r="S22" s="250"/>
      <c r="T22" s="250"/>
      <c r="U22" s="250"/>
      <c r="V22" s="250"/>
      <c r="W22" s="250"/>
      <c r="X22" s="250"/>
      <c r="Y22" s="250"/>
      <c r="Z22" s="250"/>
      <c r="AA22" s="250"/>
      <c r="AB22" s="250"/>
      <c r="AC22" s="250"/>
      <c r="AD22" s="560">
        <f t="shared" si="2"/>
        <v>21400</v>
      </c>
      <c r="AE22" s="560"/>
      <c r="AF22" s="562">
        <v>23400</v>
      </c>
      <c r="AG22" s="563" t="s">
        <v>1384</v>
      </c>
      <c r="AH22" s="563" t="s">
        <v>1373</v>
      </c>
      <c r="AI22" s="564" t="s">
        <v>1378</v>
      </c>
    </row>
    <row r="23" spans="1:35" ht="15" hidden="1">
      <c r="A23" s="342"/>
      <c r="B23" s="342"/>
      <c r="C23" s="255"/>
      <c r="D23" s="255"/>
      <c r="E23" s="399"/>
      <c r="F23" s="557"/>
      <c r="G23" s="255"/>
      <c r="H23" s="566"/>
      <c r="I23" s="559"/>
      <c r="J23" s="560"/>
      <c r="K23" s="560"/>
      <c r="L23" s="560"/>
      <c r="M23" s="560"/>
      <c r="N23" s="561"/>
      <c r="O23" s="249"/>
      <c r="P23" s="251"/>
      <c r="Q23" s="250"/>
      <c r="R23" s="560"/>
      <c r="S23" s="250"/>
      <c r="T23" s="250"/>
      <c r="U23" s="250"/>
      <c r="V23" s="250"/>
      <c r="W23" s="250"/>
      <c r="X23" s="250"/>
      <c r="Y23" s="250"/>
      <c r="Z23" s="250"/>
      <c r="AA23" s="250"/>
      <c r="AB23" s="250"/>
      <c r="AC23" s="250"/>
      <c r="AD23" s="560">
        <f t="shared" si="2"/>
        <v>0</v>
      </c>
      <c r="AE23" s="560"/>
      <c r="AF23" s="562"/>
      <c r="AG23" s="563"/>
      <c r="AH23" s="563"/>
      <c r="AI23" s="564"/>
    </row>
    <row r="24" spans="1:35" ht="71.25">
      <c r="A24" s="1059" t="s">
        <v>293</v>
      </c>
      <c r="B24" s="342"/>
      <c r="C24" s="255" t="s">
        <v>1385</v>
      </c>
      <c r="D24" s="255"/>
      <c r="E24" s="399"/>
      <c r="F24" s="557"/>
      <c r="G24" s="255" t="s">
        <v>294</v>
      </c>
      <c r="H24" s="566" t="s">
        <v>295</v>
      </c>
      <c r="I24" s="559">
        <v>0</v>
      </c>
      <c r="J24" s="560">
        <v>1</v>
      </c>
      <c r="K24" s="560">
        <v>1</v>
      </c>
      <c r="L24" s="560"/>
      <c r="M24" s="560"/>
      <c r="N24" s="561"/>
      <c r="O24" s="249"/>
      <c r="P24" s="251"/>
      <c r="Q24" s="250"/>
      <c r="R24" s="560">
        <f>2500+4400</f>
        <v>6900</v>
      </c>
      <c r="S24" s="250"/>
      <c r="T24" s="250"/>
      <c r="U24" s="250"/>
      <c r="V24" s="250"/>
      <c r="W24" s="250"/>
      <c r="X24" s="250"/>
      <c r="Y24" s="250"/>
      <c r="Z24" s="250"/>
      <c r="AA24" s="250"/>
      <c r="AB24" s="250"/>
      <c r="AC24" s="250"/>
      <c r="AD24" s="560">
        <f t="shared" si="2"/>
        <v>6900</v>
      </c>
      <c r="AE24" s="560"/>
      <c r="AF24" s="562">
        <v>23400</v>
      </c>
      <c r="AG24" s="563" t="s">
        <v>1384</v>
      </c>
      <c r="AH24" s="563"/>
      <c r="AI24" s="564" t="s">
        <v>1378</v>
      </c>
    </row>
    <row r="25" spans="1:35" ht="78.75">
      <c r="A25" s="1060"/>
      <c r="B25" s="342"/>
      <c r="C25" s="255" t="s">
        <v>1386</v>
      </c>
      <c r="D25" s="255"/>
      <c r="E25" s="399"/>
      <c r="F25" s="557"/>
      <c r="G25" s="255" t="s">
        <v>296</v>
      </c>
      <c r="H25" s="566" t="s">
        <v>297</v>
      </c>
      <c r="I25" s="560">
        <v>1</v>
      </c>
      <c r="J25" s="560">
        <v>1</v>
      </c>
      <c r="K25" s="560">
        <v>1</v>
      </c>
      <c r="L25" s="560"/>
      <c r="M25" s="560"/>
      <c r="N25" s="561"/>
      <c r="O25" s="249"/>
      <c r="P25" s="251"/>
      <c r="Q25" s="250"/>
      <c r="R25" s="560">
        <v>3000</v>
      </c>
      <c r="S25" s="250"/>
      <c r="T25" s="250"/>
      <c r="U25" s="250"/>
      <c r="V25" s="250"/>
      <c r="W25" s="250"/>
      <c r="X25" s="250"/>
      <c r="Y25" s="250"/>
      <c r="Z25" s="250"/>
      <c r="AA25" s="250"/>
      <c r="AB25" s="250"/>
      <c r="AC25" s="250"/>
      <c r="AD25" s="560">
        <f t="shared" si="2"/>
        <v>3000</v>
      </c>
      <c r="AE25" s="560"/>
      <c r="AF25" s="562">
        <v>23400</v>
      </c>
      <c r="AG25" s="563" t="s">
        <v>1387</v>
      </c>
      <c r="AH25" s="563"/>
      <c r="AI25" s="564" t="s">
        <v>1378</v>
      </c>
    </row>
    <row r="26" spans="1:35" ht="78.75">
      <c r="A26" s="342" t="s">
        <v>616</v>
      </c>
      <c r="B26" s="342"/>
      <c r="C26" s="255" t="s">
        <v>1388</v>
      </c>
      <c r="D26" s="255"/>
      <c r="E26" s="399"/>
      <c r="F26" s="557"/>
      <c r="G26" s="255" t="s">
        <v>617</v>
      </c>
      <c r="H26" s="566" t="s">
        <v>618</v>
      </c>
      <c r="I26" s="565">
        <v>0.5</v>
      </c>
      <c r="J26" s="565">
        <v>0.5</v>
      </c>
      <c r="K26" s="565">
        <v>0.3</v>
      </c>
      <c r="L26" s="565"/>
      <c r="M26" s="565"/>
      <c r="N26" s="561">
        <v>10000</v>
      </c>
      <c r="O26" s="249"/>
      <c r="P26" s="251"/>
      <c r="Q26" s="250"/>
      <c r="R26" s="560">
        <v>35000</v>
      </c>
      <c r="S26" s="250"/>
      <c r="T26" s="250"/>
      <c r="U26" s="250"/>
      <c r="V26" s="250"/>
      <c r="W26" s="250"/>
      <c r="X26" s="250"/>
      <c r="Y26" s="250"/>
      <c r="Z26" s="250"/>
      <c r="AA26" s="250"/>
      <c r="AB26" s="250"/>
      <c r="AC26" s="250"/>
      <c r="AD26" s="560">
        <f t="shared" si="2"/>
        <v>45000</v>
      </c>
      <c r="AE26" s="560"/>
      <c r="AF26" s="562">
        <v>50000</v>
      </c>
      <c r="AG26" s="563" t="s">
        <v>1384</v>
      </c>
      <c r="AH26" s="563" t="s">
        <v>1389</v>
      </c>
      <c r="AI26" s="564" t="s">
        <v>1378</v>
      </c>
    </row>
    <row r="27" spans="1:35" ht="44.25" customHeight="1">
      <c r="A27" s="342" t="s">
        <v>1390</v>
      </c>
      <c r="B27" s="342"/>
      <c r="C27" s="255" t="s">
        <v>1391</v>
      </c>
      <c r="D27" s="255"/>
      <c r="E27" s="399"/>
      <c r="F27" s="557"/>
      <c r="G27" s="255" t="s">
        <v>906</v>
      </c>
      <c r="H27" s="566" t="s">
        <v>907</v>
      </c>
      <c r="I27" s="559">
        <v>0</v>
      </c>
      <c r="J27" s="560">
        <v>1</v>
      </c>
      <c r="K27" s="560">
        <v>1</v>
      </c>
      <c r="L27" s="560"/>
      <c r="M27" s="560"/>
      <c r="N27" s="561">
        <v>7500</v>
      </c>
      <c r="O27" s="249"/>
      <c r="P27" s="251"/>
      <c r="Q27" s="250"/>
      <c r="R27" s="560">
        <v>50000</v>
      </c>
      <c r="S27" s="250"/>
      <c r="T27" s="250"/>
      <c r="U27" s="250"/>
      <c r="V27" s="250"/>
      <c r="W27" s="250"/>
      <c r="X27" s="250"/>
      <c r="Y27" s="250"/>
      <c r="Z27" s="250"/>
      <c r="AA27" s="250"/>
      <c r="AB27" s="250"/>
      <c r="AC27" s="250"/>
      <c r="AD27" s="560">
        <f t="shared" si="2"/>
        <v>57500</v>
      </c>
      <c r="AE27" s="560"/>
      <c r="AF27" s="562">
        <v>23400</v>
      </c>
      <c r="AG27" s="563" t="s">
        <v>1392</v>
      </c>
      <c r="AH27" s="563"/>
      <c r="AI27" s="564" t="s">
        <v>1378</v>
      </c>
    </row>
    <row r="28" spans="1:35" ht="48" customHeight="1">
      <c r="A28" s="342"/>
      <c r="B28" s="342"/>
      <c r="C28" s="255"/>
      <c r="D28" s="255"/>
      <c r="E28" s="399"/>
      <c r="F28" s="557"/>
      <c r="G28" s="558"/>
      <c r="H28" s="566"/>
      <c r="I28" s="559"/>
      <c r="J28" s="560"/>
      <c r="K28" s="560"/>
      <c r="L28" s="560"/>
      <c r="M28" s="560"/>
      <c r="N28" s="561">
        <f>12500+6250+30800</f>
        <v>49550</v>
      </c>
      <c r="O28" s="249"/>
      <c r="P28" s="251"/>
      <c r="Q28" s="250"/>
      <c r="R28" s="560"/>
      <c r="S28" s="250"/>
      <c r="T28" s="250"/>
      <c r="U28" s="250"/>
      <c r="V28" s="250"/>
      <c r="W28" s="250"/>
      <c r="X28" s="250"/>
      <c r="Y28" s="250"/>
      <c r="Z28" s="250"/>
      <c r="AA28" s="250"/>
      <c r="AB28" s="250"/>
      <c r="AC28" s="250"/>
      <c r="AD28" s="560">
        <f t="shared" si="2"/>
        <v>49550</v>
      </c>
      <c r="AE28" s="560"/>
      <c r="AF28" s="562"/>
      <c r="AG28" s="563"/>
      <c r="AH28" s="563"/>
      <c r="AI28" s="564" t="s">
        <v>1378</v>
      </c>
    </row>
    <row r="29" spans="1:35" ht="24" customHeight="1" thickBot="1">
      <c r="A29" s="1146"/>
      <c r="B29" s="1147"/>
      <c r="C29" s="1147"/>
      <c r="D29" s="1147"/>
      <c r="E29" s="1147"/>
      <c r="F29" s="1147"/>
      <c r="G29" s="1147"/>
      <c r="H29" s="1147"/>
      <c r="I29" s="1147"/>
      <c r="J29" s="1147"/>
      <c r="K29" s="1147"/>
      <c r="L29" s="1147"/>
      <c r="M29" s="1147"/>
      <c r="N29" s="1147"/>
      <c r="O29" s="1147"/>
      <c r="P29" s="1147"/>
      <c r="Q29" s="1147"/>
      <c r="R29" s="1147"/>
      <c r="S29" s="1147"/>
      <c r="T29" s="1147"/>
      <c r="U29" s="1147"/>
      <c r="V29" s="1147"/>
      <c r="W29" s="1147"/>
      <c r="X29" s="1147"/>
      <c r="Y29" s="1147"/>
      <c r="Z29" s="1147"/>
      <c r="AA29" s="1147"/>
      <c r="AB29" s="1147"/>
      <c r="AC29" s="1147"/>
      <c r="AD29" s="1147"/>
      <c r="AE29" s="1147"/>
      <c r="AF29" s="1147"/>
      <c r="AG29" s="1147"/>
      <c r="AH29" s="1147"/>
      <c r="AI29" s="1148"/>
    </row>
  </sheetData>
  <sheetProtection/>
  <mergeCells count="38">
    <mergeCell ref="A15:A17"/>
    <mergeCell ref="A19:A21"/>
    <mergeCell ref="A24:A25"/>
    <mergeCell ref="A29:AI29"/>
    <mergeCell ref="AG8:AG9"/>
    <mergeCell ref="AH8:AH9"/>
    <mergeCell ref="AI8:AI9"/>
    <mergeCell ref="B10:F10"/>
    <mergeCell ref="G10:H10"/>
    <mergeCell ref="A11:AI11"/>
    <mergeCell ref="V8:W8"/>
    <mergeCell ref="X8:Y8"/>
    <mergeCell ref="Z8:AA8"/>
    <mergeCell ref="AB8:AC8"/>
    <mergeCell ref="AD8:AE8"/>
    <mergeCell ref="AF8:AF9"/>
    <mergeCell ref="T8:U8"/>
    <mergeCell ref="B6:R6"/>
    <mergeCell ref="B7:M7"/>
    <mergeCell ref="N7:AE7"/>
    <mergeCell ref="AF7:AI7"/>
    <mergeCell ref="K8:K9"/>
    <mergeCell ref="L8:L9"/>
    <mergeCell ref="M8:M9"/>
    <mergeCell ref="N8:O8"/>
    <mergeCell ref="P8:Q8"/>
    <mergeCell ref="R8:S8"/>
    <mergeCell ref="A8:A9"/>
    <mergeCell ref="B8:F9"/>
    <mergeCell ref="G8:H9"/>
    <mergeCell ref="I8:I9"/>
    <mergeCell ref="J8:J9"/>
    <mergeCell ref="B5:R5"/>
    <mergeCell ref="A1:AI1"/>
    <mergeCell ref="A2:AI2"/>
    <mergeCell ref="A3:F3"/>
    <mergeCell ref="B4:R4"/>
    <mergeCell ref="T4:AI4"/>
  </mergeCell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K210"/>
  <sheetViews>
    <sheetView zoomScalePageLayoutView="0" workbookViewId="0" topLeftCell="A1">
      <selection activeCell="B8" sqref="B8:M8"/>
    </sheetView>
  </sheetViews>
  <sheetFormatPr defaultColWidth="11.421875" defaultRowHeight="15"/>
  <cols>
    <col min="3" max="3" width="12.8515625" style="0" customWidth="1"/>
    <col min="9" max="13" width="5.421875" style="0" customWidth="1"/>
    <col min="14" max="31" width="3.140625" style="0" customWidth="1"/>
    <col min="32" max="35" width="5.421875" style="0" customWidth="1"/>
  </cols>
  <sheetData>
    <row r="1" spans="1:35" ht="15.75" thickBot="1">
      <c r="A1" s="1113"/>
      <c r="B1" s="1114"/>
      <c r="C1" s="1114"/>
      <c r="D1" s="1114"/>
      <c r="E1" s="1114"/>
      <c r="F1" s="1114"/>
      <c r="G1" s="1114"/>
      <c r="H1" s="1114"/>
      <c r="I1" s="1114"/>
      <c r="J1" s="1114"/>
      <c r="K1" s="1114"/>
      <c r="L1" s="1114"/>
      <c r="M1" s="1114"/>
      <c r="N1" s="1114"/>
      <c r="O1" s="1114"/>
      <c r="P1" s="1114"/>
      <c r="Q1" s="1114"/>
      <c r="R1" s="1114"/>
      <c r="S1" s="1114"/>
      <c r="T1" s="1114"/>
      <c r="U1" s="1114"/>
      <c r="V1" s="1114"/>
      <c r="W1" s="1114"/>
      <c r="X1" s="1114"/>
      <c r="Y1" s="1114"/>
      <c r="Z1" s="1114"/>
      <c r="AA1" s="1114"/>
      <c r="AB1" s="1114"/>
      <c r="AC1" s="1114"/>
      <c r="AD1" s="1114"/>
      <c r="AE1" s="1114"/>
      <c r="AF1" s="1114"/>
      <c r="AG1" s="1114"/>
      <c r="AH1" s="1114"/>
      <c r="AI1" s="1115"/>
    </row>
    <row r="2" spans="1:35" ht="15">
      <c r="A2" s="1113" t="s">
        <v>1126</v>
      </c>
      <c r="B2" s="1114"/>
      <c r="C2" s="1114"/>
      <c r="D2" s="1114"/>
      <c r="E2" s="1114"/>
      <c r="F2" s="1114"/>
      <c r="G2" s="1114"/>
      <c r="H2" s="1114"/>
      <c r="I2" s="1114"/>
      <c r="J2" s="1114"/>
      <c r="K2" s="1114"/>
      <c r="L2" s="1114"/>
      <c r="M2" s="1114"/>
      <c r="N2" s="1114"/>
      <c r="O2" s="1114"/>
      <c r="P2" s="1114"/>
      <c r="Q2" s="1114"/>
      <c r="R2" s="1114"/>
      <c r="S2" s="1114"/>
      <c r="T2" s="1114"/>
      <c r="U2" s="1114"/>
      <c r="V2" s="1114"/>
      <c r="W2" s="1114"/>
      <c r="X2" s="1114"/>
      <c r="Y2" s="1114"/>
      <c r="Z2" s="1114"/>
      <c r="AA2" s="1114"/>
      <c r="AB2" s="1114"/>
      <c r="AC2" s="1114"/>
      <c r="AD2" s="1114"/>
      <c r="AE2" s="1114"/>
      <c r="AF2" s="1114"/>
      <c r="AG2" s="1114"/>
      <c r="AH2" s="1114"/>
      <c r="AI2" s="1115"/>
    </row>
    <row r="3" spans="1:35" ht="15.75" thickBot="1">
      <c r="A3" s="1116" t="s">
        <v>1127</v>
      </c>
      <c r="B3" s="1117"/>
      <c r="C3" s="1117"/>
      <c r="D3" s="1117"/>
      <c r="E3" s="1117"/>
      <c r="F3" s="1117"/>
      <c r="G3" s="1117"/>
      <c r="H3" s="1117"/>
      <c r="I3" s="1117"/>
      <c r="J3" s="1117"/>
      <c r="K3" s="1117"/>
      <c r="L3" s="1117"/>
      <c r="M3" s="1117"/>
      <c r="N3" s="1117"/>
      <c r="O3" s="1117"/>
      <c r="P3" s="1117"/>
      <c r="Q3" s="1117"/>
      <c r="R3" s="1117"/>
      <c r="S3" s="1117"/>
      <c r="T3" s="1117"/>
      <c r="U3" s="1117"/>
      <c r="V3" s="1117"/>
      <c r="W3" s="1117"/>
      <c r="X3" s="1117"/>
      <c r="Y3" s="1117"/>
      <c r="Z3" s="1117"/>
      <c r="AA3" s="1117"/>
      <c r="AB3" s="1117"/>
      <c r="AC3" s="1117"/>
      <c r="AD3" s="1117"/>
      <c r="AE3" s="1117"/>
      <c r="AF3" s="1117"/>
      <c r="AG3" s="1117"/>
      <c r="AH3" s="1117"/>
      <c r="AI3" s="1118"/>
    </row>
    <row r="4" spans="1:35" ht="15">
      <c r="A4" s="1119" t="s">
        <v>1256</v>
      </c>
      <c r="B4" s="1119"/>
      <c r="C4" s="1119"/>
      <c r="D4" s="1119"/>
      <c r="E4" s="1119"/>
      <c r="F4" s="1119"/>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row>
    <row r="5" spans="1:35" ht="15">
      <c r="A5" s="253" t="s">
        <v>1089</v>
      </c>
      <c r="B5" s="1034" t="s">
        <v>56</v>
      </c>
      <c r="C5" s="1035"/>
      <c r="D5" s="1035"/>
      <c r="E5" s="1035"/>
      <c r="F5" s="1035"/>
      <c r="G5" s="1035"/>
      <c r="H5" s="1035"/>
      <c r="I5" s="1035"/>
      <c r="J5" s="1035"/>
      <c r="K5" s="1035"/>
      <c r="L5" s="1035"/>
      <c r="M5" s="1035"/>
      <c r="N5" s="1035"/>
      <c r="O5" s="1035"/>
      <c r="P5" s="1035"/>
      <c r="Q5" s="1035"/>
      <c r="R5" s="1056"/>
      <c r="S5" s="254"/>
      <c r="T5" s="1052"/>
      <c r="U5" s="1053"/>
      <c r="V5" s="1053"/>
      <c r="W5" s="1053"/>
      <c r="X5" s="1053"/>
      <c r="Y5" s="1053"/>
      <c r="Z5" s="1053"/>
      <c r="AA5" s="1053"/>
      <c r="AB5" s="1053"/>
      <c r="AC5" s="1053"/>
      <c r="AD5" s="1053"/>
      <c r="AE5" s="1053"/>
      <c r="AF5" s="1053"/>
      <c r="AG5" s="1053"/>
      <c r="AH5" s="1053"/>
      <c r="AI5" s="1053"/>
    </row>
    <row r="6" spans="1:35" ht="15">
      <c r="A6" s="312" t="s">
        <v>1123</v>
      </c>
      <c r="B6" s="1034" t="s">
        <v>1267</v>
      </c>
      <c r="C6" s="1035"/>
      <c r="D6" s="1035"/>
      <c r="E6" s="1035"/>
      <c r="F6" s="1035"/>
      <c r="G6" s="1035"/>
      <c r="H6" s="1035"/>
      <c r="I6" s="1035"/>
      <c r="J6" s="1035"/>
      <c r="K6" s="1035"/>
      <c r="L6" s="1035"/>
      <c r="M6" s="1035"/>
      <c r="N6" s="1035"/>
      <c r="O6" s="1035"/>
      <c r="P6" s="1035"/>
      <c r="Q6" s="1035"/>
      <c r="R6" s="1056"/>
      <c r="S6" s="315"/>
      <c r="T6" s="315"/>
      <c r="U6" s="316"/>
      <c r="V6" s="316"/>
      <c r="W6" s="316"/>
      <c r="X6" s="316"/>
      <c r="Y6" s="316"/>
      <c r="Z6" s="316"/>
      <c r="AA6" s="316"/>
      <c r="AB6" s="316"/>
      <c r="AC6" s="316"/>
      <c r="AD6" s="316"/>
      <c r="AE6" s="316"/>
      <c r="AF6" s="316"/>
      <c r="AG6" s="316"/>
      <c r="AH6" s="316"/>
      <c r="AI6" s="316"/>
    </row>
    <row r="7" spans="1:35" ht="15">
      <c r="A7" s="312" t="s">
        <v>1122</v>
      </c>
      <c r="B7" s="1034" t="s">
        <v>1152</v>
      </c>
      <c r="C7" s="1035"/>
      <c r="D7" s="1035"/>
      <c r="E7" s="1035"/>
      <c r="F7" s="1035"/>
      <c r="G7" s="1035"/>
      <c r="H7" s="1035"/>
      <c r="I7" s="1035"/>
      <c r="J7" s="1035"/>
      <c r="K7" s="1035"/>
      <c r="L7" s="1035"/>
      <c r="M7" s="1035"/>
      <c r="N7" s="1035"/>
      <c r="O7" s="1035"/>
      <c r="P7" s="1035"/>
      <c r="Q7" s="1035"/>
      <c r="R7" s="1035"/>
      <c r="S7" s="315"/>
      <c r="T7" s="315"/>
      <c r="U7" s="316"/>
      <c r="V7" s="316"/>
      <c r="W7" s="316"/>
      <c r="X7" s="316"/>
      <c r="Y7" s="316"/>
      <c r="Z7" s="316"/>
      <c r="AA7" s="316"/>
      <c r="AB7" s="316"/>
      <c r="AC7" s="316"/>
      <c r="AD7" s="316"/>
      <c r="AE7" s="316"/>
      <c r="AF7" s="316"/>
      <c r="AG7" s="316"/>
      <c r="AH7" s="316"/>
      <c r="AI7" s="316"/>
    </row>
    <row r="8" spans="1:35" ht="23.25" thickBot="1">
      <c r="A8" s="253" t="s">
        <v>1121</v>
      </c>
      <c r="B8" s="1130" t="s">
        <v>57</v>
      </c>
      <c r="C8" s="1131"/>
      <c r="D8" s="1131"/>
      <c r="E8" s="1131"/>
      <c r="F8" s="1131"/>
      <c r="G8" s="1131"/>
      <c r="H8" s="1131"/>
      <c r="I8" s="1131"/>
      <c r="J8" s="1131"/>
      <c r="K8" s="1131"/>
      <c r="L8" s="1131"/>
      <c r="M8" s="1132"/>
      <c r="N8" s="1133" t="s">
        <v>1090</v>
      </c>
      <c r="O8" s="1134"/>
      <c r="P8" s="1134"/>
      <c r="Q8" s="1134"/>
      <c r="R8" s="1134"/>
      <c r="S8" s="1134"/>
      <c r="T8" s="1134"/>
      <c r="U8" s="1134"/>
      <c r="V8" s="1134"/>
      <c r="W8" s="1134"/>
      <c r="X8" s="1134"/>
      <c r="Y8" s="1134"/>
      <c r="Z8" s="1134"/>
      <c r="AA8" s="1134"/>
      <c r="AB8" s="1134"/>
      <c r="AC8" s="1134"/>
      <c r="AD8" s="1134"/>
      <c r="AE8" s="1135"/>
      <c r="AF8" s="1136" t="s">
        <v>1091</v>
      </c>
      <c r="AG8" s="1137"/>
      <c r="AH8" s="1137"/>
      <c r="AI8" s="1138"/>
    </row>
    <row r="9" spans="1:35" ht="15">
      <c r="A9" s="1120" t="s">
        <v>1125</v>
      </c>
      <c r="B9" s="1039" t="s">
        <v>1092</v>
      </c>
      <c r="C9" s="1039"/>
      <c r="D9" s="1039"/>
      <c r="E9" s="1039"/>
      <c r="F9" s="1039"/>
      <c r="G9" s="1122" t="s">
        <v>1093</v>
      </c>
      <c r="H9" s="1123"/>
      <c r="I9" s="1126" t="s">
        <v>1094</v>
      </c>
      <c r="J9" s="1126" t="s">
        <v>1095</v>
      </c>
      <c r="K9" s="1139" t="s">
        <v>1124</v>
      </c>
      <c r="L9" s="1141" t="s">
        <v>1096</v>
      </c>
      <c r="M9" s="1143" t="s">
        <v>1097</v>
      </c>
      <c r="N9" s="1145" t="s">
        <v>1098</v>
      </c>
      <c r="O9" s="1129"/>
      <c r="P9" s="1128" t="s">
        <v>1099</v>
      </c>
      <c r="Q9" s="1129"/>
      <c r="R9" s="1128" t="s">
        <v>1100</v>
      </c>
      <c r="S9" s="1129"/>
      <c r="T9" s="1128" t="s">
        <v>1101</v>
      </c>
      <c r="U9" s="1129"/>
      <c r="V9" s="1128" t="s">
        <v>1102</v>
      </c>
      <c r="W9" s="1129"/>
      <c r="X9" s="1128" t="s">
        <v>1103</v>
      </c>
      <c r="Y9" s="1129"/>
      <c r="Z9" s="1128" t="s">
        <v>1104</v>
      </c>
      <c r="AA9" s="1129"/>
      <c r="AB9" s="1128" t="s">
        <v>1105</v>
      </c>
      <c r="AC9" s="1129"/>
      <c r="AD9" s="1128" t="s">
        <v>1106</v>
      </c>
      <c r="AE9" s="1158"/>
      <c r="AF9" s="1159" t="s">
        <v>1107</v>
      </c>
      <c r="AG9" s="1149" t="s">
        <v>1108</v>
      </c>
      <c r="AH9" s="1150" t="s">
        <v>1109</v>
      </c>
      <c r="AI9" s="1151" t="s">
        <v>1110</v>
      </c>
    </row>
    <row r="10" spans="1:35" ht="51" customHeight="1" thickBot="1">
      <c r="A10" s="1121"/>
      <c r="B10" s="1039"/>
      <c r="C10" s="1039"/>
      <c r="D10" s="1039"/>
      <c r="E10" s="1039"/>
      <c r="F10" s="1039"/>
      <c r="G10" s="1124"/>
      <c r="H10" s="1125"/>
      <c r="I10" s="1127" t="s">
        <v>1094</v>
      </c>
      <c r="J10" s="1127"/>
      <c r="K10" s="1140"/>
      <c r="L10" s="1142"/>
      <c r="M10" s="1144"/>
      <c r="N10" s="406" t="s">
        <v>1111</v>
      </c>
      <c r="O10" s="407" t="s">
        <v>1112</v>
      </c>
      <c r="P10" s="408" t="s">
        <v>1111</v>
      </c>
      <c r="Q10" s="407" t="s">
        <v>1112</v>
      </c>
      <c r="R10" s="408" t="s">
        <v>1111</v>
      </c>
      <c r="S10" s="407" t="s">
        <v>1112</v>
      </c>
      <c r="T10" s="408" t="s">
        <v>1111</v>
      </c>
      <c r="U10" s="407" t="s">
        <v>1112</v>
      </c>
      <c r="V10" s="408" t="s">
        <v>1111</v>
      </c>
      <c r="W10" s="407" t="s">
        <v>1112</v>
      </c>
      <c r="X10" s="408" t="s">
        <v>1111</v>
      </c>
      <c r="Y10" s="407" t="s">
        <v>1112</v>
      </c>
      <c r="Z10" s="408" t="s">
        <v>1111</v>
      </c>
      <c r="AA10" s="407" t="s">
        <v>1113</v>
      </c>
      <c r="AB10" s="408" t="s">
        <v>1111</v>
      </c>
      <c r="AC10" s="407" t="s">
        <v>1113</v>
      </c>
      <c r="AD10" s="408" t="s">
        <v>1111</v>
      </c>
      <c r="AE10" s="409" t="s">
        <v>1113</v>
      </c>
      <c r="AF10" s="1159"/>
      <c r="AG10" s="1149"/>
      <c r="AH10" s="1150"/>
      <c r="AI10" s="1151"/>
    </row>
    <row r="11" spans="1:35" ht="23.25" thickBot="1">
      <c r="A11" s="410" t="s">
        <v>190</v>
      </c>
      <c r="B11" s="1045" t="s">
        <v>1268</v>
      </c>
      <c r="C11" s="1045"/>
      <c r="D11" s="1045"/>
      <c r="E11" s="1045"/>
      <c r="F11" s="1045"/>
      <c r="G11" s="1152" t="s">
        <v>1269</v>
      </c>
      <c r="H11" s="1153"/>
      <c r="I11" s="411"/>
      <c r="J11" s="412"/>
      <c r="K11" s="413"/>
      <c r="L11" s="414"/>
      <c r="M11" s="415"/>
      <c r="N11" s="416"/>
      <c r="O11" s="417"/>
      <c r="P11" s="417"/>
      <c r="Q11" s="417"/>
      <c r="R11" s="417">
        <v>0</v>
      </c>
      <c r="S11" s="417">
        <v>0</v>
      </c>
      <c r="T11" s="417">
        <v>0</v>
      </c>
      <c r="U11" s="417">
        <v>0</v>
      </c>
      <c r="V11" s="417">
        <v>0</v>
      </c>
      <c r="W11" s="417">
        <v>0</v>
      </c>
      <c r="X11" s="417">
        <v>0</v>
      </c>
      <c r="Y11" s="417">
        <v>0</v>
      </c>
      <c r="Z11" s="417">
        <v>0</v>
      </c>
      <c r="AA11" s="417">
        <v>0</v>
      </c>
      <c r="AB11" s="417">
        <v>0</v>
      </c>
      <c r="AC11" s="417">
        <v>0</v>
      </c>
      <c r="AD11" s="417"/>
      <c r="AE11" s="418"/>
      <c r="AF11" s="419"/>
      <c r="AG11" s="420"/>
      <c r="AH11" s="420"/>
      <c r="AI11" s="421"/>
    </row>
    <row r="12" spans="1:35" ht="15.75" thickBot="1">
      <c r="A12" s="1154"/>
      <c r="B12" s="1155"/>
      <c r="C12" s="1155"/>
      <c r="D12" s="1155"/>
      <c r="E12" s="1155"/>
      <c r="F12" s="1155"/>
      <c r="G12" s="1156"/>
      <c r="H12" s="1156"/>
      <c r="I12" s="1156"/>
      <c r="J12" s="1156"/>
      <c r="K12" s="1156"/>
      <c r="L12" s="1156"/>
      <c r="M12" s="1156"/>
      <c r="N12" s="1156"/>
      <c r="O12" s="1156"/>
      <c r="P12" s="1156"/>
      <c r="Q12" s="1156"/>
      <c r="R12" s="1156"/>
      <c r="S12" s="1156"/>
      <c r="T12" s="1156"/>
      <c r="U12" s="1156"/>
      <c r="V12" s="1156"/>
      <c r="W12" s="1156"/>
      <c r="X12" s="1156"/>
      <c r="Y12" s="1156"/>
      <c r="Z12" s="1156"/>
      <c r="AA12" s="1156"/>
      <c r="AB12" s="1156"/>
      <c r="AC12" s="1156"/>
      <c r="AD12" s="1156"/>
      <c r="AE12" s="1156"/>
      <c r="AF12" s="1156"/>
      <c r="AG12" s="1156"/>
      <c r="AH12" s="1156"/>
      <c r="AI12" s="1157"/>
    </row>
    <row r="13" spans="1:35" ht="34.5" thickBot="1">
      <c r="A13" s="422" t="s">
        <v>17</v>
      </c>
      <c r="B13" s="423" t="s">
        <v>1114</v>
      </c>
      <c r="C13" s="423" t="s">
        <v>1115</v>
      </c>
      <c r="D13" s="423" t="s">
        <v>1116</v>
      </c>
      <c r="E13" s="423" t="s">
        <v>1117</v>
      </c>
      <c r="F13" s="423" t="s">
        <v>1118</v>
      </c>
      <c r="G13" s="424" t="s">
        <v>1129</v>
      </c>
      <c r="H13" s="556" t="s">
        <v>1119</v>
      </c>
      <c r="I13" s="426"/>
      <c r="J13" s="426"/>
      <c r="K13" s="426"/>
      <c r="L13" s="426"/>
      <c r="M13" s="427"/>
      <c r="N13" s="428"/>
      <c r="O13" s="429"/>
      <c r="P13" s="430"/>
      <c r="Q13" s="429"/>
      <c r="R13" s="430"/>
      <c r="S13" s="429"/>
      <c r="T13" s="430"/>
      <c r="U13" s="429"/>
      <c r="V13" s="430"/>
      <c r="W13" s="429"/>
      <c r="X13" s="430"/>
      <c r="Y13" s="429"/>
      <c r="Z13" s="430"/>
      <c r="AA13" s="429"/>
      <c r="AB13" s="430"/>
      <c r="AC13" s="429"/>
      <c r="AD13" s="431"/>
      <c r="AE13" s="429"/>
      <c r="AF13" s="432"/>
      <c r="AG13" s="433"/>
      <c r="AH13" s="433"/>
      <c r="AI13" s="434"/>
    </row>
    <row r="14" spans="1:35" ht="58.5">
      <c r="A14" s="645" t="s">
        <v>1152</v>
      </c>
      <c r="B14" s="1229"/>
      <c r="C14" s="618" t="s">
        <v>1500</v>
      </c>
      <c r="D14" s="1171"/>
      <c r="E14" s="1230"/>
      <c r="F14" s="1232"/>
      <c r="G14" s="1167" t="s">
        <v>1499</v>
      </c>
      <c r="H14" s="1167" t="s">
        <v>1503</v>
      </c>
      <c r="I14" s="1250"/>
      <c r="J14" s="1300">
        <v>1</v>
      </c>
      <c r="K14" s="1301">
        <v>0.35</v>
      </c>
      <c r="L14" s="1256"/>
      <c r="M14" s="1243"/>
      <c r="N14" s="1245"/>
      <c r="O14" s="249"/>
      <c r="P14" s="1173">
        <v>63500000</v>
      </c>
      <c r="Q14" s="439"/>
      <c r="R14" s="1248"/>
      <c r="S14" s="439"/>
      <c r="T14" s="439"/>
      <c r="U14" s="439"/>
      <c r="V14" s="439"/>
      <c r="W14" s="439"/>
      <c r="X14" s="439"/>
      <c r="Y14" s="439"/>
      <c r="Z14" s="439"/>
      <c r="AA14" s="439"/>
      <c r="AB14" s="250"/>
      <c r="AC14" s="250"/>
      <c r="AD14" s="1031"/>
      <c r="AE14" s="1031"/>
      <c r="AF14" s="1095"/>
      <c r="AG14" s="1032" t="s">
        <v>1264</v>
      </c>
      <c r="AH14" s="1032"/>
      <c r="AI14" s="1225" t="s">
        <v>1259</v>
      </c>
    </row>
    <row r="15" spans="1:35" ht="68.25">
      <c r="A15" s="675"/>
      <c r="B15" s="1088"/>
      <c r="C15" s="20" t="s">
        <v>1501</v>
      </c>
      <c r="D15" s="1172"/>
      <c r="E15" s="1231"/>
      <c r="F15" s="1233"/>
      <c r="G15" s="1288"/>
      <c r="H15" s="1288"/>
      <c r="I15" s="1251"/>
      <c r="J15" s="1300"/>
      <c r="K15" s="1300"/>
      <c r="L15" s="1256"/>
      <c r="M15" s="1243"/>
      <c r="N15" s="1246"/>
      <c r="O15" s="648"/>
      <c r="P15" s="1173"/>
      <c r="Q15" s="663"/>
      <c r="R15" s="1069"/>
      <c r="S15" s="663"/>
      <c r="T15" s="663"/>
      <c r="U15" s="663"/>
      <c r="V15" s="663"/>
      <c r="W15" s="663"/>
      <c r="X15" s="663"/>
      <c r="Y15" s="663"/>
      <c r="Z15" s="663"/>
      <c r="AA15" s="663"/>
      <c r="AB15" s="390"/>
      <c r="AC15" s="390"/>
      <c r="AD15" s="1068"/>
      <c r="AE15" s="1068"/>
      <c r="AF15" s="1075"/>
      <c r="AG15" s="1096"/>
      <c r="AH15" s="1096"/>
      <c r="AI15" s="1227"/>
    </row>
    <row r="16" spans="1:35" ht="68.25">
      <c r="A16" s="675"/>
      <c r="B16" s="1088"/>
      <c r="C16" s="20" t="s">
        <v>1502</v>
      </c>
      <c r="D16" s="1172"/>
      <c r="E16" s="1231"/>
      <c r="F16" s="1233"/>
      <c r="G16" s="1168"/>
      <c r="H16" s="1168"/>
      <c r="I16" s="1251"/>
      <c r="J16" s="1300"/>
      <c r="K16" s="1300"/>
      <c r="L16" s="1256"/>
      <c r="M16" s="1243"/>
      <c r="N16" s="1246"/>
      <c r="O16" s="648"/>
      <c r="P16" s="1173"/>
      <c r="Q16" s="663"/>
      <c r="R16" s="1069"/>
      <c r="S16" s="663"/>
      <c r="T16" s="663"/>
      <c r="U16" s="663"/>
      <c r="V16" s="663"/>
      <c r="W16" s="663"/>
      <c r="X16" s="663"/>
      <c r="Y16" s="663"/>
      <c r="Z16" s="663"/>
      <c r="AA16" s="663"/>
      <c r="AB16" s="390"/>
      <c r="AC16" s="390"/>
      <c r="AD16" s="1068"/>
      <c r="AE16" s="1068"/>
      <c r="AF16" s="1075"/>
      <c r="AG16" s="1096"/>
      <c r="AH16" s="1096"/>
      <c r="AI16" s="1227"/>
    </row>
    <row r="17" spans="1:35" ht="98.25" thickBot="1">
      <c r="A17" s="646"/>
      <c r="B17" s="641"/>
      <c r="C17" s="121" t="s">
        <v>1506</v>
      </c>
      <c r="D17" s="455"/>
      <c r="E17" s="650"/>
      <c r="F17" s="652"/>
      <c r="G17" s="671" t="s">
        <v>1504</v>
      </c>
      <c r="H17" s="673" t="s">
        <v>1505</v>
      </c>
      <c r="I17" s="655"/>
      <c r="J17" s="731">
        <v>1</v>
      </c>
      <c r="K17" s="731">
        <v>1</v>
      </c>
      <c r="L17" s="656"/>
      <c r="M17" s="653"/>
      <c r="N17" s="654"/>
      <c r="O17" s="649"/>
      <c r="P17" s="665">
        <v>310600000</v>
      </c>
      <c r="Q17" s="663"/>
      <c r="R17" s="637"/>
      <c r="S17" s="663"/>
      <c r="T17" s="663"/>
      <c r="U17" s="663"/>
      <c r="V17" s="663"/>
      <c r="W17" s="663"/>
      <c r="X17" s="663"/>
      <c r="Y17" s="663"/>
      <c r="Z17" s="663"/>
      <c r="AA17" s="663"/>
      <c r="AB17" s="663"/>
      <c r="AC17" s="663"/>
      <c r="AD17" s="637"/>
      <c r="AE17" s="637"/>
      <c r="AF17" s="638"/>
      <c r="AG17" s="642"/>
      <c r="AH17" s="642"/>
      <c r="AI17" s="666"/>
    </row>
    <row r="18" spans="1:35" ht="34.5" thickBot="1">
      <c r="A18" s="422" t="s">
        <v>17</v>
      </c>
      <c r="B18" s="423" t="s">
        <v>1114</v>
      </c>
      <c r="C18" s="423" t="s">
        <v>1115</v>
      </c>
      <c r="D18" s="423" t="s">
        <v>1116</v>
      </c>
      <c r="E18" s="423" t="s">
        <v>1117</v>
      </c>
      <c r="F18" s="423" t="s">
        <v>1118</v>
      </c>
      <c r="G18" s="424" t="s">
        <v>1129</v>
      </c>
      <c r="H18" s="672" t="s">
        <v>1119</v>
      </c>
      <c r="I18" s="426"/>
      <c r="J18" s="664"/>
      <c r="K18" s="664"/>
      <c r="L18" s="426"/>
      <c r="M18" s="427"/>
      <c r="N18" s="428"/>
      <c r="O18" s="429"/>
      <c r="P18" s="430"/>
      <c r="Q18" s="429"/>
      <c r="R18" s="430"/>
      <c r="S18" s="429"/>
      <c r="T18" s="430"/>
      <c r="U18" s="429"/>
      <c r="V18" s="430"/>
      <c r="W18" s="429"/>
      <c r="X18" s="430"/>
      <c r="Y18" s="429"/>
      <c r="Z18" s="430"/>
      <c r="AA18" s="429"/>
      <c r="AB18" s="430"/>
      <c r="AC18" s="429"/>
      <c r="AD18" s="431"/>
      <c r="AE18" s="429"/>
      <c r="AF18" s="432"/>
      <c r="AG18" s="433"/>
      <c r="AH18" s="433"/>
      <c r="AI18" s="434"/>
    </row>
    <row r="19" spans="1:35" ht="29.25">
      <c r="A19" s="1215" t="s">
        <v>95</v>
      </c>
      <c r="B19" s="1229"/>
      <c r="C19" s="618" t="s">
        <v>1507</v>
      </c>
      <c r="D19" s="1171"/>
      <c r="E19" s="677"/>
      <c r="F19" s="1232"/>
      <c r="G19" s="1167" t="s">
        <v>101</v>
      </c>
      <c r="H19" s="1169" t="s">
        <v>1525</v>
      </c>
      <c r="I19" s="1250"/>
      <c r="J19" s="736"/>
      <c r="K19" s="737"/>
      <c r="L19" s="1256"/>
      <c r="M19" s="1243"/>
      <c r="N19" s="687"/>
      <c r="O19" s="249"/>
      <c r="P19" s="1161"/>
      <c r="Q19" s="439"/>
      <c r="R19" s="684"/>
      <c r="S19" s="439"/>
      <c r="T19" s="439"/>
      <c r="U19" s="439"/>
      <c r="V19" s="439"/>
      <c r="W19" s="439"/>
      <c r="X19" s="439"/>
      <c r="Y19" s="439"/>
      <c r="Z19" s="439"/>
      <c r="AA19" s="439"/>
      <c r="AB19" s="250"/>
      <c r="AC19" s="250"/>
      <c r="AD19" s="1031"/>
      <c r="AE19" s="1031"/>
      <c r="AF19" s="1095"/>
      <c r="AG19" s="1032" t="s">
        <v>1264</v>
      </c>
      <c r="AH19" s="1032"/>
      <c r="AI19" s="1225" t="s">
        <v>1270</v>
      </c>
    </row>
    <row r="20" spans="1:35" ht="59.25" customHeight="1">
      <c r="A20" s="1216"/>
      <c r="B20" s="1088"/>
      <c r="C20" s="618" t="s">
        <v>1508</v>
      </c>
      <c r="D20" s="1102"/>
      <c r="E20" s="678"/>
      <c r="F20" s="1297"/>
      <c r="G20" s="1168"/>
      <c r="H20" s="1170"/>
      <c r="I20" s="1251"/>
      <c r="J20" s="738">
        <v>1</v>
      </c>
      <c r="K20" s="739">
        <v>1</v>
      </c>
      <c r="L20" s="1256"/>
      <c r="M20" s="1243"/>
      <c r="N20" s="688"/>
      <c r="O20" s="249"/>
      <c r="P20" s="1174"/>
      <c r="Q20" s="667"/>
      <c r="R20" s="685"/>
      <c r="S20" s="667"/>
      <c r="T20" s="667"/>
      <c r="U20" s="667"/>
      <c r="V20" s="667"/>
      <c r="W20" s="667"/>
      <c r="X20" s="667"/>
      <c r="Y20" s="667"/>
      <c r="Z20" s="667"/>
      <c r="AA20" s="667"/>
      <c r="AB20" s="250"/>
      <c r="AC20" s="250"/>
      <c r="AD20" s="1031"/>
      <c r="AE20" s="1031"/>
      <c r="AF20" s="1075"/>
      <c r="AG20" s="1032"/>
      <c r="AH20" s="1032"/>
      <c r="AI20" s="1225"/>
    </row>
    <row r="21" spans="1:35" ht="78">
      <c r="A21" s="1216"/>
      <c r="B21" s="1088"/>
      <c r="C21" s="618" t="s">
        <v>1510</v>
      </c>
      <c r="D21" s="440"/>
      <c r="E21" s="678"/>
      <c r="F21" s="1233"/>
      <c r="G21" s="669" t="s">
        <v>1509</v>
      </c>
      <c r="H21" s="669" t="s">
        <v>1526</v>
      </c>
      <c r="I21" s="1251"/>
      <c r="J21" s="734">
        <v>1</v>
      </c>
      <c r="K21" s="734">
        <v>0.3</v>
      </c>
      <c r="L21" s="1256"/>
      <c r="M21" s="1243"/>
      <c r="N21" s="688"/>
      <c r="O21" s="249"/>
      <c r="P21" s="313">
        <v>25750000</v>
      </c>
      <c r="Q21" s="250"/>
      <c r="R21" s="685"/>
      <c r="S21" s="250"/>
      <c r="T21" s="250"/>
      <c r="U21" s="250"/>
      <c r="V21" s="250"/>
      <c r="W21" s="250"/>
      <c r="X21" s="250"/>
      <c r="Y21" s="250"/>
      <c r="Z21" s="250"/>
      <c r="AA21" s="250"/>
      <c r="AB21" s="250"/>
      <c r="AC21" s="250"/>
      <c r="AD21" s="1031"/>
      <c r="AE21" s="1031"/>
      <c r="AF21" s="1075"/>
      <c r="AG21" s="1032"/>
      <c r="AH21" s="1032"/>
      <c r="AI21" s="1225"/>
    </row>
    <row r="22" spans="1:35" ht="68.25">
      <c r="A22" s="1216"/>
      <c r="B22" s="1088"/>
      <c r="C22" s="618" t="s">
        <v>1514</v>
      </c>
      <c r="D22" s="440"/>
      <c r="E22" s="678"/>
      <c r="F22" s="1233"/>
      <c r="G22" s="670" t="s">
        <v>1511</v>
      </c>
      <c r="H22" s="669" t="s">
        <v>1527</v>
      </c>
      <c r="I22" s="1251"/>
      <c r="J22" s="734">
        <v>1</v>
      </c>
      <c r="K22" s="734">
        <v>0.8</v>
      </c>
      <c r="L22" s="1256"/>
      <c r="M22" s="1243"/>
      <c r="N22" s="688"/>
      <c r="O22" s="249"/>
      <c r="P22" s="251">
        <v>86800000</v>
      </c>
      <c r="Q22" s="682"/>
      <c r="R22" s="560">
        <v>5100000</v>
      </c>
      <c r="S22" s="250"/>
      <c r="T22" s="250"/>
      <c r="U22" s="250"/>
      <c r="V22" s="250"/>
      <c r="W22" s="250"/>
      <c r="X22" s="250"/>
      <c r="Y22" s="250"/>
      <c r="Z22" s="250"/>
      <c r="AA22" s="250"/>
      <c r="AB22" s="250"/>
      <c r="AC22" s="250"/>
      <c r="AD22" s="1031"/>
      <c r="AE22" s="1031"/>
      <c r="AF22" s="1075"/>
      <c r="AG22" s="1032"/>
      <c r="AH22" s="1032"/>
      <c r="AI22" s="1225"/>
    </row>
    <row r="23" spans="1:35" ht="97.5">
      <c r="A23" s="1216"/>
      <c r="B23" s="1088"/>
      <c r="C23" s="618" t="s">
        <v>1513</v>
      </c>
      <c r="D23" s="455"/>
      <c r="E23" s="678"/>
      <c r="F23" s="1233"/>
      <c r="G23" s="669" t="s">
        <v>1512</v>
      </c>
      <c r="H23" s="618" t="s">
        <v>121</v>
      </c>
      <c r="I23" s="1251"/>
      <c r="J23" s="734">
        <v>1</v>
      </c>
      <c r="K23" s="734">
        <v>0.3</v>
      </c>
      <c r="L23" s="1256"/>
      <c r="M23" s="1243"/>
      <c r="N23" s="688"/>
      <c r="O23" s="388"/>
      <c r="P23" s="683">
        <v>15450000</v>
      </c>
      <c r="Q23" s="390"/>
      <c r="R23" s="560">
        <v>6600000</v>
      </c>
      <c r="S23" s="390"/>
      <c r="T23" s="390"/>
      <c r="U23" s="390"/>
      <c r="V23" s="390"/>
      <c r="W23" s="390"/>
      <c r="X23" s="390"/>
      <c r="Y23" s="390"/>
      <c r="Z23" s="390"/>
      <c r="AA23" s="390"/>
      <c r="AB23" s="390"/>
      <c r="AC23" s="390"/>
      <c r="AD23" s="1068"/>
      <c r="AE23" s="1068"/>
      <c r="AF23" s="1075"/>
      <c r="AG23" s="1096"/>
      <c r="AH23" s="1096"/>
      <c r="AI23" s="1227"/>
    </row>
    <row r="24" spans="1:35" ht="136.5">
      <c r="A24" s="1216"/>
      <c r="B24" s="1088"/>
      <c r="C24" s="14" t="s">
        <v>1516</v>
      </c>
      <c r="D24" s="455"/>
      <c r="E24" s="678"/>
      <c r="F24" s="1233"/>
      <c r="G24" s="670" t="s">
        <v>1515</v>
      </c>
      <c r="H24" s="618" t="s">
        <v>125</v>
      </c>
      <c r="I24" s="1251"/>
      <c r="J24" s="734">
        <v>1</v>
      </c>
      <c r="K24" s="734">
        <v>0.4</v>
      </c>
      <c r="L24" s="1256"/>
      <c r="M24" s="1243"/>
      <c r="N24" s="688"/>
      <c r="O24" s="388"/>
      <c r="P24" s="389"/>
      <c r="Q24" s="390"/>
      <c r="R24" s="560">
        <v>7600000</v>
      </c>
      <c r="S24" s="390"/>
      <c r="T24" s="390"/>
      <c r="U24" s="390"/>
      <c r="V24" s="390"/>
      <c r="W24" s="390"/>
      <c r="X24" s="390"/>
      <c r="Y24" s="390"/>
      <c r="Z24" s="390"/>
      <c r="AA24" s="390"/>
      <c r="AB24" s="390"/>
      <c r="AC24" s="390"/>
      <c r="AD24" s="1068"/>
      <c r="AE24" s="1068"/>
      <c r="AF24" s="1075"/>
      <c r="AG24" s="1096"/>
      <c r="AH24" s="1096"/>
      <c r="AI24" s="1227"/>
    </row>
    <row r="25" spans="1:35" ht="136.5">
      <c r="A25" s="1216"/>
      <c r="B25" s="1088"/>
      <c r="C25" s="14" t="s">
        <v>1518</v>
      </c>
      <c r="D25" s="455"/>
      <c r="E25" s="678"/>
      <c r="F25" s="1233"/>
      <c r="G25" s="670" t="s">
        <v>1517</v>
      </c>
      <c r="H25" s="618" t="s">
        <v>127</v>
      </c>
      <c r="I25" s="1251"/>
      <c r="J25" s="734">
        <v>1</v>
      </c>
      <c r="K25" s="734">
        <v>1</v>
      </c>
      <c r="L25" s="1256"/>
      <c r="M25" s="1243"/>
      <c r="N25" s="688"/>
      <c r="O25" s="388"/>
      <c r="P25" s="389"/>
      <c r="Q25" s="390"/>
      <c r="R25" s="560">
        <v>82000000</v>
      </c>
      <c r="S25" s="390"/>
      <c r="T25" s="390"/>
      <c r="U25" s="390"/>
      <c r="V25" s="390"/>
      <c r="W25" s="390"/>
      <c r="X25" s="390"/>
      <c r="Y25" s="390"/>
      <c r="Z25" s="390"/>
      <c r="AA25" s="390"/>
      <c r="AB25" s="390"/>
      <c r="AC25" s="390"/>
      <c r="AD25" s="1068"/>
      <c r="AE25" s="1068"/>
      <c r="AF25" s="1075"/>
      <c r="AG25" s="1096"/>
      <c r="AH25" s="1096"/>
      <c r="AI25" s="1227"/>
    </row>
    <row r="26" spans="1:35" ht="97.5">
      <c r="A26" s="1216"/>
      <c r="B26" s="1088"/>
      <c r="C26" s="14" t="s">
        <v>1520</v>
      </c>
      <c r="D26" s="455"/>
      <c r="E26" s="678"/>
      <c r="F26" s="1233"/>
      <c r="G26" s="670" t="s">
        <v>1519</v>
      </c>
      <c r="H26" s="8" t="s">
        <v>134</v>
      </c>
      <c r="I26" s="1251"/>
      <c r="J26" s="734">
        <v>1</v>
      </c>
      <c r="K26" s="734">
        <v>0.4</v>
      </c>
      <c r="L26" s="1256"/>
      <c r="M26" s="1243"/>
      <c r="N26" s="688"/>
      <c r="O26" s="388"/>
      <c r="P26" s="389">
        <v>4000000</v>
      </c>
      <c r="Q26" s="390"/>
      <c r="R26" s="685"/>
      <c r="S26" s="390"/>
      <c r="T26" s="390"/>
      <c r="U26" s="390"/>
      <c r="V26" s="390"/>
      <c r="W26" s="390"/>
      <c r="X26" s="390"/>
      <c r="Y26" s="390"/>
      <c r="Z26" s="390"/>
      <c r="AA26" s="390"/>
      <c r="AB26" s="390"/>
      <c r="AC26" s="390"/>
      <c r="AD26" s="1068"/>
      <c r="AE26" s="1068"/>
      <c r="AF26" s="1075"/>
      <c r="AG26" s="1096"/>
      <c r="AH26" s="1096"/>
      <c r="AI26" s="1227"/>
    </row>
    <row r="27" spans="1:35" ht="87.75">
      <c r="A27" s="1216"/>
      <c r="B27" s="1088"/>
      <c r="C27" s="618" t="s">
        <v>1521</v>
      </c>
      <c r="D27" s="455"/>
      <c r="E27" s="678"/>
      <c r="F27" s="1233"/>
      <c r="G27" s="669" t="s">
        <v>142</v>
      </c>
      <c r="H27" s="103" t="s">
        <v>143</v>
      </c>
      <c r="I27" s="1251"/>
      <c r="J27" s="734">
        <v>1</v>
      </c>
      <c r="K27" s="734">
        <v>1</v>
      </c>
      <c r="L27" s="1256"/>
      <c r="M27" s="1243"/>
      <c r="N27" s="688"/>
      <c r="O27" s="388"/>
      <c r="P27" s="389">
        <v>2000000</v>
      </c>
      <c r="Q27" s="390"/>
      <c r="R27" s="685"/>
      <c r="S27" s="390"/>
      <c r="T27" s="390"/>
      <c r="U27" s="390"/>
      <c r="V27" s="390"/>
      <c r="W27" s="390"/>
      <c r="X27" s="390"/>
      <c r="Y27" s="390"/>
      <c r="Z27" s="390"/>
      <c r="AA27" s="390"/>
      <c r="AB27" s="390"/>
      <c r="AC27" s="390"/>
      <c r="AD27" s="1068"/>
      <c r="AE27" s="1068"/>
      <c r="AF27" s="1075"/>
      <c r="AG27" s="1096"/>
      <c r="AH27" s="1096"/>
      <c r="AI27" s="1227"/>
    </row>
    <row r="28" spans="1:35" ht="58.5">
      <c r="A28" s="1216"/>
      <c r="B28" s="1088"/>
      <c r="C28" s="618" t="s">
        <v>1522</v>
      </c>
      <c r="D28" s="455"/>
      <c r="E28" s="678"/>
      <c r="F28" s="1233"/>
      <c r="G28" s="618" t="s">
        <v>147</v>
      </c>
      <c r="H28" s="103" t="s">
        <v>148</v>
      </c>
      <c r="I28" s="1251"/>
      <c r="J28" s="734">
        <v>1</v>
      </c>
      <c r="K28" s="734">
        <v>0.3</v>
      </c>
      <c r="L28" s="1256"/>
      <c r="M28" s="1243"/>
      <c r="N28" s="688"/>
      <c r="O28" s="388"/>
      <c r="P28" s="389">
        <v>6000000</v>
      </c>
      <c r="Q28" s="390"/>
      <c r="R28" s="685"/>
      <c r="S28" s="390"/>
      <c r="T28" s="390"/>
      <c r="U28" s="390"/>
      <c r="V28" s="390"/>
      <c r="W28" s="390"/>
      <c r="X28" s="390"/>
      <c r="Y28" s="390"/>
      <c r="Z28" s="390"/>
      <c r="AA28" s="390"/>
      <c r="AB28" s="390"/>
      <c r="AC28" s="390"/>
      <c r="AD28" s="1068"/>
      <c r="AE28" s="1068"/>
      <c r="AF28" s="1075"/>
      <c r="AG28" s="1096"/>
      <c r="AH28" s="1096"/>
      <c r="AI28" s="1227"/>
    </row>
    <row r="29" spans="1:35" ht="146.25">
      <c r="A29" s="1216"/>
      <c r="B29" s="1088"/>
      <c r="C29" s="311" t="s">
        <v>152</v>
      </c>
      <c r="D29" s="455"/>
      <c r="E29" s="678"/>
      <c r="F29" s="1233"/>
      <c r="G29" s="618" t="s">
        <v>1523</v>
      </c>
      <c r="H29" s="681" t="s">
        <v>153</v>
      </c>
      <c r="I29" s="1251"/>
      <c r="J29" s="734">
        <v>1</v>
      </c>
      <c r="K29" s="734">
        <v>0.5</v>
      </c>
      <c r="L29" s="1256"/>
      <c r="M29" s="1243"/>
      <c r="N29" s="688"/>
      <c r="O29" s="388"/>
      <c r="P29" s="389">
        <v>4000000</v>
      </c>
      <c r="Q29" s="390"/>
      <c r="R29" s="685"/>
      <c r="S29" s="390"/>
      <c r="T29" s="390"/>
      <c r="U29" s="390"/>
      <c r="V29" s="390"/>
      <c r="W29" s="390"/>
      <c r="X29" s="390"/>
      <c r="Y29" s="390"/>
      <c r="Z29" s="390"/>
      <c r="AA29" s="390"/>
      <c r="AB29" s="390"/>
      <c r="AC29" s="390"/>
      <c r="AD29" s="1068"/>
      <c r="AE29" s="1068"/>
      <c r="AF29" s="1075"/>
      <c r="AG29" s="1096"/>
      <c r="AH29" s="1096"/>
      <c r="AI29" s="1227"/>
    </row>
    <row r="30" spans="1:35" ht="117.75" thickBot="1">
      <c r="A30" s="1217"/>
      <c r="B30" s="1239"/>
      <c r="C30" s="507" t="s">
        <v>1524</v>
      </c>
      <c r="D30" s="441"/>
      <c r="E30" s="679"/>
      <c r="F30" s="1259"/>
      <c r="G30" s="680" t="s">
        <v>158</v>
      </c>
      <c r="H30" s="507" t="s">
        <v>159</v>
      </c>
      <c r="I30" s="1298"/>
      <c r="J30" s="734">
        <v>1</v>
      </c>
      <c r="K30" s="734">
        <v>0.4</v>
      </c>
      <c r="L30" s="1257"/>
      <c r="M30" s="1299"/>
      <c r="N30" s="625">
        <v>15500000</v>
      </c>
      <c r="O30" s="442"/>
      <c r="P30" s="443"/>
      <c r="Q30" s="444"/>
      <c r="R30" s="686"/>
      <c r="S30" s="444"/>
      <c r="T30" s="444"/>
      <c r="U30" s="444"/>
      <c r="V30" s="444"/>
      <c r="W30" s="444"/>
      <c r="X30" s="444"/>
      <c r="Y30" s="444"/>
      <c r="Z30" s="444"/>
      <c r="AA30" s="444"/>
      <c r="AB30" s="444"/>
      <c r="AC30" s="444"/>
      <c r="AD30" s="1249"/>
      <c r="AE30" s="1249"/>
      <c r="AF30" s="1224"/>
      <c r="AG30" s="1226"/>
      <c r="AH30" s="1226"/>
      <c r="AI30" s="1228"/>
    </row>
    <row r="31" spans="1:35" ht="9" customHeight="1">
      <c r="A31" s="497"/>
      <c r="B31" s="502"/>
      <c r="C31" s="111"/>
      <c r="D31" s="457"/>
      <c r="E31" s="458"/>
      <c r="F31" s="459"/>
      <c r="G31" s="460"/>
      <c r="H31" s="460"/>
      <c r="I31" s="461"/>
      <c r="J31" s="462"/>
      <c r="K31" s="463"/>
      <c r="L31" s="463"/>
      <c r="M31" s="463"/>
      <c r="N31" s="464"/>
      <c r="O31" s="503"/>
      <c r="P31" s="504"/>
      <c r="Q31" s="505"/>
      <c r="R31" s="506"/>
      <c r="S31" s="465"/>
      <c r="T31" s="465"/>
      <c r="U31" s="465"/>
      <c r="V31" s="465"/>
      <c r="W31" s="465"/>
      <c r="X31" s="465"/>
      <c r="Y31" s="465"/>
      <c r="Z31" s="465"/>
      <c r="AA31" s="465"/>
      <c r="AB31" s="465"/>
      <c r="AC31" s="465"/>
      <c r="AD31" s="466"/>
      <c r="AE31" s="466"/>
      <c r="AF31" s="467"/>
      <c r="AG31" s="468"/>
      <c r="AH31" s="468"/>
      <c r="AI31" s="469"/>
    </row>
    <row r="32" spans="1:35" ht="18" customHeight="1">
      <c r="A32" s="253" t="s">
        <v>1089</v>
      </c>
      <c r="B32" s="1034" t="s">
        <v>56</v>
      </c>
      <c r="C32" s="1035"/>
      <c r="D32" s="1035"/>
      <c r="E32" s="1035"/>
      <c r="F32" s="1035"/>
      <c r="G32" s="1035"/>
      <c r="H32" s="1035"/>
      <c r="I32" s="1035"/>
      <c r="J32" s="1035"/>
      <c r="K32" s="1035"/>
      <c r="L32" s="1035"/>
      <c r="M32" s="1035"/>
      <c r="N32" s="1035"/>
      <c r="O32" s="1035"/>
      <c r="P32" s="1035"/>
      <c r="Q32" s="1035"/>
      <c r="R32" s="1056"/>
      <c r="S32" s="254"/>
      <c r="T32" s="1052"/>
      <c r="U32" s="1053"/>
      <c r="V32" s="1053"/>
      <c r="W32" s="1053"/>
      <c r="X32" s="1053"/>
      <c r="Y32" s="1053"/>
      <c r="Z32" s="1053"/>
      <c r="AA32" s="1053"/>
      <c r="AB32" s="1053"/>
      <c r="AC32" s="1053"/>
      <c r="AD32" s="1053"/>
      <c r="AE32" s="1053"/>
      <c r="AF32" s="1053"/>
      <c r="AG32" s="1053"/>
      <c r="AH32" s="1053"/>
      <c r="AI32" s="1053"/>
    </row>
    <row r="33" spans="1:35" ht="18" customHeight="1">
      <c r="A33" s="312" t="s">
        <v>1123</v>
      </c>
      <c r="B33" s="1034" t="s">
        <v>1271</v>
      </c>
      <c r="C33" s="1035"/>
      <c r="D33" s="1035"/>
      <c r="E33" s="1035"/>
      <c r="F33" s="1035"/>
      <c r="G33" s="1035"/>
      <c r="H33" s="1035"/>
      <c r="I33" s="1035"/>
      <c r="J33" s="1035"/>
      <c r="K33" s="1035"/>
      <c r="L33" s="1035"/>
      <c r="M33" s="1035"/>
      <c r="N33" s="1035"/>
      <c r="O33" s="1035"/>
      <c r="P33" s="1035"/>
      <c r="Q33" s="1035"/>
      <c r="R33" s="1056"/>
      <c r="S33" s="315"/>
      <c r="T33" s="315"/>
      <c r="U33" s="316"/>
      <c r="V33" s="316"/>
      <c r="W33" s="316"/>
      <c r="X33" s="316"/>
      <c r="Y33" s="316"/>
      <c r="Z33" s="316"/>
      <c r="AA33" s="316"/>
      <c r="AB33" s="316"/>
      <c r="AC33" s="316"/>
      <c r="AD33" s="316"/>
      <c r="AE33" s="316"/>
      <c r="AF33" s="316"/>
      <c r="AG33" s="316"/>
      <c r="AH33" s="316"/>
      <c r="AI33" s="316"/>
    </row>
    <row r="34" spans="1:35" ht="18" customHeight="1">
      <c r="A34" s="312" t="s">
        <v>1122</v>
      </c>
      <c r="B34" s="1034" t="s">
        <v>182</v>
      </c>
      <c r="C34" s="1035"/>
      <c r="D34" s="1035"/>
      <c r="E34" s="1035"/>
      <c r="F34" s="1035"/>
      <c r="G34" s="1035"/>
      <c r="H34" s="1035"/>
      <c r="I34" s="1035"/>
      <c r="J34" s="1035"/>
      <c r="K34" s="1035"/>
      <c r="L34" s="1035"/>
      <c r="M34" s="1035"/>
      <c r="N34" s="1035"/>
      <c r="O34" s="1035"/>
      <c r="P34" s="1035"/>
      <c r="Q34" s="1035"/>
      <c r="R34" s="1035"/>
      <c r="S34" s="315"/>
      <c r="T34" s="315"/>
      <c r="U34" s="316"/>
      <c r="V34" s="316"/>
      <c r="W34" s="316"/>
      <c r="X34" s="316"/>
      <c r="Y34" s="316"/>
      <c r="Z34" s="316"/>
      <c r="AA34" s="316"/>
      <c r="AB34" s="316"/>
      <c r="AC34" s="316"/>
      <c r="AD34" s="316"/>
      <c r="AE34" s="316"/>
      <c r="AF34" s="316"/>
      <c r="AG34" s="316"/>
      <c r="AH34" s="316"/>
      <c r="AI34" s="316"/>
    </row>
    <row r="35" spans="1:35" ht="59.25" customHeight="1" thickBot="1">
      <c r="A35" s="253" t="s">
        <v>1121</v>
      </c>
      <c r="B35" s="1130" t="s">
        <v>57</v>
      </c>
      <c r="C35" s="1131"/>
      <c r="D35" s="1131"/>
      <c r="E35" s="1131"/>
      <c r="F35" s="1131"/>
      <c r="G35" s="1131"/>
      <c r="H35" s="1131"/>
      <c r="I35" s="1131"/>
      <c r="J35" s="1131"/>
      <c r="K35" s="1131"/>
      <c r="L35" s="1131"/>
      <c r="M35" s="1132"/>
      <c r="N35" s="1133" t="s">
        <v>1090</v>
      </c>
      <c r="O35" s="1134"/>
      <c r="P35" s="1134"/>
      <c r="Q35" s="1134"/>
      <c r="R35" s="1134"/>
      <c r="S35" s="1134"/>
      <c r="T35" s="1134"/>
      <c r="U35" s="1134"/>
      <c r="V35" s="1134"/>
      <c r="W35" s="1134"/>
      <c r="X35" s="1134"/>
      <c r="Y35" s="1134"/>
      <c r="Z35" s="1134"/>
      <c r="AA35" s="1134"/>
      <c r="AB35" s="1134"/>
      <c r="AC35" s="1134"/>
      <c r="AD35" s="1134"/>
      <c r="AE35" s="1135"/>
      <c r="AF35" s="1136" t="s">
        <v>1091</v>
      </c>
      <c r="AG35" s="1137"/>
      <c r="AH35" s="1137"/>
      <c r="AI35" s="1138"/>
    </row>
    <row r="36" spans="1:35" ht="30.75" customHeight="1">
      <c r="A36" s="1120" t="s">
        <v>1125</v>
      </c>
      <c r="B36" s="1039" t="s">
        <v>1092</v>
      </c>
      <c r="C36" s="1039"/>
      <c r="D36" s="1039"/>
      <c r="E36" s="1039"/>
      <c r="F36" s="1039"/>
      <c r="G36" s="1122" t="s">
        <v>1093</v>
      </c>
      <c r="H36" s="1123"/>
      <c r="I36" s="1126" t="s">
        <v>1094</v>
      </c>
      <c r="J36" s="1126" t="s">
        <v>1095</v>
      </c>
      <c r="K36" s="1139" t="s">
        <v>1124</v>
      </c>
      <c r="L36" s="1141" t="s">
        <v>1096</v>
      </c>
      <c r="M36" s="1143" t="s">
        <v>1097</v>
      </c>
      <c r="N36" s="1145" t="s">
        <v>1098</v>
      </c>
      <c r="O36" s="1129"/>
      <c r="P36" s="1128" t="s">
        <v>1099</v>
      </c>
      <c r="Q36" s="1129"/>
      <c r="R36" s="1128" t="s">
        <v>1100</v>
      </c>
      <c r="S36" s="1129"/>
      <c r="T36" s="1128" t="s">
        <v>1101</v>
      </c>
      <c r="U36" s="1129"/>
      <c r="V36" s="1128" t="s">
        <v>1102</v>
      </c>
      <c r="W36" s="1129"/>
      <c r="X36" s="1128" t="s">
        <v>1103</v>
      </c>
      <c r="Y36" s="1129"/>
      <c r="Z36" s="1128" t="s">
        <v>1104</v>
      </c>
      <c r="AA36" s="1129"/>
      <c r="AB36" s="1128" t="s">
        <v>1105</v>
      </c>
      <c r="AC36" s="1129"/>
      <c r="AD36" s="1128" t="s">
        <v>1106</v>
      </c>
      <c r="AE36" s="1158"/>
      <c r="AF36" s="1159" t="s">
        <v>1107</v>
      </c>
      <c r="AG36" s="1149" t="s">
        <v>1108</v>
      </c>
      <c r="AH36" s="1150" t="s">
        <v>1109</v>
      </c>
      <c r="AI36" s="1151" t="s">
        <v>1110</v>
      </c>
    </row>
    <row r="37" spans="1:35" ht="76.5" customHeight="1" thickBot="1">
      <c r="A37" s="1121"/>
      <c r="B37" s="1039"/>
      <c r="C37" s="1039"/>
      <c r="D37" s="1039"/>
      <c r="E37" s="1039"/>
      <c r="F37" s="1039"/>
      <c r="G37" s="1124"/>
      <c r="H37" s="1125"/>
      <c r="I37" s="1127" t="s">
        <v>1094</v>
      </c>
      <c r="J37" s="1127"/>
      <c r="K37" s="1140"/>
      <c r="L37" s="1142"/>
      <c r="M37" s="1144"/>
      <c r="N37" s="406" t="s">
        <v>1111</v>
      </c>
      <c r="O37" s="407" t="s">
        <v>1112</v>
      </c>
      <c r="P37" s="408" t="s">
        <v>1111</v>
      </c>
      <c r="Q37" s="407" t="s">
        <v>1112</v>
      </c>
      <c r="R37" s="408" t="s">
        <v>1111</v>
      </c>
      <c r="S37" s="407" t="s">
        <v>1112</v>
      </c>
      <c r="T37" s="408" t="s">
        <v>1111</v>
      </c>
      <c r="U37" s="407" t="s">
        <v>1112</v>
      </c>
      <c r="V37" s="408" t="s">
        <v>1111</v>
      </c>
      <c r="W37" s="407" t="s">
        <v>1112</v>
      </c>
      <c r="X37" s="408" t="s">
        <v>1111</v>
      </c>
      <c r="Y37" s="407" t="s">
        <v>1112</v>
      </c>
      <c r="Z37" s="408" t="s">
        <v>1111</v>
      </c>
      <c r="AA37" s="407" t="s">
        <v>1113</v>
      </c>
      <c r="AB37" s="408" t="s">
        <v>1111</v>
      </c>
      <c r="AC37" s="407" t="s">
        <v>1113</v>
      </c>
      <c r="AD37" s="408" t="s">
        <v>1111</v>
      </c>
      <c r="AE37" s="409" t="s">
        <v>1113</v>
      </c>
      <c r="AF37" s="1159"/>
      <c r="AG37" s="1149"/>
      <c r="AH37" s="1150"/>
      <c r="AI37" s="1151"/>
    </row>
    <row r="38" spans="1:35" ht="78" customHeight="1" thickBot="1">
      <c r="A38" s="410" t="s">
        <v>1272</v>
      </c>
      <c r="B38" s="1045" t="s">
        <v>183</v>
      </c>
      <c r="C38" s="1045"/>
      <c r="D38" s="1045"/>
      <c r="E38" s="1045"/>
      <c r="F38" s="1045"/>
      <c r="G38" s="1152" t="s">
        <v>1489</v>
      </c>
      <c r="H38" s="1153"/>
      <c r="I38" s="411">
        <v>0</v>
      </c>
      <c r="J38" s="412">
        <v>1</v>
      </c>
      <c r="K38" s="413">
        <v>1</v>
      </c>
      <c r="L38" s="414"/>
      <c r="M38" s="415"/>
      <c r="N38" s="416" t="e">
        <f>N40+N46+#REF!</f>
        <v>#REF!</v>
      </c>
      <c r="O38" s="417" t="e">
        <f>O40+O46+#REF!</f>
        <v>#REF!</v>
      </c>
      <c r="P38" s="417" t="e">
        <f>P40+P46+#REF!</f>
        <v>#REF!</v>
      </c>
      <c r="Q38" s="417" t="e">
        <f>Q40+Q46+#REF!</f>
        <v>#REF!</v>
      </c>
      <c r="R38" s="417" t="e">
        <f>R40+R46+#REF!</f>
        <v>#REF!</v>
      </c>
      <c r="S38" s="417" t="e">
        <f>S40+S46+#REF!</f>
        <v>#REF!</v>
      </c>
      <c r="T38" s="417" t="e">
        <f>T40+T46+#REF!</f>
        <v>#REF!</v>
      </c>
      <c r="U38" s="417" t="e">
        <f>U40+U46+#REF!</f>
        <v>#REF!</v>
      </c>
      <c r="V38" s="417" t="e">
        <f>V40+V46+#REF!</f>
        <v>#REF!</v>
      </c>
      <c r="W38" s="417" t="e">
        <f>W40+W46+#REF!</f>
        <v>#REF!</v>
      </c>
      <c r="X38" s="417" t="e">
        <f>X40+X46+#REF!</f>
        <v>#REF!</v>
      </c>
      <c r="Y38" s="417" t="e">
        <f>Y40+Y46+#REF!</f>
        <v>#REF!</v>
      </c>
      <c r="Z38" s="417" t="e">
        <f>Z40+Z46+#REF!</f>
        <v>#REF!</v>
      </c>
      <c r="AA38" s="417" t="e">
        <f>AA40+AA46+#REF!</f>
        <v>#REF!</v>
      </c>
      <c r="AB38" s="417" t="e">
        <f>AB40+AB46+#REF!</f>
        <v>#REF!</v>
      </c>
      <c r="AC38" s="417" t="e">
        <f>AC40+AC46+#REF!</f>
        <v>#REF!</v>
      </c>
      <c r="AD38" s="417" t="e">
        <f>+AD40+AD46+#REF!</f>
        <v>#REF!</v>
      </c>
      <c r="AE38" s="418" t="e">
        <f>AE40+AE46+#REF!</f>
        <v>#REF!</v>
      </c>
      <c r="AF38" s="419" t="e">
        <f>AF40+AF46+#REF!</f>
        <v>#REF!</v>
      </c>
      <c r="AG38" s="420"/>
      <c r="AH38" s="420"/>
      <c r="AI38" s="421"/>
    </row>
    <row r="39" spans="1:35" ht="5.25" customHeight="1" thickBot="1">
      <c r="A39" s="1154"/>
      <c r="B39" s="1155"/>
      <c r="C39" s="1155"/>
      <c r="D39" s="1155"/>
      <c r="E39" s="1155"/>
      <c r="F39" s="1155"/>
      <c r="G39" s="1156"/>
      <c r="H39" s="1156"/>
      <c r="I39" s="1156"/>
      <c r="J39" s="1156"/>
      <c r="K39" s="1156"/>
      <c r="L39" s="1156"/>
      <c r="M39" s="1156"/>
      <c r="N39" s="1156"/>
      <c r="O39" s="1156"/>
      <c r="P39" s="1156"/>
      <c r="Q39" s="1156"/>
      <c r="R39" s="1156"/>
      <c r="S39" s="1156"/>
      <c r="T39" s="1156"/>
      <c r="U39" s="1156"/>
      <c r="V39" s="1156"/>
      <c r="W39" s="1156"/>
      <c r="X39" s="1156"/>
      <c r="Y39" s="1156"/>
      <c r="Z39" s="1156"/>
      <c r="AA39" s="1156"/>
      <c r="AB39" s="1156"/>
      <c r="AC39" s="1156"/>
      <c r="AD39" s="1156"/>
      <c r="AE39" s="1156"/>
      <c r="AF39" s="1156"/>
      <c r="AG39" s="1156"/>
      <c r="AH39" s="1156"/>
      <c r="AI39" s="1157"/>
    </row>
    <row r="40" spans="1:35" ht="74.25" customHeight="1" thickBot="1">
      <c r="A40" s="422" t="s">
        <v>17</v>
      </c>
      <c r="B40" s="423" t="s">
        <v>1114</v>
      </c>
      <c r="C40" s="423" t="s">
        <v>1115</v>
      </c>
      <c r="D40" s="423" t="s">
        <v>1116</v>
      </c>
      <c r="E40" s="423" t="s">
        <v>1117</v>
      </c>
      <c r="F40" s="423" t="s">
        <v>1118</v>
      </c>
      <c r="G40" s="424" t="s">
        <v>1129</v>
      </c>
      <c r="H40" s="425" t="s">
        <v>1119</v>
      </c>
      <c r="I40" s="426"/>
      <c r="J40" s="426"/>
      <c r="K40" s="426"/>
      <c r="L40" s="426"/>
      <c r="M40" s="427"/>
      <c r="N40" s="428">
        <f>SUM(N41:N44)</f>
        <v>0</v>
      </c>
      <c r="O40" s="429"/>
      <c r="P40" s="430"/>
      <c r="Q40" s="429">
        <f>SUM(Q41:Q44)</f>
        <v>0</v>
      </c>
      <c r="R40" s="430"/>
      <c r="S40" s="429"/>
      <c r="T40" s="430"/>
      <c r="U40" s="429"/>
      <c r="V40" s="430"/>
      <c r="W40" s="429"/>
      <c r="X40" s="430"/>
      <c r="Y40" s="429"/>
      <c r="Z40" s="430"/>
      <c r="AA40" s="429"/>
      <c r="AB40" s="430"/>
      <c r="AC40" s="429"/>
      <c r="AD40" s="431">
        <f>N40+P40</f>
        <v>0</v>
      </c>
      <c r="AE40" s="429">
        <f>AE41</f>
        <v>0</v>
      </c>
      <c r="AF40" s="432">
        <f>SUM(AF41:AF44)</f>
        <v>0</v>
      </c>
      <c r="AG40" s="433"/>
      <c r="AH40" s="433"/>
      <c r="AI40" s="434"/>
    </row>
    <row r="41" spans="1:35" ht="42.75" customHeight="1">
      <c r="A41" s="1215" t="s">
        <v>1273</v>
      </c>
      <c r="B41" s="1229"/>
      <c r="C41" s="435" t="s">
        <v>1274</v>
      </c>
      <c r="D41" s="435"/>
      <c r="E41" s="1230"/>
      <c r="F41" s="1232"/>
      <c r="G41" s="1167" t="s">
        <v>188</v>
      </c>
      <c r="H41" s="1288" t="s">
        <v>189</v>
      </c>
      <c r="I41" s="1250">
        <v>0</v>
      </c>
      <c r="J41" s="1253">
        <v>1</v>
      </c>
      <c r="K41" s="1255">
        <v>1</v>
      </c>
      <c r="L41" s="1256"/>
      <c r="M41" s="1243"/>
      <c r="N41" s="1245"/>
      <c r="O41" s="1175"/>
      <c r="P41" s="1161">
        <v>40400000</v>
      </c>
      <c r="Q41" s="1178"/>
      <c r="R41" s="1248"/>
      <c r="S41" s="439"/>
      <c r="T41" s="439"/>
      <c r="U41" s="439"/>
      <c r="V41" s="439"/>
      <c r="W41" s="439"/>
      <c r="X41" s="439"/>
      <c r="Y41" s="439"/>
      <c r="Z41" s="439"/>
      <c r="AA41" s="439"/>
      <c r="AB41" s="250"/>
      <c r="AC41" s="250"/>
      <c r="AD41" s="1031">
        <v>168000</v>
      </c>
      <c r="AE41" s="1031"/>
      <c r="AF41" s="1095" t="s">
        <v>1263</v>
      </c>
      <c r="AG41" s="1032" t="s">
        <v>1264</v>
      </c>
      <c r="AH41" s="1032"/>
      <c r="AI41" s="1225" t="s">
        <v>1275</v>
      </c>
    </row>
    <row r="42" spans="1:35" ht="39.75" customHeight="1">
      <c r="A42" s="1216"/>
      <c r="B42" s="1088"/>
      <c r="C42" s="440" t="s">
        <v>1276</v>
      </c>
      <c r="D42" s="440"/>
      <c r="E42" s="1231"/>
      <c r="F42" s="1233"/>
      <c r="G42" s="1288"/>
      <c r="H42" s="1288"/>
      <c r="I42" s="1251"/>
      <c r="J42" s="1253"/>
      <c r="K42" s="1256"/>
      <c r="L42" s="1256"/>
      <c r="M42" s="1243"/>
      <c r="N42" s="1246"/>
      <c r="O42" s="1176"/>
      <c r="P42" s="1162"/>
      <c r="Q42" s="1179"/>
      <c r="R42" s="1069"/>
      <c r="S42" s="250"/>
      <c r="T42" s="250"/>
      <c r="U42" s="250"/>
      <c r="V42" s="250"/>
      <c r="W42" s="250"/>
      <c r="X42" s="250"/>
      <c r="Y42" s="250"/>
      <c r="Z42" s="250"/>
      <c r="AA42" s="250"/>
      <c r="AB42" s="250"/>
      <c r="AC42" s="250"/>
      <c r="AD42" s="1031"/>
      <c r="AE42" s="1031"/>
      <c r="AF42" s="1075"/>
      <c r="AG42" s="1032"/>
      <c r="AH42" s="1032"/>
      <c r="AI42" s="1225"/>
    </row>
    <row r="43" spans="1:35" ht="37.5" customHeight="1">
      <c r="A43" s="1216"/>
      <c r="B43" s="1088"/>
      <c r="C43" s="440" t="s">
        <v>1277</v>
      </c>
      <c r="D43" s="440"/>
      <c r="E43" s="1231"/>
      <c r="F43" s="1233"/>
      <c r="G43" s="1288"/>
      <c r="H43" s="1288"/>
      <c r="I43" s="1251"/>
      <c r="J43" s="1253"/>
      <c r="K43" s="1256"/>
      <c r="L43" s="1256"/>
      <c r="M43" s="1243"/>
      <c r="N43" s="1246"/>
      <c r="O43" s="1176"/>
      <c r="P43" s="1162"/>
      <c r="Q43" s="1179"/>
      <c r="R43" s="1069"/>
      <c r="S43" s="250"/>
      <c r="T43" s="250"/>
      <c r="U43" s="250"/>
      <c r="V43" s="250"/>
      <c r="W43" s="250"/>
      <c r="X43" s="250"/>
      <c r="Y43" s="250"/>
      <c r="Z43" s="250"/>
      <c r="AA43" s="250"/>
      <c r="AB43" s="250"/>
      <c r="AC43" s="250"/>
      <c r="AD43" s="1031"/>
      <c r="AE43" s="1031"/>
      <c r="AF43" s="1075"/>
      <c r="AG43" s="1032"/>
      <c r="AH43" s="1032"/>
      <c r="AI43" s="1225"/>
    </row>
    <row r="44" spans="1:35" ht="48" customHeight="1" thickBot="1">
      <c r="A44" s="1217"/>
      <c r="B44" s="1239"/>
      <c r="C44" s="441" t="s">
        <v>1278</v>
      </c>
      <c r="D44" s="441"/>
      <c r="E44" s="1258"/>
      <c r="F44" s="1259"/>
      <c r="G44" s="1289"/>
      <c r="H44" s="1289"/>
      <c r="I44" s="1252"/>
      <c r="J44" s="1254"/>
      <c r="K44" s="1257"/>
      <c r="L44" s="1257"/>
      <c r="M44" s="1244"/>
      <c r="N44" s="1247"/>
      <c r="O44" s="1177"/>
      <c r="P44" s="1163"/>
      <c r="Q44" s="1180"/>
      <c r="R44" s="1160"/>
      <c r="S44" s="444"/>
      <c r="T44" s="444"/>
      <c r="U44" s="444"/>
      <c r="V44" s="444"/>
      <c r="W44" s="444"/>
      <c r="X44" s="444"/>
      <c r="Y44" s="444"/>
      <c r="Z44" s="444"/>
      <c r="AA44" s="444"/>
      <c r="AB44" s="444"/>
      <c r="AC44" s="444"/>
      <c r="AD44" s="1249"/>
      <c r="AE44" s="1249"/>
      <c r="AF44" s="1224"/>
      <c r="AG44" s="1226"/>
      <c r="AH44" s="1226"/>
      <c r="AI44" s="1228"/>
    </row>
    <row r="45" spans="1:35" ht="4.5" customHeight="1" thickBot="1">
      <c r="A45" s="1146"/>
      <c r="B45" s="1147"/>
      <c r="C45" s="1147"/>
      <c r="D45" s="1147"/>
      <c r="E45" s="1147"/>
      <c r="F45" s="1147"/>
      <c r="G45" s="1147"/>
      <c r="H45" s="1147"/>
      <c r="I45" s="1147"/>
      <c r="J45" s="1147"/>
      <c r="K45" s="1147"/>
      <c r="L45" s="1147"/>
      <c r="M45" s="1147"/>
      <c r="N45" s="1147"/>
      <c r="O45" s="1147"/>
      <c r="P45" s="1147"/>
      <c r="Q45" s="1147"/>
      <c r="R45" s="1147"/>
      <c r="S45" s="1147"/>
      <c r="T45" s="1147"/>
      <c r="U45" s="1147"/>
      <c r="V45" s="1147"/>
      <c r="W45" s="1147"/>
      <c r="X45" s="1147"/>
      <c r="Y45" s="1147"/>
      <c r="Z45" s="1147"/>
      <c r="AA45" s="1147"/>
      <c r="AB45" s="1147"/>
      <c r="AC45" s="1147"/>
      <c r="AD45" s="1147"/>
      <c r="AE45" s="1147"/>
      <c r="AF45" s="1147"/>
      <c r="AG45" s="1147"/>
      <c r="AH45" s="1147"/>
      <c r="AI45" s="1148"/>
    </row>
    <row r="46" spans="1:35" ht="69.75" customHeight="1" thickBot="1">
      <c r="A46" s="422" t="s">
        <v>17</v>
      </c>
      <c r="B46" s="423" t="s">
        <v>1114</v>
      </c>
      <c r="C46" s="423" t="s">
        <v>1115</v>
      </c>
      <c r="D46" s="423" t="s">
        <v>1120</v>
      </c>
      <c r="E46" s="423" t="s">
        <v>1117</v>
      </c>
      <c r="F46" s="423" t="s">
        <v>1118</v>
      </c>
      <c r="G46" s="424" t="s">
        <v>1128</v>
      </c>
      <c r="H46" s="425" t="s">
        <v>1119</v>
      </c>
      <c r="I46" s="472"/>
      <c r="J46" s="473"/>
      <c r="K46" s="473"/>
      <c r="L46" s="474"/>
      <c r="M46" s="475"/>
      <c r="N46" s="428">
        <f>SUM(N47:N50)</f>
        <v>0</v>
      </c>
      <c r="O46" s="429">
        <f>SUM(O47:O50)</f>
        <v>0</v>
      </c>
      <c r="P46" s="430">
        <v>0</v>
      </c>
      <c r="Q46" s="429">
        <f>SUM(Q47:Q50)</f>
        <v>0</v>
      </c>
      <c r="R46" s="430"/>
      <c r="S46" s="429"/>
      <c r="T46" s="430"/>
      <c r="U46" s="429"/>
      <c r="V46" s="430"/>
      <c r="W46" s="429"/>
      <c r="X46" s="430"/>
      <c r="Y46" s="429"/>
      <c r="Z46" s="430"/>
      <c r="AA46" s="429"/>
      <c r="AB46" s="430"/>
      <c r="AC46" s="429"/>
      <c r="AD46" s="430">
        <f>AD47</f>
        <v>0</v>
      </c>
      <c r="AE46" s="429">
        <f>AE47</f>
        <v>0</v>
      </c>
      <c r="AF46" s="432">
        <f>SUM(AF47:AF50)</f>
        <v>0</v>
      </c>
      <c r="AG46" s="433"/>
      <c r="AH46" s="433"/>
      <c r="AI46" s="434"/>
    </row>
    <row r="47" spans="1:35" ht="61.5" customHeight="1">
      <c r="A47" s="1286" t="s">
        <v>1273</v>
      </c>
      <c r="B47" s="476"/>
      <c r="C47" s="435" t="s">
        <v>1279</v>
      </c>
      <c r="D47" s="255"/>
      <c r="E47" s="477"/>
      <c r="F47" s="317"/>
      <c r="G47" s="846" t="s">
        <v>1488</v>
      </c>
      <c r="H47" s="1265" t="s">
        <v>216</v>
      </c>
      <c r="I47" s="1266">
        <v>0</v>
      </c>
      <c r="J47" s="1294">
        <v>4</v>
      </c>
      <c r="K47" s="1294">
        <v>1</v>
      </c>
      <c r="L47" s="1290"/>
      <c r="M47" s="1292"/>
      <c r="N47" s="478"/>
      <c r="O47" s="314"/>
      <c r="P47" s="1068">
        <v>102000000</v>
      </c>
      <c r="Q47" s="314"/>
      <c r="R47" s="314"/>
      <c r="S47" s="314"/>
      <c r="T47" s="314"/>
      <c r="U47" s="314"/>
      <c r="V47" s="314"/>
      <c r="W47" s="314"/>
      <c r="X47" s="314"/>
      <c r="Y47" s="314"/>
      <c r="Z47" s="314"/>
      <c r="AA47" s="314"/>
      <c r="AB47" s="314"/>
      <c r="AC47" s="314"/>
      <c r="AD47" s="1031"/>
      <c r="AE47" s="1031"/>
      <c r="AF47" s="479"/>
      <c r="AG47" s="1032"/>
      <c r="AH47" s="1193"/>
      <c r="AI47" s="1195" t="s">
        <v>1280</v>
      </c>
    </row>
    <row r="48" spans="1:35" ht="45">
      <c r="A48" s="1286"/>
      <c r="B48" s="476"/>
      <c r="C48" s="440" t="s">
        <v>1281</v>
      </c>
      <c r="D48" s="255"/>
      <c r="E48" s="477"/>
      <c r="F48" s="317"/>
      <c r="G48" s="847"/>
      <c r="H48" s="847"/>
      <c r="I48" s="1267"/>
      <c r="J48" s="1295"/>
      <c r="K48" s="1295"/>
      <c r="L48" s="1290"/>
      <c r="M48" s="1292"/>
      <c r="N48" s="478"/>
      <c r="O48" s="314"/>
      <c r="P48" s="1069"/>
      <c r="Q48" s="314"/>
      <c r="R48" s="314"/>
      <c r="S48" s="314"/>
      <c r="T48" s="314"/>
      <c r="U48" s="314"/>
      <c r="V48" s="314"/>
      <c r="W48" s="314"/>
      <c r="X48" s="314"/>
      <c r="Y48" s="314"/>
      <c r="Z48" s="314"/>
      <c r="AA48" s="314"/>
      <c r="AB48" s="314"/>
      <c r="AC48" s="314"/>
      <c r="AD48" s="1031"/>
      <c r="AE48" s="1031"/>
      <c r="AF48" s="479"/>
      <c r="AG48" s="1032"/>
      <c r="AH48" s="1193"/>
      <c r="AI48" s="1195"/>
    </row>
    <row r="49" spans="1:35" ht="101.25">
      <c r="A49" s="1286"/>
      <c r="B49" s="476"/>
      <c r="C49" s="440" t="s">
        <v>1282</v>
      </c>
      <c r="D49" s="255"/>
      <c r="E49" s="480"/>
      <c r="F49" s="317"/>
      <c r="G49" s="847"/>
      <c r="H49" s="847"/>
      <c r="I49" s="1267"/>
      <c r="J49" s="1295"/>
      <c r="K49" s="1295"/>
      <c r="L49" s="1290"/>
      <c r="M49" s="1292"/>
      <c r="N49" s="478"/>
      <c r="O49" s="314"/>
      <c r="P49" s="1069"/>
      <c r="Q49" s="314"/>
      <c r="R49" s="314"/>
      <c r="S49" s="314"/>
      <c r="T49" s="314"/>
      <c r="U49" s="314"/>
      <c r="V49" s="314"/>
      <c r="W49" s="314"/>
      <c r="X49" s="314"/>
      <c r="Y49" s="314"/>
      <c r="Z49" s="314"/>
      <c r="AA49" s="314"/>
      <c r="AB49" s="314"/>
      <c r="AC49" s="314"/>
      <c r="AD49" s="1031"/>
      <c r="AE49" s="1031"/>
      <c r="AF49" s="481"/>
      <c r="AG49" s="1032"/>
      <c r="AH49" s="1193"/>
      <c r="AI49" s="1195"/>
    </row>
    <row r="50" spans="1:36" ht="23.25" thickBot="1">
      <c r="A50" s="1287"/>
      <c r="B50" s="482"/>
      <c r="C50" s="483" t="s">
        <v>1283</v>
      </c>
      <c r="D50" s="483"/>
      <c r="E50" s="484"/>
      <c r="F50" s="485"/>
      <c r="G50" s="849"/>
      <c r="H50" s="849"/>
      <c r="I50" s="1268"/>
      <c r="J50" s="1296"/>
      <c r="K50" s="1296"/>
      <c r="L50" s="1291"/>
      <c r="M50" s="1293"/>
      <c r="N50" s="486"/>
      <c r="O50" s="445"/>
      <c r="P50" s="1160"/>
      <c r="Q50" s="445"/>
      <c r="R50" s="445"/>
      <c r="S50" s="445"/>
      <c r="T50" s="445"/>
      <c r="U50" s="445"/>
      <c r="V50" s="445"/>
      <c r="W50" s="445"/>
      <c r="X50" s="445"/>
      <c r="Y50" s="445"/>
      <c r="Z50" s="445"/>
      <c r="AA50" s="445"/>
      <c r="AB50" s="445"/>
      <c r="AC50" s="445"/>
      <c r="AD50" s="1249"/>
      <c r="AE50" s="1249"/>
      <c r="AF50" s="487"/>
      <c r="AG50" s="1226"/>
      <c r="AH50" s="1194"/>
      <c r="AI50" s="1196"/>
      <c r="AJ50" s="488"/>
    </row>
    <row r="51" spans="1:36" ht="4.5" customHeight="1" thickBot="1">
      <c r="A51" s="1146"/>
      <c r="B51" s="1147"/>
      <c r="C51" s="1147"/>
      <c r="D51" s="1147"/>
      <c r="E51" s="1147"/>
      <c r="F51" s="1147"/>
      <c r="G51" s="1147"/>
      <c r="H51" s="1147"/>
      <c r="I51" s="1147"/>
      <c r="J51" s="1147"/>
      <c r="K51" s="1147"/>
      <c r="L51" s="1147"/>
      <c r="M51" s="1147"/>
      <c r="N51" s="1147"/>
      <c r="O51" s="1147"/>
      <c r="P51" s="1147"/>
      <c r="Q51" s="1147"/>
      <c r="R51" s="1147"/>
      <c r="S51" s="1147"/>
      <c r="T51" s="1147"/>
      <c r="U51" s="1147"/>
      <c r="V51" s="1147"/>
      <c r="W51" s="1147"/>
      <c r="X51" s="1147"/>
      <c r="Y51" s="1147"/>
      <c r="Z51" s="1147"/>
      <c r="AA51" s="1147"/>
      <c r="AB51" s="1147"/>
      <c r="AC51" s="1147"/>
      <c r="AD51" s="1147"/>
      <c r="AE51" s="1147"/>
      <c r="AF51" s="1147"/>
      <c r="AG51" s="1147"/>
      <c r="AH51" s="1147"/>
      <c r="AI51" s="1148"/>
      <c r="AJ51" s="488"/>
    </row>
    <row r="52" spans="1:35" ht="9" customHeight="1">
      <c r="A52" s="497"/>
      <c r="B52" s="456"/>
      <c r="C52" s="551"/>
      <c r="D52" s="457"/>
      <c r="E52" s="525"/>
      <c r="F52" s="552"/>
      <c r="G52" s="526"/>
      <c r="H52" s="526"/>
      <c r="I52" s="526"/>
      <c r="J52" s="526"/>
      <c r="K52" s="526"/>
      <c r="L52" s="527"/>
      <c r="M52" s="527"/>
      <c r="N52" s="553"/>
      <c r="O52" s="553"/>
      <c r="P52" s="503"/>
      <c r="Q52" s="553"/>
      <c r="R52" s="554"/>
      <c r="S52" s="466"/>
      <c r="T52" s="466"/>
      <c r="U52" s="466"/>
      <c r="V52" s="466"/>
      <c r="W52" s="466"/>
      <c r="X52" s="466"/>
      <c r="Y52" s="466"/>
      <c r="Z52" s="466"/>
      <c r="AA52" s="466"/>
      <c r="AB52" s="466"/>
      <c r="AC52" s="466"/>
      <c r="AD52" s="528"/>
      <c r="AE52" s="528"/>
      <c r="AF52" s="529"/>
      <c r="AG52" s="530"/>
      <c r="AH52" s="530"/>
      <c r="AI52" s="531"/>
    </row>
    <row r="53" spans="1:35" ht="33.75" customHeight="1">
      <c r="A53" s="253" t="s">
        <v>1089</v>
      </c>
      <c r="B53" s="1034" t="s">
        <v>56</v>
      </c>
      <c r="C53" s="1035"/>
      <c r="D53" s="1035"/>
      <c r="E53" s="1035"/>
      <c r="F53" s="1035"/>
      <c r="G53" s="1035"/>
      <c r="H53" s="1035"/>
      <c r="I53" s="1035"/>
      <c r="J53" s="1035"/>
      <c r="K53" s="1035"/>
      <c r="L53" s="1035"/>
      <c r="M53" s="1035"/>
      <c r="N53" s="1035"/>
      <c r="O53" s="1035"/>
      <c r="P53" s="1035"/>
      <c r="Q53" s="1035"/>
      <c r="R53" s="1056"/>
      <c r="S53" s="254"/>
      <c r="T53" s="1052"/>
      <c r="U53" s="1053"/>
      <c r="V53" s="1053"/>
      <c r="W53" s="1053"/>
      <c r="X53" s="1053"/>
      <c r="Y53" s="1053"/>
      <c r="Z53" s="1053"/>
      <c r="AA53" s="1053"/>
      <c r="AB53" s="1053"/>
      <c r="AC53" s="1053"/>
      <c r="AD53" s="1053"/>
      <c r="AE53" s="1053"/>
      <c r="AF53" s="1053"/>
      <c r="AG53" s="1053"/>
      <c r="AH53" s="1053"/>
      <c r="AI53" s="1053"/>
    </row>
    <row r="54" spans="1:35" ht="24" customHeight="1">
      <c r="A54" s="312" t="s">
        <v>1123</v>
      </c>
      <c r="B54" s="1034" t="s">
        <v>1336</v>
      </c>
      <c r="C54" s="1035"/>
      <c r="D54" s="1035"/>
      <c r="E54" s="1035"/>
      <c r="F54" s="1035"/>
      <c r="G54" s="1035"/>
      <c r="H54" s="1035"/>
      <c r="I54" s="1035"/>
      <c r="J54" s="1035"/>
      <c r="K54" s="1035"/>
      <c r="L54" s="1035"/>
      <c r="M54" s="1035"/>
      <c r="N54" s="1035"/>
      <c r="O54" s="1035"/>
      <c r="P54" s="1035"/>
      <c r="Q54" s="1035"/>
      <c r="R54" s="1056"/>
      <c r="S54" s="315"/>
      <c r="T54" s="315"/>
      <c r="U54" s="316"/>
      <c r="V54" s="316"/>
      <c r="W54" s="316"/>
      <c r="X54" s="316"/>
      <c r="Y54" s="316"/>
      <c r="Z54" s="316"/>
      <c r="AA54" s="316"/>
      <c r="AB54" s="316"/>
      <c r="AC54" s="316"/>
      <c r="AD54" s="316"/>
      <c r="AE54" s="316"/>
      <c r="AF54" s="316"/>
      <c r="AG54" s="316"/>
      <c r="AH54" s="316"/>
      <c r="AI54" s="316"/>
    </row>
    <row r="55" spans="1:35" ht="33.75" customHeight="1">
      <c r="A55" s="312" t="s">
        <v>1122</v>
      </c>
      <c r="B55" s="1034" t="s">
        <v>163</v>
      </c>
      <c r="C55" s="1035"/>
      <c r="D55" s="1035"/>
      <c r="E55" s="1035"/>
      <c r="F55" s="1035"/>
      <c r="G55" s="1035"/>
      <c r="H55" s="1035"/>
      <c r="I55" s="1035"/>
      <c r="J55" s="1035"/>
      <c r="K55" s="1035"/>
      <c r="L55" s="1035"/>
      <c r="M55" s="1035"/>
      <c r="N55" s="1035"/>
      <c r="O55" s="1035"/>
      <c r="P55" s="1035"/>
      <c r="Q55" s="1035"/>
      <c r="R55" s="1035"/>
      <c r="S55" s="315"/>
      <c r="T55" s="315"/>
      <c r="U55" s="316"/>
      <c r="V55" s="316"/>
      <c r="W55" s="316"/>
      <c r="X55" s="316"/>
      <c r="Y55" s="316"/>
      <c r="Z55" s="316"/>
      <c r="AA55" s="316"/>
      <c r="AB55" s="316"/>
      <c r="AC55" s="316"/>
      <c r="AD55" s="316"/>
      <c r="AE55" s="316"/>
      <c r="AF55" s="316"/>
      <c r="AG55" s="316"/>
      <c r="AH55" s="316"/>
      <c r="AI55" s="316"/>
    </row>
    <row r="56" spans="1:35" ht="59.25" customHeight="1" thickBot="1">
      <c r="A56" s="253" t="s">
        <v>1121</v>
      </c>
      <c r="B56" s="1130" t="s">
        <v>57</v>
      </c>
      <c r="C56" s="1131"/>
      <c r="D56" s="1131"/>
      <c r="E56" s="1131"/>
      <c r="F56" s="1131"/>
      <c r="G56" s="1131"/>
      <c r="H56" s="1131"/>
      <c r="I56" s="1131"/>
      <c r="J56" s="1131"/>
      <c r="K56" s="1131"/>
      <c r="L56" s="1131"/>
      <c r="M56" s="1132"/>
      <c r="N56" s="1133" t="s">
        <v>1090</v>
      </c>
      <c r="O56" s="1134"/>
      <c r="P56" s="1134"/>
      <c r="Q56" s="1134"/>
      <c r="R56" s="1134"/>
      <c r="S56" s="1134"/>
      <c r="T56" s="1134"/>
      <c r="U56" s="1134"/>
      <c r="V56" s="1134"/>
      <c r="W56" s="1134"/>
      <c r="X56" s="1134"/>
      <c r="Y56" s="1134"/>
      <c r="Z56" s="1134"/>
      <c r="AA56" s="1134"/>
      <c r="AB56" s="1134"/>
      <c r="AC56" s="1134"/>
      <c r="AD56" s="1134"/>
      <c r="AE56" s="1135"/>
      <c r="AF56" s="1136" t="s">
        <v>1091</v>
      </c>
      <c r="AG56" s="1137"/>
      <c r="AH56" s="1137"/>
      <c r="AI56" s="1138"/>
    </row>
    <row r="57" spans="1:35" ht="30.75" customHeight="1">
      <c r="A57" s="1120" t="s">
        <v>1125</v>
      </c>
      <c r="B57" s="1039" t="s">
        <v>1092</v>
      </c>
      <c r="C57" s="1039"/>
      <c r="D57" s="1039"/>
      <c r="E57" s="1039"/>
      <c r="F57" s="1039"/>
      <c r="G57" s="1122" t="s">
        <v>1093</v>
      </c>
      <c r="H57" s="1123"/>
      <c r="I57" s="1126" t="s">
        <v>1094</v>
      </c>
      <c r="J57" s="1126" t="s">
        <v>1095</v>
      </c>
      <c r="K57" s="1139" t="s">
        <v>1124</v>
      </c>
      <c r="L57" s="1141" t="s">
        <v>1096</v>
      </c>
      <c r="M57" s="1143" t="s">
        <v>1097</v>
      </c>
      <c r="N57" s="1145" t="s">
        <v>1098</v>
      </c>
      <c r="O57" s="1129"/>
      <c r="P57" s="1128" t="s">
        <v>1099</v>
      </c>
      <c r="Q57" s="1129"/>
      <c r="R57" s="1128" t="s">
        <v>1100</v>
      </c>
      <c r="S57" s="1129"/>
      <c r="T57" s="1128" t="s">
        <v>1101</v>
      </c>
      <c r="U57" s="1129"/>
      <c r="V57" s="1128" t="s">
        <v>1102</v>
      </c>
      <c r="W57" s="1129"/>
      <c r="X57" s="1128" t="s">
        <v>1103</v>
      </c>
      <c r="Y57" s="1129"/>
      <c r="Z57" s="1128" t="s">
        <v>1104</v>
      </c>
      <c r="AA57" s="1129"/>
      <c r="AB57" s="1128" t="s">
        <v>1105</v>
      </c>
      <c r="AC57" s="1129"/>
      <c r="AD57" s="1128" t="s">
        <v>1106</v>
      </c>
      <c r="AE57" s="1158"/>
      <c r="AF57" s="1159" t="s">
        <v>1107</v>
      </c>
      <c r="AG57" s="1149" t="s">
        <v>1108</v>
      </c>
      <c r="AH57" s="1150" t="s">
        <v>1109</v>
      </c>
      <c r="AI57" s="1151" t="s">
        <v>1110</v>
      </c>
    </row>
    <row r="58" spans="1:35" ht="54.75" customHeight="1" thickBot="1">
      <c r="A58" s="1121"/>
      <c r="B58" s="1039"/>
      <c r="C58" s="1039"/>
      <c r="D58" s="1039"/>
      <c r="E58" s="1039"/>
      <c r="F58" s="1039"/>
      <c r="G58" s="1124"/>
      <c r="H58" s="1125"/>
      <c r="I58" s="1127" t="s">
        <v>1094</v>
      </c>
      <c r="J58" s="1127"/>
      <c r="K58" s="1140"/>
      <c r="L58" s="1142"/>
      <c r="M58" s="1144"/>
      <c r="N58" s="406" t="s">
        <v>1111</v>
      </c>
      <c r="O58" s="407" t="s">
        <v>1112</v>
      </c>
      <c r="P58" s="408" t="s">
        <v>1111</v>
      </c>
      <c r="Q58" s="407" t="s">
        <v>1112</v>
      </c>
      <c r="R58" s="408" t="s">
        <v>1111</v>
      </c>
      <c r="S58" s="407" t="s">
        <v>1112</v>
      </c>
      <c r="T58" s="408" t="s">
        <v>1111</v>
      </c>
      <c r="U58" s="407" t="s">
        <v>1112</v>
      </c>
      <c r="V58" s="408" t="s">
        <v>1111</v>
      </c>
      <c r="W58" s="407" t="s">
        <v>1112</v>
      </c>
      <c r="X58" s="408" t="s">
        <v>1111</v>
      </c>
      <c r="Y58" s="407" t="s">
        <v>1112</v>
      </c>
      <c r="Z58" s="408" t="s">
        <v>1111</v>
      </c>
      <c r="AA58" s="407" t="s">
        <v>1113</v>
      </c>
      <c r="AB58" s="408" t="s">
        <v>1111</v>
      </c>
      <c r="AC58" s="407" t="s">
        <v>1113</v>
      </c>
      <c r="AD58" s="408" t="s">
        <v>1111</v>
      </c>
      <c r="AE58" s="409" t="s">
        <v>1113</v>
      </c>
      <c r="AF58" s="1159"/>
      <c r="AG58" s="1149"/>
      <c r="AH58" s="1150"/>
      <c r="AI58" s="1151"/>
    </row>
    <row r="59" spans="1:35" ht="61.5" customHeight="1" thickBot="1">
      <c r="A59" s="410" t="s">
        <v>1337</v>
      </c>
      <c r="B59" s="1045" t="s">
        <v>164</v>
      </c>
      <c r="C59" s="1045"/>
      <c r="D59" s="1045"/>
      <c r="E59" s="1045"/>
      <c r="F59" s="1045"/>
      <c r="G59" s="1152" t="s">
        <v>165</v>
      </c>
      <c r="H59" s="1153"/>
      <c r="I59" s="12">
        <v>11865</v>
      </c>
      <c r="J59" s="12">
        <v>12010</v>
      </c>
      <c r="K59" s="532">
        <v>11950</v>
      </c>
      <c r="L59" s="414"/>
      <c r="M59" s="415"/>
      <c r="N59" s="416" t="e">
        <f>N61+#REF!+N74+#REF!</f>
        <v>#REF!</v>
      </c>
      <c r="O59" s="416" t="e">
        <f>O61+#REF!+O74+#REF!</f>
        <v>#REF!</v>
      </c>
      <c r="P59" s="416" t="e">
        <f>P61+#REF!+P74+#REF!</f>
        <v>#REF!</v>
      </c>
      <c r="Q59" s="416" t="e">
        <f>Q61+#REF!+Q74+#REF!</f>
        <v>#REF!</v>
      </c>
      <c r="R59" s="416" t="e">
        <f>R61+#REF!+R74+#REF!</f>
        <v>#REF!</v>
      </c>
      <c r="S59" s="416" t="e">
        <f>S61+#REF!+S74+#REF!</f>
        <v>#REF!</v>
      </c>
      <c r="T59" s="416" t="e">
        <f>T61+#REF!+T74+#REF!</f>
        <v>#REF!</v>
      </c>
      <c r="U59" s="416" t="e">
        <f>U61+#REF!+U74+#REF!</f>
        <v>#REF!</v>
      </c>
      <c r="V59" s="416" t="e">
        <f>V61+#REF!+V74+#REF!</f>
        <v>#REF!</v>
      </c>
      <c r="W59" s="416" t="e">
        <f>W61+#REF!+W74+#REF!</f>
        <v>#REF!</v>
      </c>
      <c r="X59" s="416" t="e">
        <f>X61+#REF!+X74+#REF!</f>
        <v>#REF!</v>
      </c>
      <c r="Y59" s="416" t="e">
        <f>Y61+#REF!+Y74+#REF!</f>
        <v>#REF!</v>
      </c>
      <c r="Z59" s="416" t="e">
        <f>Z61+#REF!+Z74+#REF!</f>
        <v>#REF!</v>
      </c>
      <c r="AA59" s="416" t="e">
        <f>AA61+#REF!+AA74+#REF!</f>
        <v>#REF!</v>
      </c>
      <c r="AB59" s="416" t="e">
        <f>AB61+#REF!+AB74+#REF!</f>
        <v>#REF!</v>
      </c>
      <c r="AC59" s="416" t="e">
        <f>AC61+#REF!+AC74+#REF!</f>
        <v>#REF!</v>
      </c>
      <c r="AD59" s="533" t="e">
        <f>AD61+#REF!+AD74+#REF!</f>
        <v>#REF!</v>
      </c>
      <c r="AE59" s="416" t="e">
        <f>AE61+#REF!+AE74+#REF!</f>
        <v>#REF!</v>
      </c>
      <c r="AF59" s="419" t="e">
        <f>AF61+#REF!+AF74</f>
        <v>#REF!</v>
      </c>
      <c r="AG59" s="420"/>
      <c r="AH59" s="420"/>
      <c r="AI59" s="421"/>
    </row>
    <row r="60" spans="1:35" ht="5.25" customHeight="1" thickBot="1">
      <c r="A60" s="1154"/>
      <c r="B60" s="1155"/>
      <c r="C60" s="1155"/>
      <c r="D60" s="1155"/>
      <c r="E60" s="1155"/>
      <c r="F60" s="1155"/>
      <c r="G60" s="1156"/>
      <c r="H60" s="1156"/>
      <c r="I60" s="1156"/>
      <c r="J60" s="1156"/>
      <c r="K60" s="1156"/>
      <c r="L60" s="1156"/>
      <c r="M60" s="1156"/>
      <c r="N60" s="1156"/>
      <c r="O60" s="1156"/>
      <c r="P60" s="1156"/>
      <c r="Q60" s="1156"/>
      <c r="R60" s="1156"/>
      <c r="S60" s="1156"/>
      <c r="T60" s="1156"/>
      <c r="U60" s="1156"/>
      <c r="V60" s="1156"/>
      <c r="W60" s="1156"/>
      <c r="X60" s="1156"/>
      <c r="Y60" s="1156"/>
      <c r="Z60" s="1156"/>
      <c r="AA60" s="1156"/>
      <c r="AB60" s="1156"/>
      <c r="AC60" s="1156"/>
      <c r="AD60" s="1156"/>
      <c r="AE60" s="1156"/>
      <c r="AF60" s="1156"/>
      <c r="AG60" s="1156"/>
      <c r="AH60" s="1156"/>
      <c r="AI60" s="1157"/>
    </row>
    <row r="61" spans="1:35" ht="54" customHeight="1" thickBot="1">
      <c r="A61" s="422" t="s">
        <v>17</v>
      </c>
      <c r="B61" s="423" t="s">
        <v>1114</v>
      </c>
      <c r="C61" s="423" t="s">
        <v>1115</v>
      </c>
      <c r="D61" s="423" t="s">
        <v>1116</v>
      </c>
      <c r="E61" s="423" t="s">
        <v>1117</v>
      </c>
      <c r="F61" s="423" t="s">
        <v>1118</v>
      </c>
      <c r="G61" s="424" t="s">
        <v>1129</v>
      </c>
      <c r="H61" s="425" t="s">
        <v>1119</v>
      </c>
      <c r="I61" s="426"/>
      <c r="J61" s="426"/>
      <c r="K61" s="426"/>
      <c r="L61" s="426"/>
      <c r="M61" s="427"/>
      <c r="N61" s="428">
        <f>SUM(N62:N65)</f>
        <v>91204977</v>
      </c>
      <c r="O61" s="429">
        <f>SUM(O62:O65)</f>
        <v>0</v>
      </c>
      <c r="P61" s="430">
        <f>SUM(P62:P65)</f>
        <v>1953189565</v>
      </c>
      <c r="Q61" s="429">
        <f>SUM(Q62:Q65)</f>
        <v>0</v>
      </c>
      <c r="R61" s="430"/>
      <c r="S61" s="429"/>
      <c r="T61" s="430"/>
      <c r="U61" s="429"/>
      <c r="V61" s="430"/>
      <c r="W61" s="429"/>
      <c r="X61" s="430">
        <f>SUM(X62:X65)</f>
        <v>1542948745.46</v>
      </c>
      <c r="Y61" s="429"/>
      <c r="Z61" s="430">
        <f>SUM(Z62:Z65)</f>
        <v>658699103</v>
      </c>
      <c r="AA61" s="429"/>
      <c r="AB61" s="430">
        <f>SUM(AB62:AB65)</f>
        <v>1960366194</v>
      </c>
      <c r="AC61" s="429"/>
      <c r="AD61" s="431">
        <f>N61+P61+R61+T61+V61+X61+Z61+AB61</f>
        <v>6206408584.46</v>
      </c>
      <c r="AE61" s="429">
        <f>AE62</f>
        <v>0</v>
      </c>
      <c r="AF61" s="432">
        <f>SUM(AF62:AF65)</f>
        <v>0</v>
      </c>
      <c r="AG61" s="433"/>
      <c r="AH61" s="433"/>
      <c r="AI61" s="434"/>
    </row>
    <row r="62" spans="1:35" ht="61.5" customHeight="1" thickBot="1">
      <c r="A62" s="1215" t="s">
        <v>1338</v>
      </c>
      <c r="B62" s="1229"/>
      <c r="C62" s="435" t="s">
        <v>1339</v>
      </c>
      <c r="D62" s="435">
        <v>1</v>
      </c>
      <c r="E62" s="1230"/>
      <c r="F62" s="1232"/>
      <c r="G62" s="1234" t="s">
        <v>1340</v>
      </c>
      <c r="H62" s="1234" t="s">
        <v>169</v>
      </c>
      <c r="I62" s="1237">
        <v>11865</v>
      </c>
      <c r="J62" s="1237">
        <v>12010</v>
      </c>
      <c r="K62" s="1229">
        <v>11950</v>
      </c>
      <c r="L62" s="1229"/>
      <c r="M62" s="1240"/>
      <c r="N62" s="1220">
        <v>91204977</v>
      </c>
      <c r="O62" s="1220"/>
      <c r="P62" s="1220">
        <v>1953189565</v>
      </c>
      <c r="Q62" s="1220"/>
      <c r="R62" s="1220"/>
      <c r="S62" s="1220"/>
      <c r="T62" s="1220"/>
      <c r="U62" s="1220"/>
      <c r="V62" s="1220"/>
      <c r="W62" s="1220"/>
      <c r="X62" s="1220">
        <v>1542948745.46</v>
      </c>
      <c r="Y62" s="1220"/>
      <c r="Z62" s="1220">
        <v>658699103</v>
      </c>
      <c r="AA62" s="1220"/>
      <c r="AB62" s="1220">
        <v>1960366194</v>
      </c>
      <c r="AC62" s="1220"/>
      <c r="AD62" s="1175">
        <f>N62+P62+X62+Z62+AB62</f>
        <v>6206408584.46</v>
      </c>
      <c r="AE62" s="1184"/>
      <c r="AF62" s="1095" t="s">
        <v>1263</v>
      </c>
      <c r="AG62" s="1032" t="s">
        <v>1341</v>
      </c>
      <c r="AH62" s="1032"/>
      <c r="AI62" s="1225" t="s">
        <v>170</v>
      </c>
    </row>
    <row r="63" spans="1:35" ht="49.5" customHeight="1">
      <c r="A63" s="1216"/>
      <c r="B63" s="1088"/>
      <c r="C63" s="435" t="s">
        <v>1342</v>
      </c>
      <c r="D63" s="440">
        <v>1</v>
      </c>
      <c r="E63" s="1231"/>
      <c r="F63" s="1233"/>
      <c r="G63" s="1235"/>
      <c r="H63" s="1235"/>
      <c r="I63" s="1170"/>
      <c r="J63" s="1170"/>
      <c r="K63" s="1088"/>
      <c r="L63" s="1088"/>
      <c r="M63" s="1241"/>
      <c r="N63" s="1221"/>
      <c r="O63" s="1221"/>
      <c r="P63" s="1221"/>
      <c r="Q63" s="1221"/>
      <c r="R63" s="1221"/>
      <c r="S63" s="1221"/>
      <c r="T63" s="1221"/>
      <c r="U63" s="1221"/>
      <c r="V63" s="1221"/>
      <c r="W63" s="1221"/>
      <c r="X63" s="1221"/>
      <c r="Y63" s="1221"/>
      <c r="Z63" s="1221"/>
      <c r="AA63" s="1221"/>
      <c r="AB63" s="1221"/>
      <c r="AC63" s="1221"/>
      <c r="AD63" s="1176"/>
      <c r="AE63" s="1223"/>
      <c r="AF63" s="1075"/>
      <c r="AG63" s="1032"/>
      <c r="AH63" s="1032"/>
      <c r="AI63" s="1225"/>
    </row>
    <row r="64" spans="1:35" ht="39.75" customHeight="1">
      <c r="A64" s="1216"/>
      <c r="B64" s="1088"/>
      <c r="C64" s="440" t="s">
        <v>1343</v>
      </c>
      <c r="D64" s="440">
        <v>2</v>
      </c>
      <c r="E64" s="1231"/>
      <c r="F64" s="1233"/>
      <c r="G64" s="1235"/>
      <c r="H64" s="1235"/>
      <c r="I64" s="1170"/>
      <c r="J64" s="1170"/>
      <c r="K64" s="1088"/>
      <c r="L64" s="1088"/>
      <c r="M64" s="1241"/>
      <c r="N64" s="1221"/>
      <c r="O64" s="1221"/>
      <c r="P64" s="1221"/>
      <c r="Q64" s="1221"/>
      <c r="R64" s="1221"/>
      <c r="S64" s="1221"/>
      <c r="T64" s="1221"/>
      <c r="U64" s="1221"/>
      <c r="V64" s="1221"/>
      <c r="W64" s="1221"/>
      <c r="X64" s="1221"/>
      <c r="Y64" s="1221"/>
      <c r="Z64" s="1221"/>
      <c r="AA64" s="1221"/>
      <c r="AB64" s="1221"/>
      <c r="AC64" s="1221"/>
      <c r="AD64" s="1176"/>
      <c r="AE64" s="1223"/>
      <c r="AF64" s="1075"/>
      <c r="AG64" s="1032"/>
      <c r="AH64" s="1032"/>
      <c r="AI64" s="1225"/>
    </row>
    <row r="65" spans="1:35" ht="37.5" customHeight="1">
      <c r="A65" s="1216"/>
      <c r="B65" s="1088"/>
      <c r="C65" s="440" t="s">
        <v>1344</v>
      </c>
      <c r="D65" s="440">
        <v>12</v>
      </c>
      <c r="E65" s="1231"/>
      <c r="F65" s="1233"/>
      <c r="G65" s="1235"/>
      <c r="H65" s="1235"/>
      <c r="I65" s="1170"/>
      <c r="J65" s="1170"/>
      <c r="K65" s="1088"/>
      <c r="L65" s="1088"/>
      <c r="M65" s="1241"/>
      <c r="N65" s="1221"/>
      <c r="O65" s="1221"/>
      <c r="P65" s="1221"/>
      <c r="Q65" s="1221"/>
      <c r="R65" s="1221"/>
      <c r="S65" s="1221"/>
      <c r="T65" s="1221"/>
      <c r="U65" s="1221"/>
      <c r="V65" s="1221"/>
      <c r="W65" s="1221"/>
      <c r="X65" s="1221"/>
      <c r="Y65" s="1221"/>
      <c r="Z65" s="1221"/>
      <c r="AA65" s="1221"/>
      <c r="AB65" s="1221"/>
      <c r="AC65" s="1221"/>
      <c r="AD65" s="1176"/>
      <c r="AE65" s="1223"/>
      <c r="AF65" s="1075"/>
      <c r="AG65" s="1032"/>
      <c r="AH65" s="1032"/>
      <c r="AI65" s="1225"/>
    </row>
    <row r="66" spans="1:35" ht="61.5" customHeight="1" thickBot="1">
      <c r="A66" s="1216"/>
      <c r="B66" s="476"/>
      <c r="C66" s="441" t="s">
        <v>1345</v>
      </c>
      <c r="D66" s="255"/>
      <c r="E66" s="508"/>
      <c r="F66" s="317"/>
      <c r="G66" s="1235"/>
      <c r="H66" s="1235"/>
      <c r="I66" s="1170"/>
      <c r="J66" s="1170"/>
      <c r="K66" s="1088"/>
      <c r="L66" s="1088"/>
      <c r="M66" s="1241"/>
      <c r="N66" s="1221"/>
      <c r="O66" s="1221"/>
      <c r="P66" s="1221"/>
      <c r="Q66" s="1221"/>
      <c r="R66" s="1221"/>
      <c r="S66" s="1221"/>
      <c r="T66" s="1221"/>
      <c r="U66" s="1221"/>
      <c r="V66" s="1221"/>
      <c r="W66" s="1221"/>
      <c r="X66" s="1221"/>
      <c r="Y66" s="1221"/>
      <c r="Z66" s="1221"/>
      <c r="AA66" s="1221"/>
      <c r="AB66" s="1221"/>
      <c r="AC66" s="1221"/>
      <c r="AD66" s="1176"/>
      <c r="AE66" s="1223"/>
      <c r="AF66" s="1075"/>
      <c r="AG66" s="1032"/>
      <c r="AH66" s="1193"/>
      <c r="AI66" s="1225"/>
    </row>
    <row r="67" spans="1:35" ht="45" customHeight="1">
      <c r="A67" s="1216"/>
      <c r="B67" s="476"/>
      <c r="C67" s="440" t="s">
        <v>1346</v>
      </c>
      <c r="D67" s="255">
        <v>257</v>
      </c>
      <c r="E67" s="508"/>
      <c r="F67" s="317"/>
      <c r="G67" s="1235"/>
      <c r="H67" s="1235"/>
      <c r="I67" s="1170"/>
      <c r="J67" s="1170"/>
      <c r="K67" s="1088"/>
      <c r="L67" s="1088"/>
      <c r="M67" s="1241"/>
      <c r="N67" s="1221"/>
      <c r="O67" s="1221"/>
      <c r="P67" s="1221"/>
      <c r="Q67" s="1221"/>
      <c r="R67" s="1221"/>
      <c r="S67" s="1221"/>
      <c r="T67" s="1221"/>
      <c r="U67" s="1221"/>
      <c r="V67" s="1221"/>
      <c r="W67" s="1221"/>
      <c r="X67" s="1221"/>
      <c r="Y67" s="1221"/>
      <c r="Z67" s="1221"/>
      <c r="AA67" s="1221"/>
      <c r="AB67" s="1221"/>
      <c r="AC67" s="1221"/>
      <c r="AD67" s="1176"/>
      <c r="AE67" s="1223"/>
      <c r="AF67" s="1075"/>
      <c r="AG67" s="1032"/>
      <c r="AH67" s="1193"/>
      <c r="AI67" s="1225"/>
    </row>
    <row r="68" spans="1:35" ht="30.75" customHeight="1">
      <c r="A68" s="1216"/>
      <c r="B68" s="476"/>
      <c r="C68" s="440" t="s">
        <v>1347</v>
      </c>
      <c r="D68" s="255">
        <v>4</v>
      </c>
      <c r="E68" s="508"/>
      <c r="F68" s="317"/>
      <c r="G68" s="1235"/>
      <c r="H68" s="1235"/>
      <c r="I68" s="1170"/>
      <c r="J68" s="1170"/>
      <c r="K68" s="1088"/>
      <c r="L68" s="1088"/>
      <c r="M68" s="1241"/>
      <c r="N68" s="1221"/>
      <c r="O68" s="1221"/>
      <c r="P68" s="1221"/>
      <c r="Q68" s="1221"/>
      <c r="R68" s="1221"/>
      <c r="S68" s="1221"/>
      <c r="T68" s="1221"/>
      <c r="U68" s="1221"/>
      <c r="V68" s="1221"/>
      <c r="W68" s="1221"/>
      <c r="X68" s="1221"/>
      <c r="Y68" s="1221"/>
      <c r="Z68" s="1221"/>
      <c r="AA68" s="1221"/>
      <c r="AB68" s="1221"/>
      <c r="AC68" s="1221"/>
      <c r="AD68" s="1176"/>
      <c r="AE68" s="1223"/>
      <c r="AF68" s="1075"/>
      <c r="AG68" s="1032"/>
      <c r="AH68" s="1193"/>
      <c r="AI68" s="1225"/>
    </row>
    <row r="69" spans="1:35" ht="33.75">
      <c r="A69" s="1216"/>
      <c r="B69" s="476"/>
      <c r="C69" s="440" t="s">
        <v>1348</v>
      </c>
      <c r="D69" s="255">
        <v>2</v>
      </c>
      <c r="E69" s="508"/>
      <c r="F69" s="317"/>
      <c r="G69" s="1235"/>
      <c r="H69" s="1235"/>
      <c r="I69" s="1170"/>
      <c r="J69" s="1170"/>
      <c r="K69" s="1088"/>
      <c r="L69" s="1088"/>
      <c r="M69" s="1241"/>
      <c r="N69" s="1221"/>
      <c r="O69" s="1221"/>
      <c r="P69" s="1221"/>
      <c r="Q69" s="1221"/>
      <c r="R69" s="1221"/>
      <c r="S69" s="1221"/>
      <c r="T69" s="1221"/>
      <c r="U69" s="1221"/>
      <c r="V69" s="1221"/>
      <c r="W69" s="1221"/>
      <c r="X69" s="1221"/>
      <c r="Y69" s="1221"/>
      <c r="Z69" s="1221"/>
      <c r="AA69" s="1221"/>
      <c r="AB69" s="1221"/>
      <c r="AC69" s="1221"/>
      <c r="AD69" s="1176"/>
      <c r="AE69" s="1223"/>
      <c r="AF69" s="1075"/>
      <c r="AG69" s="1032"/>
      <c r="AH69" s="1193"/>
      <c r="AI69" s="1225"/>
    </row>
    <row r="70" spans="1:35" ht="56.25">
      <c r="A70" s="1216"/>
      <c r="B70" s="476"/>
      <c r="C70" s="440" t="s">
        <v>1349</v>
      </c>
      <c r="D70" s="255"/>
      <c r="E70" s="509"/>
      <c r="F70" s="317"/>
      <c r="G70" s="1235"/>
      <c r="H70" s="1235"/>
      <c r="I70" s="1170"/>
      <c r="J70" s="1170"/>
      <c r="K70" s="1088"/>
      <c r="L70" s="1088"/>
      <c r="M70" s="1241"/>
      <c r="N70" s="1221"/>
      <c r="O70" s="1221"/>
      <c r="P70" s="1221"/>
      <c r="Q70" s="1221"/>
      <c r="R70" s="1221"/>
      <c r="S70" s="1221"/>
      <c r="T70" s="1221"/>
      <c r="U70" s="1221"/>
      <c r="V70" s="1221"/>
      <c r="W70" s="1221"/>
      <c r="X70" s="1221"/>
      <c r="Y70" s="1221"/>
      <c r="Z70" s="1221"/>
      <c r="AA70" s="1221"/>
      <c r="AB70" s="1221"/>
      <c r="AC70" s="1221"/>
      <c r="AD70" s="1176"/>
      <c r="AE70" s="1223"/>
      <c r="AF70" s="1075"/>
      <c r="AG70" s="1032"/>
      <c r="AH70" s="1193"/>
      <c r="AI70" s="1225"/>
    </row>
    <row r="71" spans="1:36" ht="24" customHeight="1" thickBot="1">
      <c r="A71" s="1216"/>
      <c r="B71" s="482"/>
      <c r="C71" s="441" t="s">
        <v>1350</v>
      </c>
      <c r="D71" s="483"/>
      <c r="E71" s="510"/>
      <c r="F71" s="511"/>
      <c r="G71" s="1235"/>
      <c r="H71" s="1235"/>
      <c r="I71" s="1170"/>
      <c r="J71" s="1170"/>
      <c r="K71" s="1088"/>
      <c r="L71" s="1088"/>
      <c r="M71" s="1241"/>
      <c r="N71" s="1222"/>
      <c r="O71" s="1222"/>
      <c r="P71" s="1222"/>
      <c r="Q71" s="1222"/>
      <c r="R71" s="1222"/>
      <c r="S71" s="1222"/>
      <c r="T71" s="1222"/>
      <c r="U71" s="1222"/>
      <c r="V71" s="1222"/>
      <c r="W71" s="1222"/>
      <c r="X71" s="1222"/>
      <c r="Y71" s="1222"/>
      <c r="Z71" s="1222"/>
      <c r="AA71" s="1222"/>
      <c r="AB71" s="1222"/>
      <c r="AC71" s="1222"/>
      <c r="AD71" s="1176"/>
      <c r="AE71" s="1185"/>
      <c r="AF71" s="1075"/>
      <c r="AG71" s="1096"/>
      <c r="AH71" s="1199"/>
      <c r="AI71" s="1227"/>
      <c r="AJ71" s="488"/>
    </row>
    <row r="72" spans="1:36" ht="91.5" customHeight="1" thickBot="1">
      <c r="A72" s="1216"/>
      <c r="B72" s="482"/>
      <c r="C72" s="435" t="s">
        <v>1351</v>
      </c>
      <c r="D72" s="483">
        <v>4</v>
      </c>
      <c r="E72" s="510"/>
      <c r="F72" s="511"/>
      <c r="G72" s="1235"/>
      <c r="H72" s="1235"/>
      <c r="I72" s="1170"/>
      <c r="J72" s="1170"/>
      <c r="K72" s="1088"/>
      <c r="L72" s="1088"/>
      <c r="M72" s="1241"/>
      <c r="N72" s="1184">
        <v>10000000</v>
      </c>
      <c r="O72" s="1184"/>
      <c r="P72" s="1184"/>
      <c r="Q72" s="1184"/>
      <c r="R72" s="1184"/>
      <c r="S72" s="1184"/>
      <c r="T72" s="1184"/>
      <c r="U72" s="1184"/>
      <c r="V72" s="1184"/>
      <c r="W72" s="1184"/>
      <c r="X72" s="1184"/>
      <c r="Y72" s="1184"/>
      <c r="Z72" s="1184"/>
      <c r="AA72" s="1184"/>
      <c r="AB72" s="1184"/>
      <c r="AC72" s="1184"/>
      <c r="AD72" s="1184">
        <f>N72</f>
        <v>10000000</v>
      </c>
      <c r="AE72" s="1184"/>
      <c r="AF72" s="1075"/>
      <c r="AG72" s="1096"/>
      <c r="AH72" s="1199"/>
      <c r="AI72" s="1227"/>
      <c r="AJ72" s="488"/>
    </row>
    <row r="73" spans="1:36" ht="39.75" customHeight="1" thickBot="1">
      <c r="A73" s="1217"/>
      <c r="B73" s="482"/>
      <c r="C73" s="535" t="s">
        <v>1352</v>
      </c>
      <c r="D73" s="483">
        <v>1</v>
      </c>
      <c r="E73" s="510"/>
      <c r="F73" s="511"/>
      <c r="G73" s="1236"/>
      <c r="H73" s="1236"/>
      <c r="I73" s="1238"/>
      <c r="J73" s="1238"/>
      <c r="K73" s="1239"/>
      <c r="L73" s="1239"/>
      <c r="M73" s="1242"/>
      <c r="N73" s="1185"/>
      <c r="O73" s="1185"/>
      <c r="P73" s="1185"/>
      <c r="Q73" s="1185"/>
      <c r="R73" s="1185"/>
      <c r="S73" s="1185"/>
      <c r="T73" s="1185"/>
      <c r="U73" s="1185"/>
      <c r="V73" s="1185"/>
      <c r="W73" s="1185"/>
      <c r="X73" s="1185"/>
      <c r="Y73" s="1185"/>
      <c r="Z73" s="1185"/>
      <c r="AA73" s="1185"/>
      <c r="AB73" s="1185"/>
      <c r="AC73" s="1185"/>
      <c r="AD73" s="1185"/>
      <c r="AE73" s="1185"/>
      <c r="AF73" s="1224"/>
      <c r="AG73" s="1226"/>
      <c r="AH73" s="1194"/>
      <c r="AI73" s="1228"/>
      <c r="AJ73" s="488"/>
    </row>
    <row r="74" spans="1:36" ht="74.25" customHeight="1" thickBot="1">
      <c r="A74" s="422" t="s">
        <v>17</v>
      </c>
      <c r="B74" s="423" t="s">
        <v>1114</v>
      </c>
      <c r="C74" s="423" t="s">
        <v>1115</v>
      </c>
      <c r="D74" s="423" t="s">
        <v>1120</v>
      </c>
      <c r="E74" s="423" t="s">
        <v>1117</v>
      </c>
      <c r="F74" s="423" t="s">
        <v>1118</v>
      </c>
      <c r="G74" s="424" t="s">
        <v>1128</v>
      </c>
      <c r="H74" s="425" t="s">
        <v>1119</v>
      </c>
      <c r="I74" s="472"/>
      <c r="J74" s="489"/>
      <c r="K74" s="473"/>
      <c r="L74" s="474"/>
      <c r="M74" s="475"/>
      <c r="N74" s="428">
        <f>SUM(N75:N77)</f>
        <v>20500000</v>
      </c>
      <c r="O74" s="429">
        <f>SUM(O75:O77)</f>
        <v>0</v>
      </c>
      <c r="P74" s="430">
        <f>SUM(P75:P77)</f>
        <v>0</v>
      </c>
      <c r="Q74" s="429">
        <f>SUM(Q75:Q77)</f>
        <v>0</v>
      </c>
      <c r="R74" s="430"/>
      <c r="S74" s="429"/>
      <c r="T74" s="430"/>
      <c r="U74" s="429"/>
      <c r="V74" s="430"/>
      <c r="W74" s="429"/>
      <c r="X74" s="430"/>
      <c r="Y74" s="429"/>
      <c r="Z74" s="430"/>
      <c r="AA74" s="429"/>
      <c r="AB74" s="430"/>
      <c r="AC74" s="429"/>
      <c r="AD74" s="431">
        <f>N74+P74+R74+T74+V74+X74+Z74+AB74</f>
        <v>20500000</v>
      </c>
      <c r="AE74" s="429">
        <f>AE75</f>
        <v>0</v>
      </c>
      <c r="AF74" s="432">
        <f>SUM(AF75:AF77)</f>
        <v>0</v>
      </c>
      <c r="AG74" s="433"/>
      <c r="AH74" s="433"/>
      <c r="AI74" s="434"/>
      <c r="AJ74" s="488"/>
    </row>
    <row r="75" spans="1:36" ht="53.25" customHeight="1">
      <c r="A75" s="1215" t="s">
        <v>175</v>
      </c>
      <c r="B75" s="491"/>
      <c r="C75" s="435" t="s">
        <v>1353</v>
      </c>
      <c r="D75" s="435">
        <v>1</v>
      </c>
      <c r="E75" s="537"/>
      <c r="F75" s="493"/>
      <c r="G75" s="1201" t="s">
        <v>176</v>
      </c>
      <c r="H75" s="1201" t="s">
        <v>177</v>
      </c>
      <c r="I75" s="1201">
        <v>0</v>
      </c>
      <c r="J75" s="1201">
        <v>8</v>
      </c>
      <c r="K75" s="1201">
        <v>5</v>
      </c>
      <c r="L75" s="1202"/>
      <c r="M75" s="1205"/>
      <c r="N75" s="1031">
        <v>20500000</v>
      </c>
      <c r="O75" s="1031"/>
      <c r="P75" s="1031"/>
      <c r="Q75" s="1031"/>
      <c r="R75" s="1031"/>
      <c r="S75" s="1031"/>
      <c r="T75" s="1031"/>
      <c r="U75" s="1031"/>
      <c r="V75" s="1031"/>
      <c r="W75" s="1031"/>
      <c r="X75" s="1031"/>
      <c r="Y75" s="1031"/>
      <c r="Z75" s="1031"/>
      <c r="AA75" s="1031"/>
      <c r="AB75" s="1031"/>
      <c r="AC75" s="1031"/>
      <c r="AD75" s="1068">
        <f>N75</f>
        <v>20500000</v>
      </c>
      <c r="AE75" s="1186"/>
      <c r="AF75" s="1188" t="s">
        <v>1263</v>
      </c>
      <c r="AG75" s="1191" t="s">
        <v>1354</v>
      </c>
      <c r="AH75" s="1193"/>
      <c r="AI75" s="1195" t="s">
        <v>170</v>
      </c>
      <c r="AJ75" s="488"/>
    </row>
    <row r="76" spans="1:36" ht="32.25" customHeight="1">
      <c r="A76" s="1216"/>
      <c r="B76" s="497"/>
      <c r="C76" s="440" t="s">
        <v>1355</v>
      </c>
      <c r="D76" s="440">
        <v>1</v>
      </c>
      <c r="E76" s="538"/>
      <c r="F76" s="317"/>
      <c r="G76" s="848"/>
      <c r="H76" s="848"/>
      <c r="I76" s="848"/>
      <c r="J76" s="848"/>
      <c r="K76" s="848"/>
      <c r="L76" s="1203"/>
      <c r="M76" s="1206"/>
      <c r="N76" s="1031"/>
      <c r="O76" s="1031"/>
      <c r="P76" s="1031"/>
      <c r="Q76" s="1031"/>
      <c r="R76" s="1031"/>
      <c r="S76" s="1031"/>
      <c r="T76" s="1031"/>
      <c r="U76" s="1031"/>
      <c r="V76" s="1031"/>
      <c r="W76" s="1031"/>
      <c r="X76" s="1031"/>
      <c r="Y76" s="1031"/>
      <c r="Z76" s="1031"/>
      <c r="AA76" s="1031"/>
      <c r="AB76" s="1031"/>
      <c r="AC76" s="1031"/>
      <c r="AD76" s="1069"/>
      <c r="AE76" s="1187"/>
      <c r="AF76" s="1189"/>
      <c r="AG76" s="1191"/>
      <c r="AH76" s="1193"/>
      <c r="AI76" s="1195"/>
      <c r="AJ76" s="488"/>
    </row>
    <row r="77" spans="1:35" ht="41.25" customHeight="1" thickBot="1">
      <c r="A77" s="1216"/>
      <c r="B77" s="500"/>
      <c r="C77" s="440" t="s">
        <v>1356</v>
      </c>
      <c r="D77" s="441">
        <v>4</v>
      </c>
      <c r="E77" s="539"/>
      <c r="F77" s="511"/>
      <c r="G77" s="848"/>
      <c r="H77" s="848"/>
      <c r="I77" s="848"/>
      <c r="J77" s="848"/>
      <c r="K77" s="848"/>
      <c r="L77" s="1204"/>
      <c r="M77" s="1207"/>
      <c r="N77" s="1031"/>
      <c r="O77" s="1031"/>
      <c r="P77" s="1031"/>
      <c r="Q77" s="1031"/>
      <c r="R77" s="1031"/>
      <c r="S77" s="1031"/>
      <c r="T77" s="1031"/>
      <c r="U77" s="1031"/>
      <c r="V77" s="1031"/>
      <c r="W77" s="1031"/>
      <c r="X77" s="1031"/>
      <c r="Y77" s="1031"/>
      <c r="Z77" s="1031"/>
      <c r="AA77" s="1031"/>
      <c r="AB77" s="1031"/>
      <c r="AC77" s="1031"/>
      <c r="AD77" s="1069"/>
      <c r="AE77" s="1187"/>
      <c r="AF77" s="1190"/>
      <c r="AG77" s="1192"/>
      <c r="AH77" s="1194"/>
      <c r="AI77" s="1196"/>
    </row>
    <row r="78" spans="1:36" ht="53.25" customHeight="1">
      <c r="A78" s="1216"/>
      <c r="B78" s="540"/>
      <c r="C78" s="541" t="s">
        <v>1357</v>
      </c>
      <c r="D78" s="435"/>
      <c r="E78" s="537"/>
      <c r="F78" s="493"/>
      <c r="G78" s="1218" t="s">
        <v>179</v>
      </c>
      <c r="H78" s="1218" t="s">
        <v>180</v>
      </c>
      <c r="I78" s="1218">
        <v>0</v>
      </c>
      <c r="J78" s="1218"/>
      <c r="K78" s="1208"/>
      <c r="L78" s="1211"/>
      <c r="M78" s="1205"/>
      <c r="N78" s="1031"/>
      <c r="O78" s="1031"/>
      <c r="P78" s="1031"/>
      <c r="Q78" s="1031"/>
      <c r="R78" s="1031"/>
      <c r="S78" s="1031"/>
      <c r="T78" s="1031"/>
      <c r="U78" s="1031"/>
      <c r="V78" s="1031"/>
      <c r="W78" s="1031"/>
      <c r="X78" s="1031"/>
      <c r="Y78" s="1031"/>
      <c r="Z78" s="1031"/>
      <c r="AA78" s="1031"/>
      <c r="AB78" s="1031"/>
      <c r="AC78" s="1031"/>
      <c r="AD78" s="1069"/>
      <c r="AE78" s="1187"/>
      <c r="AF78" s="1188" t="s">
        <v>1263</v>
      </c>
      <c r="AG78" s="1191" t="s">
        <v>1354</v>
      </c>
      <c r="AH78" s="1193"/>
      <c r="AI78" s="1195" t="s">
        <v>170</v>
      </c>
      <c r="AJ78" s="488"/>
    </row>
    <row r="79" spans="1:36" ht="63" customHeight="1">
      <c r="A79" s="1216"/>
      <c r="B79" s="456"/>
      <c r="C79" s="542" t="s">
        <v>1358</v>
      </c>
      <c r="D79" s="440"/>
      <c r="E79" s="538"/>
      <c r="F79" s="317"/>
      <c r="G79" s="848"/>
      <c r="H79" s="848"/>
      <c r="I79" s="848"/>
      <c r="J79" s="848"/>
      <c r="K79" s="1209"/>
      <c r="L79" s="1212"/>
      <c r="M79" s="1206"/>
      <c r="N79" s="1031"/>
      <c r="O79" s="1031"/>
      <c r="P79" s="1031"/>
      <c r="Q79" s="1031"/>
      <c r="R79" s="1031"/>
      <c r="S79" s="1031"/>
      <c r="T79" s="1031"/>
      <c r="U79" s="1031"/>
      <c r="V79" s="1031"/>
      <c r="W79" s="1031"/>
      <c r="X79" s="1031"/>
      <c r="Y79" s="1031"/>
      <c r="Z79" s="1031"/>
      <c r="AA79" s="1031"/>
      <c r="AB79" s="1031"/>
      <c r="AC79" s="1031"/>
      <c r="AD79" s="1069"/>
      <c r="AE79" s="1187"/>
      <c r="AF79" s="1189"/>
      <c r="AG79" s="1191"/>
      <c r="AH79" s="1193"/>
      <c r="AI79" s="1195"/>
      <c r="AJ79" s="488"/>
    </row>
    <row r="80" spans="1:36" ht="63" customHeight="1" thickBot="1">
      <c r="A80" s="1216"/>
      <c r="B80" s="456"/>
      <c r="C80" s="543" t="s">
        <v>1359</v>
      </c>
      <c r="D80" s="440"/>
      <c r="E80" s="538"/>
      <c r="F80" s="317"/>
      <c r="G80" s="848"/>
      <c r="H80" s="848"/>
      <c r="I80" s="848"/>
      <c r="J80" s="848"/>
      <c r="K80" s="1209"/>
      <c r="L80" s="1212"/>
      <c r="M80" s="1206"/>
      <c r="N80" s="1068"/>
      <c r="O80" s="1068"/>
      <c r="P80" s="1068"/>
      <c r="Q80" s="1068"/>
      <c r="R80" s="1068"/>
      <c r="S80" s="1068"/>
      <c r="T80" s="1068"/>
      <c r="U80" s="1068"/>
      <c r="V80" s="1068"/>
      <c r="W80" s="1068"/>
      <c r="X80" s="1068"/>
      <c r="Y80" s="1068"/>
      <c r="Z80" s="1068"/>
      <c r="AA80" s="1068"/>
      <c r="AB80" s="1068"/>
      <c r="AC80" s="1068"/>
      <c r="AD80" s="1069"/>
      <c r="AE80" s="1187"/>
      <c r="AF80" s="1189"/>
      <c r="AG80" s="1198"/>
      <c r="AH80" s="1199"/>
      <c r="AI80" s="1200"/>
      <c r="AJ80" s="488"/>
    </row>
    <row r="81" spans="1:35" ht="50.25" customHeight="1" thickBot="1">
      <c r="A81" s="1217"/>
      <c r="B81" s="536"/>
      <c r="C81" s="543" t="s">
        <v>1360</v>
      </c>
      <c r="D81" s="441"/>
      <c r="E81" s="539"/>
      <c r="F81" s="511"/>
      <c r="G81" s="1219"/>
      <c r="H81" s="1219"/>
      <c r="I81" s="1219"/>
      <c r="J81" s="1219"/>
      <c r="K81" s="1210"/>
      <c r="L81" s="1213"/>
      <c r="M81" s="1214"/>
      <c r="N81" s="544"/>
      <c r="O81" s="545"/>
      <c r="P81" s="546"/>
      <c r="Q81" s="545"/>
      <c r="R81" s="545"/>
      <c r="S81" s="545"/>
      <c r="T81" s="545"/>
      <c r="U81" s="545"/>
      <c r="V81" s="545"/>
      <c r="W81" s="545"/>
      <c r="X81" s="545"/>
      <c r="Y81" s="545"/>
      <c r="Z81" s="545"/>
      <c r="AA81" s="545"/>
      <c r="AB81" s="545">
        <v>22300000</v>
      </c>
      <c r="AC81" s="545"/>
      <c r="AD81" s="547">
        <f>AB81</f>
        <v>22300000</v>
      </c>
      <c r="AE81" s="548"/>
      <c r="AF81" s="1197"/>
      <c r="AG81" s="1192"/>
      <c r="AH81" s="1194"/>
      <c r="AI81" s="1196"/>
    </row>
    <row r="82" spans="1:32" ht="15.75" thickBot="1">
      <c r="A82" s="252"/>
      <c r="B82" s="252"/>
      <c r="G82" s="549"/>
      <c r="H82" s="549"/>
      <c r="I82" s="549"/>
      <c r="AF82" s="550"/>
    </row>
    <row r="83" spans="1:35" ht="61.5" customHeight="1" thickBot="1">
      <c r="A83" s="410" t="s">
        <v>1337</v>
      </c>
      <c r="B83" s="1045" t="s">
        <v>164</v>
      </c>
      <c r="C83" s="1045"/>
      <c r="D83" s="1045"/>
      <c r="E83" s="1045"/>
      <c r="F83" s="1045"/>
      <c r="G83" s="1152" t="s">
        <v>165</v>
      </c>
      <c r="H83" s="1153"/>
      <c r="I83" s="12">
        <v>11865</v>
      </c>
      <c r="J83" s="12">
        <v>12010</v>
      </c>
      <c r="K83" s="532">
        <v>11950</v>
      </c>
      <c r="L83" s="414"/>
      <c r="M83" s="415"/>
      <c r="N83" s="416" t="e">
        <f>N85+#REF!+N99+#REF!</f>
        <v>#REF!</v>
      </c>
      <c r="O83" s="416" t="e">
        <f>O85+#REF!+O99+#REF!</f>
        <v>#REF!</v>
      </c>
      <c r="P83" s="416" t="e">
        <f>P85+#REF!+P99+#REF!</f>
        <v>#REF!</v>
      </c>
      <c r="Q83" s="416" t="e">
        <f>Q85+#REF!+Q99+#REF!</f>
        <v>#REF!</v>
      </c>
      <c r="R83" s="416" t="e">
        <f>R85+#REF!+R99+#REF!</f>
        <v>#REF!</v>
      </c>
      <c r="S83" s="416" t="e">
        <f>S85+#REF!+S99+#REF!</f>
        <v>#REF!</v>
      </c>
      <c r="T83" s="416" t="e">
        <f>T85+#REF!+T99+#REF!</f>
        <v>#REF!</v>
      </c>
      <c r="U83" s="416" t="e">
        <f>U85+#REF!+U99+#REF!</f>
        <v>#REF!</v>
      </c>
      <c r="V83" s="416" t="e">
        <f>V85+#REF!+V99+#REF!</f>
        <v>#REF!</v>
      </c>
      <c r="W83" s="416" t="e">
        <f>W85+#REF!+W99+#REF!</f>
        <v>#REF!</v>
      </c>
      <c r="X83" s="416" t="e">
        <f>X85+#REF!+X99+#REF!</f>
        <v>#REF!</v>
      </c>
      <c r="Y83" s="416" t="e">
        <f>Y85+#REF!+Y99+#REF!</f>
        <v>#REF!</v>
      </c>
      <c r="Z83" s="416" t="e">
        <f>Z85+#REF!+Z99+#REF!</f>
        <v>#REF!</v>
      </c>
      <c r="AA83" s="416" t="e">
        <f>AA85+#REF!+AA99+#REF!</f>
        <v>#REF!</v>
      </c>
      <c r="AB83" s="416" t="e">
        <f>AB85+#REF!+AB99+#REF!</f>
        <v>#REF!</v>
      </c>
      <c r="AC83" s="416" t="e">
        <f>AC85+#REF!+AC99+#REF!</f>
        <v>#REF!</v>
      </c>
      <c r="AD83" s="533" t="e">
        <f>AD85+#REF!+AD99+#REF!</f>
        <v>#REF!</v>
      </c>
      <c r="AE83" s="416" t="e">
        <f>AE85+#REF!+AE99+#REF!</f>
        <v>#REF!</v>
      </c>
      <c r="AF83" s="419" t="e">
        <f>AF85+#REF!+AF99</f>
        <v>#REF!</v>
      </c>
      <c r="AG83" s="420"/>
      <c r="AH83" s="420"/>
      <c r="AI83" s="421"/>
    </row>
    <row r="84" spans="1:35" ht="5.25" customHeight="1" thickBot="1">
      <c r="A84" s="1154"/>
      <c r="B84" s="1155"/>
      <c r="C84" s="1155"/>
      <c r="D84" s="1155"/>
      <c r="E84" s="1155"/>
      <c r="F84" s="1155"/>
      <c r="G84" s="1156"/>
      <c r="H84" s="1156"/>
      <c r="I84" s="1156"/>
      <c r="J84" s="1156"/>
      <c r="K84" s="1156"/>
      <c r="L84" s="1156"/>
      <c r="M84" s="1156"/>
      <c r="N84" s="1156"/>
      <c r="O84" s="1156"/>
      <c r="P84" s="1156"/>
      <c r="Q84" s="1156"/>
      <c r="R84" s="1156"/>
      <c r="S84" s="1156"/>
      <c r="T84" s="1156"/>
      <c r="U84" s="1156"/>
      <c r="V84" s="1156"/>
      <c r="W84" s="1156"/>
      <c r="X84" s="1156"/>
      <c r="Y84" s="1156"/>
      <c r="Z84" s="1156"/>
      <c r="AA84" s="1156"/>
      <c r="AB84" s="1156"/>
      <c r="AC84" s="1156"/>
      <c r="AD84" s="1156"/>
      <c r="AE84" s="1156"/>
      <c r="AF84" s="1156"/>
      <c r="AG84" s="1156"/>
      <c r="AH84" s="1156"/>
      <c r="AI84" s="1157"/>
    </row>
    <row r="85" spans="1:35" ht="54" customHeight="1" thickBot="1">
      <c r="A85" s="422" t="s">
        <v>17</v>
      </c>
      <c r="B85" s="423" t="s">
        <v>1114</v>
      </c>
      <c r="C85" s="423" t="s">
        <v>1115</v>
      </c>
      <c r="D85" s="423" t="s">
        <v>1116</v>
      </c>
      <c r="E85" s="423" t="s">
        <v>1117</v>
      </c>
      <c r="F85" s="423" t="s">
        <v>1118</v>
      </c>
      <c r="G85" s="424" t="s">
        <v>1129</v>
      </c>
      <c r="H85" s="425" t="s">
        <v>1119</v>
      </c>
      <c r="I85" s="426"/>
      <c r="J85" s="426"/>
      <c r="K85" s="426"/>
      <c r="L85" s="426"/>
      <c r="M85" s="427"/>
      <c r="N85" s="428">
        <f>SUM(N86:N89)</f>
        <v>91204977</v>
      </c>
      <c r="O85" s="429">
        <f>SUM(O86:O89)</f>
        <v>0</v>
      </c>
      <c r="P85" s="430">
        <f>SUM(P86:P89)</f>
        <v>1953189565</v>
      </c>
      <c r="Q85" s="429">
        <f>SUM(Q86:Q89)</f>
        <v>0</v>
      </c>
      <c r="R85" s="430"/>
      <c r="S85" s="429"/>
      <c r="T85" s="430"/>
      <c r="U85" s="429"/>
      <c r="V85" s="430"/>
      <c r="W85" s="429"/>
      <c r="X85" s="430">
        <f>SUM(X86:X89)</f>
        <v>1542948745.46</v>
      </c>
      <c r="Y85" s="429"/>
      <c r="Z85" s="430">
        <f>SUM(Z86:Z89)</f>
        <v>658699103</v>
      </c>
      <c r="AA85" s="429"/>
      <c r="AB85" s="430">
        <f>SUM(AB86:AB89)</f>
        <v>1960366194</v>
      </c>
      <c r="AC85" s="429"/>
      <c r="AD85" s="431">
        <f>N85+P85+R85+T85+V85+X85+Z85+AB85</f>
        <v>6206408584.46</v>
      </c>
      <c r="AE85" s="429">
        <f>AE86</f>
        <v>0</v>
      </c>
      <c r="AF85" s="432">
        <f>SUM(AF86:AF89)</f>
        <v>0</v>
      </c>
      <c r="AG85" s="433"/>
      <c r="AH85" s="433"/>
      <c r="AI85" s="434"/>
    </row>
    <row r="86" spans="1:35" ht="61.5" customHeight="1" thickBot="1">
      <c r="A86" s="1215" t="s">
        <v>1338</v>
      </c>
      <c r="B86" s="1229"/>
      <c r="C86" s="435" t="s">
        <v>1339</v>
      </c>
      <c r="D86" s="435">
        <v>1</v>
      </c>
      <c r="E86" s="1230"/>
      <c r="F86" s="1232"/>
      <c r="G86" s="1234" t="s">
        <v>1340</v>
      </c>
      <c r="H86" s="1234" t="s">
        <v>169</v>
      </c>
      <c r="I86" s="1237">
        <v>11865</v>
      </c>
      <c r="J86" s="1237">
        <v>12010</v>
      </c>
      <c r="K86" s="1229">
        <v>11950</v>
      </c>
      <c r="L86" s="1229"/>
      <c r="M86" s="1240"/>
      <c r="N86" s="1220">
        <v>91204977</v>
      </c>
      <c r="O86" s="1220"/>
      <c r="P86" s="1220">
        <v>1953189565</v>
      </c>
      <c r="Q86" s="1220"/>
      <c r="R86" s="1220"/>
      <c r="S86" s="1220"/>
      <c r="T86" s="1220"/>
      <c r="U86" s="1220"/>
      <c r="V86" s="1220"/>
      <c r="W86" s="1220"/>
      <c r="X86" s="1220">
        <v>1542948745.46</v>
      </c>
      <c r="Y86" s="1220"/>
      <c r="Z86" s="1220">
        <v>658699103</v>
      </c>
      <c r="AA86" s="1220"/>
      <c r="AB86" s="1220">
        <v>1960366194</v>
      </c>
      <c r="AC86" s="1220"/>
      <c r="AD86" s="1175">
        <f>N86+P86+X86+Z86+AB86</f>
        <v>6206408584.46</v>
      </c>
      <c r="AE86" s="1184"/>
      <c r="AF86" s="1095" t="s">
        <v>1263</v>
      </c>
      <c r="AG86" s="1032" t="s">
        <v>1341</v>
      </c>
      <c r="AH86" s="1032"/>
      <c r="AI86" s="1225" t="s">
        <v>170</v>
      </c>
    </row>
    <row r="87" spans="1:35" ht="49.5" customHeight="1">
      <c r="A87" s="1216"/>
      <c r="B87" s="1088"/>
      <c r="C87" s="435" t="s">
        <v>1342</v>
      </c>
      <c r="D87" s="440">
        <v>1</v>
      </c>
      <c r="E87" s="1231"/>
      <c r="F87" s="1233"/>
      <c r="G87" s="1235"/>
      <c r="H87" s="1235"/>
      <c r="I87" s="1170"/>
      <c r="J87" s="1170"/>
      <c r="K87" s="1088"/>
      <c r="L87" s="1088"/>
      <c r="M87" s="1241"/>
      <c r="N87" s="1221"/>
      <c r="O87" s="1221"/>
      <c r="P87" s="1221"/>
      <c r="Q87" s="1221"/>
      <c r="R87" s="1221"/>
      <c r="S87" s="1221"/>
      <c r="T87" s="1221"/>
      <c r="U87" s="1221"/>
      <c r="V87" s="1221"/>
      <c r="W87" s="1221"/>
      <c r="X87" s="1221"/>
      <c r="Y87" s="1221"/>
      <c r="Z87" s="1221"/>
      <c r="AA87" s="1221"/>
      <c r="AB87" s="1221"/>
      <c r="AC87" s="1221"/>
      <c r="AD87" s="1176"/>
      <c r="AE87" s="1223"/>
      <c r="AF87" s="1075"/>
      <c r="AG87" s="1032"/>
      <c r="AH87" s="1032"/>
      <c r="AI87" s="1225"/>
    </row>
    <row r="88" spans="1:35" ht="39.75" customHeight="1">
      <c r="A88" s="1216"/>
      <c r="B88" s="1088"/>
      <c r="C88" s="440" t="s">
        <v>1343</v>
      </c>
      <c r="D88" s="440">
        <v>2</v>
      </c>
      <c r="E88" s="1231"/>
      <c r="F88" s="1233"/>
      <c r="G88" s="1235"/>
      <c r="H88" s="1235"/>
      <c r="I88" s="1170"/>
      <c r="J88" s="1170"/>
      <c r="K88" s="1088"/>
      <c r="L88" s="1088"/>
      <c r="M88" s="1241"/>
      <c r="N88" s="1221"/>
      <c r="O88" s="1221"/>
      <c r="P88" s="1221"/>
      <c r="Q88" s="1221"/>
      <c r="R88" s="1221"/>
      <c r="S88" s="1221"/>
      <c r="T88" s="1221"/>
      <c r="U88" s="1221"/>
      <c r="V88" s="1221"/>
      <c r="W88" s="1221"/>
      <c r="X88" s="1221"/>
      <c r="Y88" s="1221"/>
      <c r="Z88" s="1221"/>
      <c r="AA88" s="1221"/>
      <c r="AB88" s="1221"/>
      <c r="AC88" s="1221"/>
      <c r="AD88" s="1176"/>
      <c r="AE88" s="1223"/>
      <c r="AF88" s="1075"/>
      <c r="AG88" s="1032"/>
      <c r="AH88" s="1032"/>
      <c r="AI88" s="1225"/>
    </row>
    <row r="89" spans="1:35" ht="37.5" customHeight="1">
      <c r="A89" s="1216"/>
      <c r="B89" s="1088"/>
      <c r="C89" s="440" t="s">
        <v>1344</v>
      </c>
      <c r="D89" s="440">
        <v>12</v>
      </c>
      <c r="E89" s="1231"/>
      <c r="F89" s="1233"/>
      <c r="G89" s="1235"/>
      <c r="H89" s="1235"/>
      <c r="I89" s="1170"/>
      <c r="J89" s="1170"/>
      <c r="K89" s="1088"/>
      <c r="L89" s="1088"/>
      <c r="M89" s="1241"/>
      <c r="N89" s="1221"/>
      <c r="O89" s="1221"/>
      <c r="P89" s="1221"/>
      <c r="Q89" s="1221"/>
      <c r="R89" s="1221"/>
      <c r="S89" s="1221"/>
      <c r="T89" s="1221"/>
      <c r="U89" s="1221"/>
      <c r="V89" s="1221"/>
      <c r="W89" s="1221"/>
      <c r="X89" s="1221"/>
      <c r="Y89" s="1221"/>
      <c r="Z89" s="1221"/>
      <c r="AA89" s="1221"/>
      <c r="AB89" s="1221"/>
      <c r="AC89" s="1221"/>
      <c r="AD89" s="1176"/>
      <c r="AE89" s="1223"/>
      <c r="AF89" s="1075"/>
      <c r="AG89" s="1032"/>
      <c r="AH89" s="1032"/>
      <c r="AI89" s="1225"/>
    </row>
    <row r="90" spans="1:35" ht="61.5" customHeight="1" thickBot="1">
      <c r="A90" s="1216"/>
      <c r="B90" s="476"/>
      <c r="C90" s="441" t="s">
        <v>1345</v>
      </c>
      <c r="D90" s="255"/>
      <c r="E90" s="508"/>
      <c r="F90" s="317"/>
      <c r="G90" s="1235"/>
      <c r="H90" s="1235"/>
      <c r="I90" s="1170"/>
      <c r="J90" s="1170"/>
      <c r="K90" s="1088"/>
      <c r="L90" s="1088"/>
      <c r="M90" s="1241"/>
      <c r="N90" s="1221"/>
      <c r="O90" s="1221"/>
      <c r="P90" s="1221"/>
      <c r="Q90" s="1221"/>
      <c r="R90" s="1221"/>
      <c r="S90" s="1221"/>
      <c r="T90" s="1221"/>
      <c r="U90" s="1221"/>
      <c r="V90" s="1221"/>
      <c r="W90" s="1221"/>
      <c r="X90" s="1221"/>
      <c r="Y90" s="1221"/>
      <c r="Z90" s="1221"/>
      <c r="AA90" s="1221"/>
      <c r="AB90" s="1221"/>
      <c r="AC90" s="1221"/>
      <c r="AD90" s="1176"/>
      <c r="AE90" s="1223"/>
      <c r="AF90" s="1075"/>
      <c r="AG90" s="1032"/>
      <c r="AH90" s="1193"/>
      <c r="AI90" s="1225"/>
    </row>
    <row r="91" spans="1:35" ht="45" customHeight="1">
      <c r="A91" s="1216"/>
      <c r="B91" s="476"/>
      <c r="C91" s="440" t="s">
        <v>1346</v>
      </c>
      <c r="D91" s="255">
        <v>257</v>
      </c>
      <c r="E91" s="508"/>
      <c r="F91" s="317"/>
      <c r="G91" s="1235"/>
      <c r="H91" s="1235"/>
      <c r="I91" s="1170"/>
      <c r="J91" s="1170"/>
      <c r="K91" s="1088"/>
      <c r="L91" s="1088"/>
      <c r="M91" s="1241"/>
      <c r="N91" s="1221"/>
      <c r="O91" s="1221"/>
      <c r="P91" s="1221"/>
      <c r="Q91" s="1221"/>
      <c r="R91" s="1221"/>
      <c r="S91" s="1221"/>
      <c r="T91" s="1221"/>
      <c r="U91" s="1221"/>
      <c r="V91" s="1221"/>
      <c r="W91" s="1221"/>
      <c r="X91" s="1221"/>
      <c r="Y91" s="1221"/>
      <c r="Z91" s="1221"/>
      <c r="AA91" s="1221"/>
      <c r="AB91" s="1221"/>
      <c r="AC91" s="1221"/>
      <c r="AD91" s="1176"/>
      <c r="AE91" s="1223"/>
      <c r="AF91" s="1075"/>
      <c r="AG91" s="1032"/>
      <c r="AH91" s="1193"/>
      <c r="AI91" s="1225"/>
    </row>
    <row r="92" spans="1:35" ht="30.75" customHeight="1">
      <c r="A92" s="1216"/>
      <c r="B92" s="476"/>
      <c r="C92" s="440" t="s">
        <v>1347</v>
      </c>
      <c r="D92" s="255">
        <v>4</v>
      </c>
      <c r="E92" s="508"/>
      <c r="F92" s="317"/>
      <c r="G92" s="1235"/>
      <c r="H92" s="1235"/>
      <c r="I92" s="1170"/>
      <c r="J92" s="1170"/>
      <c r="K92" s="1088"/>
      <c r="L92" s="1088"/>
      <c r="M92" s="1241"/>
      <c r="N92" s="1221"/>
      <c r="O92" s="1221"/>
      <c r="P92" s="1221"/>
      <c r="Q92" s="1221"/>
      <c r="R92" s="1221"/>
      <c r="S92" s="1221"/>
      <c r="T92" s="1221"/>
      <c r="U92" s="1221"/>
      <c r="V92" s="1221"/>
      <c r="W92" s="1221"/>
      <c r="X92" s="1221"/>
      <c r="Y92" s="1221"/>
      <c r="Z92" s="1221"/>
      <c r="AA92" s="1221"/>
      <c r="AB92" s="1221"/>
      <c r="AC92" s="1221"/>
      <c r="AD92" s="1176"/>
      <c r="AE92" s="1223"/>
      <c r="AF92" s="1075"/>
      <c r="AG92" s="1032"/>
      <c r="AH92" s="1193"/>
      <c r="AI92" s="1225"/>
    </row>
    <row r="93" spans="1:35" ht="33.75">
      <c r="A93" s="1216"/>
      <c r="B93" s="476"/>
      <c r="C93" s="440" t="s">
        <v>1348</v>
      </c>
      <c r="D93" s="255">
        <v>2</v>
      </c>
      <c r="E93" s="508"/>
      <c r="F93" s="317"/>
      <c r="G93" s="1235"/>
      <c r="H93" s="1235"/>
      <c r="I93" s="1170"/>
      <c r="J93" s="1170"/>
      <c r="K93" s="1088"/>
      <c r="L93" s="1088"/>
      <c r="M93" s="1241"/>
      <c r="N93" s="1221"/>
      <c r="O93" s="1221"/>
      <c r="P93" s="1221"/>
      <c r="Q93" s="1221"/>
      <c r="R93" s="1221"/>
      <c r="S93" s="1221"/>
      <c r="T93" s="1221"/>
      <c r="U93" s="1221"/>
      <c r="V93" s="1221"/>
      <c r="W93" s="1221"/>
      <c r="X93" s="1221"/>
      <c r="Y93" s="1221"/>
      <c r="Z93" s="1221"/>
      <c r="AA93" s="1221"/>
      <c r="AB93" s="1221"/>
      <c r="AC93" s="1221"/>
      <c r="AD93" s="1176"/>
      <c r="AE93" s="1223"/>
      <c r="AF93" s="1075"/>
      <c r="AG93" s="1032"/>
      <c r="AH93" s="1193"/>
      <c r="AI93" s="1225"/>
    </row>
    <row r="94" spans="1:35" ht="56.25">
      <c r="A94" s="1216"/>
      <c r="B94" s="476"/>
      <c r="C94" s="440" t="s">
        <v>1349</v>
      </c>
      <c r="D94" s="255"/>
      <c r="E94" s="509"/>
      <c r="F94" s="317"/>
      <c r="G94" s="1235"/>
      <c r="H94" s="1235"/>
      <c r="I94" s="1170"/>
      <c r="J94" s="1170"/>
      <c r="K94" s="1088"/>
      <c r="L94" s="1088"/>
      <c r="M94" s="1241"/>
      <c r="N94" s="1221"/>
      <c r="O94" s="1221"/>
      <c r="P94" s="1221"/>
      <c r="Q94" s="1221"/>
      <c r="R94" s="1221"/>
      <c r="S94" s="1221"/>
      <c r="T94" s="1221"/>
      <c r="U94" s="1221"/>
      <c r="V94" s="1221"/>
      <c r="W94" s="1221"/>
      <c r="X94" s="1221"/>
      <c r="Y94" s="1221"/>
      <c r="Z94" s="1221"/>
      <c r="AA94" s="1221"/>
      <c r="AB94" s="1221"/>
      <c r="AC94" s="1221"/>
      <c r="AD94" s="1176"/>
      <c r="AE94" s="1223"/>
      <c r="AF94" s="1075"/>
      <c r="AG94" s="1032"/>
      <c r="AH94" s="1193"/>
      <c r="AI94" s="1225"/>
    </row>
    <row r="95" spans="1:36" ht="24" customHeight="1" thickBot="1">
      <c r="A95" s="1216"/>
      <c r="B95" s="482"/>
      <c r="C95" s="441" t="s">
        <v>1350</v>
      </c>
      <c r="D95" s="483"/>
      <c r="E95" s="510"/>
      <c r="F95" s="511"/>
      <c r="G95" s="1235"/>
      <c r="H95" s="1235"/>
      <c r="I95" s="1170"/>
      <c r="J95" s="1170"/>
      <c r="K95" s="1088"/>
      <c r="L95" s="1088"/>
      <c r="M95" s="1241"/>
      <c r="N95" s="1222"/>
      <c r="O95" s="1222"/>
      <c r="P95" s="1222"/>
      <c r="Q95" s="1222"/>
      <c r="R95" s="1222"/>
      <c r="S95" s="1222"/>
      <c r="T95" s="1222"/>
      <c r="U95" s="1222"/>
      <c r="V95" s="1222"/>
      <c r="W95" s="1222"/>
      <c r="X95" s="1222"/>
      <c r="Y95" s="1222"/>
      <c r="Z95" s="1222"/>
      <c r="AA95" s="1222"/>
      <c r="AB95" s="1222"/>
      <c r="AC95" s="1222"/>
      <c r="AD95" s="1176"/>
      <c r="AE95" s="1185"/>
      <c r="AF95" s="1075"/>
      <c r="AG95" s="1096"/>
      <c r="AH95" s="1199"/>
      <c r="AI95" s="1227"/>
      <c r="AJ95" s="488"/>
    </row>
    <row r="96" spans="1:36" ht="91.5" customHeight="1" thickBot="1">
      <c r="A96" s="1216"/>
      <c r="B96" s="482"/>
      <c r="C96" s="435" t="s">
        <v>1351</v>
      </c>
      <c r="D96" s="483">
        <v>4</v>
      </c>
      <c r="E96" s="510"/>
      <c r="F96" s="511"/>
      <c r="G96" s="1235"/>
      <c r="H96" s="1235"/>
      <c r="I96" s="1170"/>
      <c r="J96" s="1170"/>
      <c r="K96" s="1088"/>
      <c r="L96" s="1088"/>
      <c r="M96" s="1241"/>
      <c r="N96" s="1184">
        <v>10000000</v>
      </c>
      <c r="O96" s="1184"/>
      <c r="P96" s="1184"/>
      <c r="Q96" s="1184"/>
      <c r="R96" s="1184"/>
      <c r="S96" s="1184"/>
      <c r="T96" s="1184"/>
      <c r="U96" s="1184"/>
      <c r="V96" s="1184"/>
      <c r="W96" s="1184"/>
      <c r="X96" s="1184"/>
      <c r="Y96" s="1184"/>
      <c r="Z96" s="1184"/>
      <c r="AA96" s="1184"/>
      <c r="AB96" s="1184"/>
      <c r="AC96" s="1184"/>
      <c r="AD96" s="1184">
        <f>N96</f>
        <v>10000000</v>
      </c>
      <c r="AE96" s="1184"/>
      <c r="AF96" s="1075"/>
      <c r="AG96" s="1096"/>
      <c r="AH96" s="1199"/>
      <c r="AI96" s="1227"/>
      <c r="AJ96" s="488"/>
    </row>
    <row r="97" spans="1:36" ht="39.75" customHeight="1" thickBot="1">
      <c r="A97" s="1217"/>
      <c r="B97" s="482"/>
      <c r="C97" s="535" t="s">
        <v>1352</v>
      </c>
      <c r="D97" s="483">
        <v>1</v>
      </c>
      <c r="E97" s="510"/>
      <c r="F97" s="511"/>
      <c r="G97" s="1236"/>
      <c r="H97" s="1236"/>
      <c r="I97" s="1238"/>
      <c r="J97" s="1238"/>
      <c r="K97" s="1239"/>
      <c r="L97" s="1239"/>
      <c r="M97" s="1242"/>
      <c r="N97" s="1185"/>
      <c r="O97" s="1185"/>
      <c r="P97" s="1185"/>
      <c r="Q97" s="1185"/>
      <c r="R97" s="1185"/>
      <c r="S97" s="1185"/>
      <c r="T97" s="1185"/>
      <c r="U97" s="1185"/>
      <c r="V97" s="1185"/>
      <c r="W97" s="1185"/>
      <c r="X97" s="1185"/>
      <c r="Y97" s="1185"/>
      <c r="Z97" s="1185"/>
      <c r="AA97" s="1185"/>
      <c r="AB97" s="1185"/>
      <c r="AC97" s="1185"/>
      <c r="AD97" s="1185"/>
      <c r="AE97" s="1185"/>
      <c r="AF97" s="1224"/>
      <c r="AG97" s="1226"/>
      <c r="AH97" s="1194"/>
      <c r="AI97" s="1228"/>
      <c r="AJ97" s="488"/>
    </row>
    <row r="98" spans="1:36" ht="4.5" customHeight="1" thickBot="1">
      <c r="A98" s="1181"/>
      <c r="B98" s="1182"/>
      <c r="C98" s="1182"/>
      <c r="D98" s="1182"/>
      <c r="E98" s="1182"/>
      <c r="F98" s="1182"/>
      <c r="G98" s="1182"/>
      <c r="H98" s="1182"/>
      <c r="I98" s="1182"/>
      <c r="J98" s="1182"/>
      <c r="K98" s="1182"/>
      <c r="L98" s="1182"/>
      <c r="M98" s="1182"/>
      <c r="N98" s="1182"/>
      <c r="O98" s="1182"/>
      <c r="P98" s="1182"/>
      <c r="Q98" s="1182"/>
      <c r="R98" s="1182"/>
      <c r="S98" s="1182"/>
      <c r="T98" s="1182"/>
      <c r="U98" s="1182"/>
      <c r="V98" s="1182"/>
      <c r="W98" s="1182"/>
      <c r="X98" s="1182"/>
      <c r="Y98" s="1182"/>
      <c r="Z98" s="1182"/>
      <c r="AA98" s="1182"/>
      <c r="AB98" s="1182"/>
      <c r="AC98" s="1182"/>
      <c r="AD98" s="1182"/>
      <c r="AE98" s="1182"/>
      <c r="AF98" s="1182"/>
      <c r="AG98" s="1182"/>
      <c r="AH98" s="1182"/>
      <c r="AI98" s="1183"/>
      <c r="AJ98" s="488"/>
    </row>
    <row r="99" spans="1:36" ht="74.25" customHeight="1" thickBot="1">
      <c r="A99" s="422" t="s">
        <v>17</v>
      </c>
      <c r="B99" s="423" t="s">
        <v>1114</v>
      </c>
      <c r="C99" s="423" t="s">
        <v>1115</v>
      </c>
      <c r="D99" s="423" t="s">
        <v>1120</v>
      </c>
      <c r="E99" s="423" t="s">
        <v>1117</v>
      </c>
      <c r="F99" s="423" t="s">
        <v>1118</v>
      </c>
      <c r="G99" s="424" t="s">
        <v>1128</v>
      </c>
      <c r="H99" s="425" t="s">
        <v>1119</v>
      </c>
      <c r="I99" s="472"/>
      <c r="J99" s="489"/>
      <c r="K99" s="473"/>
      <c r="L99" s="474"/>
      <c r="M99" s="475"/>
      <c r="N99" s="428">
        <f>SUM(N100:N102)</f>
        <v>20500000</v>
      </c>
      <c r="O99" s="429">
        <f>SUM(O100:O102)</f>
        <v>0</v>
      </c>
      <c r="P99" s="430">
        <f>SUM(P100:P102)</f>
        <v>0</v>
      </c>
      <c r="Q99" s="429">
        <f>SUM(Q100:Q102)</f>
        <v>0</v>
      </c>
      <c r="R99" s="430"/>
      <c r="S99" s="429"/>
      <c r="T99" s="430"/>
      <c r="U99" s="429"/>
      <c r="V99" s="430"/>
      <c r="W99" s="429"/>
      <c r="X99" s="430"/>
      <c r="Y99" s="429"/>
      <c r="Z99" s="430"/>
      <c r="AA99" s="429"/>
      <c r="AB99" s="430"/>
      <c r="AC99" s="429"/>
      <c r="AD99" s="431">
        <f>N99+P99+R99+T99+V99+X99+Z99+AB99</f>
        <v>20500000</v>
      </c>
      <c r="AE99" s="429">
        <f>AE100</f>
        <v>0</v>
      </c>
      <c r="AF99" s="432">
        <f>SUM(AF100:AF102)</f>
        <v>0</v>
      </c>
      <c r="AG99" s="433"/>
      <c r="AH99" s="433"/>
      <c r="AI99" s="434"/>
      <c r="AJ99" s="488"/>
    </row>
    <row r="100" spans="1:36" ht="53.25" customHeight="1">
      <c r="A100" s="1215" t="s">
        <v>175</v>
      </c>
      <c r="B100" s="491"/>
      <c r="C100" s="435" t="s">
        <v>1353</v>
      </c>
      <c r="D100" s="435">
        <v>1</v>
      </c>
      <c r="E100" s="537"/>
      <c r="F100" s="493"/>
      <c r="G100" s="1201" t="s">
        <v>176</v>
      </c>
      <c r="H100" s="1201" t="s">
        <v>177</v>
      </c>
      <c r="I100" s="1201">
        <v>0</v>
      </c>
      <c r="J100" s="1201">
        <v>8</v>
      </c>
      <c r="K100" s="1201">
        <v>5</v>
      </c>
      <c r="L100" s="1202"/>
      <c r="M100" s="1205"/>
      <c r="N100" s="1031">
        <v>20500000</v>
      </c>
      <c r="O100" s="1031"/>
      <c r="P100" s="1031"/>
      <c r="Q100" s="1031"/>
      <c r="R100" s="1031"/>
      <c r="S100" s="1031"/>
      <c r="T100" s="1031"/>
      <c r="U100" s="1031"/>
      <c r="V100" s="1031"/>
      <c r="W100" s="1031"/>
      <c r="X100" s="1031"/>
      <c r="Y100" s="1031"/>
      <c r="Z100" s="1031"/>
      <c r="AA100" s="1031"/>
      <c r="AB100" s="1031"/>
      <c r="AC100" s="1031"/>
      <c r="AD100" s="1068">
        <f>N100</f>
        <v>20500000</v>
      </c>
      <c r="AE100" s="1186"/>
      <c r="AF100" s="1188" t="s">
        <v>1263</v>
      </c>
      <c r="AG100" s="1191" t="s">
        <v>1354</v>
      </c>
      <c r="AH100" s="1193"/>
      <c r="AI100" s="1195" t="s">
        <v>170</v>
      </c>
      <c r="AJ100" s="488"/>
    </row>
    <row r="101" spans="1:36" ht="32.25" customHeight="1">
      <c r="A101" s="1216"/>
      <c r="B101" s="497"/>
      <c r="C101" s="440" t="s">
        <v>1355</v>
      </c>
      <c r="D101" s="440">
        <v>1</v>
      </c>
      <c r="E101" s="538"/>
      <c r="F101" s="317"/>
      <c r="G101" s="848"/>
      <c r="H101" s="848"/>
      <c r="I101" s="848"/>
      <c r="J101" s="848"/>
      <c r="K101" s="848"/>
      <c r="L101" s="1203"/>
      <c r="M101" s="1206"/>
      <c r="N101" s="1031"/>
      <c r="O101" s="1031"/>
      <c r="P101" s="1031"/>
      <c r="Q101" s="1031"/>
      <c r="R101" s="1031"/>
      <c r="S101" s="1031"/>
      <c r="T101" s="1031"/>
      <c r="U101" s="1031"/>
      <c r="V101" s="1031"/>
      <c r="W101" s="1031"/>
      <c r="X101" s="1031"/>
      <c r="Y101" s="1031"/>
      <c r="Z101" s="1031"/>
      <c r="AA101" s="1031"/>
      <c r="AB101" s="1031"/>
      <c r="AC101" s="1031"/>
      <c r="AD101" s="1069"/>
      <c r="AE101" s="1187"/>
      <c r="AF101" s="1189"/>
      <c r="AG101" s="1191"/>
      <c r="AH101" s="1193"/>
      <c r="AI101" s="1195"/>
      <c r="AJ101" s="488"/>
    </row>
    <row r="102" spans="1:35" ht="41.25" customHeight="1" thickBot="1">
      <c r="A102" s="1216"/>
      <c r="B102" s="500"/>
      <c r="C102" s="440" t="s">
        <v>1356</v>
      </c>
      <c r="D102" s="441">
        <v>4</v>
      </c>
      <c r="E102" s="539"/>
      <c r="F102" s="511"/>
      <c r="G102" s="848"/>
      <c r="H102" s="848"/>
      <c r="I102" s="848"/>
      <c r="J102" s="848"/>
      <c r="K102" s="848"/>
      <c r="L102" s="1204"/>
      <c r="M102" s="1207"/>
      <c r="N102" s="1031"/>
      <c r="O102" s="1031"/>
      <c r="P102" s="1031"/>
      <c r="Q102" s="1031"/>
      <c r="R102" s="1031"/>
      <c r="S102" s="1031"/>
      <c r="T102" s="1031"/>
      <c r="U102" s="1031"/>
      <c r="V102" s="1031"/>
      <c r="W102" s="1031"/>
      <c r="X102" s="1031"/>
      <c r="Y102" s="1031"/>
      <c r="Z102" s="1031"/>
      <c r="AA102" s="1031"/>
      <c r="AB102" s="1031"/>
      <c r="AC102" s="1031"/>
      <c r="AD102" s="1069"/>
      <c r="AE102" s="1187"/>
      <c r="AF102" s="1190"/>
      <c r="AG102" s="1192"/>
      <c r="AH102" s="1194"/>
      <c r="AI102" s="1196"/>
    </row>
    <row r="103" spans="1:36" ht="53.25" customHeight="1">
      <c r="A103" s="1216"/>
      <c r="B103" s="540"/>
      <c r="C103" s="541" t="s">
        <v>1357</v>
      </c>
      <c r="D103" s="435"/>
      <c r="E103" s="537"/>
      <c r="F103" s="493"/>
      <c r="G103" s="1218" t="s">
        <v>179</v>
      </c>
      <c r="H103" s="1218" t="s">
        <v>180</v>
      </c>
      <c r="I103" s="1218">
        <v>0</v>
      </c>
      <c r="J103" s="1218"/>
      <c r="K103" s="1208"/>
      <c r="L103" s="1211"/>
      <c r="M103" s="1205"/>
      <c r="N103" s="1031"/>
      <c r="O103" s="1031"/>
      <c r="P103" s="1031"/>
      <c r="Q103" s="1031"/>
      <c r="R103" s="1031"/>
      <c r="S103" s="1031"/>
      <c r="T103" s="1031"/>
      <c r="U103" s="1031"/>
      <c r="V103" s="1031"/>
      <c r="W103" s="1031"/>
      <c r="X103" s="1031"/>
      <c r="Y103" s="1031"/>
      <c r="Z103" s="1031"/>
      <c r="AA103" s="1031"/>
      <c r="AB103" s="1031"/>
      <c r="AC103" s="1031"/>
      <c r="AD103" s="1069"/>
      <c r="AE103" s="1187"/>
      <c r="AF103" s="1188" t="s">
        <v>1263</v>
      </c>
      <c r="AG103" s="1191" t="s">
        <v>1354</v>
      </c>
      <c r="AH103" s="1193"/>
      <c r="AI103" s="1195" t="s">
        <v>170</v>
      </c>
      <c r="AJ103" s="488"/>
    </row>
    <row r="104" spans="1:36" ht="63" customHeight="1">
      <c r="A104" s="1216"/>
      <c r="B104" s="456"/>
      <c r="C104" s="542" t="s">
        <v>1358</v>
      </c>
      <c r="D104" s="440"/>
      <c r="E104" s="538"/>
      <c r="F104" s="317"/>
      <c r="G104" s="848"/>
      <c r="H104" s="848"/>
      <c r="I104" s="848"/>
      <c r="J104" s="848"/>
      <c r="K104" s="1209"/>
      <c r="L104" s="1212"/>
      <c r="M104" s="1206"/>
      <c r="N104" s="1031"/>
      <c r="O104" s="1031"/>
      <c r="P104" s="1031"/>
      <c r="Q104" s="1031"/>
      <c r="R104" s="1031"/>
      <c r="S104" s="1031"/>
      <c r="T104" s="1031"/>
      <c r="U104" s="1031"/>
      <c r="V104" s="1031"/>
      <c r="W104" s="1031"/>
      <c r="X104" s="1031"/>
      <c r="Y104" s="1031"/>
      <c r="Z104" s="1031"/>
      <c r="AA104" s="1031"/>
      <c r="AB104" s="1031"/>
      <c r="AC104" s="1031"/>
      <c r="AD104" s="1069"/>
      <c r="AE104" s="1187"/>
      <c r="AF104" s="1189"/>
      <c r="AG104" s="1191"/>
      <c r="AH104" s="1193"/>
      <c r="AI104" s="1195"/>
      <c r="AJ104" s="488"/>
    </row>
    <row r="105" spans="1:36" ht="63" customHeight="1" thickBot="1">
      <c r="A105" s="1216"/>
      <c r="B105" s="456"/>
      <c r="C105" s="543" t="s">
        <v>1359</v>
      </c>
      <c r="D105" s="440"/>
      <c r="E105" s="538"/>
      <c r="F105" s="317"/>
      <c r="G105" s="848"/>
      <c r="H105" s="848"/>
      <c r="I105" s="848"/>
      <c r="J105" s="848"/>
      <c r="K105" s="1209"/>
      <c r="L105" s="1212"/>
      <c r="M105" s="1206"/>
      <c r="N105" s="1068"/>
      <c r="O105" s="1068"/>
      <c r="P105" s="1068"/>
      <c r="Q105" s="1068"/>
      <c r="R105" s="1068"/>
      <c r="S105" s="1068"/>
      <c r="T105" s="1068"/>
      <c r="U105" s="1068"/>
      <c r="V105" s="1068"/>
      <c r="W105" s="1068"/>
      <c r="X105" s="1068"/>
      <c r="Y105" s="1068"/>
      <c r="Z105" s="1068"/>
      <c r="AA105" s="1068"/>
      <c r="AB105" s="1068"/>
      <c r="AC105" s="1068"/>
      <c r="AD105" s="1069"/>
      <c r="AE105" s="1187"/>
      <c r="AF105" s="1189"/>
      <c r="AG105" s="1198"/>
      <c r="AH105" s="1199"/>
      <c r="AI105" s="1200"/>
      <c r="AJ105" s="488"/>
    </row>
    <row r="106" spans="1:35" ht="50.25" customHeight="1" thickBot="1">
      <c r="A106" s="1217"/>
      <c r="B106" s="536"/>
      <c r="C106" s="543" t="s">
        <v>1360</v>
      </c>
      <c r="D106" s="441"/>
      <c r="E106" s="539"/>
      <c r="F106" s="511"/>
      <c r="G106" s="1219"/>
      <c r="H106" s="1219"/>
      <c r="I106" s="1219"/>
      <c r="J106" s="1219"/>
      <c r="K106" s="1210"/>
      <c r="L106" s="1213"/>
      <c r="M106" s="1214"/>
      <c r="N106" s="544"/>
      <c r="O106" s="545"/>
      <c r="P106" s="546"/>
      <c r="Q106" s="545"/>
      <c r="R106" s="545"/>
      <c r="S106" s="545"/>
      <c r="T106" s="545"/>
      <c r="U106" s="545"/>
      <c r="V106" s="545"/>
      <c r="W106" s="545"/>
      <c r="X106" s="545"/>
      <c r="Y106" s="545"/>
      <c r="Z106" s="545"/>
      <c r="AA106" s="545"/>
      <c r="AB106" s="545">
        <v>22300000</v>
      </c>
      <c r="AC106" s="545"/>
      <c r="AD106" s="547">
        <f>AB106</f>
        <v>22300000</v>
      </c>
      <c r="AE106" s="548"/>
      <c r="AF106" s="1197"/>
      <c r="AG106" s="1192"/>
      <c r="AH106" s="1194"/>
      <c r="AI106" s="1196"/>
    </row>
    <row r="107" spans="1:35" ht="15">
      <c r="A107" s="1119"/>
      <c r="B107" s="1119"/>
      <c r="C107" s="1119"/>
      <c r="D107" s="1119"/>
      <c r="E107" s="1119"/>
      <c r="F107" s="1119"/>
      <c r="G107" s="405"/>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405"/>
      <c r="AF107" s="405"/>
      <c r="AG107" s="405"/>
      <c r="AH107" s="405"/>
      <c r="AI107" s="405"/>
    </row>
    <row r="108" spans="1:35" ht="15">
      <c r="A108" s="253" t="s">
        <v>1089</v>
      </c>
      <c r="B108" s="1034" t="s">
        <v>56</v>
      </c>
      <c r="C108" s="1035"/>
      <c r="D108" s="1035"/>
      <c r="E108" s="1035"/>
      <c r="F108" s="1035"/>
      <c r="G108" s="1035"/>
      <c r="H108" s="1035"/>
      <c r="I108" s="1035"/>
      <c r="J108" s="1035"/>
      <c r="K108" s="1035"/>
      <c r="L108" s="1035"/>
      <c r="M108" s="1035"/>
      <c r="N108" s="1035"/>
      <c r="O108" s="1035"/>
      <c r="P108" s="1035"/>
      <c r="Q108" s="1035"/>
      <c r="R108" s="1056"/>
      <c r="S108" s="254"/>
      <c r="T108" s="1052"/>
      <c r="U108" s="1053"/>
      <c r="V108" s="1053"/>
      <c r="W108" s="1053"/>
      <c r="X108" s="1053"/>
      <c r="Y108" s="1053"/>
      <c r="Z108" s="1053"/>
      <c r="AA108" s="1053"/>
      <c r="AB108" s="1053"/>
      <c r="AC108" s="1053"/>
      <c r="AD108" s="1053"/>
      <c r="AE108" s="1053"/>
      <c r="AF108" s="1053"/>
      <c r="AG108" s="1053"/>
      <c r="AH108" s="1053"/>
      <c r="AI108" s="1053"/>
    </row>
    <row r="109" spans="1:35" ht="15">
      <c r="A109" s="306" t="s">
        <v>1123</v>
      </c>
      <c r="B109" s="1034" t="s">
        <v>255</v>
      </c>
      <c r="C109" s="1035"/>
      <c r="D109" s="1035"/>
      <c r="E109" s="1035"/>
      <c r="F109" s="1035"/>
      <c r="G109" s="1035"/>
      <c r="H109" s="1035"/>
      <c r="I109" s="1035"/>
      <c r="J109" s="1035"/>
      <c r="K109" s="1035"/>
      <c r="L109" s="1035"/>
      <c r="M109" s="1035"/>
      <c r="N109" s="1035"/>
      <c r="O109" s="1035"/>
      <c r="P109" s="1035"/>
      <c r="Q109" s="1035"/>
      <c r="R109" s="1056"/>
      <c r="S109" s="309"/>
      <c r="T109" s="309"/>
      <c r="U109" s="310"/>
      <c r="V109" s="310"/>
      <c r="W109" s="310"/>
      <c r="X109" s="310"/>
      <c r="Y109" s="310"/>
      <c r="Z109" s="310"/>
      <c r="AA109" s="310"/>
      <c r="AB109" s="310"/>
      <c r="AC109" s="310"/>
      <c r="AD109" s="310"/>
      <c r="AE109" s="310"/>
      <c r="AF109" s="310"/>
      <c r="AG109" s="310"/>
      <c r="AH109" s="310"/>
      <c r="AI109" s="310"/>
    </row>
    <row r="110" spans="1:35" ht="15">
      <c r="A110" s="306" t="s">
        <v>1122</v>
      </c>
      <c r="B110" s="1034" t="s">
        <v>1257</v>
      </c>
      <c r="C110" s="1035"/>
      <c r="D110" s="1035"/>
      <c r="E110" s="1035"/>
      <c r="F110" s="1035"/>
      <c r="G110" s="1035"/>
      <c r="H110" s="1035"/>
      <c r="I110" s="1035"/>
      <c r="J110" s="1035"/>
      <c r="K110" s="1035"/>
      <c r="L110" s="1035"/>
      <c r="M110" s="1035"/>
      <c r="N110" s="1035"/>
      <c r="O110" s="1035"/>
      <c r="P110" s="1035"/>
      <c r="Q110" s="1035"/>
      <c r="R110" s="1035"/>
      <c r="S110" s="309"/>
      <c r="T110" s="309"/>
      <c r="U110" s="310"/>
      <c r="V110" s="310"/>
      <c r="W110" s="310"/>
      <c r="X110" s="310"/>
      <c r="Y110" s="310"/>
      <c r="Z110" s="310"/>
      <c r="AA110" s="310"/>
      <c r="AB110" s="310"/>
      <c r="AC110" s="310"/>
      <c r="AD110" s="310"/>
      <c r="AE110" s="310"/>
      <c r="AF110" s="310"/>
      <c r="AG110" s="310"/>
      <c r="AH110" s="310"/>
      <c r="AI110" s="310"/>
    </row>
    <row r="111" spans="1:35" ht="23.25" thickBot="1">
      <c r="A111" s="253" t="s">
        <v>1121</v>
      </c>
      <c r="B111" s="1130" t="s">
        <v>1258</v>
      </c>
      <c r="C111" s="1131"/>
      <c r="D111" s="1131"/>
      <c r="E111" s="1131"/>
      <c r="F111" s="1131"/>
      <c r="G111" s="1131"/>
      <c r="H111" s="1131"/>
      <c r="I111" s="1131"/>
      <c r="J111" s="1131"/>
      <c r="K111" s="1131"/>
      <c r="L111" s="1131"/>
      <c r="M111" s="1132"/>
      <c r="N111" s="1133" t="s">
        <v>1090</v>
      </c>
      <c r="O111" s="1134"/>
      <c r="P111" s="1134"/>
      <c r="Q111" s="1134"/>
      <c r="R111" s="1134"/>
      <c r="S111" s="1134"/>
      <c r="T111" s="1134"/>
      <c r="U111" s="1134"/>
      <c r="V111" s="1134"/>
      <c r="W111" s="1134"/>
      <c r="X111" s="1134"/>
      <c r="Y111" s="1134"/>
      <c r="Z111" s="1134"/>
      <c r="AA111" s="1134"/>
      <c r="AB111" s="1134"/>
      <c r="AC111" s="1134"/>
      <c r="AD111" s="1134"/>
      <c r="AE111" s="1135"/>
      <c r="AF111" s="1136" t="s">
        <v>1091</v>
      </c>
      <c r="AG111" s="1137"/>
      <c r="AH111" s="1137"/>
      <c r="AI111" s="1138"/>
    </row>
    <row r="112" spans="1:35" ht="15">
      <c r="A112" s="1120" t="s">
        <v>1125</v>
      </c>
      <c r="B112" s="1039" t="s">
        <v>1092</v>
      </c>
      <c r="C112" s="1039"/>
      <c r="D112" s="1039"/>
      <c r="E112" s="1039"/>
      <c r="F112" s="1039"/>
      <c r="G112" s="1122" t="s">
        <v>1093</v>
      </c>
      <c r="H112" s="1123"/>
      <c r="I112" s="1126" t="s">
        <v>1094</v>
      </c>
      <c r="J112" s="1126" t="s">
        <v>1095</v>
      </c>
      <c r="K112" s="1139" t="s">
        <v>1124</v>
      </c>
      <c r="L112" s="1141" t="s">
        <v>1096</v>
      </c>
      <c r="M112" s="1143" t="s">
        <v>1097</v>
      </c>
      <c r="N112" s="1145" t="s">
        <v>1098</v>
      </c>
      <c r="O112" s="1129"/>
      <c r="P112" s="1128" t="s">
        <v>1099</v>
      </c>
      <c r="Q112" s="1129"/>
      <c r="R112" s="1128" t="s">
        <v>1100</v>
      </c>
      <c r="S112" s="1129"/>
      <c r="T112" s="1128" t="s">
        <v>1101</v>
      </c>
      <c r="U112" s="1129"/>
      <c r="V112" s="1128" t="s">
        <v>1102</v>
      </c>
      <c r="W112" s="1129"/>
      <c r="X112" s="1128" t="s">
        <v>1103</v>
      </c>
      <c r="Y112" s="1129"/>
      <c r="Z112" s="1128" t="s">
        <v>1104</v>
      </c>
      <c r="AA112" s="1129"/>
      <c r="AB112" s="1128" t="s">
        <v>1105</v>
      </c>
      <c r="AC112" s="1129"/>
      <c r="AD112" s="1128" t="s">
        <v>1106</v>
      </c>
      <c r="AE112" s="1158"/>
      <c r="AF112" s="1159" t="s">
        <v>1107</v>
      </c>
      <c r="AG112" s="1149" t="s">
        <v>1108</v>
      </c>
      <c r="AH112" s="1150" t="s">
        <v>1109</v>
      </c>
      <c r="AI112" s="1151" t="s">
        <v>1110</v>
      </c>
    </row>
    <row r="113" spans="1:35" ht="36.75" thickBot="1">
      <c r="A113" s="1121"/>
      <c r="B113" s="1039"/>
      <c r="C113" s="1039"/>
      <c r="D113" s="1039"/>
      <c r="E113" s="1039"/>
      <c r="F113" s="1039"/>
      <c r="G113" s="1124"/>
      <c r="H113" s="1125"/>
      <c r="I113" s="1127" t="s">
        <v>1094</v>
      </c>
      <c r="J113" s="1127"/>
      <c r="K113" s="1140"/>
      <c r="L113" s="1142"/>
      <c r="M113" s="1144"/>
      <c r="N113" s="406" t="s">
        <v>1111</v>
      </c>
      <c r="O113" s="407" t="s">
        <v>1112</v>
      </c>
      <c r="P113" s="408" t="s">
        <v>1111</v>
      </c>
      <c r="Q113" s="407" t="s">
        <v>1112</v>
      </c>
      <c r="R113" s="408" t="s">
        <v>1111</v>
      </c>
      <c r="S113" s="407" t="s">
        <v>1112</v>
      </c>
      <c r="T113" s="408" t="s">
        <v>1111</v>
      </c>
      <c r="U113" s="407" t="s">
        <v>1112</v>
      </c>
      <c r="V113" s="408" t="s">
        <v>1111</v>
      </c>
      <c r="W113" s="407" t="s">
        <v>1112</v>
      </c>
      <c r="X113" s="408" t="s">
        <v>1111</v>
      </c>
      <c r="Y113" s="407" t="s">
        <v>1112</v>
      </c>
      <c r="Z113" s="408" t="s">
        <v>1111</v>
      </c>
      <c r="AA113" s="407" t="s">
        <v>1113</v>
      </c>
      <c r="AB113" s="408" t="s">
        <v>1111</v>
      </c>
      <c r="AC113" s="407" t="s">
        <v>1113</v>
      </c>
      <c r="AD113" s="408" t="s">
        <v>1111</v>
      </c>
      <c r="AE113" s="409" t="s">
        <v>1113</v>
      </c>
      <c r="AF113" s="1159"/>
      <c r="AG113" s="1149"/>
      <c r="AH113" s="1150"/>
      <c r="AI113" s="1151"/>
    </row>
    <row r="114" spans="1:35" ht="34.5" thickBot="1">
      <c r="A114" s="410" t="s">
        <v>1259</v>
      </c>
      <c r="B114" s="1045" t="s">
        <v>1260</v>
      </c>
      <c r="C114" s="1045"/>
      <c r="D114" s="1045"/>
      <c r="E114" s="1045"/>
      <c r="F114" s="1045"/>
      <c r="G114" s="1152" t="s">
        <v>1261</v>
      </c>
      <c r="H114" s="1153"/>
      <c r="I114" s="411">
        <v>0</v>
      </c>
      <c r="J114" s="412">
        <v>8</v>
      </c>
      <c r="K114" s="413">
        <v>5</v>
      </c>
      <c r="L114" s="414"/>
      <c r="M114" s="415"/>
      <c r="N114" s="416">
        <v>0</v>
      </c>
      <c r="O114" s="417">
        <v>0</v>
      </c>
      <c r="P114" s="417">
        <v>0</v>
      </c>
      <c r="Q114" s="417">
        <v>0</v>
      </c>
      <c r="R114" s="417">
        <v>0</v>
      </c>
      <c r="S114" s="417">
        <v>0</v>
      </c>
      <c r="T114" s="417">
        <v>0</v>
      </c>
      <c r="U114" s="417">
        <v>0</v>
      </c>
      <c r="V114" s="417">
        <v>0</v>
      </c>
      <c r="W114" s="417">
        <v>0</v>
      </c>
      <c r="X114" s="417">
        <v>0</v>
      </c>
      <c r="Y114" s="417">
        <v>0</v>
      </c>
      <c r="Z114" s="417">
        <v>0</v>
      </c>
      <c r="AA114" s="417">
        <v>0</v>
      </c>
      <c r="AB114" s="417">
        <v>0</v>
      </c>
      <c r="AC114" s="417">
        <v>0</v>
      </c>
      <c r="AD114" s="417">
        <v>0</v>
      </c>
      <c r="AE114" s="418">
        <v>0</v>
      </c>
      <c r="AF114" s="419">
        <v>0</v>
      </c>
      <c r="AG114" s="420"/>
      <c r="AH114" s="420"/>
      <c r="AI114" s="421"/>
    </row>
    <row r="115" spans="1:35" ht="15.75" thickBot="1">
      <c r="A115" s="1154"/>
      <c r="B115" s="1155"/>
      <c r="C115" s="1155"/>
      <c r="D115" s="1155"/>
      <c r="E115" s="1155"/>
      <c r="F115" s="1155"/>
      <c r="G115" s="1156"/>
      <c r="H115" s="1156"/>
      <c r="I115" s="1156"/>
      <c r="J115" s="1156"/>
      <c r="K115" s="1156"/>
      <c r="L115" s="1156"/>
      <c r="M115" s="1156"/>
      <c r="N115" s="1156"/>
      <c r="O115" s="1156"/>
      <c r="P115" s="1156"/>
      <c r="Q115" s="1156"/>
      <c r="R115" s="1156"/>
      <c r="S115" s="1156"/>
      <c r="T115" s="1156"/>
      <c r="U115" s="1156"/>
      <c r="V115" s="1156"/>
      <c r="W115" s="1156"/>
      <c r="X115" s="1156"/>
      <c r="Y115" s="1156"/>
      <c r="Z115" s="1156"/>
      <c r="AA115" s="1156"/>
      <c r="AB115" s="1156"/>
      <c r="AC115" s="1156"/>
      <c r="AD115" s="1156"/>
      <c r="AE115" s="1156"/>
      <c r="AF115" s="1156"/>
      <c r="AG115" s="1156"/>
      <c r="AH115" s="1156"/>
      <c r="AI115" s="1157"/>
    </row>
    <row r="116" spans="1:35" ht="34.5" thickBot="1">
      <c r="A116" s="422" t="s">
        <v>17</v>
      </c>
      <c r="B116" s="423" t="s">
        <v>1114</v>
      </c>
      <c r="C116" s="423" t="s">
        <v>1115</v>
      </c>
      <c r="D116" s="423" t="s">
        <v>1116</v>
      </c>
      <c r="E116" s="423" t="s">
        <v>1117</v>
      </c>
      <c r="F116" s="423" t="s">
        <v>1118</v>
      </c>
      <c r="G116" s="424" t="s">
        <v>1129</v>
      </c>
      <c r="H116" s="425" t="s">
        <v>1119</v>
      </c>
      <c r="I116" s="426"/>
      <c r="J116" s="474"/>
      <c r="K116" s="474"/>
      <c r="L116" s="426"/>
      <c r="M116" s="427"/>
      <c r="N116" s="428">
        <v>0</v>
      </c>
      <c r="O116" s="429">
        <v>0</v>
      </c>
      <c r="P116" s="430">
        <v>0</v>
      </c>
      <c r="Q116" s="429">
        <v>0</v>
      </c>
      <c r="R116" s="430"/>
      <c r="S116" s="429"/>
      <c r="T116" s="430"/>
      <c r="U116" s="429"/>
      <c r="V116" s="430"/>
      <c r="W116" s="429"/>
      <c r="X116" s="430"/>
      <c r="Y116" s="429"/>
      <c r="Z116" s="430"/>
      <c r="AA116" s="429"/>
      <c r="AB116" s="430"/>
      <c r="AC116" s="429"/>
      <c r="AD116" s="431">
        <v>0</v>
      </c>
      <c r="AE116" s="429">
        <v>0</v>
      </c>
      <c r="AF116" s="432">
        <v>0</v>
      </c>
      <c r="AG116" s="433"/>
      <c r="AH116" s="433"/>
      <c r="AI116" s="434"/>
    </row>
    <row r="117" spans="1:35" ht="68.25" thickBot="1">
      <c r="A117" s="1215" t="s">
        <v>1262</v>
      </c>
      <c r="B117" s="1229"/>
      <c r="C117" s="435" t="s">
        <v>1528</v>
      </c>
      <c r="D117" s="435"/>
      <c r="E117" s="436"/>
      <c r="F117" s="437"/>
      <c r="G117" s="1260" t="s">
        <v>1490</v>
      </c>
      <c r="H117" s="1170" t="s">
        <v>1491</v>
      </c>
      <c r="I117" s="1250"/>
      <c r="J117" s="740">
        <v>1</v>
      </c>
      <c r="K117" s="735">
        <v>1</v>
      </c>
      <c r="L117" s="1256"/>
      <c r="M117" s="1243"/>
      <c r="N117" s="1245"/>
      <c r="O117" s="249"/>
      <c r="P117" s="438"/>
      <c r="Q117" s="439"/>
      <c r="R117" s="684">
        <v>2000000</v>
      </c>
      <c r="S117" s="439"/>
      <c r="T117" s="439"/>
      <c r="U117" s="439"/>
      <c r="V117" s="439"/>
      <c r="W117" s="439"/>
      <c r="X117" s="439"/>
      <c r="Y117" s="439"/>
      <c r="Z117" s="439"/>
      <c r="AA117" s="439"/>
      <c r="AB117" s="250"/>
      <c r="AC117" s="250"/>
      <c r="AD117" s="1031">
        <v>10748</v>
      </c>
      <c r="AE117" s="1031"/>
      <c r="AF117" s="1095" t="s">
        <v>1263</v>
      </c>
      <c r="AG117" s="1032" t="s">
        <v>1264</v>
      </c>
      <c r="AH117" s="1032"/>
      <c r="AI117" s="422" t="s">
        <v>1265</v>
      </c>
    </row>
    <row r="118" spans="1:35" ht="56.25">
      <c r="A118" s="1216"/>
      <c r="B118" s="1088"/>
      <c r="C118" s="440" t="s">
        <v>1529</v>
      </c>
      <c r="D118" s="440"/>
      <c r="E118" s="436"/>
      <c r="F118" s="437"/>
      <c r="G118" s="1170"/>
      <c r="H118" s="1170"/>
      <c r="I118" s="1251"/>
      <c r="J118" s="740">
        <v>5</v>
      </c>
      <c r="K118" s="735">
        <v>2</v>
      </c>
      <c r="L118" s="1256"/>
      <c r="M118" s="1243"/>
      <c r="N118" s="1246"/>
      <c r="O118" s="249"/>
      <c r="P118" s="304"/>
      <c r="Q118" s="250"/>
      <c r="R118" s="685"/>
      <c r="S118" s="250"/>
      <c r="T118" s="250"/>
      <c r="U118" s="250"/>
      <c r="V118" s="250"/>
      <c r="W118" s="250"/>
      <c r="X118" s="250"/>
      <c r="Y118" s="250"/>
      <c r="Z118" s="250"/>
      <c r="AA118" s="250"/>
      <c r="AB118" s="250"/>
      <c r="AC118" s="250"/>
      <c r="AD118" s="1031"/>
      <c r="AE118" s="1031"/>
      <c r="AF118" s="1075"/>
      <c r="AG118" s="1032"/>
      <c r="AH118" s="1032"/>
      <c r="AI118" s="1215"/>
    </row>
    <row r="119" spans="1:35" ht="45">
      <c r="A119" s="1216"/>
      <c r="B119" s="1088"/>
      <c r="C119" s="440" t="s">
        <v>1530</v>
      </c>
      <c r="D119" s="440"/>
      <c r="E119" s="436"/>
      <c r="F119" s="437"/>
      <c r="G119" s="1170"/>
      <c r="H119" s="1170"/>
      <c r="I119" s="1251"/>
      <c r="J119" s="740">
        <v>1</v>
      </c>
      <c r="K119" s="735">
        <v>1</v>
      </c>
      <c r="L119" s="1256"/>
      <c r="M119" s="1243"/>
      <c r="N119" s="1246"/>
      <c r="O119" s="249"/>
      <c r="P119" s="251"/>
      <c r="Q119" s="250"/>
      <c r="R119" s="685">
        <v>249700000</v>
      </c>
      <c r="S119" s="250"/>
      <c r="T119" s="250"/>
      <c r="U119" s="250"/>
      <c r="V119" s="250"/>
      <c r="W119" s="250"/>
      <c r="X119" s="250"/>
      <c r="Y119" s="250"/>
      <c r="Z119" s="250"/>
      <c r="AA119" s="250"/>
      <c r="AB119" s="250"/>
      <c r="AC119" s="250"/>
      <c r="AD119" s="1031"/>
      <c r="AE119" s="1031"/>
      <c r="AF119" s="1075"/>
      <c r="AG119" s="1032"/>
      <c r="AH119" s="1032"/>
      <c r="AI119" s="1216"/>
    </row>
    <row r="120" spans="1:35" ht="113.25" thickBot="1">
      <c r="A120" s="1217"/>
      <c r="B120" s="1239"/>
      <c r="C120" s="441" t="s">
        <v>1266</v>
      </c>
      <c r="D120" s="441"/>
      <c r="E120" s="436"/>
      <c r="F120" s="437"/>
      <c r="G120" s="1238"/>
      <c r="H120" s="1238"/>
      <c r="I120" s="1252"/>
      <c r="J120" s="740">
        <v>1</v>
      </c>
      <c r="K120" s="735">
        <v>1</v>
      </c>
      <c r="L120" s="1257"/>
      <c r="M120" s="1244"/>
      <c r="N120" s="1247"/>
      <c r="O120" s="442"/>
      <c r="P120" s="443"/>
      <c r="Q120" s="444"/>
      <c r="R120" s="686"/>
      <c r="S120" s="444"/>
      <c r="T120" s="444"/>
      <c r="U120" s="444"/>
      <c r="V120" s="444"/>
      <c r="W120" s="444"/>
      <c r="X120" s="444"/>
      <c r="Y120" s="444"/>
      <c r="Z120" s="444"/>
      <c r="AA120" s="444"/>
      <c r="AB120" s="444"/>
      <c r="AC120" s="444"/>
      <c r="AD120" s="1249"/>
      <c r="AE120" s="1249"/>
      <c r="AF120" s="1224"/>
      <c r="AG120" s="1226"/>
      <c r="AH120" s="1226"/>
      <c r="AI120" s="1216"/>
    </row>
    <row r="121" ht="6.75" customHeight="1"/>
    <row r="122" spans="1:35" ht="18.75" customHeight="1">
      <c r="A122" s="253" t="s">
        <v>1089</v>
      </c>
      <c r="B122" s="1034" t="s">
        <v>56</v>
      </c>
      <c r="C122" s="1035"/>
      <c r="D122" s="1035"/>
      <c r="E122" s="1035"/>
      <c r="F122" s="1035"/>
      <c r="G122" s="1035"/>
      <c r="H122" s="1035"/>
      <c r="I122" s="1035"/>
      <c r="J122" s="1035"/>
      <c r="K122" s="1035"/>
      <c r="L122" s="1035"/>
      <c r="M122" s="1035"/>
      <c r="N122" s="1035"/>
      <c r="O122" s="1035"/>
      <c r="P122" s="1035"/>
      <c r="Q122" s="1035"/>
      <c r="R122" s="1056"/>
      <c r="S122" s="254"/>
      <c r="T122" s="1052"/>
      <c r="U122" s="1053"/>
      <c r="V122" s="1053"/>
      <c r="W122" s="1053"/>
      <c r="X122" s="1053"/>
      <c r="Y122" s="1053"/>
      <c r="Z122" s="1053"/>
      <c r="AA122" s="1053"/>
      <c r="AB122" s="1053"/>
      <c r="AC122" s="1053"/>
      <c r="AD122" s="1053"/>
      <c r="AE122" s="1053"/>
      <c r="AF122" s="1053"/>
      <c r="AG122" s="1053"/>
      <c r="AH122" s="1053"/>
      <c r="AI122" s="1053"/>
    </row>
    <row r="123" spans="1:35" ht="18.75" customHeight="1">
      <c r="A123" s="312" t="s">
        <v>1123</v>
      </c>
      <c r="B123" s="1034" t="s">
        <v>1284</v>
      </c>
      <c r="C123" s="1035"/>
      <c r="D123" s="1035"/>
      <c r="E123" s="1035"/>
      <c r="F123" s="1035"/>
      <c r="G123" s="1035"/>
      <c r="H123" s="1035"/>
      <c r="I123" s="1035"/>
      <c r="J123" s="1035"/>
      <c r="K123" s="1035"/>
      <c r="L123" s="1035"/>
      <c r="M123" s="1035"/>
      <c r="N123" s="1035"/>
      <c r="O123" s="1035"/>
      <c r="P123" s="1035"/>
      <c r="Q123" s="1035"/>
      <c r="R123" s="1056"/>
      <c r="S123" s="315"/>
      <c r="T123" s="315"/>
      <c r="U123" s="316"/>
      <c r="V123" s="316"/>
      <c r="W123" s="316"/>
      <c r="X123" s="316"/>
      <c r="Y123" s="316"/>
      <c r="Z123" s="316"/>
      <c r="AA123" s="316"/>
      <c r="AB123" s="316"/>
      <c r="AC123" s="316"/>
      <c r="AD123" s="316"/>
      <c r="AE123" s="316"/>
      <c r="AF123" s="316"/>
      <c r="AG123" s="316"/>
      <c r="AH123" s="316"/>
      <c r="AI123" s="316"/>
    </row>
    <row r="124" spans="1:35" ht="18.75" customHeight="1">
      <c r="A124" s="312" t="s">
        <v>1122</v>
      </c>
      <c r="B124" s="1034" t="s">
        <v>1285</v>
      </c>
      <c r="C124" s="1035"/>
      <c r="D124" s="1035"/>
      <c r="E124" s="1035"/>
      <c r="F124" s="1035"/>
      <c r="G124" s="1035"/>
      <c r="H124" s="1035"/>
      <c r="I124" s="1035"/>
      <c r="J124" s="1035"/>
      <c r="K124" s="1035"/>
      <c r="L124" s="1035"/>
      <c r="M124" s="1035"/>
      <c r="N124" s="1035"/>
      <c r="O124" s="1035"/>
      <c r="P124" s="1035"/>
      <c r="Q124" s="1035"/>
      <c r="R124" s="1035"/>
      <c r="S124" s="315"/>
      <c r="T124" s="315"/>
      <c r="U124" s="316"/>
      <c r="V124" s="316"/>
      <c r="W124" s="316"/>
      <c r="X124" s="316"/>
      <c r="Y124" s="316"/>
      <c r="Z124" s="316"/>
      <c r="AA124" s="316"/>
      <c r="AB124" s="316"/>
      <c r="AC124" s="316"/>
      <c r="AD124" s="316"/>
      <c r="AE124" s="316"/>
      <c r="AF124" s="316"/>
      <c r="AG124" s="316"/>
      <c r="AH124" s="316"/>
      <c r="AI124" s="316"/>
    </row>
    <row r="125" spans="1:35" ht="38.25" customHeight="1" thickBot="1">
      <c r="A125" s="253" t="s">
        <v>1121</v>
      </c>
      <c r="B125" s="1130" t="s">
        <v>463</v>
      </c>
      <c r="C125" s="1131"/>
      <c r="D125" s="1131"/>
      <c r="E125" s="1131"/>
      <c r="F125" s="1131"/>
      <c r="G125" s="1131"/>
      <c r="H125" s="1131"/>
      <c r="I125" s="1131"/>
      <c r="J125" s="1131"/>
      <c r="K125" s="1131"/>
      <c r="L125" s="1131"/>
      <c r="M125" s="1132"/>
      <c r="N125" s="1133" t="s">
        <v>1090</v>
      </c>
      <c r="O125" s="1134"/>
      <c r="P125" s="1134"/>
      <c r="Q125" s="1134"/>
      <c r="R125" s="1134"/>
      <c r="S125" s="1134"/>
      <c r="T125" s="1134"/>
      <c r="U125" s="1134"/>
      <c r="V125" s="1134"/>
      <c r="W125" s="1134"/>
      <c r="X125" s="1134"/>
      <c r="Y125" s="1134"/>
      <c r="Z125" s="1134"/>
      <c r="AA125" s="1134"/>
      <c r="AB125" s="1134"/>
      <c r="AC125" s="1134"/>
      <c r="AD125" s="1134"/>
      <c r="AE125" s="1135"/>
      <c r="AF125" s="1136" t="s">
        <v>1091</v>
      </c>
      <c r="AG125" s="1137"/>
      <c r="AH125" s="1137"/>
      <c r="AI125" s="1138"/>
    </row>
    <row r="126" spans="1:35" ht="30.75" customHeight="1">
      <c r="A126" s="1120" t="s">
        <v>1125</v>
      </c>
      <c r="B126" s="1039" t="s">
        <v>1092</v>
      </c>
      <c r="C126" s="1039"/>
      <c r="D126" s="1039"/>
      <c r="E126" s="1039"/>
      <c r="F126" s="1039"/>
      <c r="G126" s="1122" t="s">
        <v>1093</v>
      </c>
      <c r="H126" s="1123"/>
      <c r="I126" s="1126" t="s">
        <v>1094</v>
      </c>
      <c r="J126" s="1126" t="s">
        <v>1095</v>
      </c>
      <c r="K126" s="1139" t="s">
        <v>1124</v>
      </c>
      <c r="L126" s="1141" t="s">
        <v>1096</v>
      </c>
      <c r="M126" s="1143" t="s">
        <v>1097</v>
      </c>
      <c r="N126" s="1145" t="s">
        <v>1098</v>
      </c>
      <c r="O126" s="1129"/>
      <c r="P126" s="1128" t="s">
        <v>1099</v>
      </c>
      <c r="Q126" s="1129"/>
      <c r="R126" s="1128" t="s">
        <v>1100</v>
      </c>
      <c r="S126" s="1129"/>
      <c r="T126" s="1128" t="s">
        <v>1101</v>
      </c>
      <c r="U126" s="1129"/>
      <c r="V126" s="1128" t="s">
        <v>1102</v>
      </c>
      <c r="W126" s="1129"/>
      <c r="X126" s="1128" t="s">
        <v>1103</v>
      </c>
      <c r="Y126" s="1129"/>
      <c r="Z126" s="1128" t="s">
        <v>1104</v>
      </c>
      <c r="AA126" s="1129"/>
      <c r="AB126" s="1128" t="s">
        <v>1105</v>
      </c>
      <c r="AC126" s="1129"/>
      <c r="AD126" s="1128" t="s">
        <v>1106</v>
      </c>
      <c r="AE126" s="1158"/>
      <c r="AF126" s="1159" t="s">
        <v>1107</v>
      </c>
      <c r="AG126" s="1149" t="s">
        <v>1108</v>
      </c>
      <c r="AH126" s="1150" t="s">
        <v>1109</v>
      </c>
      <c r="AI126" s="1151" t="s">
        <v>1110</v>
      </c>
    </row>
    <row r="127" spans="1:35" ht="60" customHeight="1" thickBot="1">
      <c r="A127" s="1121"/>
      <c r="B127" s="1039"/>
      <c r="C127" s="1039"/>
      <c r="D127" s="1039"/>
      <c r="E127" s="1039"/>
      <c r="F127" s="1039"/>
      <c r="G127" s="1124"/>
      <c r="H127" s="1125"/>
      <c r="I127" s="1127" t="s">
        <v>1094</v>
      </c>
      <c r="J127" s="1127"/>
      <c r="K127" s="1140"/>
      <c r="L127" s="1142"/>
      <c r="M127" s="1144"/>
      <c r="N127" s="406" t="s">
        <v>1111</v>
      </c>
      <c r="O127" s="407" t="s">
        <v>1112</v>
      </c>
      <c r="P127" s="408" t="s">
        <v>1111</v>
      </c>
      <c r="Q127" s="407" t="s">
        <v>1112</v>
      </c>
      <c r="R127" s="408" t="s">
        <v>1111</v>
      </c>
      <c r="S127" s="407" t="s">
        <v>1112</v>
      </c>
      <c r="T127" s="408" t="s">
        <v>1111</v>
      </c>
      <c r="U127" s="407" t="s">
        <v>1112</v>
      </c>
      <c r="V127" s="408" t="s">
        <v>1111</v>
      </c>
      <c r="W127" s="407" t="s">
        <v>1112</v>
      </c>
      <c r="X127" s="408" t="s">
        <v>1111</v>
      </c>
      <c r="Y127" s="407" t="s">
        <v>1112</v>
      </c>
      <c r="Z127" s="408" t="s">
        <v>1111</v>
      </c>
      <c r="AA127" s="407" t="s">
        <v>1113</v>
      </c>
      <c r="AB127" s="408" t="s">
        <v>1111</v>
      </c>
      <c r="AC127" s="407" t="s">
        <v>1113</v>
      </c>
      <c r="AD127" s="408" t="s">
        <v>1111</v>
      </c>
      <c r="AE127" s="409" t="s">
        <v>1113</v>
      </c>
      <c r="AF127" s="1159"/>
      <c r="AG127" s="1149"/>
      <c r="AH127" s="1150"/>
      <c r="AI127" s="1151"/>
    </row>
    <row r="128" spans="1:35" ht="78" customHeight="1" thickBot="1">
      <c r="A128" s="410" t="s">
        <v>1259</v>
      </c>
      <c r="B128" s="1045" t="s">
        <v>463</v>
      </c>
      <c r="C128" s="1045"/>
      <c r="D128" s="1045"/>
      <c r="E128" s="1045"/>
      <c r="F128" s="1045"/>
      <c r="G128" s="1152" t="s">
        <v>464</v>
      </c>
      <c r="H128" s="1153"/>
      <c r="I128" s="411"/>
      <c r="J128" s="412"/>
      <c r="K128" s="413"/>
      <c r="L128" s="414"/>
      <c r="M128" s="415"/>
      <c r="N128" s="416" t="e">
        <f>N130+#REF!+N142</f>
        <v>#REF!</v>
      </c>
      <c r="O128" s="417" t="e">
        <f>O130+#REF!+O142</f>
        <v>#REF!</v>
      </c>
      <c r="P128" s="417" t="e">
        <f>P130+#REF!+P142</f>
        <v>#REF!</v>
      </c>
      <c r="Q128" s="417" t="e">
        <f>Q130+#REF!+Q142</f>
        <v>#REF!</v>
      </c>
      <c r="R128" s="417" t="e">
        <f>R130+#REF!+R142</f>
        <v>#REF!</v>
      </c>
      <c r="S128" s="417" t="e">
        <f>S130+#REF!+S142</f>
        <v>#REF!</v>
      </c>
      <c r="T128" s="417" t="e">
        <f>T130+#REF!+T142</f>
        <v>#REF!</v>
      </c>
      <c r="U128" s="417" t="e">
        <f>U130+#REF!+U142</f>
        <v>#REF!</v>
      </c>
      <c r="V128" s="417" t="e">
        <f>V130+#REF!+V142</f>
        <v>#REF!</v>
      </c>
      <c r="W128" s="417" t="e">
        <f>W130+#REF!+W142</f>
        <v>#REF!</v>
      </c>
      <c r="X128" s="417" t="e">
        <f>X130+#REF!+X142</f>
        <v>#REF!</v>
      </c>
      <c r="Y128" s="417" t="e">
        <f>Y130+#REF!+Y142</f>
        <v>#REF!</v>
      </c>
      <c r="Z128" s="417" t="e">
        <f>Z130+#REF!+Z142</f>
        <v>#REF!</v>
      </c>
      <c r="AA128" s="417" t="e">
        <f>AA130+#REF!+AA142</f>
        <v>#REF!</v>
      </c>
      <c r="AB128" s="417" t="e">
        <f>AB130+#REF!+AB142</f>
        <v>#REF!</v>
      </c>
      <c r="AC128" s="417" t="e">
        <f>AC130+#REF!+AC142</f>
        <v>#REF!</v>
      </c>
      <c r="AD128" s="417" t="e">
        <f>+AD130+#REF!+AD142</f>
        <v>#REF!</v>
      </c>
      <c r="AE128" s="418" t="e">
        <f>AE130+#REF!+AE142</f>
        <v>#REF!</v>
      </c>
      <c r="AF128" s="419" t="e">
        <f>AF130+#REF!+AF142</f>
        <v>#REF!</v>
      </c>
      <c r="AG128" s="420"/>
      <c r="AH128" s="420"/>
      <c r="AI128" s="421"/>
    </row>
    <row r="129" spans="1:35" ht="5.25" customHeight="1" thickBot="1">
      <c r="A129" s="1154"/>
      <c r="B129" s="1155"/>
      <c r="C129" s="1155"/>
      <c r="D129" s="1155"/>
      <c r="E129" s="1155"/>
      <c r="F129" s="1155"/>
      <c r="G129" s="1156"/>
      <c r="H129" s="1156"/>
      <c r="I129" s="1156"/>
      <c r="J129" s="1156"/>
      <c r="K129" s="1156"/>
      <c r="L129" s="1156"/>
      <c r="M129" s="1156"/>
      <c r="N129" s="1156"/>
      <c r="O129" s="1156"/>
      <c r="P129" s="1156"/>
      <c r="Q129" s="1156"/>
      <c r="R129" s="1156"/>
      <c r="S129" s="1156"/>
      <c r="T129" s="1156"/>
      <c r="U129" s="1156"/>
      <c r="V129" s="1156"/>
      <c r="W129" s="1156"/>
      <c r="X129" s="1156"/>
      <c r="Y129" s="1156"/>
      <c r="Z129" s="1156"/>
      <c r="AA129" s="1156"/>
      <c r="AB129" s="1156"/>
      <c r="AC129" s="1156"/>
      <c r="AD129" s="1156"/>
      <c r="AE129" s="1156"/>
      <c r="AF129" s="1156"/>
      <c r="AG129" s="1156"/>
      <c r="AH129" s="1156"/>
      <c r="AI129" s="1157"/>
    </row>
    <row r="130" spans="1:35" ht="74.25" customHeight="1" thickBot="1">
      <c r="A130" s="422" t="s">
        <v>17</v>
      </c>
      <c r="B130" s="423" t="s">
        <v>1114</v>
      </c>
      <c r="C130" s="423" t="s">
        <v>1115</v>
      </c>
      <c r="D130" s="423" t="s">
        <v>1116</v>
      </c>
      <c r="E130" s="423" t="s">
        <v>1117</v>
      </c>
      <c r="F130" s="423" t="s">
        <v>1118</v>
      </c>
      <c r="G130" s="424" t="s">
        <v>1129</v>
      </c>
      <c r="H130" s="425" t="s">
        <v>1119</v>
      </c>
      <c r="I130" s="426"/>
      <c r="J130" s="474"/>
      <c r="K130" s="474"/>
      <c r="L130" s="474"/>
      <c r="M130" s="427"/>
      <c r="N130" s="428">
        <f>SUM(N131:N139)</f>
        <v>0</v>
      </c>
      <c r="O130" s="429">
        <f>SUM(O131:O139)</f>
        <v>0</v>
      </c>
      <c r="P130" s="430">
        <f>SUM(P131:P139)</f>
        <v>0</v>
      </c>
      <c r="Q130" s="429">
        <f>SUM(Q131:Q139)</f>
        <v>0</v>
      </c>
      <c r="R130" s="430"/>
      <c r="S130" s="429"/>
      <c r="T130" s="430"/>
      <c r="U130" s="429"/>
      <c r="V130" s="430"/>
      <c r="W130" s="429"/>
      <c r="X130" s="430"/>
      <c r="Y130" s="429"/>
      <c r="Z130" s="430"/>
      <c r="AA130" s="429"/>
      <c r="AB130" s="430"/>
      <c r="AC130" s="429"/>
      <c r="AD130" s="431">
        <f>N130+P130</f>
        <v>0</v>
      </c>
      <c r="AE130" s="429">
        <f>AE131</f>
        <v>0</v>
      </c>
      <c r="AF130" s="432">
        <f>SUM(AF131:AF139)</f>
        <v>0</v>
      </c>
      <c r="AG130" s="433"/>
      <c r="AH130" s="433"/>
      <c r="AI130" s="434"/>
    </row>
    <row r="131" spans="1:35" ht="42.75" customHeight="1">
      <c r="A131" s="1215" t="s">
        <v>1286</v>
      </c>
      <c r="B131" s="1229"/>
      <c r="C131" s="435" t="s">
        <v>1287</v>
      </c>
      <c r="D131" s="435"/>
      <c r="E131" s="399"/>
      <c r="F131" s="437"/>
      <c r="G131" s="1260" t="s">
        <v>1288</v>
      </c>
      <c r="H131" s="1170" t="s">
        <v>1492</v>
      </c>
      <c r="I131" s="1282"/>
      <c r="J131" s="741"/>
      <c r="K131" s="741"/>
      <c r="L131" s="1164"/>
      <c r="M131" s="1283"/>
      <c r="N131" s="1245"/>
      <c r="O131" s="249"/>
      <c r="P131" s="438"/>
      <c r="Q131" s="439"/>
      <c r="R131" s="1248" t="s">
        <v>1531</v>
      </c>
      <c r="S131" s="439"/>
      <c r="T131" s="439"/>
      <c r="U131" s="439"/>
      <c r="V131" s="439"/>
      <c r="W131" s="439"/>
      <c r="X131" s="439"/>
      <c r="Y131" s="439"/>
      <c r="Z131" s="439"/>
      <c r="AA131" s="439"/>
      <c r="AB131" s="250"/>
      <c r="AC131" s="250"/>
      <c r="AD131" s="1031"/>
      <c r="AE131" s="1031"/>
      <c r="AF131" s="1095" t="s">
        <v>1263</v>
      </c>
      <c r="AG131" s="1032" t="s">
        <v>1264</v>
      </c>
      <c r="AH131" s="1032"/>
      <c r="AI131" s="1225" t="s">
        <v>1289</v>
      </c>
    </row>
    <row r="132" spans="1:35" ht="39.75" customHeight="1">
      <c r="A132" s="1216"/>
      <c r="B132" s="1088"/>
      <c r="C132" s="440" t="s">
        <v>1290</v>
      </c>
      <c r="D132" s="440"/>
      <c r="E132" s="436"/>
      <c r="F132" s="437"/>
      <c r="G132" s="1170"/>
      <c r="H132" s="1170"/>
      <c r="I132" s="1267"/>
      <c r="J132" s="743"/>
      <c r="K132" s="741"/>
      <c r="L132" s="1165"/>
      <c r="M132" s="1284"/>
      <c r="N132" s="1246"/>
      <c r="O132" s="249"/>
      <c r="P132" s="313"/>
      <c r="Q132" s="250"/>
      <c r="R132" s="1069"/>
      <c r="S132" s="250"/>
      <c r="T132" s="250"/>
      <c r="U132" s="250"/>
      <c r="V132" s="250"/>
      <c r="W132" s="250"/>
      <c r="X132" s="250"/>
      <c r="Y132" s="250"/>
      <c r="Z132" s="250"/>
      <c r="AA132" s="250"/>
      <c r="AB132" s="250"/>
      <c r="AC132" s="250"/>
      <c r="AD132" s="1031"/>
      <c r="AE132" s="1031"/>
      <c r="AF132" s="1075"/>
      <c r="AG132" s="1032"/>
      <c r="AH132" s="1032"/>
      <c r="AI132" s="1225"/>
    </row>
    <row r="133" spans="1:35" ht="64.5" customHeight="1">
      <c r="A133" s="1216"/>
      <c r="B133" s="1088"/>
      <c r="C133" s="440" t="s">
        <v>1291</v>
      </c>
      <c r="D133" s="440"/>
      <c r="E133" s="436"/>
      <c r="F133" s="437"/>
      <c r="G133" s="1170"/>
      <c r="H133" s="1170"/>
      <c r="I133" s="1267"/>
      <c r="J133" s="743"/>
      <c r="K133" s="741"/>
      <c r="L133" s="1165"/>
      <c r="M133" s="1284"/>
      <c r="N133" s="1246"/>
      <c r="O133" s="249"/>
      <c r="P133" s="251"/>
      <c r="Q133" s="250"/>
      <c r="R133" s="1069"/>
      <c r="S133" s="250"/>
      <c r="T133" s="250"/>
      <c r="U133" s="250"/>
      <c r="V133" s="250"/>
      <c r="W133" s="250"/>
      <c r="X133" s="250"/>
      <c r="Y133" s="250"/>
      <c r="Z133" s="250"/>
      <c r="AA133" s="250"/>
      <c r="AB133" s="250"/>
      <c r="AC133" s="250"/>
      <c r="AD133" s="1031"/>
      <c r="AE133" s="1031"/>
      <c r="AF133" s="1075"/>
      <c r="AG133" s="1032"/>
      <c r="AH133" s="1032"/>
      <c r="AI133" s="1225"/>
    </row>
    <row r="134" spans="1:35" ht="64.5" customHeight="1">
      <c r="A134" s="1216"/>
      <c r="B134" s="1088"/>
      <c r="C134" s="455" t="s">
        <v>1532</v>
      </c>
      <c r="D134" s="455"/>
      <c r="E134" s="436"/>
      <c r="F134" s="437"/>
      <c r="G134" s="1170"/>
      <c r="H134" s="1170"/>
      <c r="I134" s="1267"/>
      <c r="J134" s="743"/>
      <c r="K134" s="741"/>
      <c r="L134" s="1165"/>
      <c r="M134" s="1284"/>
      <c r="N134" s="1246"/>
      <c r="O134" s="388"/>
      <c r="P134" s="389"/>
      <c r="Q134" s="390"/>
      <c r="R134" s="1069"/>
      <c r="S134" s="390"/>
      <c r="T134" s="390"/>
      <c r="U134" s="390"/>
      <c r="V134" s="390"/>
      <c r="W134" s="390"/>
      <c r="X134" s="390"/>
      <c r="Y134" s="390"/>
      <c r="Z134" s="390"/>
      <c r="AA134" s="390"/>
      <c r="AB134" s="390"/>
      <c r="AC134" s="390"/>
      <c r="AD134" s="1068"/>
      <c r="AE134" s="1068"/>
      <c r="AF134" s="1075"/>
      <c r="AG134" s="1096"/>
      <c r="AH134" s="1096"/>
      <c r="AI134" s="1227"/>
    </row>
    <row r="135" spans="1:35" ht="64.5" customHeight="1">
      <c r="A135" s="1216"/>
      <c r="B135" s="1088"/>
      <c r="C135" s="455" t="s">
        <v>1292</v>
      </c>
      <c r="D135" s="455"/>
      <c r="E135" s="436"/>
      <c r="F135" s="437"/>
      <c r="G135" s="1170"/>
      <c r="H135" s="1170"/>
      <c r="I135" s="1267"/>
      <c r="J135" s="743"/>
      <c r="K135" s="741"/>
      <c r="L135" s="1166"/>
      <c r="M135" s="1284"/>
      <c r="N135" s="1246"/>
      <c r="O135" s="388"/>
      <c r="P135" s="389"/>
      <c r="Q135" s="390"/>
      <c r="R135" s="1069"/>
      <c r="S135" s="390"/>
      <c r="T135" s="390"/>
      <c r="U135" s="390"/>
      <c r="V135" s="390"/>
      <c r="W135" s="390"/>
      <c r="X135" s="390"/>
      <c r="Y135" s="390"/>
      <c r="Z135" s="390"/>
      <c r="AA135" s="390"/>
      <c r="AB135" s="390"/>
      <c r="AC135" s="390"/>
      <c r="AD135" s="1068"/>
      <c r="AE135" s="1068"/>
      <c r="AF135" s="1075"/>
      <c r="AG135" s="1096"/>
      <c r="AH135" s="1096"/>
      <c r="AI135" s="1227"/>
    </row>
    <row r="136" spans="1:35" ht="64.5" customHeight="1">
      <c r="A136" s="1216"/>
      <c r="B136" s="1088"/>
      <c r="C136" s="455" t="s">
        <v>1293</v>
      </c>
      <c r="D136" s="455"/>
      <c r="E136" s="399"/>
      <c r="F136" s="437"/>
      <c r="G136" s="1170"/>
      <c r="H136" s="1170"/>
      <c r="I136" s="1267"/>
      <c r="J136" s="743"/>
      <c r="K136" s="744"/>
      <c r="L136" s="742"/>
      <c r="M136" s="1284"/>
      <c r="N136" s="1246"/>
      <c r="O136" s="388"/>
      <c r="P136" s="389"/>
      <c r="Q136" s="390"/>
      <c r="R136" s="1069"/>
      <c r="S136" s="390"/>
      <c r="T136" s="390"/>
      <c r="U136" s="390"/>
      <c r="V136" s="390"/>
      <c r="W136" s="390"/>
      <c r="X136" s="390"/>
      <c r="Y136" s="390"/>
      <c r="Z136" s="390"/>
      <c r="AA136" s="390"/>
      <c r="AB136" s="390"/>
      <c r="AC136" s="390"/>
      <c r="AD136" s="1068"/>
      <c r="AE136" s="1068"/>
      <c r="AF136" s="1075"/>
      <c r="AG136" s="1096"/>
      <c r="AH136" s="1096"/>
      <c r="AI136" s="1227"/>
    </row>
    <row r="137" spans="1:35" ht="64.5" customHeight="1">
      <c r="A137" s="1216"/>
      <c r="B137" s="1088"/>
      <c r="C137" s="455" t="s">
        <v>1493</v>
      </c>
      <c r="D137" s="455"/>
      <c r="E137" s="399"/>
      <c r="F137" s="437"/>
      <c r="G137" s="1170"/>
      <c r="H137" s="1170"/>
      <c r="I137" s="1267"/>
      <c r="J137" s="743"/>
      <c r="K137" s="744"/>
      <c r="L137" s="742"/>
      <c r="M137" s="1284"/>
      <c r="N137" s="1246"/>
      <c r="O137" s="604"/>
      <c r="P137" s="389"/>
      <c r="Q137" s="390"/>
      <c r="R137" s="1069"/>
      <c r="S137" s="390"/>
      <c r="T137" s="390"/>
      <c r="U137" s="390"/>
      <c r="V137" s="390"/>
      <c r="W137" s="390"/>
      <c r="X137" s="390"/>
      <c r="Y137" s="390"/>
      <c r="Z137" s="390"/>
      <c r="AA137" s="390"/>
      <c r="AB137" s="390"/>
      <c r="AC137" s="390"/>
      <c r="AD137" s="1068"/>
      <c r="AE137" s="1068"/>
      <c r="AF137" s="1075"/>
      <c r="AG137" s="1096"/>
      <c r="AH137" s="1096"/>
      <c r="AI137" s="1227"/>
    </row>
    <row r="138" spans="1:35" ht="64.5" customHeight="1">
      <c r="A138" s="1216"/>
      <c r="B138" s="1088"/>
      <c r="C138" s="455" t="s">
        <v>1295</v>
      </c>
      <c r="D138" s="455"/>
      <c r="E138" s="399"/>
      <c r="F138" s="437"/>
      <c r="G138" s="1170"/>
      <c r="H138" s="1170"/>
      <c r="I138" s="1267"/>
      <c r="J138" s="743"/>
      <c r="K138" s="744"/>
      <c r="L138" s="742"/>
      <c r="M138" s="1284"/>
      <c r="N138" s="1246"/>
      <c r="O138" s="604"/>
      <c r="P138" s="389"/>
      <c r="Q138" s="390"/>
      <c r="R138" s="1069"/>
      <c r="S138" s="390"/>
      <c r="T138" s="390"/>
      <c r="U138" s="390"/>
      <c r="V138" s="390"/>
      <c r="W138" s="390"/>
      <c r="X138" s="390"/>
      <c r="Y138" s="390"/>
      <c r="Z138" s="390"/>
      <c r="AA138" s="390"/>
      <c r="AB138" s="390"/>
      <c r="AC138" s="390"/>
      <c r="AD138" s="1068"/>
      <c r="AE138" s="1068"/>
      <c r="AF138" s="1075"/>
      <c r="AG138" s="1096"/>
      <c r="AH138" s="1096"/>
      <c r="AI138" s="1227"/>
    </row>
    <row r="139" spans="1:35" ht="48" customHeight="1" thickBot="1">
      <c r="A139" s="1217"/>
      <c r="B139" s="1239"/>
      <c r="C139" s="441" t="s">
        <v>1294</v>
      </c>
      <c r="D139" s="441"/>
      <c r="E139" s="436"/>
      <c r="F139" s="437"/>
      <c r="G139" s="1238"/>
      <c r="H139" s="1238"/>
      <c r="I139" s="1268"/>
      <c r="J139" s="743"/>
      <c r="K139" s="745"/>
      <c r="L139" s="742"/>
      <c r="M139" s="1285"/>
      <c r="N139" s="1247"/>
      <c r="O139" s="442"/>
      <c r="P139" s="443"/>
      <c r="Q139" s="444"/>
      <c r="R139" s="1160"/>
      <c r="S139" s="444"/>
      <c r="T139" s="444"/>
      <c r="U139" s="444"/>
      <c r="V139" s="444"/>
      <c r="W139" s="444"/>
      <c r="X139" s="444"/>
      <c r="Y139" s="444"/>
      <c r="Z139" s="444"/>
      <c r="AA139" s="444"/>
      <c r="AB139" s="444"/>
      <c r="AC139" s="444"/>
      <c r="AD139" s="1249"/>
      <c r="AE139" s="1249"/>
      <c r="AF139" s="1224"/>
      <c r="AG139" s="1226"/>
      <c r="AH139" s="1226"/>
      <c r="AI139" s="1228"/>
    </row>
    <row r="140" spans="1:35" ht="4.5" customHeight="1" thickBot="1">
      <c r="A140" s="1146"/>
      <c r="B140" s="1147"/>
      <c r="C140" s="1147"/>
      <c r="D140" s="1147"/>
      <c r="E140" s="1147"/>
      <c r="F140" s="1147"/>
      <c r="G140" s="1147"/>
      <c r="H140" s="1147"/>
      <c r="I140" s="1147"/>
      <c r="J140" s="1147"/>
      <c r="K140" s="1147"/>
      <c r="L140" s="1147"/>
      <c r="M140" s="1147"/>
      <c r="N140" s="1147"/>
      <c r="O140" s="1147"/>
      <c r="P140" s="1147"/>
      <c r="Q140" s="1147"/>
      <c r="R140" s="1147"/>
      <c r="S140" s="1147"/>
      <c r="T140" s="1147"/>
      <c r="U140" s="1147"/>
      <c r="V140" s="1147"/>
      <c r="W140" s="1147"/>
      <c r="X140" s="1147"/>
      <c r="Y140" s="1147"/>
      <c r="Z140" s="1147"/>
      <c r="AA140" s="1147"/>
      <c r="AB140" s="1147"/>
      <c r="AC140" s="1147"/>
      <c r="AD140" s="1147"/>
      <c r="AE140" s="1147"/>
      <c r="AF140" s="1147"/>
      <c r="AG140" s="1147"/>
      <c r="AH140" s="1147"/>
      <c r="AI140" s="1148"/>
    </row>
    <row r="141" ht="8.25" customHeight="1"/>
    <row r="142" spans="1:35" ht="33.75" customHeight="1">
      <c r="A142" s="253" t="s">
        <v>1089</v>
      </c>
      <c r="B142" s="1034" t="s">
        <v>56</v>
      </c>
      <c r="C142" s="1035"/>
      <c r="D142" s="1035"/>
      <c r="E142" s="1035"/>
      <c r="F142" s="1035"/>
      <c r="G142" s="1035"/>
      <c r="H142" s="1035"/>
      <c r="I142" s="1035"/>
      <c r="J142" s="1035"/>
      <c r="K142" s="1035"/>
      <c r="L142" s="1035"/>
      <c r="M142" s="1035"/>
      <c r="N142" s="1035"/>
      <c r="O142" s="1035"/>
      <c r="P142" s="1035"/>
      <c r="Q142" s="1035"/>
      <c r="R142" s="1056"/>
      <c r="S142" s="254"/>
      <c r="T142" s="1052"/>
      <c r="U142" s="1053"/>
      <c r="V142" s="1053"/>
      <c r="W142" s="1053"/>
      <c r="X142" s="1053"/>
      <c r="Y142" s="1053"/>
      <c r="Z142" s="1053"/>
      <c r="AA142" s="1053"/>
      <c r="AB142" s="1053"/>
      <c r="AC142" s="1053"/>
      <c r="AD142" s="1053"/>
      <c r="AE142" s="1053"/>
      <c r="AF142" s="1053"/>
      <c r="AG142" s="1053"/>
      <c r="AH142" s="1053"/>
      <c r="AI142" s="1053"/>
    </row>
    <row r="143" spans="1:35" ht="33.75" customHeight="1">
      <c r="A143" s="312" t="s">
        <v>1123</v>
      </c>
      <c r="B143" s="1034" t="s">
        <v>1284</v>
      </c>
      <c r="C143" s="1035"/>
      <c r="D143" s="1035"/>
      <c r="E143" s="1035"/>
      <c r="F143" s="1035"/>
      <c r="G143" s="1035"/>
      <c r="H143" s="1035"/>
      <c r="I143" s="1035"/>
      <c r="J143" s="1035"/>
      <c r="K143" s="1035"/>
      <c r="L143" s="1035"/>
      <c r="M143" s="1035"/>
      <c r="N143" s="1035"/>
      <c r="O143" s="1035"/>
      <c r="P143" s="1035"/>
      <c r="Q143" s="1035"/>
      <c r="R143" s="1056"/>
      <c r="S143" s="315"/>
      <c r="T143" s="315"/>
      <c r="U143" s="316"/>
      <c r="V143" s="316"/>
      <c r="W143" s="316"/>
      <c r="X143" s="316"/>
      <c r="Y143" s="316"/>
      <c r="Z143" s="316"/>
      <c r="AA143" s="316"/>
      <c r="AB143" s="316"/>
      <c r="AC143" s="316"/>
      <c r="AD143" s="316"/>
      <c r="AE143" s="316"/>
      <c r="AF143" s="316"/>
      <c r="AG143" s="316"/>
      <c r="AH143" s="316"/>
      <c r="AI143" s="316"/>
    </row>
    <row r="144" spans="1:35" ht="33.75" customHeight="1">
      <c r="A144" s="312" t="s">
        <v>1122</v>
      </c>
      <c r="B144" s="1034" t="s">
        <v>1296</v>
      </c>
      <c r="C144" s="1035"/>
      <c r="D144" s="1035"/>
      <c r="E144" s="1035"/>
      <c r="F144" s="1035"/>
      <c r="G144" s="1035"/>
      <c r="H144" s="1035"/>
      <c r="I144" s="1035"/>
      <c r="J144" s="1035"/>
      <c r="K144" s="1035"/>
      <c r="L144" s="1035"/>
      <c r="M144" s="1035"/>
      <c r="N144" s="1035"/>
      <c r="O144" s="1035"/>
      <c r="P144" s="1035"/>
      <c r="Q144" s="1035"/>
      <c r="R144" s="1035"/>
      <c r="S144" s="315"/>
      <c r="T144" s="315"/>
      <c r="U144" s="316"/>
      <c r="V144" s="316"/>
      <c r="W144" s="316"/>
      <c r="X144" s="316"/>
      <c r="Y144" s="316"/>
      <c r="Z144" s="316"/>
      <c r="AA144" s="316"/>
      <c r="AB144" s="316"/>
      <c r="AC144" s="316"/>
      <c r="AD144" s="316"/>
      <c r="AE144" s="316"/>
      <c r="AF144" s="316"/>
      <c r="AG144" s="316"/>
      <c r="AH144" s="316"/>
      <c r="AI144" s="316"/>
    </row>
    <row r="145" spans="1:35" ht="59.25" customHeight="1" thickBot="1">
      <c r="A145" s="253" t="s">
        <v>1121</v>
      </c>
      <c r="B145" s="1130" t="s">
        <v>57</v>
      </c>
      <c r="C145" s="1131"/>
      <c r="D145" s="1131"/>
      <c r="E145" s="1131"/>
      <c r="F145" s="1131"/>
      <c r="G145" s="1131"/>
      <c r="H145" s="1131"/>
      <c r="I145" s="1131"/>
      <c r="J145" s="1131"/>
      <c r="K145" s="1131"/>
      <c r="L145" s="1131"/>
      <c r="M145" s="1132"/>
      <c r="N145" s="1133" t="s">
        <v>1090</v>
      </c>
      <c r="O145" s="1134"/>
      <c r="P145" s="1134"/>
      <c r="Q145" s="1134"/>
      <c r="R145" s="1134"/>
      <c r="S145" s="1134"/>
      <c r="T145" s="1134"/>
      <c r="U145" s="1134"/>
      <c r="V145" s="1134"/>
      <c r="W145" s="1134"/>
      <c r="X145" s="1134"/>
      <c r="Y145" s="1134"/>
      <c r="Z145" s="1134"/>
      <c r="AA145" s="1134"/>
      <c r="AB145" s="1134"/>
      <c r="AC145" s="1134"/>
      <c r="AD145" s="1134"/>
      <c r="AE145" s="1135"/>
      <c r="AF145" s="1136" t="s">
        <v>1091</v>
      </c>
      <c r="AG145" s="1137"/>
      <c r="AH145" s="1137"/>
      <c r="AI145" s="1138"/>
    </row>
    <row r="146" spans="1:35" ht="30.75" customHeight="1">
      <c r="A146" s="1120" t="s">
        <v>1125</v>
      </c>
      <c r="B146" s="1039" t="s">
        <v>1092</v>
      </c>
      <c r="C146" s="1039"/>
      <c r="D146" s="1039"/>
      <c r="E146" s="1039"/>
      <c r="F146" s="1039"/>
      <c r="G146" s="1122" t="s">
        <v>1093</v>
      </c>
      <c r="H146" s="1123"/>
      <c r="I146" s="1126" t="s">
        <v>1094</v>
      </c>
      <c r="J146" s="1126" t="s">
        <v>1095</v>
      </c>
      <c r="K146" s="1139" t="s">
        <v>1124</v>
      </c>
      <c r="L146" s="1141" t="s">
        <v>1096</v>
      </c>
      <c r="M146" s="1143" t="s">
        <v>1097</v>
      </c>
      <c r="N146" s="1145" t="s">
        <v>1098</v>
      </c>
      <c r="O146" s="1129"/>
      <c r="P146" s="1128" t="s">
        <v>1099</v>
      </c>
      <c r="Q146" s="1129"/>
      <c r="R146" s="1128" t="s">
        <v>1100</v>
      </c>
      <c r="S146" s="1129"/>
      <c r="T146" s="1128" t="s">
        <v>1101</v>
      </c>
      <c r="U146" s="1129"/>
      <c r="V146" s="1128" t="s">
        <v>1102</v>
      </c>
      <c r="W146" s="1129"/>
      <c r="X146" s="1128" t="s">
        <v>1103</v>
      </c>
      <c r="Y146" s="1129"/>
      <c r="Z146" s="1128" t="s">
        <v>1104</v>
      </c>
      <c r="AA146" s="1129"/>
      <c r="AB146" s="1128" t="s">
        <v>1105</v>
      </c>
      <c r="AC146" s="1129"/>
      <c r="AD146" s="1128" t="s">
        <v>1106</v>
      </c>
      <c r="AE146" s="1158"/>
      <c r="AF146" s="1159" t="s">
        <v>1107</v>
      </c>
      <c r="AG146" s="1149" t="s">
        <v>1108</v>
      </c>
      <c r="AH146" s="1150" t="s">
        <v>1109</v>
      </c>
      <c r="AI146" s="1151" t="s">
        <v>1110</v>
      </c>
    </row>
    <row r="147" spans="1:35" ht="76.5" customHeight="1" thickBot="1">
      <c r="A147" s="1121"/>
      <c r="B147" s="1039"/>
      <c r="C147" s="1039"/>
      <c r="D147" s="1039"/>
      <c r="E147" s="1039"/>
      <c r="F147" s="1039"/>
      <c r="G147" s="1124"/>
      <c r="H147" s="1125"/>
      <c r="I147" s="1127" t="s">
        <v>1094</v>
      </c>
      <c r="J147" s="1127"/>
      <c r="K147" s="1140"/>
      <c r="L147" s="1142"/>
      <c r="M147" s="1144"/>
      <c r="N147" s="406" t="s">
        <v>1111</v>
      </c>
      <c r="O147" s="407" t="s">
        <v>1112</v>
      </c>
      <c r="P147" s="408" t="s">
        <v>1111</v>
      </c>
      <c r="Q147" s="407" t="s">
        <v>1112</v>
      </c>
      <c r="R147" s="408" t="s">
        <v>1111</v>
      </c>
      <c r="S147" s="407" t="s">
        <v>1112</v>
      </c>
      <c r="T147" s="408" t="s">
        <v>1111</v>
      </c>
      <c r="U147" s="407" t="s">
        <v>1112</v>
      </c>
      <c r="V147" s="408" t="s">
        <v>1111</v>
      </c>
      <c r="W147" s="407" t="s">
        <v>1112</v>
      </c>
      <c r="X147" s="408" t="s">
        <v>1111</v>
      </c>
      <c r="Y147" s="407" t="s">
        <v>1112</v>
      </c>
      <c r="Z147" s="408" t="s">
        <v>1111</v>
      </c>
      <c r="AA147" s="407" t="s">
        <v>1113</v>
      </c>
      <c r="AB147" s="408" t="s">
        <v>1111</v>
      </c>
      <c r="AC147" s="407" t="s">
        <v>1113</v>
      </c>
      <c r="AD147" s="408" t="s">
        <v>1111</v>
      </c>
      <c r="AE147" s="409" t="s">
        <v>1113</v>
      </c>
      <c r="AF147" s="1159"/>
      <c r="AG147" s="1149"/>
      <c r="AH147" s="1150"/>
      <c r="AI147" s="1151"/>
    </row>
    <row r="148" spans="1:35" ht="78" customHeight="1" thickBot="1">
      <c r="A148" s="410" t="s">
        <v>1297</v>
      </c>
      <c r="B148" s="1045" t="s">
        <v>481</v>
      </c>
      <c r="C148" s="1045"/>
      <c r="D148" s="1045"/>
      <c r="E148" s="1045"/>
      <c r="F148" s="1045"/>
      <c r="G148" s="1152" t="s">
        <v>482</v>
      </c>
      <c r="H148" s="1153"/>
      <c r="I148" s="411">
        <v>750</v>
      </c>
      <c r="J148" s="412">
        <v>800</v>
      </c>
      <c r="K148" s="413">
        <v>5</v>
      </c>
      <c r="L148" s="414"/>
      <c r="M148" s="415"/>
      <c r="N148" s="416" t="e">
        <f>N150+N156+#REF!</f>
        <v>#REF!</v>
      </c>
      <c r="O148" s="417" t="e">
        <f>O150+O156+#REF!</f>
        <v>#REF!</v>
      </c>
      <c r="P148" s="417" t="e">
        <f>P150+P156+#REF!</f>
        <v>#REF!</v>
      </c>
      <c r="Q148" s="417" t="e">
        <f>Q150+Q156+#REF!</f>
        <v>#REF!</v>
      </c>
      <c r="R148" s="417" t="e">
        <f>R150+R156+#REF!</f>
        <v>#REF!</v>
      </c>
      <c r="S148" s="417" t="e">
        <f>S150+S156+#REF!</f>
        <v>#REF!</v>
      </c>
      <c r="T148" s="417" t="e">
        <f>T150+T156+#REF!</f>
        <v>#REF!</v>
      </c>
      <c r="U148" s="417" t="e">
        <f>U150+U156+#REF!</f>
        <v>#REF!</v>
      </c>
      <c r="V148" s="417" t="e">
        <f>V150+V156+#REF!</f>
        <v>#REF!</v>
      </c>
      <c r="W148" s="417" t="e">
        <f>W150+W156+#REF!</f>
        <v>#REF!</v>
      </c>
      <c r="X148" s="417" t="e">
        <f>X150+X156+#REF!</f>
        <v>#REF!</v>
      </c>
      <c r="Y148" s="417" t="e">
        <f>Y150+Y156+#REF!</f>
        <v>#REF!</v>
      </c>
      <c r="Z148" s="417" t="e">
        <f>Z150+Z156+#REF!</f>
        <v>#REF!</v>
      </c>
      <c r="AA148" s="417" t="e">
        <f>AA150+AA156+#REF!</f>
        <v>#REF!</v>
      </c>
      <c r="AB148" s="417" t="e">
        <f>AB150+AB156+#REF!</f>
        <v>#REF!</v>
      </c>
      <c r="AC148" s="417" t="e">
        <f>AC150+AC156+#REF!</f>
        <v>#REF!</v>
      </c>
      <c r="AD148" s="417" t="e">
        <f>+AD150+AD156+#REF!</f>
        <v>#REF!</v>
      </c>
      <c r="AE148" s="418" t="e">
        <f>AE150+AE156+#REF!</f>
        <v>#REF!</v>
      </c>
      <c r="AF148" s="419" t="e">
        <f>AF150+AF156+#REF!</f>
        <v>#REF!</v>
      </c>
      <c r="AG148" s="420"/>
      <c r="AH148" s="420"/>
      <c r="AI148" s="421"/>
    </row>
    <row r="149" spans="1:35" ht="5.25" customHeight="1" thickBot="1">
      <c r="A149" s="1154"/>
      <c r="B149" s="1155"/>
      <c r="C149" s="1155"/>
      <c r="D149" s="1155"/>
      <c r="E149" s="1155"/>
      <c r="F149" s="1155"/>
      <c r="G149" s="1156"/>
      <c r="H149" s="1156"/>
      <c r="I149" s="1156"/>
      <c r="J149" s="1156"/>
      <c r="K149" s="1156"/>
      <c r="L149" s="1156"/>
      <c r="M149" s="1156"/>
      <c r="N149" s="1156"/>
      <c r="O149" s="1156"/>
      <c r="P149" s="1156"/>
      <c r="Q149" s="1156"/>
      <c r="R149" s="1156"/>
      <c r="S149" s="1156"/>
      <c r="T149" s="1156"/>
      <c r="U149" s="1156"/>
      <c r="V149" s="1156"/>
      <c r="W149" s="1156"/>
      <c r="X149" s="1156"/>
      <c r="Y149" s="1156"/>
      <c r="Z149" s="1156"/>
      <c r="AA149" s="1156"/>
      <c r="AB149" s="1156"/>
      <c r="AC149" s="1156"/>
      <c r="AD149" s="1156"/>
      <c r="AE149" s="1156"/>
      <c r="AF149" s="1156"/>
      <c r="AG149" s="1156"/>
      <c r="AH149" s="1156"/>
      <c r="AI149" s="1157"/>
    </row>
    <row r="150" spans="1:35" ht="74.25" customHeight="1" thickBot="1">
      <c r="A150" s="422" t="s">
        <v>17</v>
      </c>
      <c r="B150" s="423" t="s">
        <v>1114</v>
      </c>
      <c r="C150" s="423" t="s">
        <v>1115</v>
      </c>
      <c r="D150" s="423" t="s">
        <v>1116</v>
      </c>
      <c r="E150" s="423" t="s">
        <v>1117</v>
      </c>
      <c r="F150" s="423" t="s">
        <v>1118</v>
      </c>
      <c r="G150" s="424" t="s">
        <v>1129</v>
      </c>
      <c r="H150" s="425" t="s">
        <v>1119</v>
      </c>
      <c r="I150" s="426"/>
      <c r="J150" s="426"/>
      <c r="K150" s="426"/>
      <c r="L150" s="426"/>
      <c r="M150" s="427"/>
      <c r="N150" s="428"/>
      <c r="O150" s="429"/>
      <c r="P150" s="430"/>
      <c r="Q150" s="429"/>
      <c r="R150" s="430"/>
      <c r="S150" s="429"/>
      <c r="T150" s="430"/>
      <c r="U150" s="429"/>
      <c r="V150" s="430"/>
      <c r="W150" s="429"/>
      <c r="X150" s="430"/>
      <c r="Y150" s="429"/>
      <c r="Z150" s="430"/>
      <c r="AA150" s="429"/>
      <c r="AB150" s="430"/>
      <c r="AC150" s="429"/>
      <c r="AD150" s="431"/>
      <c r="AE150" s="429"/>
      <c r="AF150" s="432">
        <v>500</v>
      </c>
      <c r="AG150" s="433"/>
      <c r="AH150" s="433"/>
      <c r="AI150" s="434"/>
    </row>
    <row r="151" spans="1:35" ht="31.5" customHeight="1">
      <c r="A151" s="1215" t="s">
        <v>1298</v>
      </c>
      <c r="B151" s="1229"/>
      <c r="C151" s="435" t="s">
        <v>1299</v>
      </c>
      <c r="D151" s="435"/>
      <c r="E151" s="1230"/>
      <c r="F151" s="1232"/>
      <c r="G151" s="1089" t="s">
        <v>488</v>
      </c>
      <c r="H151" s="1280" t="s">
        <v>489</v>
      </c>
      <c r="I151" s="1250">
        <v>0</v>
      </c>
      <c r="J151" s="1253">
        <v>4</v>
      </c>
      <c r="K151" s="1255">
        <v>4</v>
      </c>
      <c r="L151" s="1256"/>
      <c r="M151" s="1243"/>
      <c r="N151" s="1245" t="s">
        <v>1300</v>
      </c>
      <c r="O151" s="249"/>
      <c r="P151" s="438"/>
      <c r="Q151" s="439"/>
      <c r="R151" s="1248"/>
      <c r="S151" s="439"/>
      <c r="T151" s="439"/>
      <c r="U151" s="439"/>
      <c r="V151" s="439"/>
      <c r="W151" s="439"/>
      <c r="X151" s="439"/>
      <c r="Y151" s="439"/>
      <c r="Z151" s="439"/>
      <c r="AA151" s="439"/>
      <c r="AB151" s="250"/>
      <c r="AC151" s="250"/>
      <c r="AD151" s="1031"/>
      <c r="AE151" s="1031"/>
      <c r="AF151" s="1095"/>
      <c r="AG151" s="1032"/>
      <c r="AH151" s="1032"/>
      <c r="AI151" s="1225" t="s">
        <v>1301</v>
      </c>
    </row>
    <row r="152" spans="1:35" ht="31.5" customHeight="1">
      <c r="A152" s="1216"/>
      <c r="B152" s="1088"/>
      <c r="C152" s="440" t="s">
        <v>1302</v>
      </c>
      <c r="D152" s="440"/>
      <c r="E152" s="1231"/>
      <c r="F152" s="1233"/>
      <c r="G152" s="1280"/>
      <c r="H152" s="1280"/>
      <c r="I152" s="1251"/>
      <c r="J152" s="1253"/>
      <c r="K152" s="1256"/>
      <c r="L152" s="1256"/>
      <c r="M152" s="1243"/>
      <c r="N152" s="1246"/>
      <c r="O152" s="249"/>
      <c r="P152" s="313"/>
      <c r="Q152" s="250"/>
      <c r="R152" s="1069"/>
      <c r="S152" s="250"/>
      <c r="T152" s="250"/>
      <c r="U152" s="250"/>
      <c r="V152" s="250"/>
      <c r="W152" s="250"/>
      <c r="X152" s="250"/>
      <c r="Y152" s="250"/>
      <c r="Z152" s="250"/>
      <c r="AA152" s="250"/>
      <c r="AB152" s="250"/>
      <c r="AC152" s="250"/>
      <c r="AD152" s="1031"/>
      <c r="AE152" s="1031"/>
      <c r="AF152" s="1075"/>
      <c r="AG152" s="1032"/>
      <c r="AH152" s="1032"/>
      <c r="AI152" s="1225"/>
    </row>
    <row r="153" spans="1:35" ht="27" customHeight="1">
      <c r="A153" s="1216"/>
      <c r="B153" s="1088"/>
      <c r="C153" s="440" t="s">
        <v>1303</v>
      </c>
      <c r="D153" s="440"/>
      <c r="E153" s="1231"/>
      <c r="F153" s="1233"/>
      <c r="G153" s="1280"/>
      <c r="H153" s="1280"/>
      <c r="I153" s="1251"/>
      <c r="J153" s="1253"/>
      <c r="K153" s="1256"/>
      <c r="L153" s="1256"/>
      <c r="M153" s="1243"/>
      <c r="N153" s="1246"/>
      <c r="O153" s="249"/>
      <c r="P153" s="251"/>
      <c r="Q153" s="250"/>
      <c r="R153" s="1069"/>
      <c r="S153" s="250"/>
      <c r="T153" s="250"/>
      <c r="U153" s="250"/>
      <c r="V153" s="250"/>
      <c r="W153" s="250"/>
      <c r="X153" s="250"/>
      <c r="Y153" s="250"/>
      <c r="Z153" s="250"/>
      <c r="AA153" s="250"/>
      <c r="AB153" s="250"/>
      <c r="AC153" s="250"/>
      <c r="AD153" s="1031"/>
      <c r="AE153" s="1031"/>
      <c r="AF153" s="1075"/>
      <c r="AG153" s="1032"/>
      <c r="AH153" s="1032"/>
      <c r="AI153" s="1225"/>
    </row>
    <row r="154" spans="1:35" ht="40.5" customHeight="1" thickBot="1">
      <c r="A154" s="1217"/>
      <c r="B154" s="1239"/>
      <c r="C154" s="441" t="s">
        <v>1304</v>
      </c>
      <c r="D154" s="441"/>
      <c r="E154" s="1258"/>
      <c r="F154" s="1259"/>
      <c r="G154" s="1281"/>
      <c r="H154" s="1281"/>
      <c r="I154" s="1252"/>
      <c r="J154" s="1254"/>
      <c r="K154" s="1257"/>
      <c r="L154" s="1257"/>
      <c r="M154" s="1244"/>
      <c r="N154" s="1247"/>
      <c r="O154" s="442"/>
      <c r="P154" s="443"/>
      <c r="Q154" s="444"/>
      <c r="R154" s="1160"/>
      <c r="S154" s="444"/>
      <c r="T154" s="444"/>
      <c r="U154" s="444"/>
      <c r="V154" s="444"/>
      <c r="W154" s="444"/>
      <c r="X154" s="444"/>
      <c r="Y154" s="444"/>
      <c r="Z154" s="444"/>
      <c r="AA154" s="444"/>
      <c r="AB154" s="444"/>
      <c r="AC154" s="444"/>
      <c r="AD154" s="1249"/>
      <c r="AE154" s="1249"/>
      <c r="AF154" s="1224"/>
      <c r="AG154" s="1226"/>
      <c r="AH154" s="1226"/>
      <c r="AI154" s="1228"/>
    </row>
    <row r="155" spans="1:35" ht="4.5" customHeight="1" thickBot="1">
      <c r="A155" s="1146"/>
      <c r="B155" s="1147"/>
      <c r="C155" s="1147"/>
      <c r="D155" s="1147"/>
      <c r="E155" s="1147"/>
      <c r="F155" s="1147"/>
      <c r="G155" s="1147"/>
      <c r="H155" s="1147"/>
      <c r="I155" s="1147"/>
      <c r="J155" s="1147"/>
      <c r="K155" s="1147"/>
      <c r="L155" s="1147"/>
      <c r="M155" s="1147"/>
      <c r="N155" s="1147"/>
      <c r="O155" s="1147"/>
      <c r="P155" s="1147"/>
      <c r="Q155" s="1147"/>
      <c r="R155" s="1147"/>
      <c r="S155" s="1147"/>
      <c r="T155" s="1147"/>
      <c r="U155" s="1147"/>
      <c r="V155" s="1147"/>
      <c r="W155" s="1147"/>
      <c r="X155" s="1147"/>
      <c r="Y155" s="1147"/>
      <c r="Z155" s="1147"/>
      <c r="AA155" s="1147"/>
      <c r="AB155" s="1147"/>
      <c r="AC155" s="1147"/>
      <c r="AD155" s="1147"/>
      <c r="AE155" s="1147"/>
      <c r="AF155" s="1147"/>
      <c r="AG155" s="1147"/>
      <c r="AH155" s="1147"/>
      <c r="AI155" s="1148"/>
    </row>
    <row r="156" spans="1:35" ht="69.75" customHeight="1" thickBot="1">
      <c r="A156" s="422" t="s">
        <v>17</v>
      </c>
      <c r="B156" s="512" t="s">
        <v>1114</v>
      </c>
      <c r="C156" s="423" t="s">
        <v>1115</v>
      </c>
      <c r="D156" s="423" t="s">
        <v>1120</v>
      </c>
      <c r="E156" s="423" t="s">
        <v>1117</v>
      </c>
      <c r="F156" s="423" t="s">
        <v>1118</v>
      </c>
      <c r="G156" s="424" t="s">
        <v>1128</v>
      </c>
      <c r="H156" s="425" t="s">
        <v>1119</v>
      </c>
      <c r="I156" s="472"/>
      <c r="J156" s="473"/>
      <c r="K156" s="473"/>
      <c r="L156" s="474"/>
      <c r="M156" s="475"/>
      <c r="N156" s="428">
        <v>0</v>
      </c>
      <c r="O156" s="429">
        <f>SUM(P157:P167)</f>
        <v>0</v>
      </c>
      <c r="P156" s="430">
        <v>0</v>
      </c>
      <c r="Q156" s="429">
        <f>SUM(R157:R167)</f>
        <v>0</v>
      </c>
      <c r="R156" s="430"/>
      <c r="S156" s="429"/>
      <c r="T156" s="430"/>
      <c r="U156" s="429"/>
      <c r="V156" s="430"/>
      <c r="W156" s="429"/>
      <c r="X156" s="430"/>
      <c r="Y156" s="429"/>
      <c r="Z156" s="430"/>
      <c r="AA156" s="429"/>
      <c r="AB156" s="430"/>
      <c r="AC156" s="429"/>
      <c r="AD156" s="430">
        <f>AE157</f>
        <v>0</v>
      </c>
      <c r="AE156" s="429">
        <f>AF157</f>
        <v>0</v>
      </c>
      <c r="AF156" s="432">
        <f>SUM(AG157:AG167)</f>
        <v>0</v>
      </c>
      <c r="AG156" s="433"/>
      <c r="AH156" s="433"/>
      <c r="AI156" s="434"/>
    </row>
    <row r="157" spans="1:36" ht="15" customHeight="1">
      <c r="A157" s="1263" t="s">
        <v>1305</v>
      </c>
      <c r="B157" s="513"/>
      <c r="C157" s="255" t="s">
        <v>1306</v>
      </c>
      <c r="D157" s="255"/>
      <c r="E157" s="508"/>
      <c r="F157" s="317"/>
      <c r="G157" s="846" t="s">
        <v>1307</v>
      </c>
      <c r="H157" s="1265" t="s">
        <v>1308</v>
      </c>
      <c r="I157" s="1266"/>
      <c r="J157" s="1232">
        <v>1</v>
      </c>
      <c r="K157" s="1232">
        <v>1</v>
      </c>
      <c r="L157" s="1271"/>
      <c r="M157" s="1274"/>
      <c r="N157" s="514"/>
      <c r="O157" s="478"/>
      <c r="P157" s="314"/>
      <c r="Q157" s="1068">
        <v>45000000</v>
      </c>
      <c r="R157" s="314"/>
      <c r="S157" s="314"/>
      <c r="T157" s="314"/>
      <c r="U157" s="314"/>
      <c r="V157" s="314"/>
      <c r="W157" s="314"/>
      <c r="X157" s="314"/>
      <c r="Y157" s="314"/>
      <c r="Z157" s="314"/>
      <c r="AA157" s="314"/>
      <c r="AB157" s="314"/>
      <c r="AC157" s="314"/>
      <c r="AD157" s="314"/>
      <c r="AE157" s="1068"/>
      <c r="AF157" s="1068"/>
      <c r="AG157" s="479"/>
      <c r="AH157" s="1096"/>
      <c r="AI157" s="1199" t="s">
        <v>190</v>
      </c>
      <c r="AJ157" s="1200"/>
    </row>
    <row r="158" spans="1:36" ht="67.5">
      <c r="A158" s="1216"/>
      <c r="B158" s="513"/>
      <c r="C158" s="255" t="s">
        <v>1309</v>
      </c>
      <c r="D158" s="255"/>
      <c r="E158" s="508"/>
      <c r="F158" s="317"/>
      <c r="G158" s="847"/>
      <c r="H158" s="847"/>
      <c r="I158" s="1267"/>
      <c r="J158" s="1269"/>
      <c r="K158" s="1269"/>
      <c r="L158" s="1272"/>
      <c r="M158" s="1275"/>
      <c r="N158" s="515"/>
      <c r="O158" s="478"/>
      <c r="P158" s="314"/>
      <c r="Q158" s="1069"/>
      <c r="R158" s="314"/>
      <c r="S158" s="314"/>
      <c r="T158" s="314"/>
      <c r="U158" s="314"/>
      <c r="V158" s="314"/>
      <c r="W158" s="314"/>
      <c r="X158" s="314"/>
      <c r="Y158" s="314"/>
      <c r="Z158" s="314"/>
      <c r="AA158" s="314"/>
      <c r="AB158" s="314"/>
      <c r="AC158" s="314"/>
      <c r="AD158" s="314"/>
      <c r="AE158" s="1069"/>
      <c r="AF158" s="1069"/>
      <c r="AG158" s="479"/>
      <c r="AH158" s="1097"/>
      <c r="AI158" s="1278"/>
      <c r="AJ158" s="1261"/>
    </row>
    <row r="159" spans="1:36" ht="33.75">
      <c r="A159" s="1216"/>
      <c r="B159" s="513"/>
      <c r="C159" s="255" t="s">
        <v>1310</v>
      </c>
      <c r="D159" s="255"/>
      <c r="E159" s="508"/>
      <c r="F159" s="317"/>
      <c r="G159" s="847"/>
      <c r="H159" s="847"/>
      <c r="I159" s="1267"/>
      <c r="J159" s="1269"/>
      <c r="K159" s="1269"/>
      <c r="L159" s="1272"/>
      <c r="M159" s="1275"/>
      <c r="N159" s="515"/>
      <c r="O159" s="478"/>
      <c r="P159" s="314"/>
      <c r="Q159" s="1069"/>
      <c r="R159" s="314"/>
      <c r="S159" s="314"/>
      <c r="T159" s="314"/>
      <c r="U159" s="314"/>
      <c r="V159" s="314"/>
      <c r="W159" s="314"/>
      <c r="X159" s="314"/>
      <c r="Y159" s="314"/>
      <c r="Z159" s="314"/>
      <c r="AA159" s="314"/>
      <c r="AB159" s="314"/>
      <c r="AC159" s="314"/>
      <c r="AD159" s="314"/>
      <c r="AE159" s="1069"/>
      <c r="AF159" s="1069"/>
      <c r="AG159" s="479"/>
      <c r="AH159" s="1097"/>
      <c r="AI159" s="1278"/>
      <c r="AJ159" s="1261"/>
    </row>
    <row r="160" spans="1:36" ht="22.5">
      <c r="A160" s="1216"/>
      <c r="B160" s="513"/>
      <c r="C160" s="516" t="s">
        <v>1311</v>
      </c>
      <c r="D160" s="255"/>
      <c r="E160" s="508"/>
      <c r="F160" s="317"/>
      <c r="G160" s="847"/>
      <c r="H160" s="847"/>
      <c r="I160" s="1267"/>
      <c r="J160" s="1269"/>
      <c r="K160" s="1269"/>
      <c r="L160" s="1272"/>
      <c r="M160" s="1275"/>
      <c r="N160" s="515"/>
      <c r="O160" s="478"/>
      <c r="P160" s="314"/>
      <c r="Q160" s="1069"/>
      <c r="R160" s="314"/>
      <c r="S160" s="314"/>
      <c r="T160" s="314"/>
      <c r="U160" s="314"/>
      <c r="V160" s="314"/>
      <c r="W160" s="314"/>
      <c r="X160" s="314"/>
      <c r="Y160" s="314"/>
      <c r="Z160" s="314"/>
      <c r="AA160" s="314"/>
      <c r="AB160" s="314"/>
      <c r="AC160" s="314"/>
      <c r="AD160" s="314"/>
      <c r="AE160" s="1069"/>
      <c r="AF160" s="1069"/>
      <c r="AG160" s="479"/>
      <c r="AH160" s="1097"/>
      <c r="AI160" s="1278"/>
      <c r="AJ160" s="1261"/>
    </row>
    <row r="161" spans="1:36" ht="22.5">
      <c r="A161" s="1216"/>
      <c r="B161" s="513"/>
      <c r="C161" s="255" t="s">
        <v>1312</v>
      </c>
      <c r="D161" s="255"/>
      <c r="E161" s="508"/>
      <c r="F161" s="317"/>
      <c r="G161" s="847"/>
      <c r="H161" s="847"/>
      <c r="I161" s="1267"/>
      <c r="J161" s="1269"/>
      <c r="K161" s="1269"/>
      <c r="L161" s="1272"/>
      <c r="M161" s="1275"/>
      <c r="N161" s="515"/>
      <c r="O161" s="478"/>
      <c r="P161" s="314"/>
      <c r="Q161" s="1069"/>
      <c r="R161" s="314"/>
      <c r="S161" s="314"/>
      <c r="T161" s="314"/>
      <c r="U161" s="314"/>
      <c r="V161" s="314"/>
      <c r="W161" s="314"/>
      <c r="X161" s="314"/>
      <c r="Y161" s="314"/>
      <c r="Z161" s="314"/>
      <c r="AA161" s="314"/>
      <c r="AB161" s="314"/>
      <c r="AC161" s="314"/>
      <c r="AD161" s="314"/>
      <c r="AE161" s="1069"/>
      <c r="AF161" s="1069"/>
      <c r="AG161" s="479"/>
      <c r="AH161" s="1097"/>
      <c r="AI161" s="1278"/>
      <c r="AJ161" s="1261"/>
    </row>
    <row r="162" spans="1:36" ht="22.5">
      <c r="A162" s="1216"/>
      <c r="B162" s="513"/>
      <c r="C162" s="255" t="s">
        <v>1313</v>
      </c>
      <c r="D162" s="255"/>
      <c r="E162" s="508"/>
      <c r="F162" s="317"/>
      <c r="G162" s="847"/>
      <c r="H162" s="847"/>
      <c r="I162" s="1267"/>
      <c r="J162" s="1269"/>
      <c r="K162" s="1269"/>
      <c r="L162" s="1272"/>
      <c r="M162" s="1275"/>
      <c r="N162" s="515"/>
      <c r="O162" s="478"/>
      <c r="P162" s="314"/>
      <c r="Q162" s="1069"/>
      <c r="R162" s="314"/>
      <c r="S162" s="314"/>
      <c r="T162" s="314"/>
      <c r="U162" s="314"/>
      <c r="V162" s="314"/>
      <c r="W162" s="314"/>
      <c r="X162" s="314"/>
      <c r="Y162" s="314"/>
      <c r="Z162" s="314"/>
      <c r="AA162" s="314"/>
      <c r="AB162" s="314"/>
      <c r="AC162" s="314"/>
      <c r="AD162" s="314"/>
      <c r="AE162" s="1069"/>
      <c r="AF162" s="1069"/>
      <c r="AG162" s="479"/>
      <c r="AH162" s="1097"/>
      <c r="AI162" s="1278"/>
      <c r="AJ162" s="1261"/>
    </row>
    <row r="163" spans="1:36" ht="33.75">
      <c r="A163" s="1216"/>
      <c r="B163" s="513"/>
      <c r="C163" s="255" t="s">
        <v>1314</v>
      </c>
      <c r="D163" s="255"/>
      <c r="E163" s="508"/>
      <c r="F163" s="317"/>
      <c r="G163" s="847"/>
      <c r="H163" s="847"/>
      <c r="I163" s="1267"/>
      <c r="J163" s="1269"/>
      <c r="K163" s="1269"/>
      <c r="L163" s="1272"/>
      <c r="M163" s="1275"/>
      <c r="N163" s="515"/>
      <c r="O163" s="478"/>
      <c r="P163" s="314"/>
      <c r="Q163" s="1069"/>
      <c r="R163" s="314"/>
      <c r="S163" s="314"/>
      <c r="T163" s="314"/>
      <c r="U163" s="314"/>
      <c r="V163" s="314"/>
      <c r="W163" s="314"/>
      <c r="X163" s="314"/>
      <c r="Y163" s="314"/>
      <c r="Z163" s="314"/>
      <c r="AA163" s="314"/>
      <c r="AB163" s="314"/>
      <c r="AC163" s="314"/>
      <c r="AD163" s="314"/>
      <c r="AE163" s="1069"/>
      <c r="AF163" s="1069"/>
      <c r="AG163" s="479"/>
      <c r="AH163" s="1097"/>
      <c r="AI163" s="1278"/>
      <c r="AJ163" s="1261"/>
    </row>
    <row r="164" spans="1:36" ht="22.5">
      <c r="A164" s="1216"/>
      <c r="B164" s="513"/>
      <c r="C164" s="255" t="s">
        <v>1315</v>
      </c>
      <c r="D164" s="255"/>
      <c r="E164" s="508"/>
      <c r="F164" s="317"/>
      <c r="G164" s="847"/>
      <c r="H164" s="847"/>
      <c r="I164" s="1267"/>
      <c r="J164" s="1269"/>
      <c r="K164" s="1269"/>
      <c r="L164" s="1272"/>
      <c r="M164" s="1275"/>
      <c r="N164" s="515"/>
      <c r="O164" s="478"/>
      <c r="P164" s="314"/>
      <c r="Q164" s="1069"/>
      <c r="R164" s="314"/>
      <c r="S164" s="314"/>
      <c r="T164" s="314"/>
      <c r="U164" s="314"/>
      <c r="V164" s="314"/>
      <c r="W164" s="314"/>
      <c r="X164" s="314"/>
      <c r="Y164" s="314"/>
      <c r="Z164" s="314"/>
      <c r="AA164" s="314"/>
      <c r="AB164" s="314"/>
      <c r="AC164" s="314"/>
      <c r="AD164" s="314"/>
      <c r="AE164" s="1069"/>
      <c r="AF164" s="1069"/>
      <c r="AG164" s="479"/>
      <c r="AH164" s="1097"/>
      <c r="AI164" s="1278"/>
      <c r="AJ164" s="1261"/>
    </row>
    <row r="165" spans="1:36" ht="33.75">
      <c r="A165" s="1216"/>
      <c r="B165" s="513"/>
      <c r="C165" s="255" t="s">
        <v>1316</v>
      </c>
      <c r="D165" s="255"/>
      <c r="E165" s="509"/>
      <c r="F165" s="317"/>
      <c r="G165" s="847"/>
      <c r="H165" s="847"/>
      <c r="I165" s="1267"/>
      <c r="J165" s="1269"/>
      <c r="K165" s="1269"/>
      <c r="L165" s="1272"/>
      <c r="M165" s="1275"/>
      <c r="N165" s="515"/>
      <c r="O165" s="478"/>
      <c r="P165" s="314"/>
      <c r="Q165" s="1069"/>
      <c r="R165" s="314"/>
      <c r="S165" s="314"/>
      <c r="T165" s="314"/>
      <c r="U165" s="314"/>
      <c r="V165" s="314"/>
      <c r="W165" s="314"/>
      <c r="X165" s="314"/>
      <c r="Y165" s="314"/>
      <c r="Z165" s="314"/>
      <c r="AA165" s="314"/>
      <c r="AB165" s="314"/>
      <c r="AC165" s="314"/>
      <c r="AD165" s="314"/>
      <c r="AE165" s="1069"/>
      <c r="AF165" s="1069"/>
      <c r="AG165" s="481"/>
      <c r="AH165" s="1097"/>
      <c r="AI165" s="1278"/>
      <c r="AJ165" s="1261"/>
    </row>
    <row r="166" spans="1:36" ht="67.5">
      <c r="A166" s="1216"/>
      <c r="B166" s="513"/>
      <c r="C166" s="517" t="s">
        <v>1317</v>
      </c>
      <c r="D166" s="516"/>
      <c r="E166" s="518"/>
      <c r="F166" s="395"/>
      <c r="G166" s="847"/>
      <c r="H166" s="847"/>
      <c r="I166" s="1267"/>
      <c r="J166" s="1269"/>
      <c r="K166" s="1269"/>
      <c r="L166" s="1272"/>
      <c r="M166" s="1275"/>
      <c r="N166" s="515"/>
      <c r="O166" s="499"/>
      <c r="P166" s="318"/>
      <c r="Q166" s="1069"/>
      <c r="R166" s="318"/>
      <c r="S166" s="318"/>
      <c r="T166" s="318"/>
      <c r="U166" s="318"/>
      <c r="V166" s="318"/>
      <c r="W166" s="318"/>
      <c r="X166" s="318"/>
      <c r="Y166" s="318"/>
      <c r="Z166" s="318"/>
      <c r="AA166" s="318"/>
      <c r="AB166" s="318"/>
      <c r="AC166" s="318"/>
      <c r="AD166" s="318"/>
      <c r="AE166" s="1069"/>
      <c r="AF166" s="1069"/>
      <c r="AG166" s="519"/>
      <c r="AH166" s="1097"/>
      <c r="AI166" s="1278"/>
      <c r="AJ166" s="1261"/>
    </row>
    <row r="167" spans="1:37" ht="31.5" customHeight="1" thickBot="1">
      <c r="A167" s="1217"/>
      <c r="B167" s="521"/>
      <c r="C167" s="483" t="s">
        <v>1318</v>
      </c>
      <c r="D167" s="483"/>
      <c r="E167" s="510"/>
      <c r="F167" s="511"/>
      <c r="G167" s="1264"/>
      <c r="H167" s="1264"/>
      <c r="I167" s="1268"/>
      <c r="J167" s="1270"/>
      <c r="K167" s="1270"/>
      <c r="L167" s="1273"/>
      <c r="M167" s="1276"/>
      <c r="N167" s="520"/>
      <c r="O167" s="486"/>
      <c r="P167" s="445"/>
      <c r="Q167" s="1160"/>
      <c r="R167" s="445"/>
      <c r="S167" s="445"/>
      <c r="T167" s="445"/>
      <c r="U167" s="445"/>
      <c r="V167" s="445"/>
      <c r="W167" s="445"/>
      <c r="X167" s="445"/>
      <c r="Y167" s="445"/>
      <c r="Z167" s="445"/>
      <c r="AA167" s="445"/>
      <c r="AB167" s="445"/>
      <c r="AC167" s="445"/>
      <c r="AD167" s="445"/>
      <c r="AE167" s="1160"/>
      <c r="AF167" s="1160"/>
      <c r="AG167" s="487"/>
      <c r="AH167" s="1277"/>
      <c r="AI167" s="1279"/>
      <c r="AJ167" s="1262"/>
      <c r="AK167" s="488"/>
    </row>
    <row r="169" spans="1:35" ht="15">
      <c r="A169" s="253" t="s">
        <v>1089</v>
      </c>
      <c r="B169" s="1034" t="s">
        <v>56</v>
      </c>
      <c r="C169" s="1035"/>
      <c r="D169" s="1035"/>
      <c r="E169" s="1035"/>
      <c r="F169" s="1035"/>
      <c r="G169" s="1035"/>
      <c r="H169" s="1035"/>
      <c r="I169" s="1035"/>
      <c r="J169" s="1035"/>
      <c r="K169" s="1035"/>
      <c r="L169" s="1035"/>
      <c r="M169" s="1035"/>
      <c r="N169" s="1035"/>
      <c r="O169" s="1035"/>
      <c r="P169" s="1035"/>
      <c r="Q169" s="1035"/>
      <c r="R169" s="1056"/>
      <c r="S169" s="254"/>
      <c r="T169" s="1052"/>
      <c r="U169" s="1053"/>
      <c r="V169" s="1053"/>
      <c r="W169" s="1053"/>
      <c r="X169" s="1053"/>
      <c r="Y169" s="1053"/>
      <c r="Z169" s="1053"/>
      <c r="AA169" s="1053"/>
      <c r="AB169" s="1053"/>
      <c r="AC169" s="1053"/>
      <c r="AD169" s="1053"/>
      <c r="AE169" s="1053"/>
      <c r="AF169" s="1053"/>
      <c r="AG169" s="1053"/>
      <c r="AH169" s="1053"/>
      <c r="AI169" s="1053"/>
    </row>
    <row r="170" spans="1:35" ht="15">
      <c r="A170" s="312" t="s">
        <v>1123</v>
      </c>
      <c r="B170" s="1034" t="s">
        <v>1284</v>
      </c>
      <c r="C170" s="1035"/>
      <c r="D170" s="1035"/>
      <c r="E170" s="1035"/>
      <c r="F170" s="1035"/>
      <c r="G170" s="1035"/>
      <c r="H170" s="1035"/>
      <c r="I170" s="1035"/>
      <c r="J170" s="1035"/>
      <c r="K170" s="1035"/>
      <c r="L170" s="1035"/>
      <c r="M170" s="1035"/>
      <c r="N170" s="1035"/>
      <c r="O170" s="1035"/>
      <c r="P170" s="1035"/>
      <c r="Q170" s="1035"/>
      <c r="R170" s="1056"/>
      <c r="S170" s="315"/>
      <c r="T170" s="315"/>
      <c r="U170" s="316"/>
      <c r="V170" s="316"/>
      <c r="W170" s="316"/>
      <c r="X170" s="316"/>
      <c r="Y170" s="316"/>
      <c r="Z170" s="316"/>
      <c r="AA170" s="316"/>
      <c r="AB170" s="316"/>
      <c r="AC170" s="316"/>
      <c r="AD170" s="316"/>
      <c r="AE170" s="316"/>
      <c r="AF170" s="316"/>
      <c r="AG170" s="316"/>
      <c r="AH170" s="316"/>
      <c r="AI170" s="316"/>
    </row>
    <row r="171" spans="1:35" ht="15">
      <c r="A171" s="312" t="s">
        <v>1122</v>
      </c>
      <c r="B171" s="1034" t="s">
        <v>1319</v>
      </c>
      <c r="C171" s="1035"/>
      <c r="D171" s="1035"/>
      <c r="E171" s="1035"/>
      <c r="F171" s="1035"/>
      <c r="G171" s="1035"/>
      <c r="H171" s="1035"/>
      <c r="I171" s="1035"/>
      <c r="J171" s="1035"/>
      <c r="K171" s="1035"/>
      <c r="L171" s="1035"/>
      <c r="M171" s="1035"/>
      <c r="N171" s="1035"/>
      <c r="O171" s="1035"/>
      <c r="P171" s="1035"/>
      <c r="Q171" s="1035"/>
      <c r="R171" s="1035"/>
      <c r="S171" s="315"/>
      <c r="T171" s="315"/>
      <c r="U171" s="316"/>
      <c r="V171" s="316"/>
      <c r="W171" s="316"/>
      <c r="X171" s="316"/>
      <c r="Y171" s="316"/>
      <c r="Z171" s="316"/>
      <c r="AA171" s="316"/>
      <c r="AB171" s="316"/>
      <c r="AC171" s="316"/>
      <c r="AD171" s="316"/>
      <c r="AE171" s="316"/>
      <c r="AF171" s="316"/>
      <c r="AG171" s="316"/>
      <c r="AH171" s="316"/>
      <c r="AI171" s="316"/>
    </row>
    <row r="172" spans="1:35" ht="23.25" thickBot="1">
      <c r="A172" s="253" t="s">
        <v>1121</v>
      </c>
      <c r="B172" s="1130" t="s">
        <v>57</v>
      </c>
      <c r="C172" s="1131"/>
      <c r="D172" s="1131"/>
      <c r="E172" s="1131"/>
      <c r="F172" s="1131"/>
      <c r="G172" s="1131"/>
      <c r="H172" s="1131"/>
      <c r="I172" s="1131"/>
      <c r="J172" s="1131"/>
      <c r="K172" s="1131"/>
      <c r="L172" s="1131"/>
      <c r="M172" s="1132"/>
      <c r="N172" s="1133" t="s">
        <v>1090</v>
      </c>
      <c r="O172" s="1134"/>
      <c r="P172" s="1134"/>
      <c r="Q172" s="1134"/>
      <c r="R172" s="1134"/>
      <c r="S172" s="1134"/>
      <c r="T172" s="1134"/>
      <c r="U172" s="1134"/>
      <c r="V172" s="1134"/>
      <c r="W172" s="1134"/>
      <c r="X172" s="1134"/>
      <c r="Y172" s="1134"/>
      <c r="Z172" s="1134"/>
      <c r="AA172" s="1134"/>
      <c r="AB172" s="1134"/>
      <c r="AC172" s="1134"/>
      <c r="AD172" s="1134"/>
      <c r="AE172" s="1135"/>
      <c r="AF172" s="1136" t="s">
        <v>1091</v>
      </c>
      <c r="AG172" s="1137"/>
      <c r="AH172" s="1137"/>
      <c r="AI172" s="1138"/>
    </row>
    <row r="173" spans="1:35" ht="15">
      <c r="A173" s="1120" t="s">
        <v>1125</v>
      </c>
      <c r="B173" s="1039" t="s">
        <v>1092</v>
      </c>
      <c r="C173" s="1039"/>
      <c r="D173" s="1039"/>
      <c r="E173" s="1039"/>
      <c r="F173" s="1039"/>
      <c r="G173" s="1122" t="s">
        <v>1093</v>
      </c>
      <c r="H173" s="1123"/>
      <c r="I173" s="1126" t="s">
        <v>1094</v>
      </c>
      <c r="J173" s="1126" t="s">
        <v>1095</v>
      </c>
      <c r="K173" s="1139" t="s">
        <v>1124</v>
      </c>
      <c r="L173" s="1141" t="s">
        <v>1096</v>
      </c>
      <c r="M173" s="1143" t="s">
        <v>1097</v>
      </c>
      <c r="N173" s="1145" t="s">
        <v>1098</v>
      </c>
      <c r="O173" s="1129"/>
      <c r="P173" s="1128" t="s">
        <v>1099</v>
      </c>
      <c r="Q173" s="1129"/>
      <c r="R173" s="1128" t="s">
        <v>1100</v>
      </c>
      <c r="S173" s="1129"/>
      <c r="T173" s="1128" t="s">
        <v>1101</v>
      </c>
      <c r="U173" s="1129"/>
      <c r="V173" s="1128" t="s">
        <v>1102</v>
      </c>
      <c r="W173" s="1129"/>
      <c r="X173" s="1128" t="s">
        <v>1103</v>
      </c>
      <c r="Y173" s="1129"/>
      <c r="Z173" s="1128" t="s">
        <v>1104</v>
      </c>
      <c r="AA173" s="1129"/>
      <c r="AB173" s="1128" t="s">
        <v>1105</v>
      </c>
      <c r="AC173" s="1129"/>
      <c r="AD173" s="1128" t="s">
        <v>1106</v>
      </c>
      <c r="AE173" s="1158"/>
      <c r="AF173" s="1159" t="s">
        <v>1107</v>
      </c>
      <c r="AG173" s="1149" t="s">
        <v>1108</v>
      </c>
      <c r="AH173" s="1150" t="s">
        <v>1109</v>
      </c>
      <c r="AI173" s="1151" t="s">
        <v>1110</v>
      </c>
    </row>
    <row r="174" spans="1:35" ht="36.75" thickBot="1">
      <c r="A174" s="1121"/>
      <c r="B174" s="1039"/>
      <c r="C174" s="1039"/>
      <c r="D174" s="1039"/>
      <c r="E174" s="1039"/>
      <c r="F174" s="1039"/>
      <c r="G174" s="1124"/>
      <c r="H174" s="1125"/>
      <c r="I174" s="1127" t="s">
        <v>1094</v>
      </c>
      <c r="J174" s="1127"/>
      <c r="K174" s="1140"/>
      <c r="L174" s="1142"/>
      <c r="M174" s="1144"/>
      <c r="N174" s="406" t="s">
        <v>1111</v>
      </c>
      <c r="O174" s="407" t="s">
        <v>1112</v>
      </c>
      <c r="P174" s="408" t="s">
        <v>1111</v>
      </c>
      <c r="Q174" s="407" t="s">
        <v>1112</v>
      </c>
      <c r="R174" s="408" t="s">
        <v>1111</v>
      </c>
      <c r="S174" s="407" t="s">
        <v>1112</v>
      </c>
      <c r="T174" s="408" t="s">
        <v>1111</v>
      </c>
      <c r="U174" s="407" t="s">
        <v>1112</v>
      </c>
      <c r="V174" s="408" t="s">
        <v>1111</v>
      </c>
      <c r="W174" s="407" t="s">
        <v>1112</v>
      </c>
      <c r="X174" s="408" t="s">
        <v>1111</v>
      </c>
      <c r="Y174" s="407" t="s">
        <v>1112</v>
      </c>
      <c r="Z174" s="408" t="s">
        <v>1111</v>
      </c>
      <c r="AA174" s="407" t="s">
        <v>1113</v>
      </c>
      <c r="AB174" s="408" t="s">
        <v>1111</v>
      </c>
      <c r="AC174" s="407" t="s">
        <v>1113</v>
      </c>
      <c r="AD174" s="408" t="s">
        <v>1111</v>
      </c>
      <c r="AE174" s="409" t="s">
        <v>1113</v>
      </c>
      <c r="AF174" s="1159"/>
      <c r="AG174" s="1149"/>
      <c r="AH174" s="1150"/>
      <c r="AI174" s="1151"/>
    </row>
    <row r="175" spans="1:35" ht="23.25" thickBot="1">
      <c r="A175" s="410" t="s">
        <v>1320</v>
      </c>
      <c r="B175" s="1045" t="s">
        <v>1321</v>
      </c>
      <c r="C175" s="1045"/>
      <c r="D175" s="1045"/>
      <c r="E175" s="1045"/>
      <c r="F175" s="1045"/>
      <c r="G175" s="1152" t="s">
        <v>453</v>
      </c>
      <c r="H175" s="1153"/>
      <c r="I175" s="411">
        <v>0</v>
      </c>
      <c r="J175" s="412">
        <v>1</v>
      </c>
      <c r="K175" s="413">
        <v>1</v>
      </c>
      <c r="L175" s="414"/>
      <c r="M175" s="415"/>
      <c r="N175" s="416">
        <v>0</v>
      </c>
      <c r="O175" s="417">
        <v>0</v>
      </c>
      <c r="P175" s="417">
        <v>0</v>
      </c>
      <c r="Q175" s="417">
        <v>0</v>
      </c>
      <c r="R175" s="417">
        <v>0</v>
      </c>
      <c r="S175" s="417">
        <v>0</v>
      </c>
      <c r="T175" s="417">
        <v>0</v>
      </c>
      <c r="U175" s="417">
        <v>0</v>
      </c>
      <c r="V175" s="417">
        <v>0</v>
      </c>
      <c r="W175" s="417">
        <v>0</v>
      </c>
      <c r="X175" s="417">
        <v>0</v>
      </c>
      <c r="Y175" s="417">
        <v>0</v>
      </c>
      <c r="Z175" s="417">
        <v>0</v>
      </c>
      <c r="AA175" s="417">
        <v>0</v>
      </c>
      <c r="AB175" s="417">
        <v>0</v>
      </c>
      <c r="AC175" s="417">
        <v>0</v>
      </c>
      <c r="AD175" s="417">
        <v>25000000</v>
      </c>
      <c r="AE175" s="418">
        <v>0</v>
      </c>
      <c r="AF175" s="419"/>
      <c r="AG175" s="420"/>
      <c r="AH175" s="420"/>
      <c r="AI175" s="421"/>
    </row>
    <row r="176" spans="1:35" ht="15.75" thickBot="1">
      <c r="A176" s="1154"/>
      <c r="B176" s="1155"/>
      <c r="C176" s="1155"/>
      <c r="D176" s="1155"/>
      <c r="E176" s="1155"/>
      <c r="F176" s="1155"/>
      <c r="G176" s="1156"/>
      <c r="H176" s="1156"/>
      <c r="I176" s="1156"/>
      <c r="J176" s="1156"/>
      <c r="K176" s="1156"/>
      <c r="L176" s="1156"/>
      <c r="M176" s="1156"/>
      <c r="N176" s="1156"/>
      <c r="O176" s="1156"/>
      <c r="P176" s="1156"/>
      <c r="Q176" s="1156"/>
      <c r="R176" s="1156"/>
      <c r="S176" s="1156"/>
      <c r="T176" s="1156"/>
      <c r="U176" s="1156"/>
      <c r="V176" s="1156"/>
      <c r="W176" s="1156"/>
      <c r="X176" s="1156"/>
      <c r="Y176" s="1156"/>
      <c r="Z176" s="1156"/>
      <c r="AA176" s="1156"/>
      <c r="AB176" s="1156"/>
      <c r="AC176" s="1156"/>
      <c r="AD176" s="1156"/>
      <c r="AE176" s="1156"/>
      <c r="AF176" s="1156"/>
      <c r="AG176" s="1156"/>
      <c r="AH176" s="1156"/>
      <c r="AI176" s="1157"/>
    </row>
    <row r="177" spans="1:35" ht="34.5" thickBot="1">
      <c r="A177" s="422" t="s">
        <v>17</v>
      </c>
      <c r="B177" s="423" t="s">
        <v>1114</v>
      </c>
      <c r="C177" s="423" t="s">
        <v>1115</v>
      </c>
      <c r="D177" s="423" t="s">
        <v>1116</v>
      </c>
      <c r="E177" s="423" t="s">
        <v>1117</v>
      </c>
      <c r="F177" s="423" t="s">
        <v>1118</v>
      </c>
      <c r="G177" s="424" t="s">
        <v>1129</v>
      </c>
      <c r="H177" s="425" t="s">
        <v>1119</v>
      </c>
      <c r="I177" s="426"/>
      <c r="J177" s="426"/>
      <c r="K177" s="426"/>
      <c r="L177" s="426"/>
      <c r="M177" s="427"/>
      <c r="N177" s="428">
        <v>0</v>
      </c>
      <c r="O177" s="429">
        <v>0</v>
      </c>
      <c r="P177" s="430">
        <v>0</v>
      </c>
      <c r="Q177" s="429">
        <v>0</v>
      </c>
      <c r="R177" s="430"/>
      <c r="S177" s="429"/>
      <c r="T177" s="430"/>
      <c r="U177" s="429"/>
      <c r="V177" s="430"/>
      <c r="W177" s="429"/>
      <c r="X177" s="430"/>
      <c r="Y177" s="429"/>
      <c r="Z177" s="430"/>
      <c r="AA177" s="429"/>
      <c r="AB177" s="430"/>
      <c r="AC177" s="429"/>
      <c r="AD177" s="431">
        <v>0</v>
      </c>
      <c r="AE177" s="429">
        <v>0</v>
      </c>
      <c r="AF177" s="432">
        <v>0</v>
      </c>
      <c r="AG177" s="433"/>
      <c r="AH177" s="433"/>
      <c r="AI177" s="434"/>
    </row>
    <row r="178" spans="1:35" ht="146.25">
      <c r="A178" s="1215" t="s">
        <v>1322</v>
      </c>
      <c r="B178" s="1229"/>
      <c r="C178" s="435" t="s">
        <v>1323</v>
      </c>
      <c r="D178" s="435"/>
      <c r="E178" s="1230"/>
      <c r="F178" s="1232"/>
      <c r="G178" s="1260" t="s">
        <v>456</v>
      </c>
      <c r="H178" s="1170" t="s">
        <v>1324</v>
      </c>
      <c r="I178" s="1250">
        <v>0</v>
      </c>
      <c r="J178" s="1253">
        <v>1</v>
      </c>
      <c r="K178" s="1255">
        <v>1</v>
      </c>
      <c r="L178" s="1256"/>
      <c r="M178" s="1243"/>
      <c r="N178" s="1245"/>
      <c r="O178" s="249"/>
      <c r="P178" s="1161">
        <v>25000000</v>
      </c>
      <c r="Q178" s="439"/>
      <c r="R178" s="1248"/>
      <c r="S178" s="439"/>
      <c r="T178" s="439"/>
      <c r="U178" s="439"/>
      <c r="V178" s="439"/>
      <c r="W178" s="439"/>
      <c r="X178" s="439"/>
      <c r="Y178" s="439"/>
      <c r="Z178" s="439"/>
      <c r="AA178" s="439"/>
      <c r="AB178" s="250"/>
      <c r="AC178" s="250"/>
      <c r="AD178" s="1031" t="s">
        <v>1325</v>
      </c>
      <c r="AE178" s="1031"/>
      <c r="AF178" s="1095" t="s">
        <v>1326</v>
      </c>
      <c r="AG178" s="1032" t="s">
        <v>1264</v>
      </c>
      <c r="AH178" s="1032"/>
      <c r="AI178" s="1225" t="s">
        <v>1259</v>
      </c>
    </row>
    <row r="179" spans="1:35" ht="101.25">
      <c r="A179" s="1216"/>
      <c r="B179" s="1088"/>
      <c r="C179" s="522" t="s">
        <v>1327</v>
      </c>
      <c r="D179" s="440"/>
      <c r="E179" s="1231"/>
      <c r="F179" s="1233"/>
      <c r="G179" s="1170"/>
      <c r="H179" s="1170"/>
      <c r="I179" s="1251"/>
      <c r="J179" s="1253"/>
      <c r="K179" s="1256"/>
      <c r="L179" s="1256"/>
      <c r="M179" s="1243"/>
      <c r="N179" s="1246"/>
      <c r="O179" s="249"/>
      <c r="P179" s="1162"/>
      <c r="Q179" s="250"/>
      <c r="R179" s="1069"/>
      <c r="S179" s="250"/>
      <c r="T179" s="250"/>
      <c r="U179" s="250"/>
      <c r="V179" s="250"/>
      <c r="W179" s="250"/>
      <c r="X179" s="250"/>
      <c r="Y179" s="250"/>
      <c r="Z179" s="250"/>
      <c r="AA179" s="250"/>
      <c r="AB179" s="250"/>
      <c r="AC179" s="250"/>
      <c r="AD179" s="1031"/>
      <c r="AE179" s="1031"/>
      <c r="AF179" s="1075"/>
      <c r="AG179" s="1032"/>
      <c r="AH179" s="1032"/>
      <c r="AI179" s="1225"/>
    </row>
    <row r="180" spans="1:35" ht="135">
      <c r="A180" s="1216"/>
      <c r="B180" s="1088"/>
      <c r="C180" s="523" t="s">
        <v>1328</v>
      </c>
      <c r="D180" s="440"/>
      <c r="E180" s="1231"/>
      <c r="F180" s="1233"/>
      <c r="G180" s="1170"/>
      <c r="H180" s="1170"/>
      <c r="I180" s="1251"/>
      <c r="J180" s="1253"/>
      <c r="K180" s="1256"/>
      <c r="L180" s="1256"/>
      <c r="M180" s="1243"/>
      <c r="N180" s="1246"/>
      <c r="O180" s="249"/>
      <c r="P180" s="1162"/>
      <c r="Q180" s="250"/>
      <c r="R180" s="1069"/>
      <c r="S180" s="250"/>
      <c r="T180" s="250"/>
      <c r="U180" s="250"/>
      <c r="V180" s="250"/>
      <c r="W180" s="250"/>
      <c r="X180" s="250"/>
      <c r="Y180" s="250"/>
      <c r="Z180" s="250"/>
      <c r="AA180" s="250"/>
      <c r="AB180" s="250"/>
      <c r="AC180" s="250"/>
      <c r="AD180" s="1031"/>
      <c r="AE180" s="1031"/>
      <c r="AF180" s="1075"/>
      <c r="AG180" s="1032"/>
      <c r="AH180" s="1032"/>
      <c r="AI180" s="1225"/>
    </row>
    <row r="181" spans="1:35" ht="124.5" thickBot="1">
      <c r="A181" s="1217"/>
      <c r="B181" s="1239"/>
      <c r="C181" s="483" t="s">
        <v>1329</v>
      </c>
      <c r="D181" s="441"/>
      <c r="E181" s="1258"/>
      <c r="F181" s="1259"/>
      <c r="G181" s="1238"/>
      <c r="H181" s="1238"/>
      <c r="I181" s="1252"/>
      <c r="J181" s="1254"/>
      <c r="K181" s="1257"/>
      <c r="L181" s="1257"/>
      <c r="M181" s="1244"/>
      <c r="N181" s="1247"/>
      <c r="O181" s="442"/>
      <c r="P181" s="1163"/>
      <c r="Q181" s="444"/>
      <c r="R181" s="1160"/>
      <c r="S181" s="444"/>
      <c r="T181" s="444"/>
      <c r="U181" s="444"/>
      <c r="V181" s="444"/>
      <c r="W181" s="444"/>
      <c r="X181" s="444"/>
      <c r="Y181" s="444"/>
      <c r="Z181" s="444"/>
      <c r="AA181" s="444"/>
      <c r="AB181" s="444"/>
      <c r="AC181" s="444"/>
      <c r="AD181" s="1249"/>
      <c r="AE181" s="1249"/>
      <c r="AF181" s="1224"/>
      <c r="AG181" s="1226"/>
      <c r="AH181" s="1226"/>
      <c r="AI181" s="1228"/>
    </row>
    <row r="182" spans="1:35" ht="15.75" thickBot="1">
      <c r="A182" s="1146"/>
      <c r="B182" s="1147"/>
      <c r="C182" s="1147"/>
      <c r="D182" s="1147"/>
      <c r="E182" s="1147"/>
      <c r="F182" s="1147"/>
      <c r="G182" s="1147"/>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8"/>
    </row>
    <row r="183" spans="1:35" ht="34.5" thickBot="1">
      <c r="A183" s="422" t="s">
        <v>17</v>
      </c>
      <c r="B183" s="423" t="s">
        <v>1114</v>
      </c>
      <c r="C183" s="423" t="s">
        <v>1115</v>
      </c>
      <c r="D183" s="423" t="s">
        <v>1116</v>
      </c>
      <c r="E183" s="423" t="s">
        <v>1117</v>
      </c>
      <c r="F183" s="423" t="s">
        <v>1118</v>
      </c>
      <c r="G183" s="424" t="s">
        <v>1129</v>
      </c>
      <c r="H183" s="425" t="s">
        <v>1119</v>
      </c>
      <c r="I183" s="426"/>
      <c r="J183" s="426"/>
      <c r="K183" s="426"/>
      <c r="L183" s="426"/>
      <c r="M183" s="427"/>
      <c r="N183" s="428">
        <v>0</v>
      </c>
      <c r="O183" s="429">
        <v>0</v>
      </c>
      <c r="P183" s="430">
        <v>0</v>
      </c>
      <c r="Q183" s="429">
        <v>0</v>
      </c>
      <c r="R183" s="430"/>
      <c r="S183" s="429"/>
      <c r="T183" s="430"/>
      <c r="U183" s="429"/>
      <c r="V183" s="430"/>
      <c r="W183" s="429"/>
      <c r="X183" s="430"/>
      <c r="Y183" s="429"/>
      <c r="Z183" s="430"/>
      <c r="AA183" s="429"/>
      <c r="AB183" s="430"/>
      <c r="AC183" s="429"/>
      <c r="AD183" s="431">
        <v>0</v>
      </c>
      <c r="AE183" s="429">
        <v>0</v>
      </c>
      <c r="AF183" s="432">
        <v>0</v>
      </c>
      <c r="AG183" s="433"/>
      <c r="AH183" s="433"/>
      <c r="AI183" s="434"/>
    </row>
    <row r="184" spans="1:35" ht="56.25">
      <c r="A184" s="1215" t="s">
        <v>1330</v>
      </c>
      <c r="B184" s="1229"/>
      <c r="C184" s="435" t="s">
        <v>1331</v>
      </c>
      <c r="D184" s="435"/>
      <c r="E184" s="1230"/>
      <c r="F184" s="1232"/>
      <c r="G184" s="1260" t="s">
        <v>460</v>
      </c>
      <c r="H184" s="1170" t="s">
        <v>1332</v>
      </c>
      <c r="I184" s="1250">
        <v>0</v>
      </c>
      <c r="J184" s="1253">
        <v>1</v>
      </c>
      <c r="K184" s="1255">
        <v>1</v>
      </c>
      <c r="L184" s="1256"/>
      <c r="M184" s="1243"/>
      <c r="N184" s="1245">
        <v>25000000</v>
      </c>
      <c r="O184" s="249"/>
      <c r="P184" s="1161">
        <v>25000000</v>
      </c>
      <c r="Q184" s="439"/>
      <c r="R184" s="1248"/>
      <c r="S184" s="439"/>
      <c r="T184" s="439"/>
      <c r="U184" s="439"/>
      <c r="V184" s="439"/>
      <c r="W184" s="439"/>
      <c r="X184" s="439"/>
      <c r="Y184" s="439"/>
      <c r="Z184" s="439"/>
      <c r="AA184" s="439"/>
      <c r="AB184" s="250"/>
      <c r="AC184" s="250"/>
      <c r="AD184" s="1031" t="s">
        <v>1325</v>
      </c>
      <c r="AE184" s="1031"/>
      <c r="AF184" s="1095" t="s">
        <v>1326</v>
      </c>
      <c r="AG184" s="1032" t="s">
        <v>1264</v>
      </c>
      <c r="AH184" s="1032"/>
      <c r="AI184" s="1225" t="s">
        <v>1259</v>
      </c>
    </row>
    <row r="185" spans="1:35" ht="112.5">
      <c r="A185" s="1216"/>
      <c r="B185" s="1088"/>
      <c r="C185" s="522" t="s">
        <v>1333</v>
      </c>
      <c r="D185" s="440"/>
      <c r="E185" s="1231"/>
      <c r="F185" s="1233"/>
      <c r="G185" s="1170"/>
      <c r="H185" s="1170"/>
      <c r="I185" s="1251"/>
      <c r="J185" s="1253"/>
      <c r="K185" s="1256"/>
      <c r="L185" s="1256"/>
      <c r="M185" s="1243"/>
      <c r="N185" s="1246"/>
      <c r="O185" s="249"/>
      <c r="P185" s="1162"/>
      <c r="Q185" s="250"/>
      <c r="R185" s="1069"/>
      <c r="S185" s="250"/>
      <c r="T185" s="250"/>
      <c r="U185" s="250"/>
      <c r="V185" s="250"/>
      <c r="W185" s="250"/>
      <c r="X185" s="250"/>
      <c r="Y185" s="250"/>
      <c r="Z185" s="250"/>
      <c r="AA185" s="250"/>
      <c r="AB185" s="250"/>
      <c r="AC185" s="250"/>
      <c r="AD185" s="1031"/>
      <c r="AE185" s="1031"/>
      <c r="AF185" s="1075"/>
      <c r="AG185" s="1032"/>
      <c r="AH185" s="1032"/>
      <c r="AI185" s="1225"/>
    </row>
    <row r="186" spans="1:35" ht="180">
      <c r="A186" s="1216"/>
      <c r="B186" s="1088"/>
      <c r="C186" s="523" t="s">
        <v>1334</v>
      </c>
      <c r="D186" s="440"/>
      <c r="E186" s="1231"/>
      <c r="F186" s="1233"/>
      <c r="G186" s="1170"/>
      <c r="H186" s="1170"/>
      <c r="I186" s="1251"/>
      <c r="J186" s="1253"/>
      <c r="K186" s="1256"/>
      <c r="L186" s="1256"/>
      <c r="M186" s="1243"/>
      <c r="N186" s="1246"/>
      <c r="O186" s="249"/>
      <c r="P186" s="1162"/>
      <c r="Q186" s="250"/>
      <c r="R186" s="1069"/>
      <c r="S186" s="250"/>
      <c r="T186" s="250"/>
      <c r="U186" s="250"/>
      <c r="V186" s="250"/>
      <c r="W186" s="250"/>
      <c r="X186" s="250"/>
      <c r="Y186" s="250"/>
      <c r="Z186" s="250"/>
      <c r="AA186" s="250"/>
      <c r="AB186" s="250"/>
      <c r="AC186" s="250"/>
      <c r="AD186" s="1031"/>
      <c r="AE186" s="1031"/>
      <c r="AF186" s="1075"/>
      <c r="AG186" s="1032"/>
      <c r="AH186" s="1032"/>
      <c r="AI186" s="1225"/>
    </row>
    <row r="187" spans="1:35" ht="203.25" thickBot="1">
      <c r="A187" s="1217"/>
      <c r="B187" s="1239"/>
      <c r="C187" s="524" t="s">
        <v>1335</v>
      </c>
      <c r="D187" s="441">
        <v>4</v>
      </c>
      <c r="E187" s="1258"/>
      <c r="F187" s="1259"/>
      <c r="G187" s="1238"/>
      <c r="H187" s="1238"/>
      <c r="I187" s="1252"/>
      <c r="J187" s="1254"/>
      <c r="K187" s="1257"/>
      <c r="L187" s="1257"/>
      <c r="M187" s="1244"/>
      <c r="N187" s="1247"/>
      <c r="O187" s="442"/>
      <c r="P187" s="1163"/>
      <c r="Q187" s="444"/>
      <c r="R187" s="1160"/>
      <c r="S187" s="444"/>
      <c r="T187" s="444"/>
      <c r="U187" s="444"/>
      <c r="V187" s="444"/>
      <c r="W187" s="444"/>
      <c r="X187" s="444"/>
      <c r="Y187" s="444"/>
      <c r="Z187" s="444"/>
      <c r="AA187" s="444"/>
      <c r="AB187" s="444"/>
      <c r="AC187" s="444"/>
      <c r="AD187" s="1249"/>
      <c r="AE187" s="1249"/>
      <c r="AF187" s="1224"/>
      <c r="AG187" s="1226"/>
      <c r="AH187" s="1226"/>
      <c r="AI187" s="1228"/>
    </row>
    <row r="188" spans="1:35" ht="15">
      <c r="A188" s="1113" t="s">
        <v>1126</v>
      </c>
      <c r="B188" s="1114"/>
      <c r="C188" s="1114"/>
      <c r="D188" s="1114"/>
      <c r="E188" s="1114"/>
      <c r="F188" s="1114"/>
      <c r="G188" s="1114"/>
      <c r="H188" s="1114"/>
      <c r="I188" s="1114"/>
      <c r="J188" s="1114"/>
      <c r="K188" s="1114"/>
      <c r="L188" s="1114"/>
      <c r="M188" s="1114"/>
      <c r="N188" s="1114"/>
      <c r="O188" s="1114"/>
      <c r="P188" s="1114"/>
      <c r="Q188" s="1114"/>
      <c r="R188" s="1114"/>
      <c r="S188" s="1114"/>
      <c r="T188" s="1114"/>
      <c r="U188" s="1114"/>
      <c r="V188" s="1114"/>
      <c r="W188" s="1114"/>
      <c r="X188" s="1114"/>
      <c r="Y188" s="1114"/>
      <c r="Z188" s="1114"/>
      <c r="AA188" s="1114"/>
      <c r="AB188" s="1114"/>
      <c r="AC188" s="1114"/>
      <c r="AD188" s="1114"/>
      <c r="AE188" s="1114"/>
      <c r="AF188" s="1114"/>
      <c r="AG188" s="1114"/>
      <c r="AH188" s="1114"/>
      <c r="AI188" s="1115"/>
    </row>
    <row r="189" spans="1:35" ht="15.75" thickBot="1">
      <c r="A189" s="1116" t="s">
        <v>1127</v>
      </c>
      <c r="B189" s="1117"/>
      <c r="C189" s="1117"/>
      <c r="D189" s="1117"/>
      <c r="E189" s="1117"/>
      <c r="F189" s="1117"/>
      <c r="G189" s="1117"/>
      <c r="H189" s="1117"/>
      <c r="I189" s="1117"/>
      <c r="J189" s="1117"/>
      <c r="K189" s="1117"/>
      <c r="L189" s="1117"/>
      <c r="M189" s="1117"/>
      <c r="N189" s="1117"/>
      <c r="O189" s="1117"/>
      <c r="P189" s="1117"/>
      <c r="Q189" s="1117"/>
      <c r="R189" s="1117"/>
      <c r="S189" s="1117"/>
      <c r="T189" s="1117"/>
      <c r="U189" s="1117"/>
      <c r="V189" s="1117"/>
      <c r="W189" s="1117"/>
      <c r="X189" s="1117"/>
      <c r="Y189" s="1117"/>
      <c r="Z189" s="1117"/>
      <c r="AA189" s="1117"/>
      <c r="AB189" s="1117"/>
      <c r="AC189" s="1117"/>
      <c r="AD189" s="1117"/>
      <c r="AE189" s="1117"/>
      <c r="AF189" s="1117"/>
      <c r="AG189" s="1117"/>
      <c r="AH189" s="1117"/>
      <c r="AI189" s="1118"/>
    </row>
    <row r="190" spans="1:35" ht="15">
      <c r="A190" s="1119" t="s">
        <v>1256</v>
      </c>
      <c r="B190" s="1119"/>
      <c r="C190" s="1119"/>
      <c r="D190" s="1119"/>
      <c r="E190" s="1119"/>
      <c r="F190" s="1119"/>
      <c r="G190" s="405"/>
      <c r="H190" s="405"/>
      <c r="I190" s="405"/>
      <c r="J190" s="405"/>
      <c r="K190" s="405"/>
      <c r="L190" s="405"/>
      <c r="M190" s="405"/>
      <c r="N190" s="405"/>
      <c r="O190" s="405"/>
      <c r="P190" s="405"/>
      <c r="Q190" s="405"/>
      <c r="R190" s="405"/>
      <c r="S190" s="405"/>
      <c r="T190" s="405"/>
      <c r="U190" s="405"/>
      <c r="V190" s="405"/>
      <c r="W190" s="405"/>
      <c r="X190" s="405"/>
      <c r="Y190" s="405"/>
      <c r="Z190" s="405"/>
      <c r="AA190" s="405"/>
      <c r="AB190" s="405"/>
      <c r="AC190" s="405"/>
      <c r="AD190" s="405"/>
      <c r="AE190" s="405"/>
      <c r="AF190" s="405"/>
      <c r="AG190" s="405"/>
      <c r="AH190" s="405"/>
      <c r="AI190" s="405"/>
    </row>
    <row r="191" spans="1:35" ht="15">
      <c r="A191" s="253" t="s">
        <v>1089</v>
      </c>
      <c r="B191" s="1034" t="s">
        <v>56</v>
      </c>
      <c r="C191" s="1035"/>
      <c r="D191" s="1035"/>
      <c r="E191" s="1035"/>
      <c r="F191" s="1035"/>
      <c r="G191" s="1035"/>
      <c r="H191" s="1035"/>
      <c r="I191" s="1035"/>
      <c r="J191" s="1035"/>
      <c r="K191" s="1035"/>
      <c r="L191" s="1035"/>
      <c r="M191" s="1035"/>
      <c r="N191" s="1035"/>
      <c r="O191" s="1035"/>
      <c r="P191" s="1035"/>
      <c r="Q191" s="1035"/>
      <c r="R191" s="1056"/>
      <c r="S191" s="254"/>
      <c r="T191" s="1052"/>
      <c r="U191" s="1053"/>
      <c r="V191" s="1053"/>
      <c r="W191" s="1053"/>
      <c r="X191" s="1053"/>
      <c r="Y191" s="1053"/>
      <c r="Z191" s="1053"/>
      <c r="AA191" s="1053"/>
      <c r="AB191" s="1053"/>
      <c r="AC191" s="1053"/>
      <c r="AD191" s="1053"/>
      <c r="AE191" s="1053"/>
      <c r="AF191" s="1053"/>
      <c r="AG191" s="1053"/>
      <c r="AH191" s="1053"/>
      <c r="AI191" s="1053"/>
    </row>
    <row r="192" spans="1:35" ht="15">
      <c r="A192" s="614" t="s">
        <v>1123</v>
      </c>
      <c r="B192" s="1034" t="s">
        <v>1284</v>
      </c>
      <c r="C192" s="1035"/>
      <c r="D192" s="1035"/>
      <c r="E192" s="1035"/>
      <c r="F192" s="1035"/>
      <c r="G192" s="1035"/>
      <c r="H192" s="1035"/>
      <c r="I192" s="1035"/>
      <c r="J192" s="1035"/>
      <c r="K192" s="1035"/>
      <c r="L192" s="1035"/>
      <c r="M192" s="1035"/>
      <c r="N192" s="1035"/>
      <c r="O192" s="1035"/>
      <c r="P192" s="1035"/>
      <c r="Q192" s="1035"/>
      <c r="R192" s="1056"/>
      <c r="S192" s="615"/>
      <c r="T192" s="615"/>
      <c r="U192" s="616"/>
      <c r="V192" s="616"/>
      <c r="W192" s="616"/>
      <c r="X192" s="616"/>
      <c r="Y192" s="616"/>
      <c r="Z192" s="616"/>
      <c r="AA192" s="616"/>
      <c r="AB192" s="616"/>
      <c r="AC192" s="616"/>
      <c r="AD192" s="616"/>
      <c r="AE192" s="616"/>
      <c r="AF192" s="616"/>
      <c r="AG192" s="616"/>
      <c r="AH192" s="616"/>
      <c r="AI192" s="616"/>
    </row>
    <row r="193" spans="1:35" ht="15">
      <c r="A193" s="614" t="s">
        <v>1122</v>
      </c>
      <c r="B193" s="1034" t="s">
        <v>1494</v>
      </c>
      <c r="C193" s="1035"/>
      <c r="D193" s="1035"/>
      <c r="E193" s="1035"/>
      <c r="F193" s="1035"/>
      <c r="G193" s="1035"/>
      <c r="H193" s="1035"/>
      <c r="I193" s="1035"/>
      <c r="J193" s="1035"/>
      <c r="K193" s="1035"/>
      <c r="L193" s="1035"/>
      <c r="M193" s="1035"/>
      <c r="N193" s="1035"/>
      <c r="O193" s="1035"/>
      <c r="P193" s="1035"/>
      <c r="Q193" s="1035"/>
      <c r="R193" s="1035"/>
      <c r="S193" s="615"/>
      <c r="T193" s="615"/>
      <c r="U193" s="616"/>
      <c r="V193" s="616"/>
      <c r="W193" s="616"/>
      <c r="X193" s="616"/>
      <c r="Y193" s="616"/>
      <c r="Z193" s="616"/>
      <c r="AA193" s="616"/>
      <c r="AB193" s="616"/>
      <c r="AC193" s="616"/>
      <c r="AD193" s="616"/>
      <c r="AE193" s="616"/>
      <c r="AF193" s="616"/>
      <c r="AG193" s="616"/>
      <c r="AH193" s="616"/>
      <c r="AI193" s="616"/>
    </row>
    <row r="194" spans="1:35" ht="23.25" thickBot="1">
      <c r="A194" s="253" t="s">
        <v>1121</v>
      </c>
      <c r="B194" s="1130" t="s">
        <v>57</v>
      </c>
      <c r="C194" s="1131"/>
      <c r="D194" s="1131"/>
      <c r="E194" s="1131"/>
      <c r="F194" s="1131"/>
      <c r="G194" s="1131"/>
      <c r="H194" s="1131"/>
      <c r="I194" s="1131"/>
      <c r="J194" s="1131"/>
      <c r="K194" s="1131"/>
      <c r="L194" s="1131"/>
      <c r="M194" s="1132"/>
      <c r="N194" s="1133" t="s">
        <v>1090</v>
      </c>
      <c r="O194" s="1134"/>
      <c r="P194" s="1134"/>
      <c r="Q194" s="1134"/>
      <c r="R194" s="1134"/>
      <c r="S194" s="1134"/>
      <c r="T194" s="1134"/>
      <c r="U194" s="1134"/>
      <c r="V194" s="1134"/>
      <c r="W194" s="1134"/>
      <c r="X194" s="1134"/>
      <c r="Y194" s="1134"/>
      <c r="Z194" s="1134"/>
      <c r="AA194" s="1134"/>
      <c r="AB194" s="1134"/>
      <c r="AC194" s="1134"/>
      <c r="AD194" s="1134"/>
      <c r="AE194" s="1135"/>
      <c r="AF194" s="1136" t="s">
        <v>1091</v>
      </c>
      <c r="AG194" s="1137"/>
      <c r="AH194" s="1137"/>
      <c r="AI194" s="1138"/>
    </row>
    <row r="195" spans="1:35" ht="15">
      <c r="A195" s="1120" t="s">
        <v>1125</v>
      </c>
      <c r="B195" s="1039" t="s">
        <v>1092</v>
      </c>
      <c r="C195" s="1039"/>
      <c r="D195" s="1039"/>
      <c r="E195" s="1039"/>
      <c r="F195" s="1039"/>
      <c r="G195" s="1122" t="s">
        <v>1093</v>
      </c>
      <c r="H195" s="1123"/>
      <c r="I195" s="1126" t="s">
        <v>1094</v>
      </c>
      <c r="J195" s="1126" t="s">
        <v>1095</v>
      </c>
      <c r="K195" s="1139" t="s">
        <v>1124</v>
      </c>
      <c r="L195" s="1141" t="s">
        <v>1096</v>
      </c>
      <c r="M195" s="1143" t="s">
        <v>1097</v>
      </c>
      <c r="N195" s="1145" t="s">
        <v>1098</v>
      </c>
      <c r="O195" s="1129"/>
      <c r="P195" s="1128" t="s">
        <v>1099</v>
      </c>
      <c r="Q195" s="1129"/>
      <c r="R195" s="1128" t="s">
        <v>1100</v>
      </c>
      <c r="S195" s="1129"/>
      <c r="T195" s="1128" t="s">
        <v>1101</v>
      </c>
      <c r="U195" s="1129"/>
      <c r="V195" s="1128" t="s">
        <v>1102</v>
      </c>
      <c r="W195" s="1129"/>
      <c r="X195" s="1128" t="s">
        <v>1103</v>
      </c>
      <c r="Y195" s="1129"/>
      <c r="Z195" s="1128" t="s">
        <v>1104</v>
      </c>
      <c r="AA195" s="1129"/>
      <c r="AB195" s="1128" t="s">
        <v>1105</v>
      </c>
      <c r="AC195" s="1129"/>
      <c r="AD195" s="1128" t="s">
        <v>1106</v>
      </c>
      <c r="AE195" s="1158"/>
      <c r="AF195" s="1159" t="s">
        <v>1107</v>
      </c>
      <c r="AG195" s="1149" t="s">
        <v>1108</v>
      </c>
      <c r="AH195" s="1150" t="s">
        <v>1109</v>
      </c>
      <c r="AI195" s="1151" t="s">
        <v>1110</v>
      </c>
    </row>
    <row r="196" spans="1:35" ht="36.75" thickBot="1">
      <c r="A196" s="1121"/>
      <c r="B196" s="1039"/>
      <c r="C196" s="1039"/>
      <c r="D196" s="1039"/>
      <c r="E196" s="1039"/>
      <c r="F196" s="1039"/>
      <c r="G196" s="1124"/>
      <c r="H196" s="1125"/>
      <c r="I196" s="1127" t="s">
        <v>1094</v>
      </c>
      <c r="J196" s="1127"/>
      <c r="K196" s="1140"/>
      <c r="L196" s="1142"/>
      <c r="M196" s="1144"/>
      <c r="N196" s="406" t="s">
        <v>1111</v>
      </c>
      <c r="O196" s="407" t="s">
        <v>1112</v>
      </c>
      <c r="P196" s="408" t="s">
        <v>1111</v>
      </c>
      <c r="Q196" s="407" t="s">
        <v>1112</v>
      </c>
      <c r="R196" s="408" t="s">
        <v>1111</v>
      </c>
      <c r="S196" s="407" t="s">
        <v>1112</v>
      </c>
      <c r="T196" s="408" t="s">
        <v>1111</v>
      </c>
      <c r="U196" s="407" t="s">
        <v>1112</v>
      </c>
      <c r="V196" s="408" t="s">
        <v>1111</v>
      </c>
      <c r="W196" s="407" t="s">
        <v>1112</v>
      </c>
      <c r="X196" s="408" t="s">
        <v>1111</v>
      </c>
      <c r="Y196" s="407" t="s">
        <v>1112</v>
      </c>
      <c r="Z196" s="408" t="s">
        <v>1111</v>
      </c>
      <c r="AA196" s="407" t="s">
        <v>1113</v>
      </c>
      <c r="AB196" s="408" t="s">
        <v>1111</v>
      </c>
      <c r="AC196" s="407" t="s">
        <v>1113</v>
      </c>
      <c r="AD196" s="408" t="s">
        <v>1111</v>
      </c>
      <c r="AE196" s="409" t="s">
        <v>1113</v>
      </c>
      <c r="AF196" s="1159"/>
      <c r="AG196" s="1149"/>
      <c r="AH196" s="1150"/>
      <c r="AI196" s="1151"/>
    </row>
    <row r="197" spans="1:35" ht="34.5" thickBot="1">
      <c r="A197" s="410" t="s">
        <v>1272</v>
      </c>
      <c r="B197" s="1045" t="s">
        <v>1495</v>
      </c>
      <c r="C197" s="1045"/>
      <c r="D197" s="1045"/>
      <c r="E197" s="1045"/>
      <c r="F197" s="1045"/>
      <c r="G197" s="1152" t="s">
        <v>1496</v>
      </c>
      <c r="H197" s="1153"/>
      <c r="I197" s="411">
        <v>0</v>
      </c>
      <c r="J197" s="412">
        <v>0</v>
      </c>
      <c r="K197" s="413">
        <v>0</v>
      </c>
      <c r="L197" s="414"/>
      <c r="M197" s="415"/>
      <c r="N197" s="416" t="e">
        <f>N199+N204+#REF!</f>
        <v>#REF!</v>
      </c>
      <c r="O197" s="417" t="e">
        <f>O199+O204+#REF!</f>
        <v>#REF!</v>
      </c>
      <c r="P197" s="417" t="e">
        <f>P199+P204+#REF!</f>
        <v>#REF!</v>
      </c>
      <c r="Q197" s="417" t="e">
        <f>Q199+Q204+#REF!</f>
        <v>#REF!</v>
      </c>
      <c r="R197" s="417" t="e">
        <f>R199+R204+#REF!</f>
        <v>#REF!</v>
      </c>
      <c r="S197" s="417" t="e">
        <f>S199+S204+#REF!</f>
        <v>#REF!</v>
      </c>
      <c r="T197" s="417" t="e">
        <f>T199+T204+#REF!</f>
        <v>#REF!</v>
      </c>
      <c r="U197" s="417" t="e">
        <f>U199+U204+#REF!</f>
        <v>#REF!</v>
      </c>
      <c r="V197" s="417" t="e">
        <f>V199+V204+#REF!</f>
        <v>#REF!</v>
      </c>
      <c r="W197" s="417" t="e">
        <f>W199+W204+#REF!</f>
        <v>#REF!</v>
      </c>
      <c r="X197" s="417" t="e">
        <f>X199+X204+#REF!</f>
        <v>#REF!</v>
      </c>
      <c r="Y197" s="417" t="e">
        <f>Y199+Y204+#REF!</f>
        <v>#REF!</v>
      </c>
      <c r="Z197" s="417" t="e">
        <f>Z199+Z204+#REF!</f>
        <v>#REF!</v>
      </c>
      <c r="AA197" s="417" t="e">
        <f>AA199+AA204+#REF!</f>
        <v>#REF!</v>
      </c>
      <c r="AB197" s="417" t="e">
        <f>AB199+AB204+#REF!</f>
        <v>#REF!</v>
      </c>
      <c r="AC197" s="417" t="e">
        <f>AC199+AC204+#REF!</f>
        <v>#REF!</v>
      </c>
      <c r="AD197" s="417" t="e">
        <f>+AD199+AD204+#REF!</f>
        <v>#REF!</v>
      </c>
      <c r="AE197" s="418" t="e">
        <f>AE199+AE204+#REF!</f>
        <v>#REF!</v>
      </c>
      <c r="AF197" s="419" t="e">
        <f>AF199+AF204+#REF!</f>
        <v>#REF!</v>
      </c>
      <c r="AG197" s="420"/>
      <c r="AH197" s="420"/>
      <c r="AI197" s="421"/>
    </row>
    <row r="198" spans="1:35" ht="15.75" thickBot="1">
      <c r="A198" s="1154"/>
      <c r="B198" s="1155"/>
      <c r="C198" s="1155"/>
      <c r="D198" s="1155"/>
      <c r="E198" s="1155"/>
      <c r="F198" s="1155"/>
      <c r="G198" s="1156"/>
      <c r="H198" s="1156"/>
      <c r="I198" s="1156"/>
      <c r="J198" s="1156"/>
      <c r="K198" s="1156"/>
      <c r="L198" s="1156"/>
      <c r="M198" s="1156"/>
      <c r="N198" s="1156"/>
      <c r="O198" s="1156"/>
      <c r="P198" s="1156"/>
      <c r="Q198" s="1156"/>
      <c r="R198" s="1156"/>
      <c r="S198" s="1156"/>
      <c r="T198" s="1156"/>
      <c r="U198" s="1156"/>
      <c r="V198" s="1156"/>
      <c r="W198" s="1156"/>
      <c r="X198" s="1156"/>
      <c r="Y198" s="1156"/>
      <c r="Z198" s="1156"/>
      <c r="AA198" s="1156"/>
      <c r="AB198" s="1156"/>
      <c r="AC198" s="1156"/>
      <c r="AD198" s="1156"/>
      <c r="AE198" s="1156"/>
      <c r="AF198" s="1156"/>
      <c r="AG198" s="1156"/>
      <c r="AH198" s="1156"/>
      <c r="AI198" s="1157"/>
    </row>
    <row r="199" spans="1:35" ht="34.5" thickBot="1">
      <c r="A199" s="422" t="s">
        <v>17</v>
      </c>
      <c r="B199" s="423" t="s">
        <v>1114</v>
      </c>
      <c r="C199" s="423" t="s">
        <v>1115</v>
      </c>
      <c r="D199" s="423" t="s">
        <v>1116</v>
      </c>
      <c r="E199" s="423" t="s">
        <v>1117</v>
      </c>
      <c r="F199" s="423" t="s">
        <v>1118</v>
      </c>
      <c r="G199" s="424" t="s">
        <v>1129</v>
      </c>
      <c r="H199" s="425" t="s">
        <v>1119</v>
      </c>
      <c r="I199" s="426"/>
      <c r="J199" s="426"/>
      <c r="K199" s="426"/>
      <c r="L199" s="426"/>
      <c r="M199" s="427"/>
      <c r="N199" s="428">
        <f>SUM(N200:N202)</f>
        <v>0</v>
      </c>
      <c r="O199" s="429">
        <f>SUM(O200:O202)</f>
        <v>0</v>
      </c>
      <c r="P199" s="430">
        <f>SUM(P200:P202)</f>
        <v>0</v>
      </c>
      <c r="Q199" s="429">
        <f>SUM(Q200:Q202)</f>
        <v>0</v>
      </c>
      <c r="R199" s="430"/>
      <c r="S199" s="429"/>
      <c r="T199" s="430"/>
      <c r="U199" s="429"/>
      <c r="V199" s="430"/>
      <c r="W199" s="429"/>
      <c r="X199" s="430"/>
      <c r="Y199" s="429"/>
      <c r="Z199" s="430"/>
      <c r="AA199" s="429"/>
      <c r="AB199" s="430"/>
      <c r="AC199" s="429"/>
      <c r="AD199" s="431">
        <f>N199+P199</f>
        <v>0</v>
      </c>
      <c r="AE199" s="429">
        <f>AE200</f>
        <v>0</v>
      </c>
      <c r="AF199" s="432">
        <f>SUM(AF200:AF202)</f>
        <v>0</v>
      </c>
      <c r="AG199" s="433"/>
      <c r="AH199" s="433"/>
      <c r="AI199" s="434"/>
    </row>
    <row r="200" spans="1:35" ht="101.25">
      <c r="A200" s="674" t="s">
        <v>1497</v>
      </c>
      <c r="B200" s="691"/>
      <c r="C200" s="435" t="s">
        <v>425</v>
      </c>
      <c r="D200" s="435"/>
      <c r="E200" s="677"/>
      <c r="F200" s="692"/>
      <c r="G200" s="435" t="s">
        <v>425</v>
      </c>
      <c r="H200" s="618" t="s">
        <v>426</v>
      </c>
      <c r="I200" s="693"/>
      <c r="J200" s="732">
        <v>1</v>
      </c>
      <c r="K200" s="732">
        <v>1</v>
      </c>
      <c r="L200" s="694"/>
      <c r="M200" s="695"/>
      <c r="N200" s="687"/>
      <c r="O200" s="249"/>
      <c r="P200" s="438"/>
      <c r="Q200" s="470"/>
      <c r="R200" s="684"/>
      <c r="S200" s="439"/>
      <c r="T200" s="439"/>
      <c r="U200" s="439"/>
      <c r="V200" s="439"/>
      <c r="W200" s="439"/>
      <c r="X200" s="439"/>
      <c r="Y200" s="439"/>
      <c r="Z200" s="439"/>
      <c r="AA200" s="439"/>
      <c r="AB200" s="250"/>
      <c r="AC200" s="250"/>
      <c r="AD200" s="696"/>
      <c r="AE200" s="696"/>
      <c r="AF200" s="330"/>
      <c r="AG200" s="333"/>
      <c r="AH200" s="333"/>
      <c r="AI200" s="697"/>
    </row>
    <row r="201" spans="1:35" ht="146.25">
      <c r="A201" s="675"/>
      <c r="B201" s="698"/>
      <c r="C201" s="440" t="s">
        <v>429</v>
      </c>
      <c r="D201" s="440"/>
      <c r="E201" s="678"/>
      <c r="F201" s="699"/>
      <c r="G201" s="440" t="s">
        <v>429</v>
      </c>
      <c r="H201" s="122" t="s">
        <v>430</v>
      </c>
      <c r="I201" s="700"/>
      <c r="J201" s="733">
        <v>1</v>
      </c>
      <c r="K201" s="733">
        <v>1</v>
      </c>
      <c r="L201" s="702"/>
      <c r="M201" s="703"/>
      <c r="N201" s="688"/>
      <c r="O201" s="249"/>
      <c r="P201" s="625"/>
      <c r="Q201" s="471"/>
      <c r="R201" s="685"/>
      <c r="S201" s="250"/>
      <c r="T201" s="250"/>
      <c r="U201" s="250"/>
      <c r="V201" s="250"/>
      <c r="W201" s="250"/>
      <c r="X201" s="250"/>
      <c r="Y201" s="250"/>
      <c r="Z201" s="250"/>
      <c r="AA201" s="250"/>
      <c r="AB201" s="250"/>
      <c r="AC201" s="250"/>
      <c r="AD201" s="685"/>
      <c r="AE201" s="685"/>
      <c r="AF201" s="704"/>
      <c r="AG201" s="705"/>
      <c r="AH201" s="705"/>
      <c r="AI201" s="706"/>
    </row>
    <row r="202" spans="1:35" ht="393.75">
      <c r="A202" s="675"/>
      <c r="B202" s="698"/>
      <c r="C202" s="660" t="s">
        <v>432</v>
      </c>
      <c r="D202" s="440"/>
      <c r="E202" s="678"/>
      <c r="F202" s="699"/>
      <c r="G202" s="660" t="s">
        <v>432</v>
      </c>
      <c r="H202" s="618" t="s">
        <v>433</v>
      </c>
      <c r="I202" s="700"/>
      <c r="J202" s="701"/>
      <c r="K202" s="733">
        <v>1</v>
      </c>
      <c r="L202" s="733">
        <v>1</v>
      </c>
      <c r="M202" s="703"/>
      <c r="N202" s="654"/>
      <c r="O202" s="249"/>
      <c r="P202" s="251"/>
      <c r="Q202" s="471"/>
      <c r="R202" s="685">
        <v>1000000</v>
      </c>
      <c r="S202" s="250"/>
      <c r="T202" s="250"/>
      <c r="U202" s="250"/>
      <c r="V202" s="250"/>
      <c r="W202" s="250"/>
      <c r="X202" s="250"/>
      <c r="Y202" s="250"/>
      <c r="Z202" s="250"/>
      <c r="AA202" s="250"/>
      <c r="AB202" s="250"/>
      <c r="AC202" s="250"/>
      <c r="AD202" s="707"/>
      <c r="AE202" s="707"/>
      <c r="AF202" s="704"/>
      <c r="AG202" s="708"/>
      <c r="AH202" s="708"/>
      <c r="AI202" s="709"/>
    </row>
    <row r="203" spans="1:35" ht="15.75" thickBot="1">
      <c r="A203" s="710"/>
      <c r="B203" s="711"/>
      <c r="C203" s="711"/>
      <c r="D203" s="711"/>
      <c r="E203" s="711"/>
      <c r="F203" s="711"/>
      <c r="G203" s="711"/>
      <c r="H203" s="711"/>
      <c r="I203" s="711"/>
      <c r="J203" s="711"/>
      <c r="K203" s="711"/>
      <c r="L203" s="711"/>
      <c r="M203" s="711"/>
      <c r="N203" s="711"/>
      <c r="O203" s="711"/>
      <c r="P203" s="711"/>
      <c r="Q203" s="711"/>
      <c r="R203" s="711"/>
      <c r="S203" s="711"/>
      <c r="T203" s="711"/>
      <c r="U203" s="711"/>
      <c r="V203" s="711"/>
      <c r="W203" s="711"/>
      <c r="X203" s="711"/>
      <c r="Y203" s="711"/>
      <c r="Z203" s="711"/>
      <c r="AA203" s="711"/>
      <c r="AB203" s="711"/>
      <c r="AC203" s="711"/>
      <c r="AD203" s="711"/>
      <c r="AE203" s="711"/>
      <c r="AF203" s="711"/>
      <c r="AG203" s="711"/>
      <c r="AH203" s="711"/>
      <c r="AI203" s="712"/>
    </row>
    <row r="204" spans="1:35" ht="57" thickBot="1">
      <c r="A204" s="422" t="s">
        <v>17</v>
      </c>
      <c r="B204" s="423" t="s">
        <v>1114</v>
      </c>
      <c r="C204" s="423" t="s">
        <v>1115</v>
      </c>
      <c r="D204" s="423" t="s">
        <v>1120</v>
      </c>
      <c r="E204" s="423" t="s">
        <v>1117</v>
      </c>
      <c r="F204" s="423" t="s">
        <v>1118</v>
      </c>
      <c r="G204" s="424" t="s">
        <v>1128</v>
      </c>
      <c r="H204" s="425" t="s">
        <v>1119</v>
      </c>
      <c r="I204" s="472"/>
      <c r="J204" s="473"/>
      <c r="K204" s="473"/>
      <c r="L204" s="474"/>
      <c r="M204" s="475"/>
      <c r="N204" s="428">
        <f>SUM(N205:N209)</f>
        <v>0</v>
      </c>
      <c r="O204" s="429">
        <f>SUM(O205:O209)</f>
        <v>0</v>
      </c>
      <c r="P204" s="430">
        <f>SUM(P205:P209)</f>
        <v>0</v>
      </c>
      <c r="Q204" s="429">
        <f>SUM(Q205:Q209)</f>
        <v>0</v>
      </c>
      <c r="R204" s="430"/>
      <c r="S204" s="429"/>
      <c r="T204" s="430"/>
      <c r="U204" s="429"/>
      <c r="V204" s="430"/>
      <c r="W204" s="429"/>
      <c r="X204" s="430"/>
      <c r="Y204" s="429"/>
      <c r="Z204" s="430"/>
      <c r="AA204" s="429"/>
      <c r="AB204" s="430"/>
      <c r="AC204" s="429"/>
      <c r="AD204" s="430"/>
      <c r="AE204" s="429">
        <f>AE205</f>
        <v>0</v>
      </c>
      <c r="AF204" s="432">
        <f>SUM(AF205:AF209)</f>
        <v>0</v>
      </c>
      <c r="AG204" s="433"/>
      <c r="AH204" s="433"/>
      <c r="AI204" s="434"/>
    </row>
    <row r="205" spans="1:35" ht="135">
      <c r="A205" s="713"/>
      <c r="B205" s="476"/>
      <c r="C205" s="435" t="s">
        <v>437</v>
      </c>
      <c r="D205" s="255"/>
      <c r="E205" s="477"/>
      <c r="F205" s="639"/>
      <c r="G205" s="435" t="s">
        <v>437</v>
      </c>
      <c r="H205" s="617" t="s">
        <v>438</v>
      </c>
      <c r="I205" s="714"/>
      <c r="J205" s="715"/>
      <c r="K205" s="692">
        <v>1</v>
      </c>
      <c r="L205" s="746">
        <v>1</v>
      </c>
      <c r="M205" s="716"/>
      <c r="N205" s="478"/>
      <c r="O205" s="626"/>
      <c r="P205" s="626"/>
      <c r="Q205" s="626"/>
      <c r="R205" s="696">
        <v>2000000</v>
      </c>
      <c r="S205" s="626"/>
      <c r="T205" s="626"/>
      <c r="U205" s="626"/>
      <c r="V205" s="626">
        <v>2000000</v>
      </c>
      <c r="W205" s="626"/>
      <c r="X205" s="626"/>
      <c r="Y205" s="626"/>
      <c r="Z205" s="626"/>
      <c r="AA205" s="626"/>
      <c r="AB205" s="626"/>
      <c r="AC205" s="626"/>
      <c r="AD205" s="696"/>
      <c r="AE205" s="696"/>
      <c r="AF205" s="479"/>
      <c r="AG205" s="333"/>
      <c r="AH205" s="717"/>
      <c r="AI205" s="718" t="s">
        <v>1280</v>
      </c>
    </row>
    <row r="206" spans="1:35" ht="157.5">
      <c r="A206" s="675"/>
      <c r="B206" s="476"/>
      <c r="C206" s="440" t="s">
        <v>439</v>
      </c>
      <c r="D206" s="255"/>
      <c r="E206" s="477"/>
      <c r="F206" s="639"/>
      <c r="G206" s="440" t="s">
        <v>439</v>
      </c>
      <c r="H206" s="619" t="s">
        <v>438</v>
      </c>
      <c r="I206" s="719"/>
      <c r="J206" s="657"/>
      <c r="K206" s="747">
        <v>1</v>
      </c>
      <c r="L206" s="748">
        <v>1</v>
      </c>
      <c r="M206" s="721"/>
      <c r="N206" s="478"/>
      <c r="O206" s="626"/>
      <c r="P206" s="626"/>
      <c r="Q206" s="626"/>
      <c r="R206" s="685">
        <v>8000000</v>
      </c>
      <c r="S206" s="626"/>
      <c r="T206" s="626"/>
      <c r="U206" s="626"/>
      <c r="V206" s="626">
        <v>2000000</v>
      </c>
      <c r="W206" s="626"/>
      <c r="X206" s="626"/>
      <c r="Y206" s="626"/>
      <c r="Z206" s="626"/>
      <c r="AA206" s="626"/>
      <c r="AB206" s="626"/>
      <c r="AC206" s="626"/>
      <c r="AD206" s="685"/>
      <c r="AE206" s="685"/>
      <c r="AF206" s="479"/>
      <c r="AG206" s="705"/>
      <c r="AH206" s="722"/>
      <c r="AI206" s="723"/>
    </row>
    <row r="207" spans="1:35" ht="180">
      <c r="A207" s="675"/>
      <c r="B207" s="476"/>
      <c r="C207" s="440" t="s">
        <v>440</v>
      </c>
      <c r="D207" s="255"/>
      <c r="E207" s="480"/>
      <c r="F207" s="639"/>
      <c r="G207" s="440" t="s">
        <v>440</v>
      </c>
      <c r="H207" s="617" t="s">
        <v>438</v>
      </c>
      <c r="I207" s="719"/>
      <c r="J207" s="657"/>
      <c r="K207" s="657">
        <v>1</v>
      </c>
      <c r="L207" s="720">
        <v>1</v>
      </c>
      <c r="M207" s="721"/>
      <c r="N207" s="478"/>
      <c r="O207" s="626"/>
      <c r="P207" s="626"/>
      <c r="Q207" s="626"/>
      <c r="R207" s="685">
        <v>1000000</v>
      </c>
      <c r="S207" s="626"/>
      <c r="T207" s="626"/>
      <c r="U207" s="626"/>
      <c r="V207" s="626"/>
      <c r="W207" s="626"/>
      <c r="X207" s="626"/>
      <c r="Y207" s="626"/>
      <c r="Z207" s="626"/>
      <c r="AA207" s="626"/>
      <c r="AB207" s="626"/>
      <c r="AC207" s="626"/>
      <c r="AD207" s="685"/>
      <c r="AE207" s="685"/>
      <c r="AF207" s="481"/>
      <c r="AG207" s="705"/>
      <c r="AH207" s="722"/>
      <c r="AI207" s="723"/>
    </row>
    <row r="208" spans="1:35" ht="135">
      <c r="A208" s="675"/>
      <c r="B208" s="661"/>
      <c r="C208" s="455" t="s">
        <v>449</v>
      </c>
      <c r="D208" s="516"/>
      <c r="E208" s="662"/>
      <c r="F208" s="643"/>
      <c r="G208" s="455" t="s">
        <v>449</v>
      </c>
      <c r="H208" s="620" t="s">
        <v>441</v>
      </c>
      <c r="I208" s="719"/>
      <c r="J208" s="657"/>
      <c r="K208" s="657">
        <v>1</v>
      </c>
      <c r="L208" s="720">
        <v>1</v>
      </c>
      <c r="M208" s="721"/>
      <c r="N208" s="499"/>
      <c r="O208" s="636"/>
      <c r="P208" s="636"/>
      <c r="Q208" s="636"/>
      <c r="R208" s="685">
        <v>2000000</v>
      </c>
      <c r="S208" s="636"/>
      <c r="T208" s="636"/>
      <c r="U208" s="636"/>
      <c r="V208" s="636"/>
      <c r="W208" s="636"/>
      <c r="X208" s="636"/>
      <c r="Y208" s="636"/>
      <c r="Z208" s="636"/>
      <c r="AA208" s="636"/>
      <c r="AB208" s="636"/>
      <c r="AC208" s="636"/>
      <c r="AD208" s="685"/>
      <c r="AE208" s="685"/>
      <c r="AF208" s="519"/>
      <c r="AG208" s="705"/>
      <c r="AH208" s="722"/>
      <c r="AI208" s="723"/>
    </row>
    <row r="209" spans="1:35" ht="147" thickBot="1">
      <c r="A209" s="724"/>
      <c r="B209" s="661"/>
      <c r="C209" s="483" t="s">
        <v>446</v>
      </c>
      <c r="D209" s="516"/>
      <c r="E209" s="662"/>
      <c r="F209" s="651"/>
      <c r="G209" s="516" t="s">
        <v>446</v>
      </c>
      <c r="H209" s="617" t="s">
        <v>447</v>
      </c>
      <c r="I209" s="725"/>
      <c r="J209" s="726"/>
      <c r="K209" s="726">
        <v>8</v>
      </c>
      <c r="L209" s="727">
        <v>3</v>
      </c>
      <c r="M209" s="728"/>
      <c r="N209" s="499"/>
      <c r="O209" s="636"/>
      <c r="P209" s="636"/>
      <c r="Q209" s="636"/>
      <c r="R209" s="685">
        <v>1000000</v>
      </c>
      <c r="S209" s="636"/>
      <c r="T209" s="636"/>
      <c r="U209" s="636"/>
      <c r="V209" s="636"/>
      <c r="W209" s="636"/>
      <c r="X209" s="636"/>
      <c r="Y209" s="636"/>
      <c r="Z209" s="636"/>
      <c r="AA209" s="636"/>
      <c r="AB209" s="636"/>
      <c r="AC209" s="636"/>
      <c r="AD209" s="707"/>
      <c r="AE209" s="707"/>
      <c r="AF209" s="519"/>
      <c r="AG209" s="708"/>
      <c r="AH209" s="729"/>
      <c r="AI209" s="730"/>
    </row>
    <row r="210" spans="1:35" ht="15.75" thickBot="1">
      <c r="A210" s="1146"/>
      <c r="B210" s="1147"/>
      <c r="C210" s="1147"/>
      <c r="D210" s="1147"/>
      <c r="E210" s="1147"/>
      <c r="F210" s="1147"/>
      <c r="G210" s="1147"/>
      <c r="H210" s="1147"/>
      <c r="I210" s="1147"/>
      <c r="J210" s="1147"/>
      <c r="K210" s="1147"/>
      <c r="L210" s="1147"/>
      <c r="M210" s="1147"/>
      <c r="N210" s="1147"/>
      <c r="O210" s="1147"/>
      <c r="P210" s="1147"/>
      <c r="Q210" s="1147"/>
      <c r="R210" s="1147"/>
      <c r="S210" s="1147"/>
      <c r="T210" s="1147"/>
      <c r="U210" s="1147"/>
      <c r="V210" s="1147"/>
      <c r="W210" s="1147"/>
      <c r="X210" s="1147"/>
      <c r="Y210" s="1147"/>
      <c r="Z210" s="1147"/>
      <c r="AA210" s="1147"/>
      <c r="AB210" s="1147"/>
      <c r="AC210" s="1147"/>
      <c r="AD210" s="1147"/>
      <c r="AE210" s="1147"/>
      <c r="AF210" s="1147"/>
      <c r="AG210" s="1147"/>
      <c r="AH210" s="1147"/>
      <c r="AI210" s="1148"/>
    </row>
  </sheetData>
  <sheetProtection/>
  <mergeCells count="630">
    <mergeCell ref="B197:F197"/>
    <mergeCell ref="G197:H197"/>
    <mergeCell ref="A198:AI198"/>
    <mergeCell ref="A210:AI210"/>
    <mergeCell ref="P195:Q195"/>
    <mergeCell ref="R195:S195"/>
    <mergeCell ref="T195:U195"/>
    <mergeCell ref="V195:W195"/>
    <mergeCell ref="X195:Y195"/>
    <mergeCell ref="Z195:AA195"/>
    <mergeCell ref="AB195:AC195"/>
    <mergeCell ref="AD195:AE195"/>
    <mergeCell ref="AF195:AF196"/>
    <mergeCell ref="A195:A196"/>
    <mergeCell ref="B195:F196"/>
    <mergeCell ref="G195:H196"/>
    <mergeCell ref="I195:I196"/>
    <mergeCell ref="J195:J196"/>
    <mergeCell ref="K195:K196"/>
    <mergeCell ref="L195:L196"/>
    <mergeCell ref="M195:M196"/>
    <mergeCell ref="N195:O195"/>
    <mergeCell ref="A188:AI188"/>
    <mergeCell ref="A189:AI189"/>
    <mergeCell ref="A190:F190"/>
    <mergeCell ref="B191:R191"/>
    <mergeCell ref="T191:AI191"/>
    <mergeCell ref="B192:R192"/>
    <mergeCell ref="B193:R193"/>
    <mergeCell ref="B194:M194"/>
    <mergeCell ref="N194:AE194"/>
    <mergeCell ref="AF194:AI194"/>
    <mergeCell ref="AG195:AG196"/>
    <mergeCell ref="AH195:AH196"/>
    <mergeCell ref="AI195:AI196"/>
    <mergeCell ref="AF117:AF120"/>
    <mergeCell ref="AG117:AG120"/>
    <mergeCell ref="AH117:AH120"/>
    <mergeCell ref="AI118:AI120"/>
    <mergeCell ref="AD117:AD120"/>
    <mergeCell ref="A117:A120"/>
    <mergeCell ref="B117:B120"/>
    <mergeCell ref="G117:G120"/>
    <mergeCell ref="H117:H120"/>
    <mergeCell ref="I117:I120"/>
    <mergeCell ref="L117:L120"/>
    <mergeCell ref="M117:M120"/>
    <mergeCell ref="N117:N120"/>
    <mergeCell ref="A112:A113"/>
    <mergeCell ref="B112:F113"/>
    <mergeCell ref="G112:H113"/>
    <mergeCell ref="I112:I113"/>
    <mergeCell ref="J112:J113"/>
    <mergeCell ref="K112:K113"/>
    <mergeCell ref="A115:AI115"/>
    <mergeCell ref="V112:W112"/>
    <mergeCell ref="X112:Y112"/>
    <mergeCell ref="Z112:AA112"/>
    <mergeCell ref="AB112:AC112"/>
    <mergeCell ref="AD112:AE112"/>
    <mergeCell ref="AF112:AF113"/>
    <mergeCell ref="L112:L113"/>
    <mergeCell ref="M112:M113"/>
    <mergeCell ref="N112:O112"/>
    <mergeCell ref="P112:Q112"/>
    <mergeCell ref="R112:S112"/>
    <mergeCell ref="T112:U112"/>
    <mergeCell ref="AG112:AG113"/>
    <mergeCell ref="AH112:AH113"/>
    <mergeCell ref="AI112:AI113"/>
    <mergeCell ref="B114:F114"/>
    <mergeCell ref="G114:H114"/>
    <mergeCell ref="A1:AI1"/>
    <mergeCell ref="A107:F107"/>
    <mergeCell ref="B108:R108"/>
    <mergeCell ref="T108:AI108"/>
    <mergeCell ref="K9:K10"/>
    <mergeCell ref="L9:L10"/>
    <mergeCell ref="M9:M10"/>
    <mergeCell ref="N9:O9"/>
    <mergeCell ref="P9:Q9"/>
    <mergeCell ref="R9:S9"/>
    <mergeCell ref="T9:U9"/>
    <mergeCell ref="V9:W9"/>
    <mergeCell ref="X9:Y9"/>
    <mergeCell ref="Z9:AA9"/>
    <mergeCell ref="AB9:AC9"/>
    <mergeCell ref="AD9:AE9"/>
    <mergeCell ref="AF9:AF10"/>
    <mergeCell ref="AG9:AG10"/>
    <mergeCell ref="AH9:AH10"/>
    <mergeCell ref="AI9:AI10"/>
    <mergeCell ref="H14:H16"/>
    <mergeCell ref="I14:I16"/>
    <mergeCell ref="J14:J16"/>
    <mergeCell ref="K14:K16"/>
    <mergeCell ref="A2:AI2"/>
    <mergeCell ref="A3:AI3"/>
    <mergeCell ref="A4:F4"/>
    <mergeCell ref="B5:R5"/>
    <mergeCell ref="T5:AI5"/>
    <mergeCell ref="B6:R6"/>
    <mergeCell ref="B7:R7"/>
    <mergeCell ref="B8:M8"/>
    <mergeCell ref="N8:AE8"/>
    <mergeCell ref="AF8:AI8"/>
    <mergeCell ref="B38:F38"/>
    <mergeCell ref="G38:H38"/>
    <mergeCell ref="AG36:AG37"/>
    <mergeCell ref="J36:J37"/>
    <mergeCell ref="K36:K37"/>
    <mergeCell ref="L36:L37"/>
    <mergeCell ref="M36:M37"/>
    <mergeCell ref="AE19:AE30"/>
    <mergeCell ref="AF19:AF30"/>
    <mergeCell ref="AG19:AG30"/>
    <mergeCell ref="B19:B30"/>
    <mergeCell ref="F19:F30"/>
    <mergeCell ref="I19:I30"/>
    <mergeCell ref="L19:L30"/>
    <mergeCell ref="M19:M30"/>
    <mergeCell ref="AD19:AD30"/>
    <mergeCell ref="A19:A30"/>
    <mergeCell ref="AD14:AD16"/>
    <mergeCell ref="AE14:AE16"/>
    <mergeCell ref="A36:A37"/>
    <mergeCell ref="A9:A10"/>
    <mergeCell ref="B9:F10"/>
    <mergeCell ref="G9:H10"/>
    <mergeCell ref="I9:I10"/>
    <mergeCell ref="J9:J10"/>
    <mergeCell ref="B11:F11"/>
    <mergeCell ref="G11:H11"/>
    <mergeCell ref="A12:AI12"/>
    <mergeCell ref="B14:B16"/>
    <mergeCell ref="E14:E16"/>
    <mergeCell ref="F14:F16"/>
    <mergeCell ref="G14:G16"/>
    <mergeCell ref="AF14:AF16"/>
    <mergeCell ref="AG14:AG16"/>
    <mergeCell ref="AH14:AH16"/>
    <mergeCell ref="L14:L16"/>
    <mergeCell ref="M14:M16"/>
    <mergeCell ref="N14:N16"/>
    <mergeCell ref="AH19:AH30"/>
    <mergeCell ref="AF41:AF44"/>
    <mergeCell ref="AH36:AH37"/>
    <mergeCell ref="AI36:AI37"/>
    <mergeCell ref="P36:Q36"/>
    <mergeCell ref="R36:S36"/>
    <mergeCell ref="T36:U36"/>
    <mergeCell ref="V36:W36"/>
    <mergeCell ref="X36:Y36"/>
    <mergeCell ref="Z36:AA36"/>
    <mergeCell ref="AB36:AC36"/>
    <mergeCell ref="AD36:AE36"/>
    <mergeCell ref="AF36:AF37"/>
    <mergeCell ref="L47:L50"/>
    <mergeCell ref="M47:M50"/>
    <mergeCell ref="AE47:AE50"/>
    <mergeCell ref="H47:H50"/>
    <mergeCell ref="I47:I50"/>
    <mergeCell ref="J47:J50"/>
    <mergeCell ref="K47:K50"/>
    <mergeCell ref="P47:P50"/>
    <mergeCell ref="M41:M44"/>
    <mergeCell ref="N41:N44"/>
    <mergeCell ref="AE41:AE44"/>
    <mergeCell ref="R14:R16"/>
    <mergeCell ref="B36:F37"/>
    <mergeCell ref="G36:H37"/>
    <mergeCell ref="I36:I37"/>
    <mergeCell ref="N36:O36"/>
    <mergeCell ref="B32:R32"/>
    <mergeCell ref="T32:AI32"/>
    <mergeCell ref="B33:R33"/>
    <mergeCell ref="B34:R34"/>
    <mergeCell ref="B35:M35"/>
    <mergeCell ref="N35:AE35"/>
    <mergeCell ref="AF35:AI35"/>
    <mergeCell ref="AI19:AI30"/>
    <mergeCell ref="AI14:AI16"/>
    <mergeCell ref="A47:A50"/>
    <mergeCell ref="G47:G50"/>
    <mergeCell ref="AD47:AD50"/>
    <mergeCell ref="AG47:AG50"/>
    <mergeCell ref="A51:AI51"/>
    <mergeCell ref="A39:AI39"/>
    <mergeCell ref="A41:A44"/>
    <mergeCell ref="E41:E44"/>
    <mergeCell ref="R41:R44"/>
    <mergeCell ref="AD41:AD44"/>
    <mergeCell ref="AH47:AH50"/>
    <mergeCell ref="AI47:AI50"/>
    <mergeCell ref="AG41:AG44"/>
    <mergeCell ref="AH41:AH44"/>
    <mergeCell ref="AI41:AI44"/>
    <mergeCell ref="A45:AI45"/>
    <mergeCell ref="B41:B44"/>
    <mergeCell ref="F41:F44"/>
    <mergeCell ref="G41:G44"/>
    <mergeCell ref="H41:H44"/>
    <mergeCell ref="I41:I44"/>
    <mergeCell ref="J41:J44"/>
    <mergeCell ref="K41:K44"/>
    <mergeCell ref="L41:L44"/>
    <mergeCell ref="B123:R123"/>
    <mergeCell ref="B124:R124"/>
    <mergeCell ref="B125:M125"/>
    <mergeCell ref="N125:AE125"/>
    <mergeCell ref="AF125:AI125"/>
    <mergeCell ref="B122:R122"/>
    <mergeCell ref="T122:AI122"/>
    <mergeCell ref="R57:S57"/>
    <mergeCell ref="T57:U57"/>
    <mergeCell ref="V57:W57"/>
    <mergeCell ref="X57:Y57"/>
    <mergeCell ref="Z57:AA57"/>
    <mergeCell ref="AB57:AC57"/>
    <mergeCell ref="AD57:AE57"/>
    <mergeCell ref="AF57:AF58"/>
    <mergeCell ref="AG57:AG58"/>
    <mergeCell ref="AH57:AH58"/>
    <mergeCell ref="AI57:AI58"/>
    <mergeCell ref="B110:R110"/>
    <mergeCell ref="B111:M111"/>
    <mergeCell ref="N111:AE111"/>
    <mergeCell ref="AF111:AI111"/>
    <mergeCell ref="B109:R109"/>
    <mergeCell ref="AE117:AE120"/>
    <mergeCell ref="L126:L127"/>
    <mergeCell ref="M126:M127"/>
    <mergeCell ref="N126:O126"/>
    <mergeCell ref="P126:Q126"/>
    <mergeCell ref="A126:A127"/>
    <mergeCell ref="B126:F127"/>
    <mergeCell ref="G126:H127"/>
    <mergeCell ref="I126:I127"/>
    <mergeCell ref="J126:J127"/>
    <mergeCell ref="AI126:AI127"/>
    <mergeCell ref="B128:F128"/>
    <mergeCell ref="G128:H128"/>
    <mergeCell ref="A129:AI129"/>
    <mergeCell ref="A131:A139"/>
    <mergeCell ref="B131:B139"/>
    <mergeCell ref="G131:G139"/>
    <mergeCell ref="H131:H139"/>
    <mergeCell ref="I131:I139"/>
    <mergeCell ref="M131:M139"/>
    <mergeCell ref="N131:N139"/>
    <mergeCell ref="R131:R139"/>
    <mergeCell ref="AD131:AD139"/>
    <mergeCell ref="AB126:AC126"/>
    <mergeCell ref="AD126:AE126"/>
    <mergeCell ref="AF126:AF127"/>
    <mergeCell ref="AG126:AG127"/>
    <mergeCell ref="AH126:AH127"/>
    <mergeCell ref="R126:S126"/>
    <mergeCell ref="T126:U126"/>
    <mergeCell ref="V126:W126"/>
    <mergeCell ref="X126:Y126"/>
    <mergeCell ref="Z126:AA126"/>
    <mergeCell ref="K126:K127"/>
    <mergeCell ref="B142:R142"/>
    <mergeCell ref="T142:AI142"/>
    <mergeCell ref="B143:R143"/>
    <mergeCell ref="B144:R144"/>
    <mergeCell ref="B145:M145"/>
    <mergeCell ref="N145:AE145"/>
    <mergeCell ref="AF145:AI145"/>
    <mergeCell ref="A140:AI140"/>
    <mergeCell ref="AE131:AE139"/>
    <mergeCell ref="AF131:AF139"/>
    <mergeCell ref="AG131:AG139"/>
    <mergeCell ref="AH131:AH139"/>
    <mergeCell ref="AI131:AI139"/>
    <mergeCell ref="V146:W146"/>
    <mergeCell ref="X146:Y146"/>
    <mergeCell ref="Z146:AA146"/>
    <mergeCell ref="K146:K147"/>
    <mergeCell ref="L146:L147"/>
    <mergeCell ref="M146:M147"/>
    <mergeCell ref="N146:O146"/>
    <mergeCell ref="P146:Q146"/>
    <mergeCell ref="A146:A147"/>
    <mergeCell ref="B146:F147"/>
    <mergeCell ref="G146:H147"/>
    <mergeCell ref="I146:I147"/>
    <mergeCell ref="J146:J147"/>
    <mergeCell ref="AG151:AG154"/>
    <mergeCell ref="AI146:AI147"/>
    <mergeCell ref="B148:F148"/>
    <mergeCell ref="G148:H148"/>
    <mergeCell ref="A149:AI149"/>
    <mergeCell ref="A151:A154"/>
    <mergeCell ref="B151:B154"/>
    <mergeCell ref="E151:E154"/>
    <mergeCell ref="F151:F154"/>
    <mergeCell ref="G151:G154"/>
    <mergeCell ref="H151:H154"/>
    <mergeCell ref="I151:I154"/>
    <mergeCell ref="J151:J154"/>
    <mergeCell ref="K151:K154"/>
    <mergeCell ref="L151:L154"/>
    <mergeCell ref="M151:M154"/>
    <mergeCell ref="N151:N154"/>
    <mergeCell ref="AB146:AC146"/>
    <mergeCell ref="AD146:AE146"/>
    <mergeCell ref="AF146:AF147"/>
    <mergeCell ref="AG146:AG147"/>
    <mergeCell ref="AH146:AH147"/>
    <mergeCell ref="R146:S146"/>
    <mergeCell ref="T146:U146"/>
    <mergeCell ref="AJ157:AJ167"/>
    <mergeCell ref="B169:R169"/>
    <mergeCell ref="T169:AI169"/>
    <mergeCell ref="B170:R170"/>
    <mergeCell ref="B171:R171"/>
    <mergeCell ref="AH151:AH154"/>
    <mergeCell ref="AI151:AI154"/>
    <mergeCell ref="A155:AI155"/>
    <mergeCell ref="A157:A167"/>
    <mergeCell ref="G157:G167"/>
    <mergeCell ref="H157:H167"/>
    <mergeCell ref="I157:I167"/>
    <mergeCell ref="J157:J167"/>
    <mergeCell ref="K157:K167"/>
    <mergeCell ref="L157:L167"/>
    <mergeCell ref="M157:M167"/>
    <mergeCell ref="AE157:AE167"/>
    <mergeCell ref="AF157:AF167"/>
    <mergeCell ref="AH157:AH167"/>
    <mergeCell ref="AI157:AI167"/>
    <mergeCell ref="R151:R154"/>
    <mergeCell ref="AD151:AD154"/>
    <mergeCell ref="AE151:AE154"/>
    <mergeCell ref="AF151:AF154"/>
    <mergeCell ref="B172:M172"/>
    <mergeCell ref="N172:AE172"/>
    <mergeCell ref="AF172:AI172"/>
    <mergeCell ref="A173:A174"/>
    <mergeCell ref="B173:F174"/>
    <mergeCell ref="G173:H174"/>
    <mergeCell ref="I173:I174"/>
    <mergeCell ref="J173:J174"/>
    <mergeCell ref="K173:K174"/>
    <mergeCell ref="L173:L174"/>
    <mergeCell ref="M173:M174"/>
    <mergeCell ref="N173:O173"/>
    <mergeCell ref="P173:Q173"/>
    <mergeCell ref="R173:S173"/>
    <mergeCell ref="T173:U173"/>
    <mergeCell ref="V173:W173"/>
    <mergeCell ref="AG173:AG174"/>
    <mergeCell ref="AH173:AH174"/>
    <mergeCell ref="AI173:AI174"/>
    <mergeCell ref="B175:F175"/>
    <mergeCell ref="G175:H175"/>
    <mergeCell ref="X173:Y173"/>
    <mergeCell ref="Z173:AA173"/>
    <mergeCell ref="AB173:AC173"/>
    <mergeCell ref="AD173:AE173"/>
    <mergeCell ref="AF173:AF174"/>
    <mergeCell ref="AF178:AF181"/>
    <mergeCell ref="AG178:AG181"/>
    <mergeCell ref="AH178:AH181"/>
    <mergeCell ref="AI178:AI181"/>
    <mergeCell ref="A182:AI182"/>
    <mergeCell ref="A176:AI176"/>
    <mergeCell ref="A178:A181"/>
    <mergeCell ref="B178:B181"/>
    <mergeCell ref="E178:E181"/>
    <mergeCell ref="F178:F181"/>
    <mergeCell ref="G178:G181"/>
    <mergeCell ref="H178:H181"/>
    <mergeCell ref="I178:I181"/>
    <mergeCell ref="J178:J181"/>
    <mergeCell ref="K178:K181"/>
    <mergeCell ref="L178:L181"/>
    <mergeCell ref="M178:M181"/>
    <mergeCell ref="N178:N181"/>
    <mergeCell ref="R178:R181"/>
    <mergeCell ref="AD178:AD181"/>
    <mergeCell ref="AE178:AE181"/>
    <mergeCell ref="B53:R53"/>
    <mergeCell ref="T53:AI53"/>
    <mergeCell ref="B54:R54"/>
    <mergeCell ref="B55:R55"/>
    <mergeCell ref="B56:M56"/>
    <mergeCell ref="N56:AE56"/>
    <mergeCell ref="AF56:AI56"/>
    <mergeCell ref="K57:K58"/>
    <mergeCell ref="L57:L58"/>
    <mergeCell ref="M57:M58"/>
    <mergeCell ref="N57:O57"/>
    <mergeCell ref="P57:Q57"/>
    <mergeCell ref="A57:A58"/>
    <mergeCell ref="B57:F58"/>
    <mergeCell ref="G57:H58"/>
    <mergeCell ref="I57:I58"/>
    <mergeCell ref="J57:J58"/>
    <mergeCell ref="AF184:AF187"/>
    <mergeCell ref="AG184:AG187"/>
    <mergeCell ref="AH184:AH187"/>
    <mergeCell ref="AI184:AI187"/>
    <mergeCell ref="M184:M187"/>
    <mergeCell ref="N184:N187"/>
    <mergeCell ref="R184:R187"/>
    <mergeCell ref="AD184:AD187"/>
    <mergeCell ref="AE184:AE187"/>
    <mergeCell ref="H184:H187"/>
    <mergeCell ref="I184:I187"/>
    <mergeCell ref="J184:J187"/>
    <mergeCell ref="K184:K187"/>
    <mergeCell ref="L184:L187"/>
    <mergeCell ref="A184:A187"/>
    <mergeCell ref="B184:B187"/>
    <mergeCell ref="E184:E187"/>
    <mergeCell ref="F184:F187"/>
    <mergeCell ref="G184:G187"/>
    <mergeCell ref="B59:F59"/>
    <mergeCell ref="G59:H59"/>
    <mergeCell ref="A60:AI60"/>
    <mergeCell ref="A62:A73"/>
    <mergeCell ref="B62:B65"/>
    <mergeCell ref="E62:E65"/>
    <mergeCell ref="F62:F65"/>
    <mergeCell ref="G62:G73"/>
    <mergeCell ref="H62:H73"/>
    <mergeCell ref="I62:I73"/>
    <mergeCell ref="J62:J73"/>
    <mergeCell ref="K62:K73"/>
    <mergeCell ref="L62:L73"/>
    <mergeCell ref="M62:M73"/>
    <mergeCell ref="N62:N71"/>
    <mergeCell ref="O62:O71"/>
    <mergeCell ref="U62:U71"/>
    <mergeCell ref="V62:V71"/>
    <mergeCell ref="W62:W71"/>
    <mergeCell ref="X62:X71"/>
    <mergeCell ref="Y62:Y71"/>
    <mergeCell ref="P62:P71"/>
    <mergeCell ref="Q62:Q71"/>
    <mergeCell ref="R62:R71"/>
    <mergeCell ref="AG62:AG65"/>
    <mergeCell ref="AH62:AH65"/>
    <mergeCell ref="AI62:AI65"/>
    <mergeCell ref="AG66:AG73"/>
    <mergeCell ref="AH66:AH73"/>
    <mergeCell ref="AI66:AI73"/>
    <mergeCell ref="Z62:Z71"/>
    <mergeCell ref="AA62:AA71"/>
    <mergeCell ref="AB62:AB71"/>
    <mergeCell ref="AC62:AC71"/>
    <mergeCell ref="AD62:AD71"/>
    <mergeCell ref="AC72:AC73"/>
    <mergeCell ref="AD72:AD73"/>
    <mergeCell ref="AE72:AE73"/>
    <mergeCell ref="N72:N73"/>
    <mergeCell ref="O72:O73"/>
    <mergeCell ref="P72:P73"/>
    <mergeCell ref="Q72:Q73"/>
    <mergeCell ref="R72:R73"/>
    <mergeCell ref="S62:S71"/>
    <mergeCell ref="T62:T71"/>
    <mergeCell ref="AE62:AE71"/>
    <mergeCell ref="AF62:AF73"/>
    <mergeCell ref="X72:X73"/>
    <mergeCell ref="Y72:Y73"/>
    <mergeCell ref="Z72:Z73"/>
    <mergeCell ref="AA72:AA73"/>
    <mergeCell ref="AB72:AB73"/>
    <mergeCell ref="S72:S73"/>
    <mergeCell ref="T72:T73"/>
    <mergeCell ref="U72:U73"/>
    <mergeCell ref="V72:V73"/>
    <mergeCell ref="W72:W73"/>
    <mergeCell ref="A75:A81"/>
    <mergeCell ref="G75:G77"/>
    <mergeCell ref="H75:H77"/>
    <mergeCell ref="I75:I77"/>
    <mergeCell ref="J75:J77"/>
    <mergeCell ref="G78:G81"/>
    <mergeCell ref="H78:H81"/>
    <mergeCell ref="I78:I81"/>
    <mergeCell ref="J78:J81"/>
    <mergeCell ref="P75:P80"/>
    <mergeCell ref="Q75:Q80"/>
    <mergeCell ref="R75:R80"/>
    <mergeCell ref="S75:S80"/>
    <mergeCell ref="T75:T80"/>
    <mergeCell ref="K75:K77"/>
    <mergeCell ref="L75:L77"/>
    <mergeCell ref="M75:M77"/>
    <mergeCell ref="N75:N80"/>
    <mergeCell ref="O75:O80"/>
    <mergeCell ref="K78:K81"/>
    <mergeCell ref="L78:L81"/>
    <mergeCell ref="M78:M81"/>
    <mergeCell ref="Z75:Z80"/>
    <mergeCell ref="AA75:AA80"/>
    <mergeCell ref="AB75:AB80"/>
    <mergeCell ref="AC75:AC80"/>
    <mergeCell ref="AD75:AD80"/>
    <mergeCell ref="U75:U80"/>
    <mergeCell ref="V75:V80"/>
    <mergeCell ref="W75:W80"/>
    <mergeCell ref="X75:X80"/>
    <mergeCell ref="Y75:Y80"/>
    <mergeCell ref="AE75:AE80"/>
    <mergeCell ref="AF75:AF77"/>
    <mergeCell ref="AG75:AG77"/>
    <mergeCell ref="AH75:AH77"/>
    <mergeCell ref="AI75:AI77"/>
    <mergeCell ref="AF78:AF81"/>
    <mergeCell ref="AG78:AG81"/>
    <mergeCell ref="AH78:AH81"/>
    <mergeCell ref="AI78:AI81"/>
    <mergeCell ref="B83:F83"/>
    <mergeCell ref="G83:H83"/>
    <mergeCell ref="A84:AI84"/>
    <mergeCell ref="A86:A97"/>
    <mergeCell ref="B86:B89"/>
    <mergeCell ref="E86:E89"/>
    <mergeCell ref="F86:F89"/>
    <mergeCell ref="G86:G97"/>
    <mergeCell ref="H86:H97"/>
    <mergeCell ref="I86:I97"/>
    <mergeCell ref="J86:J97"/>
    <mergeCell ref="K86:K97"/>
    <mergeCell ref="L86:L97"/>
    <mergeCell ref="M86:M97"/>
    <mergeCell ref="N86:N95"/>
    <mergeCell ref="O86:O95"/>
    <mergeCell ref="U86:U95"/>
    <mergeCell ref="V86:V95"/>
    <mergeCell ref="W86:W95"/>
    <mergeCell ref="X86:X95"/>
    <mergeCell ref="Y86:Y95"/>
    <mergeCell ref="P86:P95"/>
    <mergeCell ref="Q86:Q95"/>
    <mergeCell ref="R86:R95"/>
    <mergeCell ref="AE86:AE95"/>
    <mergeCell ref="AF86:AF97"/>
    <mergeCell ref="AG86:AG89"/>
    <mergeCell ref="AH86:AH89"/>
    <mergeCell ref="AI86:AI89"/>
    <mergeCell ref="AG90:AG97"/>
    <mergeCell ref="AH90:AH97"/>
    <mergeCell ref="AI90:AI97"/>
    <mergeCell ref="Z86:Z95"/>
    <mergeCell ref="AA86:AA95"/>
    <mergeCell ref="AB86:AB95"/>
    <mergeCell ref="AC86:AC95"/>
    <mergeCell ref="AD86:AD95"/>
    <mergeCell ref="AC96:AC97"/>
    <mergeCell ref="AD96:AD97"/>
    <mergeCell ref="AE96:AE97"/>
    <mergeCell ref="V96:V97"/>
    <mergeCell ref="W96:W97"/>
    <mergeCell ref="N96:N97"/>
    <mergeCell ref="O96:O97"/>
    <mergeCell ref="P96:P97"/>
    <mergeCell ref="Q96:Q97"/>
    <mergeCell ref="R96:R97"/>
    <mergeCell ref="S86:S95"/>
    <mergeCell ref="T86:T95"/>
    <mergeCell ref="A100:A106"/>
    <mergeCell ref="G100:G102"/>
    <mergeCell ref="H100:H102"/>
    <mergeCell ref="I100:I102"/>
    <mergeCell ref="J100:J102"/>
    <mergeCell ref="G103:G106"/>
    <mergeCell ref="H103:H106"/>
    <mergeCell ref="I103:I106"/>
    <mergeCell ref="J103:J106"/>
    <mergeCell ref="R100:R105"/>
    <mergeCell ref="S100:S105"/>
    <mergeCell ref="T100:T105"/>
    <mergeCell ref="K100:K102"/>
    <mergeCell ref="L100:L102"/>
    <mergeCell ref="M100:M102"/>
    <mergeCell ref="N100:N105"/>
    <mergeCell ref="O100:O105"/>
    <mergeCell ref="K103:K106"/>
    <mergeCell ref="L103:L106"/>
    <mergeCell ref="M103:M106"/>
    <mergeCell ref="Z100:Z105"/>
    <mergeCell ref="AA100:AA105"/>
    <mergeCell ref="AB100:AB105"/>
    <mergeCell ref="AC100:AC105"/>
    <mergeCell ref="AD100:AD105"/>
    <mergeCell ref="U100:U105"/>
    <mergeCell ref="V100:V105"/>
    <mergeCell ref="W100:W105"/>
    <mergeCell ref="X100:X105"/>
    <mergeCell ref="Y100:Y105"/>
    <mergeCell ref="AE100:AE105"/>
    <mergeCell ref="AF100:AF102"/>
    <mergeCell ref="AG100:AG102"/>
    <mergeCell ref="AH100:AH102"/>
    <mergeCell ref="AI100:AI102"/>
    <mergeCell ref="AF103:AF106"/>
    <mergeCell ref="AG103:AG106"/>
    <mergeCell ref="AH103:AH106"/>
    <mergeCell ref="AI103:AI106"/>
    <mergeCell ref="Q157:Q167"/>
    <mergeCell ref="P178:P181"/>
    <mergeCell ref="P184:P187"/>
    <mergeCell ref="L131:L135"/>
    <mergeCell ref="G19:G20"/>
    <mergeCell ref="H19:H20"/>
    <mergeCell ref="D14:D16"/>
    <mergeCell ref="D19:D20"/>
    <mergeCell ref="P14:P16"/>
    <mergeCell ref="P19:P20"/>
    <mergeCell ref="O41:O44"/>
    <mergeCell ref="Q41:Q44"/>
    <mergeCell ref="P41:P44"/>
    <mergeCell ref="P100:P105"/>
    <mergeCell ref="Q100:Q105"/>
    <mergeCell ref="A98:AI98"/>
    <mergeCell ref="X96:X97"/>
    <mergeCell ref="Y96:Y97"/>
    <mergeCell ref="Z96:Z97"/>
    <mergeCell ref="AA96:AA97"/>
    <mergeCell ref="AB96:AB97"/>
    <mergeCell ref="S96:S97"/>
    <mergeCell ref="T96:T97"/>
    <mergeCell ref="U96:U97"/>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J58"/>
  <sheetViews>
    <sheetView zoomScalePageLayoutView="0" workbookViewId="0" topLeftCell="A1">
      <selection activeCell="A1" sqref="A1:AI1"/>
    </sheetView>
  </sheetViews>
  <sheetFormatPr defaultColWidth="11.421875" defaultRowHeight="15"/>
  <sheetData>
    <row r="1" spans="1:35" ht="15">
      <c r="A1" s="1113" t="s">
        <v>1126</v>
      </c>
      <c r="B1" s="1114"/>
      <c r="C1" s="1114"/>
      <c r="D1" s="1114"/>
      <c r="E1" s="1114"/>
      <c r="F1" s="1114"/>
      <c r="G1" s="1114"/>
      <c r="H1" s="1114"/>
      <c r="I1" s="1114"/>
      <c r="J1" s="1114"/>
      <c r="K1" s="1114"/>
      <c r="L1" s="1114"/>
      <c r="M1" s="1114"/>
      <c r="N1" s="1114"/>
      <c r="O1" s="1114"/>
      <c r="P1" s="1114"/>
      <c r="Q1" s="1114"/>
      <c r="R1" s="1114"/>
      <c r="S1" s="1114"/>
      <c r="T1" s="1114"/>
      <c r="U1" s="1114"/>
      <c r="V1" s="1114"/>
      <c r="W1" s="1114"/>
      <c r="X1" s="1114"/>
      <c r="Y1" s="1114"/>
      <c r="Z1" s="1114"/>
      <c r="AA1" s="1114"/>
      <c r="AB1" s="1114"/>
      <c r="AC1" s="1114"/>
      <c r="AD1" s="1114"/>
      <c r="AE1" s="1114"/>
      <c r="AF1" s="1114"/>
      <c r="AG1" s="1114"/>
      <c r="AH1" s="1114"/>
      <c r="AI1" s="1115"/>
    </row>
    <row r="2" spans="1:35" ht="15.75" thickBot="1">
      <c r="A2" s="1116" t="s">
        <v>1127</v>
      </c>
      <c r="B2" s="1117"/>
      <c r="C2" s="1117"/>
      <c r="D2" s="1117"/>
      <c r="E2" s="1117"/>
      <c r="F2" s="1117"/>
      <c r="G2" s="1117"/>
      <c r="H2" s="1117"/>
      <c r="I2" s="1117"/>
      <c r="J2" s="1117"/>
      <c r="K2" s="1117"/>
      <c r="L2" s="1117"/>
      <c r="M2" s="1117"/>
      <c r="N2" s="1117"/>
      <c r="O2" s="1117"/>
      <c r="P2" s="1117"/>
      <c r="Q2" s="1117"/>
      <c r="R2" s="1117"/>
      <c r="S2" s="1117"/>
      <c r="T2" s="1117"/>
      <c r="U2" s="1117"/>
      <c r="V2" s="1117"/>
      <c r="W2" s="1117"/>
      <c r="X2" s="1117"/>
      <c r="Y2" s="1117"/>
      <c r="Z2" s="1117"/>
      <c r="AA2" s="1117"/>
      <c r="AB2" s="1117"/>
      <c r="AC2" s="1117"/>
      <c r="AD2" s="1117"/>
      <c r="AE2" s="1117"/>
      <c r="AF2" s="1117"/>
      <c r="AG2" s="1117"/>
      <c r="AH2" s="1117"/>
      <c r="AI2" s="1118"/>
    </row>
    <row r="3" spans="1:35" ht="27" customHeight="1">
      <c r="A3" s="1119" t="s">
        <v>1361</v>
      </c>
      <c r="B3" s="1119"/>
      <c r="C3" s="1119"/>
      <c r="D3" s="1119"/>
      <c r="E3" s="1119"/>
      <c r="F3" s="1119"/>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row>
    <row r="4" spans="1:35" ht="33.75" customHeight="1">
      <c r="A4" s="253" t="s">
        <v>1089</v>
      </c>
      <c r="B4" s="1034" t="s">
        <v>56</v>
      </c>
      <c r="C4" s="1035"/>
      <c r="D4" s="1035"/>
      <c r="E4" s="1035"/>
      <c r="F4" s="1035"/>
      <c r="G4" s="1035"/>
      <c r="H4" s="1035"/>
      <c r="I4" s="1035"/>
      <c r="J4" s="1035"/>
      <c r="K4" s="1035"/>
      <c r="L4" s="1035"/>
      <c r="M4" s="1035"/>
      <c r="N4" s="1035"/>
      <c r="O4" s="1035"/>
      <c r="P4" s="1035"/>
      <c r="Q4" s="1035"/>
      <c r="R4" s="1056"/>
      <c r="S4" s="254"/>
      <c r="T4" s="1052"/>
      <c r="U4" s="1053"/>
      <c r="V4" s="1053"/>
      <c r="W4" s="1053"/>
      <c r="X4" s="1053"/>
      <c r="Y4" s="1053"/>
      <c r="Z4" s="1053"/>
      <c r="AA4" s="1053"/>
      <c r="AB4" s="1053"/>
      <c r="AC4" s="1053"/>
      <c r="AD4" s="1053"/>
      <c r="AE4" s="1053"/>
      <c r="AF4" s="1053"/>
      <c r="AG4" s="1053"/>
      <c r="AH4" s="1053"/>
      <c r="AI4" s="1053"/>
    </row>
    <row r="5" spans="1:35" ht="33.75" customHeight="1">
      <c r="A5" s="447" t="s">
        <v>1123</v>
      </c>
      <c r="B5" s="1034" t="s">
        <v>299</v>
      </c>
      <c r="C5" s="1035"/>
      <c r="D5" s="1035"/>
      <c r="E5" s="1035"/>
      <c r="F5" s="1035"/>
      <c r="G5" s="1035"/>
      <c r="H5" s="1035"/>
      <c r="I5" s="1035"/>
      <c r="J5" s="1035"/>
      <c r="K5" s="1035"/>
      <c r="L5" s="1035"/>
      <c r="M5" s="1035"/>
      <c r="N5" s="1035"/>
      <c r="O5" s="1035"/>
      <c r="P5" s="1035"/>
      <c r="Q5" s="1035"/>
      <c r="R5" s="1056"/>
      <c r="S5" s="452"/>
      <c r="T5" s="452"/>
      <c r="U5" s="453"/>
      <c r="V5" s="453"/>
      <c r="W5" s="453"/>
      <c r="X5" s="453"/>
      <c r="Y5" s="453"/>
      <c r="Z5" s="453"/>
      <c r="AA5" s="453"/>
      <c r="AB5" s="453"/>
      <c r="AC5" s="453"/>
      <c r="AD5" s="453"/>
      <c r="AE5" s="453"/>
      <c r="AF5" s="453"/>
      <c r="AG5" s="453"/>
      <c r="AH5" s="453"/>
      <c r="AI5" s="453"/>
    </row>
    <row r="6" spans="1:35" ht="33.75" customHeight="1">
      <c r="A6" s="447" t="s">
        <v>1122</v>
      </c>
      <c r="B6" s="1034" t="s">
        <v>301</v>
      </c>
      <c r="C6" s="1035"/>
      <c r="D6" s="1035"/>
      <c r="E6" s="1035"/>
      <c r="F6" s="1035"/>
      <c r="G6" s="1035"/>
      <c r="H6" s="1035"/>
      <c r="I6" s="1035"/>
      <c r="J6" s="1035"/>
      <c r="K6" s="1035"/>
      <c r="L6" s="1035"/>
      <c r="M6" s="1035"/>
      <c r="N6" s="1035"/>
      <c r="O6" s="1035"/>
      <c r="P6" s="1035"/>
      <c r="Q6" s="1035"/>
      <c r="R6" s="1035"/>
      <c r="S6" s="452"/>
      <c r="T6" s="452"/>
      <c r="U6" s="453"/>
      <c r="V6" s="453"/>
      <c r="W6" s="453"/>
      <c r="X6" s="453"/>
      <c r="Y6" s="453"/>
      <c r="Z6" s="453"/>
      <c r="AA6" s="453"/>
      <c r="AB6" s="453"/>
      <c r="AC6" s="453"/>
      <c r="AD6" s="453"/>
      <c r="AE6" s="453"/>
      <c r="AF6" s="453"/>
      <c r="AG6" s="453"/>
      <c r="AH6" s="453"/>
      <c r="AI6" s="453"/>
    </row>
    <row r="7" spans="1:35" ht="59.25" customHeight="1" thickBot="1">
      <c r="A7" s="253" t="s">
        <v>1121</v>
      </c>
      <c r="B7" s="1130" t="s">
        <v>57</v>
      </c>
      <c r="C7" s="1131"/>
      <c r="D7" s="1131"/>
      <c r="E7" s="1131"/>
      <c r="F7" s="1131"/>
      <c r="G7" s="1131"/>
      <c r="H7" s="1131"/>
      <c r="I7" s="1131"/>
      <c r="J7" s="1131"/>
      <c r="K7" s="1131"/>
      <c r="L7" s="1131"/>
      <c r="M7" s="1132"/>
      <c r="N7" s="1133" t="s">
        <v>1090</v>
      </c>
      <c r="O7" s="1134"/>
      <c r="P7" s="1134"/>
      <c r="Q7" s="1134"/>
      <c r="R7" s="1134"/>
      <c r="S7" s="1134"/>
      <c r="T7" s="1134"/>
      <c r="U7" s="1134"/>
      <c r="V7" s="1134"/>
      <c r="W7" s="1134"/>
      <c r="X7" s="1134"/>
      <c r="Y7" s="1134"/>
      <c r="Z7" s="1134"/>
      <c r="AA7" s="1134"/>
      <c r="AB7" s="1134"/>
      <c r="AC7" s="1134"/>
      <c r="AD7" s="1134"/>
      <c r="AE7" s="1135"/>
      <c r="AF7" s="1136" t="s">
        <v>1091</v>
      </c>
      <c r="AG7" s="1137"/>
      <c r="AH7" s="1137"/>
      <c r="AI7" s="1138"/>
    </row>
    <row r="8" spans="1:35" ht="30.75" customHeight="1">
      <c r="A8" s="1120" t="s">
        <v>1125</v>
      </c>
      <c r="B8" s="1039" t="s">
        <v>1092</v>
      </c>
      <c r="C8" s="1039"/>
      <c r="D8" s="1039"/>
      <c r="E8" s="1039"/>
      <c r="F8" s="1039"/>
      <c r="G8" s="1122" t="s">
        <v>1093</v>
      </c>
      <c r="H8" s="1123"/>
      <c r="I8" s="1126" t="s">
        <v>1393</v>
      </c>
      <c r="J8" s="1126" t="s">
        <v>1394</v>
      </c>
      <c r="K8" s="1139" t="s">
        <v>1395</v>
      </c>
      <c r="L8" s="1141" t="s">
        <v>1396</v>
      </c>
      <c r="M8" s="1143" t="s">
        <v>1397</v>
      </c>
      <c r="N8" s="1145" t="s">
        <v>1098</v>
      </c>
      <c r="O8" s="1129"/>
      <c r="P8" s="1128" t="s">
        <v>1099</v>
      </c>
      <c r="Q8" s="1129"/>
      <c r="R8" s="1128" t="s">
        <v>1100</v>
      </c>
      <c r="S8" s="1129"/>
      <c r="T8" s="1128" t="s">
        <v>1101</v>
      </c>
      <c r="U8" s="1129"/>
      <c r="V8" s="1128" t="s">
        <v>1102</v>
      </c>
      <c r="W8" s="1129"/>
      <c r="X8" s="1128" t="s">
        <v>1103</v>
      </c>
      <c r="Y8" s="1129"/>
      <c r="Z8" s="1128" t="s">
        <v>1104</v>
      </c>
      <c r="AA8" s="1129"/>
      <c r="AB8" s="1128" t="s">
        <v>1105</v>
      </c>
      <c r="AC8" s="1129"/>
      <c r="AD8" s="1128" t="s">
        <v>1106</v>
      </c>
      <c r="AE8" s="1158"/>
      <c r="AF8" s="1159" t="s">
        <v>1107</v>
      </c>
      <c r="AG8" s="1149" t="s">
        <v>1108</v>
      </c>
      <c r="AH8" s="1150" t="s">
        <v>1109</v>
      </c>
      <c r="AI8" s="1151" t="s">
        <v>1110</v>
      </c>
    </row>
    <row r="9" spans="1:35" ht="76.5" customHeight="1" thickBot="1">
      <c r="A9" s="1121"/>
      <c r="B9" s="1039"/>
      <c r="C9" s="1039"/>
      <c r="D9" s="1039"/>
      <c r="E9" s="1039"/>
      <c r="F9" s="1039"/>
      <c r="G9" s="1124"/>
      <c r="H9" s="1125"/>
      <c r="I9" s="1127" t="s">
        <v>1094</v>
      </c>
      <c r="J9" s="1127"/>
      <c r="K9" s="1140"/>
      <c r="L9" s="1142"/>
      <c r="M9" s="1144"/>
      <c r="N9" s="406" t="s">
        <v>1111</v>
      </c>
      <c r="O9" s="407" t="s">
        <v>1112</v>
      </c>
      <c r="P9" s="408" t="s">
        <v>1111</v>
      </c>
      <c r="Q9" s="407" t="s">
        <v>1112</v>
      </c>
      <c r="R9" s="408" t="s">
        <v>1111</v>
      </c>
      <c r="S9" s="407" t="s">
        <v>1112</v>
      </c>
      <c r="T9" s="408" t="s">
        <v>1111</v>
      </c>
      <c r="U9" s="407" t="s">
        <v>1112</v>
      </c>
      <c r="V9" s="408" t="s">
        <v>1111</v>
      </c>
      <c r="W9" s="407" t="s">
        <v>1112</v>
      </c>
      <c r="X9" s="408" t="s">
        <v>1111</v>
      </c>
      <c r="Y9" s="407" t="s">
        <v>1112</v>
      </c>
      <c r="Z9" s="408" t="s">
        <v>1111</v>
      </c>
      <c r="AA9" s="407" t="s">
        <v>1113</v>
      </c>
      <c r="AB9" s="408" t="s">
        <v>1111</v>
      </c>
      <c r="AC9" s="407" t="s">
        <v>1113</v>
      </c>
      <c r="AD9" s="408" t="s">
        <v>1111</v>
      </c>
      <c r="AE9" s="409" t="s">
        <v>1113</v>
      </c>
      <c r="AF9" s="1159"/>
      <c r="AG9" s="1149"/>
      <c r="AH9" s="1150"/>
      <c r="AI9" s="1151"/>
    </row>
    <row r="10" spans="1:35" ht="78" customHeight="1" thickBot="1">
      <c r="A10" s="410" t="s">
        <v>1398</v>
      </c>
      <c r="B10" s="1045" t="s">
        <v>1399</v>
      </c>
      <c r="C10" s="1045"/>
      <c r="D10" s="1045"/>
      <c r="E10" s="1045"/>
      <c r="F10" s="1045"/>
      <c r="G10" s="1152" t="s">
        <v>1400</v>
      </c>
      <c r="H10" s="1153"/>
      <c r="I10" s="411">
        <v>19</v>
      </c>
      <c r="J10" s="412">
        <v>50</v>
      </c>
      <c r="K10" s="413">
        <v>25</v>
      </c>
      <c r="L10" s="414">
        <v>15</v>
      </c>
      <c r="M10" s="415">
        <v>10</v>
      </c>
      <c r="N10" s="416">
        <f aca="true" t="shared" si="0" ref="N10:AC10">N12+N17+N22</f>
        <v>0</v>
      </c>
      <c r="O10" s="417">
        <f t="shared" si="0"/>
        <v>0</v>
      </c>
      <c r="P10" s="417">
        <f t="shared" si="0"/>
        <v>0</v>
      </c>
      <c r="Q10" s="417">
        <f t="shared" si="0"/>
        <v>0</v>
      </c>
      <c r="R10" s="417">
        <f t="shared" si="0"/>
        <v>0</v>
      </c>
      <c r="S10" s="417">
        <f t="shared" si="0"/>
        <v>0</v>
      </c>
      <c r="T10" s="417">
        <f t="shared" si="0"/>
        <v>0</v>
      </c>
      <c r="U10" s="417">
        <f t="shared" si="0"/>
        <v>0</v>
      </c>
      <c r="V10" s="417">
        <f t="shared" si="0"/>
        <v>0</v>
      </c>
      <c r="W10" s="417">
        <f t="shared" si="0"/>
        <v>0</v>
      </c>
      <c r="X10" s="417">
        <f t="shared" si="0"/>
        <v>0</v>
      </c>
      <c r="Y10" s="417">
        <f t="shared" si="0"/>
        <v>0</v>
      </c>
      <c r="Z10" s="417">
        <f t="shared" si="0"/>
        <v>0</v>
      </c>
      <c r="AA10" s="417">
        <f t="shared" si="0"/>
        <v>0</v>
      </c>
      <c r="AB10" s="417">
        <f t="shared" si="0"/>
        <v>0</v>
      </c>
      <c r="AC10" s="417">
        <f t="shared" si="0"/>
        <v>0</v>
      </c>
      <c r="AD10" s="417" t="e">
        <f>+AD12+AD17+AD22</f>
        <v>#VALUE!</v>
      </c>
      <c r="AE10" s="418">
        <f>AE12+AE17+AE22</f>
        <v>0</v>
      </c>
      <c r="AF10" s="419">
        <f>AF12+AF17+AF22</f>
        <v>0</v>
      </c>
      <c r="AG10" s="420"/>
      <c r="AH10" s="420"/>
      <c r="AI10" s="421"/>
    </row>
    <row r="11" spans="1:35" ht="5.25" customHeight="1" thickBot="1">
      <c r="A11" s="1154"/>
      <c r="B11" s="1155"/>
      <c r="C11" s="1155"/>
      <c r="D11" s="1155"/>
      <c r="E11" s="1155"/>
      <c r="F11" s="1155"/>
      <c r="G11" s="1156"/>
      <c r="H11" s="1156"/>
      <c r="I11" s="1156"/>
      <c r="J11" s="1156"/>
      <c r="K11" s="1156"/>
      <c r="L11" s="1156"/>
      <c r="M11" s="1156"/>
      <c r="N11" s="1156"/>
      <c r="O11" s="1156"/>
      <c r="P11" s="1156"/>
      <c r="Q11" s="1156"/>
      <c r="R11" s="1156"/>
      <c r="S11" s="1156"/>
      <c r="T11" s="1156"/>
      <c r="U11" s="1156"/>
      <c r="V11" s="1156"/>
      <c r="W11" s="1156"/>
      <c r="X11" s="1156"/>
      <c r="Y11" s="1156"/>
      <c r="Z11" s="1156"/>
      <c r="AA11" s="1156"/>
      <c r="AB11" s="1156"/>
      <c r="AC11" s="1156"/>
      <c r="AD11" s="1156"/>
      <c r="AE11" s="1156"/>
      <c r="AF11" s="1156"/>
      <c r="AG11" s="1156"/>
      <c r="AH11" s="1156"/>
      <c r="AI11" s="1157"/>
    </row>
    <row r="12" spans="1:35" ht="74.25" customHeight="1" thickBot="1">
      <c r="A12" s="422" t="s">
        <v>17</v>
      </c>
      <c r="B12" s="423" t="s">
        <v>1114</v>
      </c>
      <c r="C12" s="423" t="s">
        <v>1115</v>
      </c>
      <c r="D12" s="423" t="s">
        <v>1116</v>
      </c>
      <c r="E12" s="423" t="s">
        <v>1117</v>
      </c>
      <c r="F12" s="423" t="s">
        <v>1118</v>
      </c>
      <c r="G12" s="424" t="s">
        <v>1129</v>
      </c>
      <c r="H12" s="425" t="s">
        <v>1119</v>
      </c>
      <c r="I12" s="426"/>
      <c r="J12" s="426"/>
      <c r="K12" s="426"/>
      <c r="L12" s="426"/>
      <c r="M12" s="427"/>
      <c r="N12" s="428">
        <f>SUM(N13:N15)</f>
        <v>0</v>
      </c>
      <c r="O12" s="429">
        <f>SUM(O13:O15)</f>
        <v>0</v>
      </c>
      <c r="P12" s="430">
        <f>SUM(P13:P15)</f>
        <v>0</v>
      </c>
      <c r="Q12" s="429">
        <f>SUM(Q13:Q15)</f>
        <v>0</v>
      </c>
      <c r="R12" s="430"/>
      <c r="S12" s="429"/>
      <c r="T12" s="430"/>
      <c r="U12" s="429"/>
      <c r="V12" s="430"/>
      <c r="W12" s="429"/>
      <c r="X12" s="430"/>
      <c r="Y12" s="429"/>
      <c r="Z12" s="430"/>
      <c r="AA12" s="429"/>
      <c r="AB12" s="430"/>
      <c r="AC12" s="429"/>
      <c r="AD12" s="431">
        <f>N12+P12</f>
        <v>0</v>
      </c>
      <c r="AE12" s="429">
        <f>AE13</f>
        <v>0</v>
      </c>
      <c r="AF12" s="432">
        <f>SUM(AF13:AF15)</f>
        <v>0</v>
      </c>
      <c r="AG12" s="433"/>
      <c r="AH12" s="433"/>
      <c r="AI12" s="434"/>
    </row>
    <row r="13" spans="1:35" ht="42.75" customHeight="1">
      <c r="A13" s="1215" t="s">
        <v>1401</v>
      </c>
      <c r="B13" s="1229"/>
      <c r="C13" s="369" t="s">
        <v>1402</v>
      </c>
      <c r="D13" s="435"/>
      <c r="E13" s="1230">
        <v>0.4</v>
      </c>
      <c r="F13" s="1232">
        <v>0.6</v>
      </c>
      <c r="G13" s="1260" t="s">
        <v>1403</v>
      </c>
      <c r="H13" s="1170" t="s">
        <v>307</v>
      </c>
      <c r="I13" s="1250">
        <v>0</v>
      </c>
      <c r="J13" s="1253">
        <v>24</v>
      </c>
      <c r="K13" s="1255">
        <v>6</v>
      </c>
      <c r="L13" s="1256">
        <v>2</v>
      </c>
      <c r="M13" s="1243">
        <v>4</v>
      </c>
      <c r="N13" s="1245"/>
      <c r="O13" s="249"/>
      <c r="P13" s="438"/>
      <c r="Q13" s="439"/>
      <c r="R13" s="1248" t="s">
        <v>1404</v>
      </c>
      <c r="S13" s="439"/>
      <c r="T13" s="439"/>
      <c r="U13" s="439"/>
      <c r="V13" s="439"/>
      <c r="W13" s="439"/>
      <c r="X13" s="439"/>
      <c r="Y13" s="439"/>
      <c r="Z13" s="439"/>
      <c r="AA13" s="439"/>
      <c r="AB13" s="250"/>
      <c r="AC13" s="250"/>
      <c r="AD13" s="1248" t="s">
        <v>1404</v>
      </c>
      <c r="AE13" s="1031"/>
      <c r="AF13" s="1095" t="s">
        <v>1263</v>
      </c>
      <c r="AG13" s="1032" t="s">
        <v>1264</v>
      </c>
      <c r="AH13" s="1032"/>
      <c r="AI13" s="1225" t="s">
        <v>1405</v>
      </c>
    </row>
    <row r="14" spans="1:35" ht="39.75" customHeight="1">
      <c r="A14" s="1216"/>
      <c r="B14" s="1088"/>
      <c r="C14" s="369" t="s">
        <v>1406</v>
      </c>
      <c r="D14" s="440"/>
      <c r="E14" s="1231"/>
      <c r="F14" s="1233"/>
      <c r="G14" s="1170"/>
      <c r="H14" s="1170"/>
      <c r="I14" s="1251"/>
      <c r="J14" s="1253"/>
      <c r="K14" s="1256"/>
      <c r="L14" s="1256"/>
      <c r="M14" s="1243"/>
      <c r="N14" s="1246"/>
      <c r="O14" s="249"/>
      <c r="P14" s="446"/>
      <c r="Q14" s="250"/>
      <c r="R14" s="1069"/>
      <c r="S14" s="250"/>
      <c r="T14" s="250"/>
      <c r="U14" s="250"/>
      <c r="V14" s="250"/>
      <c r="W14" s="250"/>
      <c r="X14" s="250"/>
      <c r="Y14" s="250"/>
      <c r="Z14" s="250"/>
      <c r="AA14" s="250"/>
      <c r="AB14" s="250"/>
      <c r="AC14" s="250"/>
      <c r="AD14" s="1069"/>
      <c r="AE14" s="1031"/>
      <c r="AF14" s="1075"/>
      <c r="AG14" s="1032"/>
      <c r="AH14" s="1032"/>
      <c r="AI14" s="1225"/>
    </row>
    <row r="15" spans="1:35" ht="54.75" customHeight="1" thickBot="1">
      <c r="A15" s="1216"/>
      <c r="B15" s="1088"/>
      <c r="C15" s="440" t="s">
        <v>1407</v>
      </c>
      <c r="D15" s="440"/>
      <c r="E15" s="1231"/>
      <c r="F15" s="1233"/>
      <c r="G15" s="1170"/>
      <c r="H15" s="1170"/>
      <c r="I15" s="1251"/>
      <c r="J15" s="1253"/>
      <c r="K15" s="1256"/>
      <c r="L15" s="1256"/>
      <c r="M15" s="1243"/>
      <c r="N15" s="1246"/>
      <c r="O15" s="249"/>
      <c r="P15" s="251"/>
      <c r="Q15" s="250"/>
      <c r="R15" s="1069"/>
      <c r="S15" s="250"/>
      <c r="T15" s="250"/>
      <c r="U15" s="250"/>
      <c r="V15" s="250"/>
      <c r="W15" s="250"/>
      <c r="X15" s="250"/>
      <c r="Y15" s="250"/>
      <c r="Z15" s="250"/>
      <c r="AA15" s="250"/>
      <c r="AB15" s="250"/>
      <c r="AC15" s="250"/>
      <c r="AD15" s="1069"/>
      <c r="AE15" s="1031"/>
      <c r="AF15" s="1075"/>
      <c r="AG15" s="1032"/>
      <c r="AH15" s="1032"/>
      <c r="AI15" s="1225"/>
    </row>
    <row r="16" spans="1:35" ht="4.5" customHeight="1" thickBot="1">
      <c r="A16" s="1181"/>
      <c r="B16" s="1182"/>
      <c r="C16" s="1182"/>
      <c r="D16" s="1182"/>
      <c r="E16" s="1182"/>
      <c r="F16" s="1182"/>
      <c r="G16" s="1182"/>
      <c r="H16" s="1182"/>
      <c r="I16" s="1182"/>
      <c r="J16" s="1182"/>
      <c r="K16" s="1182"/>
      <c r="L16" s="1182"/>
      <c r="M16" s="1182"/>
      <c r="N16" s="1182"/>
      <c r="O16" s="1182"/>
      <c r="P16" s="1182"/>
      <c r="Q16" s="1182"/>
      <c r="R16" s="1182"/>
      <c r="S16" s="1182"/>
      <c r="T16" s="1182"/>
      <c r="U16" s="1182"/>
      <c r="V16" s="1182"/>
      <c r="W16" s="1182"/>
      <c r="X16" s="1182"/>
      <c r="Y16" s="1182"/>
      <c r="Z16" s="1182"/>
      <c r="AA16" s="1182"/>
      <c r="AB16" s="1182"/>
      <c r="AC16" s="1182"/>
      <c r="AD16" s="1182"/>
      <c r="AE16" s="1182"/>
      <c r="AF16" s="1182"/>
      <c r="AG16" s="1182"/>
      <c r="AH16" s="1182"/>
      <c r="AI16" s="1183"/>
    </row>
    <row r="17" spans="1:35" ht="69.75" customHeight="1" thickBot="1">
      <c r="A17" s="422" t="s">
        <v>17</v>
      </c>
      <c r="B17" s="423" t="s">
        <v>1114</v>
      </c>
      <c r="C17" s="423" t="s">
        <v>1115</v>
      </c>
      <c r="D17" s="423" t="s">
        <v>1120</v>
      </c>
      <c r="E17" s="423" t="s">
        <v>1117</v>
      </c>
      <c r="F17" s="423" t="s">
        <v>1118</v>
      </c>
      <c r="G17" s="424" t="s">
        <v>1128</v>
      </c>
      <c r="H17" s="425" t="s">
        <v>1119</v>
      </c>
      <c r="I17" s="472"/>
      <c r="J17" s="473"/>
      <c r="K17" s="473"/>
      <c r="L17" s="474"/>
      <c r="M17" s="475"/>
      <c r="N17" s="428">
        <f>SUM(N18:N20)</f>
        <v>0</v>
      </c>
      <c r="O17" s="429">
        <f>SUM(O18:O20)</f>
        <v>0</v>
      </c>
      <c r="P17" s="430">
        <f>SUM(P18:P20)</f>
        <v>0</v>
      </c>
      <c r="Q17" s="429">
        <f>SUM(Q18:Q20)</f>
        <v>0</v>
      </c>
      <c r="R17" s="430"/>
      <c r="S17" s="429"/>
      <c r="T17" s="430"/>
      <c r="U17" s="429"/>
      <c r="V17" s="430"/>
      <c r="W17" s="429"/>
      <c r="X17" s="430"/>
      <c r="Y17" s="429"/>
      <c r="Z17" s="430"/>
      <c r="AA17" s="429"/>
      <c r="AB17" s="430"/>
      <c r="AC17" s="429"/>
      <c r="AD17" s="430" t="str">
        <f>AD18</f>
        <v>17 millones</v>
      </c>
      <c r="AE17" s="429">
        <f>AE18</f>
        <v>0</v>
      </c>
      <c r="AF17" s="432">
        <f>SUM(AF18:AF20)</f>
        <v>0</v>
      </c>
      <c r="AG17" s="433"/>
      <c r="AH17" s="433"/>
      <c r="AI17" s="434"/>
    </row>
    <row r="18" spans="1:35" ht="61.5" customHeight="1">
      <c r="A18" s="1263" t="s">
        <v>1408</v>
      </c>
      <c r="B18" s="476"/>
      <c r="C18" s="369" t="s">
        <v>1409</v>
      </c>
      <c r="D18" s="255"/>
      <c r="E18" s="477">
        <v>0.5</v>
      </c>
      <c r="F18" s="451">
        <v>0.5</v>
      </c>
      <c r="G18" s="1201" t="s">
        <v>1410</v>
      </c>
      <c r="H18" s="1218" t="s">
        <v>1411</v>
      </c>
      <c r="I18" s="1266">
        <v>200</v>
      </c>
      <c r="J18" s="1294">
        <v>1500</v>
      </c>
      <c r="K18" s="1294">
        <v>500</v>
      </c>
      <c r="L18" s="1271">
        <v>250</v>
      </c>
      <c r="M18" s="1274">
        <v>250</v>
      </c>
      <c r="N18" s="478"/>
      <c r="O18" s="449"/>
      <c r="P18" s="449"/>
      <c r="Q18" s="449"/>
      <c r="R18" s="1248" t="s">
        <v>1412</v>
      </c>
      <c r="S18" s="449"/>
      <c r="T18" s="449"/>
      <c r="U18" s="449"/>
      <c r="V18" s="449"/>
      <c r="W18" s="449"/>
      <c r="X18" s="449"/>
      <c r="Y18" s="449"/>
      <c r="Z18" s="449"/>
      <c r="AA18" s="449"/>
      <c r="AB18" s="449"/>
      <c r="AC18" s="449"/>
      <c r="AD18" s="1248" t="s">
        <v>1412</v>
      </c>
      <c r="AE18" s="1068"/>
      <c r="AF18" s="1095" t="s">
        <v>1263</v>
      </c>
      <c r="AG18" s="1096" t="s">
        <v>1264</v>
      </c>
      <c r="AH18" s="1199"/>
      <c r="AI18" s="1225" t="s">
        <v>1405</v>
      </c>
    </row>
    <row r="19" spans="1:35" ht="73.5" customHeight="1">
      <c r="A19" s="1216"/>
      <c r="B19" s="476"/>
      <c r="C19" s="567" t="s">
        <v>325</v>
      </c>
      <c r="D19" s="255"/>
      <c r="E19" s="508">
        <v>3</v>
      </c>
      <c r="F19" s="450">
        <v>7</v>
      </c>
      <c r="G19" s="848"/>
      <c r="H19" s="848"/>
      <c r="I19" s="1267"/>
      <c r="J19" s="1303"/>
      <c r="K19" s="1303"/>
      <c r="L19" s="1272"/>
      <c r="M19" s="1275"/>
      <c r="N19" s="478"/>
      <c r="O19" s="449"/>
      <c r="P19" s="449"/>
      <c r="Q19" s="449"/>
      <c r="R19" s="1069"/>
      <c r="S19" s="449"/>
      <c r="T19" s="449"/>
      <c r="U19" s="449"/>
      <c r="V19" s="449"/>
      <c r="W19" s="449"/>
      <c r="X19" s="449"/>
      <c r="Y19" s="449"/>
      <c r="Z19" s="449"/>
      <c r="AA19" s="449"/>
      <c r="AB19" s="449"/>
      <c r="AC19" s="449"/>
      <c r="AD19" s="1069"/>
      <c r="AE19" s="1069"/>
      <c r="AF19" s="1075"/>
      <c r="AG19" s="1097"/>
      <c r="AH19" s="1278"/>
      <c r="AI19" s="1225"/>
    </row>
    <row r="20" spans="1:36" ht="102" thickBot="1">
      <c r="A20" s="1217"/>
      <c r="B20" s="482"/>
      <c r="C20" s="483" t="s">
        <v>1413</v>
      </c>
      <c r="D20" s="483"/>
      <c r="E20" s="484">
        <v>0.5</v>
      </c>
      <c r="F20" s="485">
        <v>0.5</v>
      </c>
      <c r="G20" s="1302"/>
      <c r="H20" s="1302"/>
      <c r="I20" s="1268"/>
      <c r="J20" s="1304"/>
      <c r="K20" s="1304"/>
      <c r="L20" s="1273"/>
      <c r="M20" s="1276"/>
      <c r="N20" s="486"/>
      <c r="O20" s="454"/>
      <c r="P20" s="454"/>
      <c r="Q20" s="454"/>
      <c r="R20" s="1069"/>
      <c r="S20" s="454"/>
      <c r="T20" s="454"/>
      <c r="U20" s="454"/>
      <c r="V20" s="454"/>
      <c r="W20" s="454"/>
      <c r="X20" s="454"/>
      <c r="Y20" s="454"/>
      <c r="Z20" s="454"/>
      <c r="AA20" s="454"/>
      <c r="AB20" s="454"/>
      <c r="AC20" s="454"/>
      <c r="AD20" s="1069"/>
      <c r="AE20" s="1160"/>
      <c r="AF20" s="1075"/>
      <c r="AG20" s="1277"/>
      <c r="AH20" s="1279"/>
      <c r="AI20" s="1225"/>
      <c r="AJ20" s="488"/>
    </row>
    <row r="21" spans="1:36" ht="4.5" customHeight="1" thickBot="1">
      <c r="A21" s="1146"/>
      <c r="B21" s="1147"/>
      <c r="C21" s="1147"/>
      <c r="D21" s="1147"/>
      <c r="E21" s="1147"/>
      <c r="F21" s="1147"/>
      <c r="G21" s="1147"/>
      <c r="H21" s="1147"/>
      <c r="I21" s="1147"/>
      <c r="J21" s="1147"/>
      <c r="K21" s="1147"/>
      <c r="L21" s="1147"/>
      <c r="M21" s="1147"/>
      <c r="N21" s="1147"/>
      <c r="O21" s="1147"/>
      <c r="P21" s="1147"/>
      <c r="Q21" s="1147"/>
      <c r="R21" s="1147"/>
      <c r="S21" s="1147"/>
      <c r="T21" s="1147"/>
      <c r="U21" s="1147"/>
      <c r="V21" s="1147"/>
      <c r="W21" s="1147"/>
      <c r="X21" s="1147"/>
      <c r="Y21" s="1147"/>
      <c r="Z21" s="1147"/>
      <c r="AA21" s="1147"/>
      <c r="AB21" s="1147"/>
      <c r="AC21" s="1147"/>
      <c r="AD21" s="1147"/>
      <c r="AE21" s="1147"/>
      <c r="AF21" s="1147"/>
      <c r="AG21" s="1147"/>
      <c r="AH21" s="1147"/>
      <c r="AI21" s="1148"/>
      <c r="AJ21" s="488"/>
    </row>
    <row r="22" spans="1:36" ht="74.25" customHeight="1" thickBot="1">
      <c r="A22" s="422" t="s">
        <v>17</v>
      </c>
      <c r="B22" s="423" t="s">
        <v>1114</v>
      </c>
      <c r="C22" s="423" t="s">
        <v>1115</v>
      </c>
      <c r="D22" s="423" t="s">
        <v>1120</v>
      </c>
      <c r="E22" s="423" t="s">
        <v>1117</v>
      </c>
      <c r="F22" s="423" t="s">
        <v>1118</v>
      </c>
      <c r="G22" s="424" t="s">
        <v>1128</v>
      </c>
      <c r="H22" s="425" t="s">
        <v>1119</v>
      </c>
      <c r="I22" s="472"/>
      <c r="J22" s="489"/>
      <c r="K22" s="473"/>
      <c r="L22" s="474"/>
      <c r="M22" s="475"/>
      <c r="N22" s="428">
        <f>SUM(N23:N24)</f>
        <v>0</v>
      </c>
      <c r="O22" s="429">
        <f>SUM(O23:O24)</f>
        <v>0</v>
      </c>
      <c r="P22" s="430">
        <f>SUM(P23:P24)</f>
        <v>0</v>
      </c>
      <c r="Q22" s="429">
        <f>SUM(Q23:Q24)</f>
        <v>0</v>
      </c>
      <c r="R22" s="430"/>
      <c r="S22" s="429"/>
      <c r="T22" s="430"/>
      <c r="U22" s="429"/>
      <c r="V22" s="430"/>
      <c r="W22" s="429"/>
      <c r="X22" s="430"/>
      <c r="Y22" s="429"/>
      <c r="Z22" s="430"/>
      <c r="AA22" s="429"/>
      <c r="AB22" s="430"/>
      <c r="AC22" s="429"/>
      <c r="AD22" s="490" t="str">
        <f>AD23</f>
        <v>4 millones</v>
      </c>
      <c r="AE22" s="429">
        <f>AE23</f>
        <v>0</v>
      </c>
      <c r="AF22" s="432">
        <f>SUM(AF23:AF24)</f>
        <v>0</v>
      </c>
      <c r="AG22" s="433"/>
      <c r="AH22" s="433"/>
      <c r="AI22" s="434"/>
      <c r="AJ22" s="488"/>
    </row>
    <row r="23" spans="1:36" ht="53.25" customHeight="1">
      <c r="A23" s="1215" t="s">
        <v>1414</v>
      </c>
      <c r="B23" s="491"/>
      <c r="C23" s="435" t="s">
        <v>1415</v>
      </c>
      <c r="D23" s="435"/>
      <c r="E23" s="492">
        <v>0.3</v>
      </c>
      <c r="F23" s="568">
        <v>0.7</v>
      </c>
      <c r="G23" s="1201" t="s">
        <v>1416</v>
      </c>
      <c r="H23" s="1201" t="s">
        <v>1417</v>
      </c>
      <c r="I23" s="1201">
        <v>60</v>
      </c>
      <c r="J23" s="1201">
        <v>800</v>
      </c>
      <c r="K23" s="1201">
        <v>400</v>
      </c>
      <c r="L23" s="1202">
        <v>280</v>
      </c>
      <c r="M23" s="1305">
        <v>120</v>
      </c>
      <c r="N23" s="494"/>
      <c r="O23" s="495"/>
      <c r="P23" s="496"/>
      <c r="Q23" s="495"/>
      <c r="R23" s="1248" t="s">
        <v>1418</v>
      </c>
      <c r="S23" s="495"/>
      <c r="T23" s="495"/>
      <c r="U23" s="495"/>
      <c r="V23" s="495"/>
      <c r="W23" s="495"/>
      <c r="X23" s="495"/>
      <c r="Y23" s="495"/>
      <c r="Z23" s="495"/>
      <c r="AA23" s="495"/>
      <c r="AB23" s="449"/>
      <c r="AC23" s="449"/>
      <c r="AD23" s="1248" t="s">
        <v>1418</v>
      </c>
      <c r="AE23" s="1031"/>
      <c r="AF23" s="1308" t="s">
        <v>1419</v>
      </c>
      <c r="AG23" s="1310" t="s">
        <v>1264</v>
      </c>
      <c r="AH23" s="1193"/>
      <c r="AI23" s="1195" t="s">
        <v>1405</v>
      </c>
      <c r="AJ23" s="488"/>
    </row>
    <row r="24" spans="1:36" ht="51" customHeight="1" thickBot="1">
      <c r="A24" s="1216"/>
      <c r="B24" s="497"/>
      <c r="C24" s="440" t="s">
        <v>1420</v>
      </c>
      <c r="D24" s="440"/>
      <c r="E24" s="498">
        <v>0.3</v>
      </c>
      <c r="F24" s="451">
        <v>0.7</v>
      </c>
      <c r="G24" s="848"/>
      <c r="H24" s="848"/>
      <c r="I24" s="848"/>
      <c r="J24" s="848"/>
      <c r="K24" s="848"/>
      <c r="L24" s="1203"/>
      <c r="M24" s="1306"/>
      <c r="N24" s="499"/>
      <c r="O24" s="448"/>
      <c r="P24" s="534"/>
      <c r="Q24" s="448"/>
      <c r="R24" s="1160"/>
      <c r="S24" s="448"/>
      <c r="T24" s="448"/>
      <c r="U24" s="448"/>
      <c r="V24" s="448"/>
      <c r="W24" s="448"/>
      <c r="X24" s="448"/>
      <c r="Y24" s="448"/>
      <c r="Z24" s="448"/>
      <c r="AA24" s="448"/>
      <c r="AB24" s="449"/>
      <c r="AC24" s="449"/>
      <c r="AD24" s="1160"/>
      <c r="AE24" s="1307"/>
      <c r="AF24" s="1309"/>
      <c r="AG24" s="1311"/>
      <c r="AH24" s="1193"/>
      <c r="AI24" s="1195"/>
      <c r="AJ24" s="488"/>
    </row>
    <row r="25" spans="1:36" ht="74.25" customHeight="1" thickBot="1">
      <c r="A25" s="422" t="s">
        <v>17</v>
      </c>
      <c r="B25" s="423" t="s">
        <v>1114</v>
      </c>
      <c r="C25" s="423" t="s">
        <v>1115</v>
      </c>
      <c r="D25" s="423" t="s">
        <v>1120</v>
      </c>
      <c r="E25" s="423" t="s">
        <v>1117</v>
      </c>
      <c r="F25" s="423" t="s">
        <v>1118</v>
      </c>
      <c r="G25" s="424" t="s">
        <v>1128</v>
      </c>
      <c r="H25" s="425" t="s">
        <v>1119</v>
      </c>
      <c r="I25" s="472"/>
      <c r="J25" s="489"/>
      <c r="K25" s="473"/>
      <c r="L25" s="474"/>
      <c r="M25" s="475"/>
      <c r="N25" s="428">
        <f>SUM(N26:N27)</f>
        <v>0</v>
      </c>
      <c r="O25" s="429">
        <f>SUM(O26:O27)</f>
        <v>0</v>
      </c>
      <c r="P25" s="430">
        <f>SUM(P26:P27)</f>
        <v>0</v>
      </c>
      <c r="Q25" s="429">
        <f>SUM(Q26:Q27)</f>
        <v>0</v>
      </c>
      <c r="R25" s="430"/>
      <c r="S25" s="429"/>
      <c r="T25" s="430"/>
      <c r="U25" s="429"/>
      <c r="V25" s="430"/>
      <c r="W25" s="429"/>
      <c r="X25" s="430"/>
      <c r="Y25" s="429"/>
      <c r="Z25" s="430"/>
      <c r="AA25" s="429"/>
      <c r="AB25" s="430"/>
      <c r="AC25" s="429"/>
      <c r="AD25" s="490" t="str">
        <f>AD26</f>
        <v>5 millones</v>
      </c>
      <c r="AE25" s="429">
        <f>AE26</f>
        <v>0</v>
      </c>
      <c r="AF25" s="432"/>
      <c r="AG25" s="433"/>
      <c r="AH25" s="433"/>
      <c r="AI25" s="434"/>
      <c r="AJ25" s="488"/>
    </row>
    <row r="26" spans="1:36" ht="50.25" customHeight="1">
      <c r="A26" s="1215" t="s">
        <v>1421</v>
      </c>
      <c r="B26" s="491"/>
      <c r="C26" s="435" t="s">
        <v>1422</v>
      </c>
      <c r="D26" s="435"/>
      <c r="E26" s="492">
        <v>0.5</v>
      </c>
      <c r="F26" s="568">
        <v>0.5</v>
      </c>
      <c r="G26" s="1201" t="s">
        <v>1423</v>
      </c>
      <c r="H26" s="1218" t="s">
        <v>1424</v>
      </c>
      <c r="I26" s="1201">
        <v>50</v>
      </c>
      <c r="J26" s="1201">
        <v>300</v>
      </c>
      <c r="K26" s="1201">
        <v>150</v>
      </c>
      <c r="L26" s="1202">
        <v>75</v>
      </c>
      <c r="M26" s="1305">
        <v>75</v>
      </c>
      <c r="N26" s="494"/>
      <c r="O26" s="495"/>
      <c r="P26" s="496"/>
      <c r="Q26" s="495"/>
      <c r="R26" s="1248" t="s">
        <v>1425</v>
      </c>
      <c r="S26" s="495"/>
      <c r="T26" s="495"/>
      <c r="U26" s="495"/>
      <c r="V26" s="495"/>
      <c r="W26" s="495"/>
      <c r="X26" s="495"/>
      <c r="Y26" s="495"/>
      <c r="Z26" s="495"/>
      <c r="AA26" s="495"/>
      <c r="AB26" s="449"/>
      <c r="AC26" s="449"/>
      <c r="AD26" s="1248" t="s">
        <v>1425</v>
      </c>
      <c r="AE26" s="1031"/>
      <c r="AF26" s="1308" t="s">
        <v>1426</v>
      </c>
      <c r="AG26" s="1312" t="s">
        <v>1264</v>
      </c>
      <c r="AH26" s="1193"/>
      <c r="AI26" s="1195" t="s">
        <v>1405</v>
      </c>
      <c r="AJ26" s="488"/>
    </row>
    <row r="27" spans="1:36" ht="56.25" customHeight="1" thickBot="1">
      <c r="A27" s="1216"/>
      <c r="B27" s="497"/>
      <c r="C27" s="440" t="s">
        <v>1427</v>
      </c>
      <c r="D27" s="440"/>
      <c r="E27" s="498">
        <v>0.5</v>
      </c>
      <c r="F27" s="451">
        <v>0.5</v>
      </c>
      <c r="G27" s="848"/>
      <c r="H27" s="848"/>
      <c r="I27" s="848"/>
      <c r="J27" s="848"/>
      <c r="K27" s="848"/>
      <c r="L27" s="1203"/>
      <c r="M27" s="1306"/>
      <c r="N27" s="499"/>
      <c r="O27" s="448"/>
      <c r="P27" s="534"/>
      <c r="Q27" s="448"/>
      <c r="R27" s="1160"/>
      <c r="S27" s="448"/>
      <c r="T27" s="448"/>
      <c r="U27" s="448"/>
      <c r="V27" s="448"/>
      <c r="W27" s="448"/>
      <c r="X27" s="448"/>
      <c r="Y27" s="448"/>
      <c r="Z27" s="448"/>
      <c r="AA27" s="448"/>
      <c r="AB27" s="449"/>
      <c r="AC27" s="449"/>
      <c r="AD27" s="1160"/>
      <c r="AE27" s="1307"/>
      <c r="AF27" s="1309"/>
      <c r="AG27" s="1312"/>
      <c r="AH27" s="1193"/>
      <c r="AI27" s="1195"/>
      <c r="AJ27" s="488"/>
    </row>
    <row r="28" spans="1:35" ht="48.75" customHeight="1" thickBot="1">
      <c r="A28" s="422" t="s">
        <v>17</v>
      </c>
      <c r="B28" s="423" t="s">
        <v>1114</v>
      </c>
      <c r="C28" s="423" t="s">
        <v>1115</v>
      </c>
      <c r="D28" s="423" t="s">
        <v>1120</v>
      </c>
      <c r="E28" s="423" t="s">
        <v>1117</v>
      </c>
      <c r="F28" s="423" t="s">
        <v>1118</v>
      </c>
      <c r="G28" s="424" t="s">
        <v>1128</v>
      </c>
      <c r="H28" s="425" t="s">
        <v>1119</v>
      </c>
      <c r="I28" s="472"/>
      <c r="J28" s="489"/>
      <c r="K28" s="473"/>
      <c r="L28" s="474"/>
      <c r="M28" s="475"/>
      <c r="N28" s="428">
        <f>SUM(N29:N31)</f>
        <v>0</v>
      </c>
      <c r="O28" s="429">
        <f>SUM(O29:O31)</f>
        <v>0</v>
      </c>
      <c r="P28" s="430">
        <f>SUM(P29:P31)</f>
        <v>0</v>
      </c>
      <c r="Q28" s="429">
        <f>SUM(Q29:Q31)</f>
        <v>0</v>
      </c>
      <c r="R28" s="430"/>
      <c r="S28" s="429"/>
      <c r="T28" s="430"/>
      <c r="U28" s="429"/>
      <c r="V28" s="430"/>
      <c r="W28" s="429"/>
      <c r="X28" s="430"/>
      <c r="Y28" s="429"/>
      <c r="Z28" s="430"/>
      <c r="AA28" s="429"/>
      <c r="AB28" s="430"/>
      <c r="AC28" s="429"/>
      <c r="AD28" s="490" t="str">
        <f>AD29</f>
        <v>3 millones</v>
      </c>
      <c r="AE28" s="429">
        <f>AE29</f>
        <v>0</v>
      </c>
      <c r="AF28" s="432">
        <f>SUM(AF29:AF31)</f>
        <v>0</v>
      </c>
      <c r="AG28" s="433"/>
      <c r="AH28" s="433"/>
      <c r="AI28" s="434"/>
    </row>
    <row r="29" spans="1:35" ht="112.5">
      <c r="A29" s="1215" t="s">
        <v>1428</v>
      </c>
      <c r="B29" s="491"/>
      <c r="C29" s="435" t="s">
        <v>1429</v>
      </c>
      <c r="D29" s="435"/>
      <c r="E29" s="492">
        <v>0.5</v>
      </c>
      <c r="F29" s="568">
        <v>0.5</v>
      </c>
      <c r="G29" s="1201" t="s">
        <v>1430</v>
      </c>
      <c r="H29" s="1218" t="s">
        <v>1431</v>
      </c>
      <c r="I29" s="1201">
        <v>20</v>
      </c>
      <c r="J29" s="1201">
        <v>80</v>
      </c>
      <c r="K29" s="1201">
        <v>50</v>
      </c>
      <c r="L29" s="1202">
        <v>25</v>
      </c>
      <c r="M29" s="1305">
        <v>25</v>
      </c>
      <c r="N29" s="494"/>
      <c r="O29" s="495"/>
      <c r="P29" s="496"/>
      <c r="Q29" s="495"/>
      <c r="R29" s="1248" t="s">
        <v>1432</v>
      </c>
      <c r="S29" s="495"/>
      <c r="T29" s="495"/>
      <c r="U29" s="495"/>
      <c r="V29" s="495"/>
      <c r="W29" s="495"/>
      <c r="X29" s="495"/>
      <c r="Y29" s="495"/>
      <c r="Z29" s="495"/>
      <c r="AA29" s="495"/>
      <c r="AB29" s="449"/>
      <c r="AC29" s="449"/>
      <c r="AD29" s="1248" t="s">
        <v>1432</v>
      </c>
      <c r="AE29" s="1031"/>
      <c r="AF29" s="1308" t="s">
        <v>1419</v>
      </c>
      <c r="AG29" s="1312" t="s">
        <v>1264</v>
      </c>
      <c r="AH29" s="1193"/>
      <c r="AI29" s="1225" t="s">
        <v>1405</v>
      </c>
    </row>
    <row r="30" spans="1:35" ht="90">
      <c r="A30" s="1216"/>
      <c r="B30" s="497"/>
      <c r="C30" s="440" t="s">
        <v>1433</v>
      </c>
      <c r="D30" s="440"/>
      <c r="E30" s="498">
        <v>0.5</v>
      </c>
      <c r="F30" s="451">
        <v>0.5</v>
      </c>
      <c r="G30" s="848"/>
      <c r="H30" s="848"/>
      <c r="I30" s="848"/>
      <c r="J30" s="848"/>
      <c r="K30" s="848"/>
      <c r="L30" s="1203"/>
      <c r="M30" s="1306"/>
      <c r="N30" s="499"/>
      <c r="O30" s="448"/>
      <c r="P30" s="534"/>
      <c r="Q30" s="448"/>
      <c r="R30" s="1069"/>
      <c r="S30" s="448"/>
      <c r="T30" s="448"/>
      <c r="U30" s="448"/>
      <c r="V30" s="448"/>
      <c r="W30" s="448"/>
      <c r="X30" s="448"/>
      <c r="Y30" s="448"/>
      <c r="Z30" s="448"/>
      <c r="AA30" s="448"/>
      <c r="AB30" s="449"/>
      <c r="AC30" s="449"/>
      <c r="AD30" s="1069"/>
      <c r="AE30" s="1307"/>
      <c r="AF30" s="1315"/>
      <c r="AG30" s="1312"/>
      <c r="AH30" s="1193"/>
      <c r="AI30" s="1225"/>
    </row>
    <row r="31" spans="1:35" ht="68.25" thickBot="1">
      <c r="A31" s="1217"/>
      <c r="B31" s="500"/>
      <c r="C31" s="483" t="s">
        <v>1434</v>
      </c>
      <c r="D31" s="441"/>
      <c r="E31" s="501">
        <v>0.5</v>
      </c>
      <c r="F31" s="485">
        <v>0.5</v>
      </c>
      <c r="G31" s="1219"/>
      <c r="H31" s="1219"/>
      <c r="I31" s="1219"/>
      <c r="J31" s="1219"/>
      <c r="K31" s="1219"/>
      <c r="L31" s="1204"/>
      <c r="M31" s="1214"/>
      <c r="N31" s="486"/>
      <c r="O31" s="454"/>
      <c r="P31" s="442"/>
      <c r="Q31" s="454"/>
      <c r="R31" s="1069"/>
      <c r="S31" s="454"/>
      <c r="T31" s="454"/>
      <c r="U31" s="454"/>
      <c r="V31" s="454"/>
      <c r="W31" s="454"/>
      <c r="X31" s="454"/>
      <c r="Y31" s="454"/>
      <c r="Z31" s="454"/>
      <c r="AA31" s="454"/>
      <c r="AB31" s="454"/>
      <c r="AC31" s="454"/>
      <c r="AD31" s="1069"/>
      <c r="AE31" s="1314"/>
      <c r="AF31" s="1309"/>
      <c r="AG31" s="1313"/>
      <c r="AH31" s="1194"/>
      <c r="AI31" s="1225"/>
    </row>
    <row r="32" spans="1:35" ht="31.5" customHeight="1" thickBot="1">
      <c r="A32" s="422" t="s">
        <v>17</v>
      </c>
      <c r="B32" s="423" t="s">
        <v>1114</v>
      </c>
      <c r="C32" s="423" t="s">
        <v>1115</v>
      </c>
      <c r="D32" s="423" t="s">
        <v>1120</v>
      </c>
      <c r="E32" s="423" t="s">
        <v>1117</v>
      </c>
      <c r="F32" s="423" t="s">
        <v>1118</v>
      </c>
      <c r="G32" s="424" t="s">
        <v>1128</v>
      </c>
      <c r="H32" s="425" t="s">
        <v>1119</v>
      </c>
      <c r="I32" s="472"/>
      <c r="J32" s="489"/>
      <c r="K32" s="473"/>
      <c r="L32" s="474"/>
      <c r="M32" s="475"/>
      <c r="N32" s="428">
        <f>SUM(N33:N34)</f>
        <v>0</v>
      </c>
      <c r="O32" s="429">
        <f>SUM(O33:O34)</f>
        <v>0</v>
      </c>
      <c r="P32" s="430">
        <f>SUM(P33:P34)</f>
        <v>0</v>
      </c>
      <c r="Q32" s="429">
        <f>SUM(Q33:Q34)</f>
        <v>0</v>
      </c>
      <c r="R32" s="430"/>
      <c r="S32" s="429"/>
      <c r="T32" s="430"/>
      <c r="U32" s="429"/>
      <c r="V32" s="430"/>
      <c r="W32" s="429"/>
      <c r="X32" s="430"/>
      <c r="Y32" s="429"/>
      <c r="Z32" s="430"/>
      <c r="AA32" s="429"/>
      <c r="AB32" s="430"/>
      <c r="AC32" s="429"/>
      <c r="AD32" s="490" t="str">
        <f>AD33</f>
        <v>5 millones</v>
      </c>
      <c r="AE32" s="429">
        <f>AE33</f>
        <v>0</v>
      </c>
      <c r="AF32" s="432">
        <f>SUM(AF33:AF34)</f>
        <v>0</v>
      </c>
      <c r="AG32" s="433"/>
      <c r="AH32" s="433"/>
      <c r="AI32" s="434"/>
    </row>
    <row r="33" spans="1:35" ht="56.25" customHeight="1">
      <c r="A33" s="1215" t="s">
        <v>1435</v>
      </c>
      <c r="B33" s="491"/>
      <c r="C33" s="435" t="s">
        <v>1436</v>
      </c>
      <c r="D33" s="435"/>
      <c r="E33" s="537">
        <v>505</v>
      </c>
      <c r="F33" s="568">
        <v>0.5</v>
      </c>
      <c r="G33" s="1201" t="s">
        <v>1437</v>
      </c>
      <c r="H33" s="1218" t="s">
        <v>1438</v>
      </c>
      <c r="I33" s="1201">
        <v>0</v>
      </c>
      <c r="J33" s="1201">
        <v>200</v>
      </c>
      <c r="K33" s="1201">
        <v>120</v>
      </c>
      <c r="L33" s="1202">
        <v>60</v>
      </c>
      <c r="M33" s="1305">
        <v>60</v>
      </c>
      <c r="N33" s="494"/>
      <c r="O33" s="495"/>
      <c r="P33" s="496"/>
      <c r="Q33" s="495"/>
      <c r="R33" s="1248" t="s">
        <v>1425</v>
      </c>
      <c r="S33" s="495"/>
      <c r="T33" s="495"/>
      <c r="U33" s="495"/>
      <c r="V33" s="495"/>
      <c r="W33" s="495"/>
      <c r="X33" s="495"/>
      <c r="Y33" s="495"/>
      <c r="Z33" s="495"/>
      <c r="AA33" s="495"/>
      <c r="AB33" s="449"/>
      <c r="AC33" s="449"/>
      <c r="AD33" s="1248" t="s">
        <v>1425</v>
      </c>
      <c r="AE33" s="1031"/>
      <c r="AF33" s="1308" t="s">
        <v>1439</v>
      </c>
      <c r="AG33" s="1312" t="s">
        <v>1264</v>
      </c>
      <c r="AH33" s="1193"/>
      <c r="AI33" s="1195" t="s">
        <v>1405</v>
      </c>
    </row>
    <row r="34" spans="1:35" ht="68.25" thickBot="1">
      <c r="A34" s="1216"/>
      <c r="B34" s="497"/>
      <c r="C34" s="440" t="s">
        <v>1440</v>
      </c>
      <c r="D34" s="440"/>
      <c r="E34" s="498">
        <v>0.5</v>
      </c>
      <c r="F34" s="451">
        <v>0.5</v>
      </c>
      <c r="G34" s="848"/>
      <c r="H34" s="848"/>
      <c r="I34" s="848"/>
      <c r="J34" s="848"/>
      <c r="K34" s="848"/>
      <c r="L34" s="1203"/>
      <c r="M34" s="1306"/>
      <c r="N34" s="499"/>
      <c r="O34" s="448"/>
      <c r="P34" s="534"/>
      <c r="Q34" s="448"/>
      <c r="R34" s="1160"/>
      <c r="S34" s="448"/>
      <c r="T34" s="448"/>
      <c r="U34" s="448"/>
      <c r="V34" s="448"/>
      <c r="W34" s="448"/>
      <c r="X34" s="448"/>
      <c r="Y34" s="448"/>
      <c r="Z34" s="448"/>
      <c r="AA34" s="448"/>
      <c r="AB34" s="449"/>
      <c r="AC34" s="449"/>
      <c r="AD34" s="1160"/>
      <c r="AE34" s="1307"/>
      <c r="AF34" s="1309"/>
      <c r="AG34" s="1312"/>
      <c r="AH34" s="1193"/>
      <c r="AI34" s="1195"/>
    </row>
    <row r="35" spans="1:35" ht="48.75" customHeight="1" thickBot="1">
      <c r="A35" s="422" t="s">
        <v>17</v>
      </c>
      <c r="B35" s="423" t="s">
        <v>1114</v>
      </c>
      <c r="C35" s="423" t="s">
        <v>1115</v>
      </c>
      <c r="D35" s="423" t="s">
        <v>1120</v>
      </c>
      <c r="E35" s="423" t="s">
        <v>1117</v>
      </c>
      <c r="F35" s="423" t="s">
        <v>1118</v>
      </c>
      <c r="G35" s="424" t="s">
        <v>1128</v>
      </c>
      <c r="H35" s="425" t="s">
        <v>1119</v>
      </c>
      <c r="I35" s="472"/>
      <c r="J35" s="489"/>
      <c r="K35" s="473"/>
      <c r="L35" s="474"/>
      <c r="M35" s="475"/>
      <c r="N35" s="428">
        <f>SUM(N36:N37)</f>
        <v>0</v>
      </c>
      <c r="O35" s="429">
        <f>SUM(O36:O37)</f>
        <v>0</v>
      </c>
      <c r="P35" s="430">
        <f>SUM(P36:P37)</f>
        <v>0</v>
      </c>
      <c r="Q35" s="429">
        <f>SUM(Q36:Q37)</f>
        <v>0</v>
      </c>
      <c r="R35" s="430"/>
      <c r="S35" s="429"/>
      <c r="T35" s="430"/>
      <c r="U35" s="429"/>
      <c r="V35" s="430"/>
      <c r="W35" s="429"/>
      <c r="X35" s="430"/>
      <c r="Y35" s="429"/>
      <c r="Z35" s="430"/>
      <c r="AA35" s="429"/>
      <c r="AB35" s="430"/>
      <c r="AC35" s="429"/>
      <c r="AD35" s="490" t="str">
        <f>AD36</f>
        <v>11 millones</v>
      </c>
      <c r="AE35" s="429">
        <f>AE36</f>
        <v>0</v>
      </c>
      <c r="AF35" s="432">
        <f>SUM(AF36:AF37)</f>
        <v>0</v>
      </c>
      <c r="AG35" s="433"/>
      <c r="AH35" s="433"/>
      <c r="AI35" s="434"/>
    </row>
    <row r="36" spans="1:35" ht="236.25">
      <c r="A36" s="1215" t="s">
        <v>1441</v>
      </c>
      <c r="B36" s="491"/>
      <c r="C36" s="435" t="s">
        <v>1442</v>
      </c>
      <c r="D36" s="435"/>
      <c r="E36" s="492">
        <v>0.6</v>
      </c>
      <c r="F36" s="568">
        <v>0.4</v>
      </c>
      <c r="G36" s="1316" t="s">
        <v>1443</v>
      </c>
      <c r="H36" s="1218" t="s">
        <v>1411</v>
      </c>
      <c r="I36" s="1201">
        <v>100</v>
      </c>
      <c r="J36" s="1201">
        <v>600</v>
      </c>
      <c r="K36" s="1201">
        <v>300</v>
      </c>
      <c r="L36" s="1202">
        <v>180</v>
      </c>
      <c r="M36" s="1305">
        <v>180</v>
      </c>
      <c r="N36" s="494"/>
      <c r="O36" s="495"/>
      <c r="P36" s="496"/>
      <c r="Q36" s="495"/>
      <c r="R36" s="1248" t="s">
        <v>1444</v>
      </c>
      <c r="S36" s="495"/>
      <c r="T36" s="495"/>
      <c r="U36" s="495"/>
      <c r="V36" s="495"/>
      <c r="W36" s="495"/>
      <c r="X36" s="495"/>
      <c r="Y36" s="495"/>
      <c r="Z36" s="495"/>
      <c r="AA36" s="495"/>
      <c r="AB36" s="449"/>
      <c r="AC36" s="449"/>
      <c r="AD36" s="1248" t="s">
        <v>1444</v>
      </c>
      <c r="AE36" s="1031"/>
      <c r="AF36" s="1308" t="s">
        <v>1445</v>
      </c>
      <c r="AG36" s="1312" t="s">
        <v>1264</v>
      </c>
      <c r="AH36" s="1193"/>
      <c r="AI36" s="1195" t="s">
        <v>1405</v>
      </c>
    </row>
    <row r="37" spans="1:35" ht="79.5" thickBot="1">
      <c r="A37" s="1216"/>
      <c r="B37" s="497"/>
      <c r="C37" s="440" t="s">
        <v>1446</v>
      </c>
      <c r="D37" s="440"/>
      <c r="E37" s="498">
        <v>0.6</v>
      </c>
      <c r="F37" s="451">
        <v>0.4</v>
      </c>
      <c r="G37" s="1317"/>
      <c r="H37" s="848"/>
      <c r="I37" s="848"/>
      <c r="J37" s="848"/>
      <c r="K37" s="848"/>
      <c r="L37" s="1203"/>
      <c r="M37" s="1306"/>
      <c r="N37" s="499"/>
      <c r="O37" s="448"/>
      <c r="P37" s="534"/>
      <c r="Q37" s="448"/>
      <c r="R37" s="1160"/>
      <c r="S37" s="448"/>
      <c r="T37" s="448"/>
      <c r="U37" s="448"/>
      <c r="V37" s="448"/>
      <c r="W37" s="448"/>
      <c r="X37" s="448"/>
      <c r="Y37" s="448"/>
      <c r="Z37" s="448"/>
      <c r="AA37" s="448"/>
      <c r="AB37" s="449"/>
      <c r="AC37" s="449"/>
      <c r="AD37" s="1160"/>
      <c r="AE37" s="1307"/>
      <c r="AF37" s="1309"/>
      <c r="AG37" s="1312"/>
      <c r="AH37" s="1193"/>
      <c r="AI37" s="1195"/>
    </row>
    <row r="38" spans="1:35" ht="57" thickBot="1">
      <c r="A38" s="422" t="s">
        <v>17</v>
      </c>
      <c r="B38" s="423" t="s">
        <v>1114</v>
      </c>
      <c r="C38" s="423" t="s">
        <v>1115</v>
      </c>
      <c r="D38" s="423" t="s">
        <v>1120</v>
      </c>
      <c r="E38" s="423" t="s">
        <v>1117</v>
      </c>
      <c r="F38" s="423" t="s">
        <v>1118</v>
      </c>
      <c r="G38" s="424" t="s">
        <v>1128</v>
      </c>
      <c r="H38" s="425" t="s">
        <v>1119</v>
      </c>
      <c r="I38" s="472"/>
      <c r="J38" s="489"/>
      <c r="K38" s="473"/>
      <c r="L38" s="474"/>
      <c r="M38" s="475"/>
      <c r="N38" s="428">
        <f>SUM(N39:N40)</f>
        <v>0</v>
      </c>
      <c r="O38" s="429">
        <f>SUM(O39:O40)</f>
        <v>0</v>
      </c>
      <c r="P38" s="430">
        <f>SUM(P39:P40)</f>
        <v>0</v>
      </c>
      <c r="Q38" s="429">
        <f>SUM(Q39:Q40)</f>
        <v>0</v>
      </c>
      <c r="R38" s="430"/>
      <c r="S38" s="429"/>
      <c r="T38" s="430"/>
      <c r="U38" s="429"/>
      <c r="V38" s="430"/>
      <c r="W38" s="429"/>
      <c r="X38" s="430"/>
      <c r="Y38" s="429"/>
      <c r="Z38" s="430"/>
      <c r="AA38" s="429"/>
      <c r="AB38" s="430"/>
      <c r="AC38" s="429"/>
      <c r="AD38" s="490" t="str">
        <f>AD39</f>
        <v>17 millones</v>
      </c>
      <c r="AE38" s="429">
        <f>AE39</f>
        <v>0</v>
      </c>
      <c r="AF38" s="432">
        <f>SUM(AF39:AF40)</f>
        <v>0</v>
      </c>
      <c r="AG38" s="433"/>
      <c r="AH38" s="433"/>
      <c r="AI38" s="434"/>
    </row>
    <row r="39" spans="1:35" ht="213.75">
      <c r="A39" s="1215" t="s">
        <v>1447</v>
      </c>
      <c r="B39" s="491"/>
      <c r="C39" s="435" t="s">
        <v>1448</v>
      </c>
      <c r="D39" s="435"/>
      <c r="E39" s="492">
        <v>0.6</v>
      </c>
      <c r="F39" s="568">
        <v>0.4</v>
      </c>
      <c r="G39" s="1201" t="s">
        <v>1449</v>
      </c>
      <c r="H39" s="1218" t="s">
        <v>1450</v>
      </c>
      <c r="I39" s="1201">
        <v>700</v>
      </c>
      <c r="J39" s="1201">
        <v>1500</v>
      </c>
      <c r="K39" s="1201">
        <v>1200</v>
      </c>
      <c r="L39" s="1202">
        <v>720</v>
      </c>
      <c r="M39" s="1305">
        <v>480</v>
      </c>
      <c r="N39" s="494"/>
      <c r="O39" s="495"/>
      <c r="P39" s="496"/>
      <c r="Q39" s="495"/>
      <c r="R39" s="1248" t="s">
        <v>1412</v>
      </c>
      <c r="S39" s="495"/>
      <c r="T39" s="495"/>
      <c r="U39" s="495"/>
      <c r="V39" s="495"/>
      <c r="W39" s="495"/>
      <c r="X39" s="495"/>
      <c r="Y39" s="495"/>
      <c r="Z39" s="495"/>
      <c r="AA39" s="495"/>
      <c r="AB39" s="449"/>
      <c r="AC39" s="449"/>
      <c r="AD39" s="1248" t="s">
        <v>1412</v>
      </c>
      <c r="AE39" s="1031"/>
      <c r="AF39" s="1308" t="s">
        <v>1451</v>
      </c>
      <c r="AG39" s="1312" t="s">
        <v>1264</v>
      </c>
      <c r="AH39" s="1193"/>
      <c r="AI39" s="1195" t="s">
        <v>1405</v>
      </c>
    </row>
    <row r="40" spans="1:35" ht="113.25" thickBot="1">
      <c r="A40" s="1216"/>
      <c r="B40" s="497"/>
      <c r="C40" s="440" t="s">
        <v>1452</v>
      </c>
      <c r="D40" s="440"/>
      <c r="E40" s="498">
        <v>0.6</v>
      </c>
      <c r="F40" s="451">
        <v>0.4</v>
      </c>
      <c r="G40" s="848"/>
      <c r="H40" s="848"/>
      <c r="I40" s="848"/>
      <c r="J40" s="848"/>
      <c r="K40" s="848"/>
      <c r="L40" s="1203"/>
      <c r="M40" s="1306"/>
      <c r="N40" s="499"/>
      <c r="O40" s="448"/>
      <c r="P40" s="534"/>
      <c r="Q40" s="448"/>
      <c r="R40" s="1160"/>
      <c r="S40" s="448"/>
      <c r="T40" s="448"/>
      <c r="U40" s="448"/>
      <c r="V40" s="448"/>
      <c r="W40" s="448"/>
      <c r="X40" s="448"/>
      <c r="Y40" s="448"/>
      <c r="Z40" s="448"/>
      <c r="AA40" s="448"/>
      <c r="AB40" s="449"/>
      <c r="AC40" s="449"/>
      <c r="AD40" s="1160"/>
      <c r="AE40" s="1307"/>
      <c r="AF40" s="1309"/>
      <c r="AG40" s="1312"/>
      <c r="AH40" s="1193"/>
      <c r="AI40" s="1195"/>
    </row>
    <row r="41" spans="1:35" ht="45" customHeight="1" thickBot="1">
      <c r="A41" s="422" t="s">
        <v>17</v>
      </c>
      <c r="B41" s="423" t="s">
        <v>1114</v>
      </c>
      <c r="C41" s="423" t="s">
        <v>1115</v>
      </c>
      <c r="D41" s="423" t="s">
        <v>1120</v>
      </c>
      <c r="E41" s="423" t="s">
        <v>1117</v>
      </c>
      <c r="F41" s="423" t="s">
        <v>1118</v>
      </c>
      <c r="G41" s="424" t="s">
        <v>1128</v>
      </c>
      <c r="H41" s="425" t="s">
        <v>1119</v>
      </c>
      <c r="I41" s="472"/>
      <c r="J41" s="489"/>
      <c r="K41" s="473"/>
      <c r="L41" s="474"/>
      <c r="M41" s="475"/>
      <c r="N41" s="428">
        <f>SUM(N42:N43)</f>
        <v>0</v>
      </c>
      <c r="O41" s="429">
        <f>SUM(O42:O43)</f>
        <v>0</v>
      </c>
      <c r="P41" s="430">
        <f>SUM(P42:P43)</f>
        <v>0</v>
      </c>
      <c r="Q41" s="429">
        <f>SUM(Q42:Q43)</f>
        <v>0</v>
      </c>
      <c r="R41" s="430"/>
      <c r="S41" s="429"/>
      <c r="T41" s="430"/>
      <c r="U41" s="429"/>
      <c r="V41" s="430"/>
      <c r="W41" s="429"/>
      <c r="X41" s="430"/>
      <c r="Y41" s="429"/>
      <c r="Z41" s="430"/>
      <c r="AA41" s="429"/>
      <c r="AB41" s="430"/>
      <c r="AC41" s="429"/>
      <c r="AD41" s="490" t="str">
        <f>AD42</f>
        <v>10 millones</v>
      </c>
      <c r="AE41" s="429">
        <f>AE42</f>
        <v>0</v>
      </c>
      <c r="AF41" s="432"/>
      <c r="AG41" s="433"/>
      <c r="AH41" s="433"/>
      <c r="AI41" s="434"/>
    </row>
    <row r="42" spans="1:35" ht="56.25" customHeight="1">
      <c r="A42" s="1215" t="s">
        <v>1453</v>
      </c>
      <c r="B42" s="491"/>
      <c r="C42" s="435" t="s">
        <v>1454</v>
      </c>
      <c r="D42" s="435"/>
      <c r="E42" s="492">
        <v>0.5</v>
      </c>
      <c r="F42" s="568">
        <v>0.5</v>
      </c>
      <c r="G42" s="1201" t="s">
        <v>1455</v>
      </c>
      <c r="H42" s="1218" t="s">
        <v>1456</v>
      </c>
      <c r="I42" s="1201">
        <v>200</v>
      </c>
      <c r="J42" s="1201">
        <v>2000</v>
      </c>
      <c r="K42" s="1201">
        <v>1000</v>
      </c>
      <c r="L42" s="1202">
        <v>500</v>
      </c>
      <c r="M42" s="1305">
        <v>500</v>
      </c>
      <c r="N42" s="494"/>
      <c r="O42" s="495"/>
      <c r="P42" s="496"/>
      <c r="Q42" s="495"/>
      <c r="R42" s="1248" t="s">
        <v>1457</v>
      </c>
      <c r="S42" s="495"/>
      <c r="T42" s="495"/>
      <c r="U42" s="495"/>
      <c r="V42" s="495"/>
      <c r="W42" s="495"/>
      <c r="X42" s="495"/>
      <c r="Y42" s="495"/>
      <c r="Z42" s="495"/>
      <c r="AA42" s="495"/>
      <c r="AB42" s="449"/>
      <c r="AC42" s="449"/>
      <c r="AD42" s="1248" t="s">
        <v>1457</v>
      </c>
      <c r="AE42" s="1031"/>
      <c r="AF42" s="1308" t="s">
        <v>1458</v>
      </c>
      <c r="AG42" s="1312" t="s">
        <v>1264</v>
      </c>
      <c r="AH42" s="1193"/>
      <c r="AI42" s="1195" t="s">
        <v>1405</v>
      </c>
    </row>
    <row r="43" spans="1:35" ht="203.25" thickBot="1">
      <c r="A43" s="1216"/>
      <c r="B43" s="497"/>
      <c r="C43" s="440" t="s">
        <v>1459</v>
      </c>
      <c r="D43" s="440"/>
      <c r="E43" s="498">
        <v>0.5</v>
      </c>
      <c r="F43" s="451">
        <v>0.5</v>
      </c>
      <c r="G43" s="848"/>
      <c r="H43" s="848"/>
      <c r="I43" s="848"/>
      <c r="J43" s="848"/>
      <c r="K43" s="848"/>
      <c r="L43" s="1203"/>
      <c r="M43" s="1306"/>
      <c r="N43" s="499"/>
      <c r="O43" s="448"/>
      <c r="P43" s="534"/>
      <c r="Q43" s="448"/>
      <c r="R43" s="1160"/>
      <c r="S43" s="448"/>
      <c r="T43" s="448"/>
      <c r="U43" s="448"/>
      <c r="V43" s="448"/>
      <c r="W43" s="448"/>
      <c r="X43" s="448"/>
      <c r="Y43" s="448"/>
      <c r="Z43" s="448"/>
      <c r="AA43" s="448"/>
      <c r="AB43" s="449"/>
      <c r="AC43" s="449"/>
      <c r="AD43" s="1160"/>
      <c r="AE43" s="1307"/>
      <c r="AF43" s="1309"/>
      <c r="AG43" s="1312"/>
      <c r="AH43" s="1193"/>
      <c r="AI43" s="1195"/>
    </row>
    <row r="44" spans="1:35" ht="57" thickBot="1">
      <c r="A44" s="422" t="s">
        <v>17</v>
      </c>
      <c r="B44" s="423" t="s">
        <v>1114</v>
      </c>
      <c r="C44" s="423" t="s">
        <v>1115</v>
      </c>
      <c r="D44" s="423" t="s">
        <v>1120</v>
      </c>
      <c r="E44" s="423" t="s">
        <v>1117</v>
      </c>
      <c r="F44" s="423" t="s">
        <v>1118</v>
      </c>
      <c r="G44" s="424" t="s">
        <v>1128</v>
      </c>
      <c r="H44" s="425" t="s">
        <v>1119</v>
      </c>
      <c r="I44" s="472"/>
      <c r="J44" s="489"/>
      <c r="K44" s="473"/>
      <c r="L44" s="474"/>
      <c r="M44" s="475"/>
      <c r="N44" s="428">
        <f>SUM(N45:N46)</f>
        <v>0</v>
      </c>
      <c r="O44" s="429">
        <f>SUM(O45:O46)</f>
        <v>0</v>
      </c>
      <c r="P44" s="430">
        <f>SUM(P45:P46)</f>
        <v>0</v>
      </c>
      <c r="Q44" s="429">
        <f>SUM(Q45:Q46)</f>
        <v>0</v>
      </c>
      <c r="R44" s="430"/>
      <c r="S44" s="429"/>
      <c r="T44" s="430"/>
      <c r="U44" s="429"/>
      <c r="V44" s="430"/>
      <c r="W44" s="429"/>
      <c r="X44" s="430"/>
      <c r="Y44" s="429"/>
      <c r="Z44" s="430"/>
      <c r="AA44" s="429"/>
      <c r="AB44" s="430"/>
      <c r="AC44" s="429"/>
      <c r="AD44" s="490" t="str">
        <f>AD45</f>
        <v>6 millones</v>
      </c>
      <c r="AE44" s="429">
        <f>AE45</f>
        <v>0</v>
      </c>
      <c r="AF44" s="432"/>
      <c r="AG44" s="433"/>
      <c r="AH44" s="433"/>
      <c r="AI44" s="434"/>
    </row>
    <row r="45" spans="1:35" ht="236.25">
      <c r="A45" s="1215" t="s">
        <v>1460</v>
      </c>
      <c r="B45" s="491"/>
      <c r="C45" s="435" t="s">
        <v>1461</v>
      </c>
      <c r="D45" s="435"/>
      <c r="E45" s="451">
        <v>0.5</v>
      </c>
      <c r="F45" s="451">
        <v>0.5</v>
      </c>
      <c r="G45" s="1201" t="s">
        <v>1462</v>
      </c>
      <c r="H45" s="1218" t="s">
        <v>1456</v>
      </c>
      <c r="I45" s="1201">
        <v>100</v>
      </c>
      <c r="J45" s="1201">
        <v>1000</v>
      </c>
      <c r="K45" s="1201">
        <v>500</v>
      </c>
      <c r="L45" s="1202">
        <v>250</v>
      </c>
      <c r="M45" s="1305">
        <v>250</v>
      </c>
      <c r="N45" s="494"/>
      <c r="O45" s="495"/>
      <c r="P45" s="496"/>
      <c r="Q45" s="495"/>
      <c r="R45" s="1248" t="s">
        <v>1463</v>
      </c>
      <c r="S45" s="495"/>
      <c r="T45" s="495"/>
      <c r="U45" s="495"/>
      <c r="V45" s="495"/>
      <c r="W45" s="495"/>
      <c r="X45" s="495"/>
      <c r="Y45" s="495"/>
      <c r="Z45" s="495"/>
      <c r="AA45" s="495"/>
      <c r="AB45" s="449"/>
      <c r="AC45" s="449"/>
      <c r="AD45" s="1248" t="s">
        <v>1463</v>
      </c>
      <c r="AE45" s="1031"/>
      <c r="AF45" s="1308" t="s">
        <v>1464</v>
      </c>
      <c r="AG45" s="1312" t="s">
        <v>1264</v>
      </c>
      <c r="AH45" s="1193"/>
      <c r="AI45" s="1195" t="s">
        <v>1405</v>
      </c>
    </row>
    <row r="46" spans="1:35" ht="90.75" thickBot="1">
      <c r="A46" s="1216"/>
      <c r="B46" s="497"/>
      <c r="C46" s="440" t="s">
        <v>1465</v>
      </c>
      <c r="D46" s="440"/>
      <c r="E46" s="451">
        <v>0.5</v>
      </c>
      <c r="F46" s="451">
        <v>0.5</v>
      </c>
      <c r="G46" s="848"/>
      <c r="H46" s="848"/>
      <c r="I46" s="848"/>
      <c r="J46" s="848"/>
      <c r="K46" s="848"/>
      <c r="L46" s="1203"/>
      <c r="M46" s="1306"/>
      <c r="N46" s="499"/>
      <c r="O46" s="448"/>
      <c r="P46" s="534"/>
      <c r="Q46" s="448"/>
      <c r="R46" s="1160"/>
      <c r="S46" s="448"/>
      <c r="T46" s="448"/>
      <c r="U46" s="448"/>
      <c r="V46" s="448"/>
      <c r="W46" s="448"/>
      <c r="X46" s="448"/>
      <c r="Y46" s="448"/>
      <c r="Z46" s="448"/>
      <c r="AA46" s="448"/>
      <c r="AB46" s="449"/>
      <c r="AC46" s="449"/>
      <c r="AD46" s="1160"/>
      <c r="AE46" s="1307"/>
      <c r="AF46" s="1309"/>
      <c r="AG46" s="1312"/>
      <c r="AH46" s="1193"/>
      <c r="AI46" s="1195"/>
    </row>
    <row r="47" spans="1:35" ht="48" customHeight="1" thickBot="1">
      <c r="A47" s="422" t="s">
        <v>17</v>
      </c>
      <c r="B47" s="423" t="s">
        <v>1114</v>
      </c>
      <c r="C47" s="423" t="s">
        <v>1115</v>
      </c>
      <c r="D47" s="423" t="s">
        <v>1120</v>
      </c>
      <c r="E47" s="423" t="s">
        <v>1117</v>
      </c>
      <c r="F47" s="423" t="s">
        <v>1118</v>
      </c>
      <c r="G47" s="424" t="s">
        <v>1128</v>
      </c>
      <c r="H47" s="425" t="s">
        <v>1119</v>
      </c>
      <c r="I47" s="472"/>
      <c r="J47" s="489"/>
      <c r="K47" s="473"/>
      <c r="L47" s="474"/>
      <c r="M47" s="475"/>
      <c r="N47" s="428">
        <f>SUM(N48:N49)</f>
        <v>0</v>
      </c>
      <c r="O47" s="429">
        <f>SUM(O48:O49)</f>
        <v>0</v>
      </c>
      <c r="P47" s="430">
        <f>SUM(P48:P49)</f>
        <v>0</v>
      </c>
      <c r="Q47" s="429">
        <f>SUM(Q48:Q49)</f>
        <v>0</v>
      </c>
      <c r="R47" s="430"/>
      <c r="S47" s="429"/>
      <c r="T47" s="430"/>
      <c r="U47" s="429"/>
      <c r="V47" s="430"/>
      <c r="W47" s="429"/>
      <c r="X47" s="430"/>
      <c r="Y47" s="429"/>
      <c r="Z47" s="430"/>
      <c r="AA47" s="429"/>
      <c r="AB47" s="430"/>
      <c r="AC47" s="429"/>
      <c r="AD47" s="490" t="str">
        <f>AD48</f>
        <v>5 millones</v>
      </c>
      <c r="AE47" s="429">
        <f>AE48</f>
        <v>0</v>
      </c>
      <c r="AF47" s="432">
        <f>SUM(AF48:AF49)</f>
        <v>0</v>
      </c>
      <c r="AG47" s="433"/>
      <c r="AH47" s="433"/>
      <c r="AI47" s="434"/>
    </row>
    <row r="48" spans="1:35" ht="37.5" customHeight="1">
      <c r="A48" s="1318" t="s">
        <v>1466</v>
      </c>
      <c r="B48" s="491"/>
      <c r="C48" s="435" t="s">
        <v>1467</v>
      </c>
      <c r="D48" s="435"/>
      <c r="E48" s="492">
        <v>0.7</v>
      </c>
      <c r="F48" s="568">
        <v>0.3</v>
      </c>
      <c r="G48" s="1201" t="s">
        <v>1468</v>
      </c>
      <c r="H48" s="1218" t="s">
        <v>1469</v>
      </c>
      <c r="I48" s="1201">
        <v>0</v>
      </c>
      <c r="J48" s="1201">
        <v>100</v>
      </c>
      <c r="K48" s="1201">
        <v>50</v>
      </c>
      <c r="L48" s="1202">
        <v>35</v>
      </c>
      <c r="M48" s="1305">
        <v>15</v>
      </c>
      <c r="N48" s="494"/>
      <c r="O48" s="495"/>
      <c r="P48" s="496"/>
      <c r="Q48" s="495"/>
      <c r="R48" s="1248" t="s">
        <v>1425</v>
      </c>
      <c r="S48" s="495"/>
      <c r="T48" s="495"/>
      <c r="U48" s="495"/>
      <c r="V48" s="495"/>
      <c r="W48" s="495"/>
      <c r="X48" s="495"/>
      <c r="Y48" s="495"/>
      <c r="Z48" s="495"/>
      <c r="AA48" s="495"/>
      <c r="AB48" s="449"/>
      <c r="AC48" s="449"/>
      <c r="AD48" s="1248" t="s">
        <v>1425</v>
      </c>
      <c r="AE48" s="1031"/>
      <c r="AF48" s="1308" t="s">
        <v>1445</v>
      </c>
      <c r="AG48" s="1312" t="s">
        <v>1264</v>
      </c>
      <c r="AH48" s="1193"/>
      <c r="AI48" s="1195" t="s">
        <v>1405</v>
      </c>
    </row>
    <row r="49" spans="1:35" ht="33.75" customHeight="1" thickBot="1">
      <c r="A49" s="1319"/>
      <c r="B49" s="497"/>
      <c r="C49" s="440" t="s">
        <v>1470</v>
      </c>
      <c r="D49" s="440"/>
      <c r="E49" s="498">
        <v>0.7</v>
      </c>
      <c r="F49" s="451">
        <v>0.3</v>
      </c>
      <c r="G49" s="848"/>
      <c r="H49" s="848"/>
      <c r="I49" s="848"/>
      <c r="J49" s="848"/>
      <c r="K49" s="848"/>
      <c r="L49" s="1203"/>
      <c r="M49" s="1306"/>
      <c r="N49" s="499"/>
      <c r="O49" s="448"/>
      <c r="P49" s="534"/>
      <c r="Q49" s="448"/>
      <c r="R49" s="1160"/>
      <c r="S49" s="448"/>
      <c r="T49" s="448"/>
      <c r="U49" s="448"/>
      <c r="V49" s="448"/>
      <c r="W49" s="448"/>
      <c r="X49" s="448"/>
      <c r="Y49" s="448"/>
      <c r="Z49" s="448"/>
      <c r="AA49" s="448"/>
      <c r="AB49" s="449"/>
      <c r="AC49" s="449"/>
      <c r="AD49" s="1160"/>
      <c r="AE49" s="1307"/>
      <c r="AF49" s="1309"/>
      <c r="AG49" s="1312"/>
      <c r="AH49" s="1193"/>
      <c r="AI49" s="1195"/>
    </row>
    <row r="50" spans="1:35" ht="57" thickBot="1">
      <c r="A50" s="422" t="s">
        <v>17</v>
      </c>
      <c r="B50" s="423" t="s">
        <v>1114</v>
      </c>
      <c r="C50" s="423" t="s">
        <v>1115</v>
      </c>
      <c r="D50" s="423" t="s">
        <v>1120</v>
      </c>
      <c r="E50" s="423" t="s">
        <v>1117</v>
      </c>
      <c r="F50" s="423" t="s">
        <v>1118</v>
      </c>
      <c r="G50" s="424" t="s">
        <v>1128</v>
      </c>
      <c r="H50" s="425" t="s">
        <v>1119</v>
      </c>
      <c r="I50" s="472"/>
      <c r="J50" s="489"/>
      <c r="K50" s="473"/>
      <c r="L50" s="474"/>
      <c r="M50" s="475"/>
      <c r="N50" s="428">
        <f>SUM(N51:N52)</f>
        <v>0</v>
      </c>
      <c r="O50" s="429">
        <f>SUM(O51:O52)</f>
        <v>0</v>
      </c>
      <c r="P50" s="430">
        <f>SUM(P51:P52)</f>
        <v>0</v>
      </c>
      <c r="Q50" s="429">
        <f>SUM(Q51:Q52)</f>
        <v>0</v>
      </c>
      <c r="R50" s="430"/>
      <c r="S50" s="429"/>
      <c r="T50" s="430"/>
      <c r="U50" s="429"/>
      <c r="V50" s="430"/>
      <c r="W50" s="429"/>
      <c r="X50" s="430"/>
      <c r="Y50" s="429"/>
      <c r="Z50" s="430"/>
      <c r="AA50" s="429"/>
      <c r="AB50" s="430"/>
      <c r="AC50" s="429"/>
      <c r="AD50" s="490" t="str">
        <f>AD51</f>
        <v>5 millones</v>
      </c>
      <c r="AE50" s="429">
        <f>AE51</f>
        <v>0</v>
      </c>
      <c r="AF50" s="432">
        <f>SUM(AF51:AF52)</f>
        <v>0</v>
      </c>
      <c r="AG50" s="433"/>
      <c r="AH50" s="433"/>
      <c r="AI50" s="434"/>
    </row>
    <row r="51" spans="1:35" ht="75" customHeight="1" thickBot="1">
      <c r="A51" s="1215" t="s">
        <v>1471</v>
      </c>
      <c r="B51" s="491"/>
      <c r="C51" s="435" t="s">
        <v>1472</v>
      </c>
      <c r="D51" s="435"/>
      <c r="E51" s="492">
        <v>0.4</v>
      </c>
      <c r="F51" s="568">
        <v>0.6</v>
      </c>
      <c r="G51" s="1201" t="s">
        <v>1473</v>
      </c>
      <c r="H51" s="569" t="s">
        <v>1411</v>
      </c>
      <c r="I51" s="1201">
        <v>200</v>
      </c>
      <c r="J51" s="1201">
        <v>1500</v>
      </c>
      <c r="K51" s="1201">
        <v>600</v>
      </c>
      <c r="L51" s="1202">
        <v>240</v>
      </c>
      <c r="M51" s="1305">
        <v>360</v>
      </c>
      <c r="N51" s="494"/>
      <c r="O51" s="495"/>
      <c r="P51" s="496"/>
      <c r="Q51" s="495"/>
      <c r="R51" s="1248" t="s">
        <v>1425</v>
      </c>
      <c r="S51" s="495"/>
      <c r="T51" s="495"/>
      <c r="U51" s="495"/>
      <c r="V51" s="495"/>
      <c r="W51" s="495"/>
      <c r="X51" s="495"/>
      <c r="Y51" s="495"/>
      <c r="Z51" s="495"/>
      <c r="AA51" s="495"/>
      <c r="AB51" s="449"/>
      <c r="AC51" s="449"/>
      <c r="AD51" s="1248" t="s">
        <v>1425</v>
      </c>
      <c r="AE51" s="1068"/>
      <c r="AF51" s="1308" t="s">
        <v>1445</v>
      </c>
      <c r="AG51" s="1312" t="s">
        <v>1264</v>
      </c>
      <c r="AH51" s="1199"/>
      <c r="AI51" s="1200" t="s">
        <v>1405</v>
      </c>
    </row>
    <row r="52" spans="1:35" ht="54" customHeight="1" thickBot="1">
      <c r="A52" s="1217"/>
      <c r="B52" s="497"/>
      <c r="C52" s="440" t="s">
        <v>1474</v>
      </c>
      <c r="D52" s="440"/>
      <c r="E52" s="492">
        <v>0.4</v>
      </c>
      <c r="F52" s="568">
        <v>0.6</v>
      </c>
      <c r="G52" s="1219"/>
      <c r="H52" s="549"/>
      <c r="I52" s="1219"/>
      <c r="J52" s="1219"/>
      <c r="K52" s="1219"/>
      <c r="L52" s="1320"/>
      <c r="M52" s="1321"/>
      <c r="N52" s="499"/>
      <c r="O52" s="448"/>
      <c r="P52" s="534"/>
      <c r="Q52" s="448"/>
      <c r="R52" s="1160"/>
      <c r="S52" s="448"/>
      <c r="T52" s="448"/>
      <c r="U52" s="448"/>
      <c r="V52" s="448"/>
      <c r="W52" s="448"/>
      <c r="X52" s="448"/>
      <c r="Y52" s="448"/>
      <c r="Z52" s="448"/>
      <c r="AA52" s="448"/>
      <c r="AB52" s="449"/>
      <c r="AC52" s="449"/>
      <c r="AD52" s="1160"/>
      <c r="AE52" s="1160"/>
      <c r="AF52" s="1309"/>
      <c r="AG52" s="1312"/>
      <c r="AH52" s="1279"/>
      <c r="AI52" s="1262"/>
    </row>
    <row r="53" spans="1:35" ht="42.75" customHeight="1" thickBot="1">
      <c r="A53" s="422" t="s">
        <v>17</v>
      </c>
      <c r="B53" s="423" t="s">
        <v>1114</v>
      </c>
      <c r="C53" s="423" t="s">
        <v>1115</v>
      </c>
      <c r="D53" s="423" t="s">
        <v>1120</v>
      </c>
      <c r="E53" s="423" t="s">
        <v>1117</v>
      </c>
      <c r="F53" s="423" t="s">
        <v>1118</v>
      </c>
      <c r="G53" s="424" t="s">
        <v>1128</v>
      </c>
      <c r="H53" s="425" t="s">
        <v>1119</v>
      </c>
      <c r="I53" s="472"/>
      <c r="J53" s="489"/>
      <c r="K53" s="473"/>
      <c r="L53" s="474"/>
      <c r="M53" s="475"/>
      <c r="N53" s="428">
        <f>SUM(N54:N55)</f>
        <v>0</v>
      </c>
      <c r="O53" s="429">
        <f>SUM(O54:O55)</f>
        <v>0</v>
      </c>
      <c r="P53" s="430">
        <f>SUM(P54:P55)</f>
        <v>0</v>
      </c>
      <c r="Q53" s="429">
        <f>SUM(Q54:Q55)</f>
        <v>0</v>
      </c>
      <c r="R53" s="430"/>
      <c r="S53" s="429"/>
      <c r="T53" s="430"/>
      <c r="U53" s="429"/>
      <c r="V53" s="430"/>
      <c r="W53" s="429"/>
      <c r="X53" s="430"/>
      <c r="Y53" s="429"/>
      <c r="Z53" s="430"/>
      <c r="AA53" s="429"/>
      <c r="AB53" s="430"/>
      <c r="AC53" s="429"/>
      <c r="AD53" s="490" t="str">
        <f>AD54</f>
        <v>12 millones</v>
      </c>
      <c r="AE53" s="429">
        <f>AE54</f>
        <v>0</v>
      </c>
      <c r="AF53" s="432">
        <f>SUM(AF54:AF55)</f>
        <v>0</v>
      </c>
      <c r="AG53" s="433"/>
      <c r="AH53" s="433"/>
      <c r="AI53" s="434"/>
    </row>
    <row r="54" spans="1:35" ht="82.5" customHeight="1">
      <c r="A54" s="1215" t="s">
        <v>1475</v>
      </c>
      <c r="B54" s="491"/>
      <c r="C54" s="435" t="s">
        <v>1476</v>
      </c>
      <c r="D54" s="435"/>
      <c r="E54" s="492">
        <v>0.5</v>
      </c>
      <c r="F54" s="568">
        <v>0.5</v>
      </c>
      <c r="G54" s="1201" t="s">
        <v>1477</v>
      </c>
      <c r="H54" s="1218" t="s">
        <v>1478</v>
      </c>
      <c r="I54" s="1201">
        <v>0</v>
      </c>
      <c r="J54" s="1201">
        <v>1</v>
      </c>
      <c r="K54" s="1201">
        <v>1</v>
      </c>
      <c r="L54" s="1202">
        <v>1</v>
      </c>
      <c r="M54" s="1305">
        <v>0</v>
      </c>
      <c r="N54" s="494"/>
      <c r="O54" s="495"/>
      <c r="P54" s="496"/>
      <c r="Q54" s="495"/>
      <c r="R54" s="1248" t="s">
        <v>1479</v>
      </c>
      <c r="S54" s="495"/>
      <c r="T54" s="495"/>
      <c r="U54" s="495"/>
      <c r="V54" s="495"/>
      <c r="W54" s="495"/>
      <c r="X54" s="495"/>
      <c r="Y54" s="495"/>
      <c r="Z54" s="495"/>
      <c r="AA54" s="495"/>
      <c r="AB54" s="449"/>
      <c r="AC54" s="449"/>
      <c r="AD54" s="1248" t="s">
        <v>1479</v>
      </c>
      <c r="AE54" s="1031"/>
      <c r="AF54" s="1308" t="s">
        <v>1263</v>
      </c>
      <c r="AG54" s="1312" t="s">
        <v>1264</v>
      </c>
      <c r="AH54" s="1193"/>
      <c r="AI54" s="1195" t="s">
        <v>1405</v>
      </c>
    </row>
    <row r="55" spans="1:35" ht="68.25" thickBot="1">
      <c r="A55" s="1216"/>
      <c r="B55" s="497"/>
      <c r="C55" s="440" t="s">
        <v>1480</v>
      </c>
      <c r="D55" s="440"/>
      <c r="E55" s="498">
        <v>0.5</v>
      </c>
      <c r="F55" s="451">
        <v>0.5</v>
      </c>
      <c r="G55" s="848"/>
      <c r="H55" s="848"/>
      <c r="I55" s="848"/>
      <c r="J55" s="848"/>
      <c r="K55" s="848"/>
      <c r="L55" s="1203"/>
      <c r="M55" s="1306"/>
      <c r="N55" s="499"/>
      <c r="O55" s="448"/>
      <c r="P55" s="534"/>
      <c r="Q55" s="448"/>
      <c r="R55" s="1160"/>
      <c r="S55" s="448"/>
      <c r="T55" s="448"/>
      <c r="U55" s="448"/>
      <c r="V55" s="448"/>
      <c r="W55" s="448"/>
      <c r="X55" s="448"/>
      <c r="Y55" s="448"/>
      <c r="Z55" s="448"/>
      <c r="AA55" s="448"/>
      <c r="AB55" s="449"/>
      <c r="AC55" s="449"/>
      <c r="AD55" s="1160"/>
      <c r="AE55" s="1307"/>
      <c r="AF55" s="1309"/>
      <c r="AG55" s="1312"/>
      <c r="AH55" s="1193"/>
      <c r="AI55" s="1195"/>
    </row>
    <row r="56" spans="1:35" ht="48" customHeight="1" thickBot="1">
      <c r="A56" s="422" t="s">
        <v>17</v>
      </c>
      <c r="B56" s="423" t="s">
        <v>1114</v>
      </c>
      <c r="C56" s="423" t="s">
        <v>1115</v>
      </c>
      <c r="D56" s="423" t="s">
        <v>1120</v>
      </c>
      <c r="E56" s="423" t="s">
        <v>1117</v>
      </c>
      <c r="F56" s="423" t="s">
        <v>1118</v>
      </c>
      <c r="G56" s="424" t="s">
        <v>1128</v>
      </c>
      <c r="H56" s="425" t="s">
        <v>1119</v>
      </c>
      <c r="I56" s="472"/>
      <c r="J56" s="489"/>
      <c r="K56" s="473"/>
      <c r="L56" s="474"/>
      <c r="M56" s="475"/>
      <c r="N56" s="428">
        <f>SUM(N57:N58)</f>
        <v>0</v>
      </c>
      <c r="O56" s="429">
        <f>SUM(O57:O58)</f>
        <v>0</v>
      </c>
      <c r="P56" s="430">
        <f>SUM(P57:P58)</f>
        <v>0</v>
      </c>
      <c r="Q56" s="429">
        <f>SUM(Q57:Q58)</f>
        <v>0</v>
      </c>
      <c r="R56" s="430"/>
      <c r="S56" s="429"/>
      <c r="T56" s="430"/>
      <c r="U56" s="429"/>
      <c r="V56" s="430"/>
      <c r="W56" s="429"/>
      <c r="X56" s="430"/>
      <c r="Y56" s="429"/>
      <c r="Z56" s="430"/>
      <c r="AA56" s="429"/>
      <c r="AB56" s="430"/>
      <c r="AC56" s="429"/>
      <c r="AD56" s="490" t="str">
        <f>AD57</f>
        <v>10 millones</v>
      </c>
      <c r="AE56" s="429">
        <f>AE57</f>
        <v>0</v>
      </c>
      <c r="AF56" s="432"/>
      <c r="AG56" s="433"/>
      <c r="AH56" s="433"/>
      <c r="AI56" s="434"/>
    </row>
    <row r="57" spans="1:35" ht="56.25" customHeight="1">
      <c r="A57" s="1215" t="s">
        <v>1481</v>
      </c>
      <c r="B57" s="491"/>
      <c r="C57" s="435" t="s">
        <v>1482</v>
      </c>
      <c r="D57" s="435"/>
      <c r="E57" s="492">
        <v>0.8</v>
      </c>
      <c r="F57" s="568">
        <v>0.2</v>
      </c>
      <c r="G57" s="1201" t="s">
        <v>1483</v>
      </c>
      <c r="H57" s="1218" t="s">
        <v>1484</v>
      </c>
      <c r="I57" s="1201">
        <v>0</v>
      </c>
      <c r="J57" s="1201">
        <v>32</v>
      </c>
      <c r="K57" s="1201">
        <v>20</v>
      </c>
      <c r="L57" s="1202">
        <v>16</v>
      </c>
      <c r="M57" s="1305">
        <v>4</v>
      </c>
      <c r="N57" s="494"/>
      <c r="O57" s="495"/>
      <c r="P57" s="496"/>
      <c r="Q57" s="495"/>
      <c r="R57" s="1248" t="s">
        <v>1457</v>
      </c>
      <c r="S57" s="495"/>
      <c r="T57" s="495"/>
      <c r="U57" s="495"/>
      <c r="V57" s="495"/>
      <c r="W57" s="495"/>
      <c r="X57" s="495"/>
      <c r="Y57" s="495"/>
      <c r="Z57" s="495"/>
      <c r="AA57" s="495"/>
      <c r="AB57" s="449"/>
      <c r="AC57" s="449"/>
      <c r="AD57" s="1248" t="s">
        <v>1457</v>
      </c>
      <c r="AE57" s="1031"/>
      <c r="AF57" s="1308" t="s">
        <v>1263</v>
      </c>
      <c r="AG57" s="1312" t="s">
        <v>1264</v>
      </c>
      <c r="AH57" s="1193"/>
      <c r="AI57" s="1195" t="s">
        <v>1405</v>
      </c>
    </row>
    <row r="58" spans="1:35" ht="78.75">
      <c r="A58" s="1216"/>
      <c r="B58" s="497"/>
      <c r="C58" s="440" t="s">
        <v>1485</v>
      </c>
      <c r="D58" s="440"/>
      <c r="E58" s="498">
        <v>0.8</v>
      </c>
      <c r="F58" s="451">
        <v>0.2</v>
      </c>
      <c r="G58" s="848"/>
      <c r="H58" s="848"/>
      <c r="I58" s="848"/>
      <c r="J58" s="848"/>
      <c r="K58" s="848"/>
      <c r="L58" s="1203"/>
      <c r="M58" s="1306"/>
      <c r="N58" s="499"/>
      <c r="O58" s="448"/>
      <c r="P58" s="534"/>
      <c r="Q58" s="448"/>
      <c r="R58" s="1069"/>
      <c r="S58" s="448"/>
      <c r="T58" s="448"/>
      <c r="U58" s="448"/>
      <c r="V58" s="448"/>
      <c r="W58" s="448"/>
      <c r="X58" s="448"/>
      <c r="Y58" s="448"/>
      <c r="Z58" s="448"/>
      <c r="AA58" s="448"/>
      <c r="AB58" s="449"/>
      <c r="AC58" s="449"/>
      <c r="AD58" s="1069"/>
      <c r="AE58" s="1307"/>
      <c r="AF58" s="1322"/>
      <c r="AG58" s="1312"/>
      <c r="AH58" s="1193"/>
      <c r="AI58" s="1195"/>
    </row>
  </sheetData>
  <sheetProtection/>
  <mergeCells count="249">
    <mergeCell ref="AG57:AG58"/>
    <mergeCell ref="AH57:AH58"/>
    <mergeCell ref="AI57:AI58"/>
    <mergeCell ref="L57:L58"/>
    <mergeCell ref="M57:M58"/>
    <mergeCell ref="R57:R58"/>
    <mergeCell ref="AD57:AD58"/>
    <mergeCell ref="AE57:AE58"/>
    <mergeCell ref="AF57:AF58"/>
    <mergeCell ref="A57:A58"/>
    <mergeCell ref="G57:G58"/>
    <mergeCell ref="H57:H58"/>
    <mergeCell ref="I57:I58"/>
    <mergeCell ref="J57:J58"/>
    <mergeCell ref="K57:K58"/>
    <mergeCell ref="K54:K55"/>
    <mergeCell ref="L54:L55"/>
    <mergeCell ref="M54:M55"/>
    <mergeCell ref="AE51:AE52"/>
    <mergeCell ref="AF51:AF52"/>
    <mergeCell ref="AG51:AG52"/>
    <mergeCell ref="AH51:AH52"/>
    <mergeCell ref="AI51:AI52"/>
    <mergeCell ref="A54:A55"/>
    <mergeCell ref="G54:G55"/>
    <mergeCell ref="H54:H55"/>
    <mergeCell ref="I54:I55"/>
    <mergeCell ref="J54:J55"/>
    <mergeCell ref="AF54:AF55"/>
    <mergeCell ref="AG54:AG55"/>
    <mergeCell ref="AH54:AH55"/>
    <mergeCell ref="AI54:AI55"/>
    <mergeCell ref="R54:R55"/>
    <mergeCell ref="AD54:AD55"/>
    <mergeCell ref="AE54:AE55"/>
    <mergeCell ref="A51:A52"/>
    <mergeCell ref="G51:G52"/>
    <mergeCell ref="I51:I52"/>
    <mergeCell ref="J51:J52"/>
    <mergeCell ref="K51:K52"/>
    <mergeCell ref="L51:L52"/>
    <mergeCell ref="M51:M52"/>
    <mergeCell ref="R51:R52"/>
    <mergeCell ref="AD51:AD52"/>
    <mergeCell ref="J42:J43"/>
    <mergeCell ref="K42:K43"/>
    <mergeCell ref="AH45:AH46"/>
    <mergeCell ref="AI45:AI46"/>
    <mergeCell ref="A48:A49"/>
    <mergeCell ref="G48:G49"/>
    <mergeCell ref="H48:H49"/>
    <mergeCell ref="I48:I49"/>
    <mergeCell ref="J48:J49"/>
    <mergeCell ref="K48:K49"/>
    <mergeCell ref="L48:L49"/>
    <mergeCell ref="M48:M49"/>
    <mergeCell ref="M45:M46"/>
    <mergeCell ref="R45:R46"/>
    <mergeCell ref="AD45:AD46"/>
    <mergeCell ref="AE45:AE46"/>
    <mergeCell ref="AF45:AF46"/>
    <mergeCell ref="AG45:AG46"/>
    <mergeCell ref="AI48:AI49"/>
    <mergeCell ref="R48:R49"/>
    <mergeCell ref="AD48:AD49"/>
    <mergeCell ref="AE48:AE49"/>
    <mergeCell ref="AF48:AF49"/>
    <mergeCell ref="AG48:AG49"/>
    <mergeCell ref="H36:H37"/>
    <mergeCell ref="I36:I37"/>
    <mergeCell ref="J36:J37"/>
    <mergeCell ref="K36:K37"/>
    <mergeCell ref="AG42:AG43"/>
    <mergeCell ref="AH42:AH43"/>
    <mergeCell ref="AD39:AD40"/>
    <mergeCell ref="AE39:AE40"/>
    <mergeCell ref="AF39:AF40"/>
    <mergeCell ref="AG39:AG40"/>
    <mergeCell ref="AH39:AH40"/>
    <mergeCell ref="AH48:AH49"/>
    <mergeCell ref="AI42:AI43"/>
    <mergeCell ref="A45:A46"/>
    <mergeCell ref="G45:G46"/>
    <mergeCell ref="H45:H46"/>
    <mergeCell ref="I45:I46"/>
    <mergeCell ref="J45:J46"/>
    <mergeCell ref="K45:K46"/>
    <mergeCell ref="L45:L46"/>
    <mergeCell ref="L42:L43"/>
    <mergeCell ref="M42:M43"/>
    <mergeCell ref="R42:R43"/>
    <mergeCell ref="AD42:AD43"/>
    <mergeCell ref="AE42:AE43"/>
    <mergeCell ref="AF42:AF43"/>
    <mergeCell ref="A42:A43"/>
    <mergeCell ref="G42:G43"/>
    <mergeCell ref="H42:H43"/>
    <mergeCell ref="I42:I43"/>
    <mergeCell ref="AI39:AI40"/>
    <mergeCell ref="AI36:AI37"/>
    <mergeCell ref="A39:A40"/>
    <mergeCell ref="G39:G40"/>
    <mergeCell ref="H39:H40"/>
    <mergeCell ref="I39:I40"/>
    <mergeCell ref="J39:J40"/>
    <mergeCell ref="K39:K40"/>
    <mergeCell ref="L39:L40"/>
    <mergeCell ref="M39:M40"/>
    <mergeCell ref="R39:R40"/>
    <mergeCell ref="R36:R37"/>
    <mergeCell ref="AD36:AD37"/>
    <mergeCell ref="AE36:AE37"/>
    <mergeCell ref="AF36:AF37"/>
    <mergeCell ref="AG36:AG37"/>
    <mergeCell ref="AH36:AH37"/>
    <mergeCell ref="A36:A37"/>
    <mergeCell ref="G36:G37"/>
    <mergeCell ref="L36:L37"/>
    <mergeCell ref="M36:M37"/>
    <mergeCell ref="M33:M34"/>
    <mergeCell ref="AG29:AG31"/>
    <mergeCell ref="AH29:AH31"/>
    <mergeCell ref="AI29:AI31"/>
    <mergeCell ref="A33:A34"/>
    <mergeCell ref="G33:G34"/>
    <mergeCell ref="H33:H34"/>
    <mergeCell ref="I33:I34"/>
    <mergeCell ref="J33:J34"/>
    <mergeCell ref="K33:K34"/>
    <mergeCell ref="L33:L34"/>
    <mergeCell ref="L29:L31"/>
    <mergeCell ref="M29:M31"/>
    <mergeCell ref="R29:R31"/>
    <mergeCell ref="AD29:AD31"/>
    <mergeCell ref="AE29:AE31"/>
    <mergeCell ref="AF29:AF31"/>
    <mergeCell ref="A29:A31"/>
    <mergeCell ref="G29:G31"/>
    <mergeCell ref="H29:H31"/>
    <mergeCell ref="I29:I31"/>
    <mergeCell ref="J29:J31"/>
    <mergeCell ref="K29:K31"/>
    <mergeCell ref="AH33:AH34"/>
    <mergeCell ref="AI33:AI34"/>
    <mergeCell ref="AD26:AD27"/>
    <mergeCell ref="AE26:AE27"/>
    <mergeCell ref="AF26:AF27"/>
    <mergeCell ref="AG26:AG27"/>
    <mergeCell ref="AH26:AH27"/>
    <mergeCell ref="AI26:AI27"/>
    <mergeCell ref="R33:R34"/>
    <mergeCell ref="AD33:AD34"/>
    <mergeCell ref="AE33:AE34"/>
    <mergeCell ref="AF33:AF34"/>
    <mergeCell ref="AG33:AG34"/>
    <mergeCell ref="A26:A27"/>
    <mergeCell ref="G26:G27"/>
    <mergeCell ref="H26:H27"/>
    <mergeCell ref="I26:I27"/>
    <mergeCell ref="J26:J27"/>
    <mergeCell ref="K26:K27"/>
    <mergeCell ref="L26:L27"/>
    <mergeCell ref="M26:M27"/>
    <mergeCell ref="R26:R27"/>
    <mergeCell ref="AI18:AI20"/>
    <mergeCell ref="A21:AI21"/>
    <mergeCell ref="A23:A24"/>
    <mergeCell ref="G23:G24"/>
    <mergeCell ref="H23:H24"/>
    <mergeCell ref="I23:I24"/>
    <mergeCell ref="J23:J24"/>
    <mergeCell ref="K23:K24"/>
    <mergeCell ref="L23:L24"/>
    <mergeCell ref="M23:M24"/>
    <mergeCell ref="R18:R20"/>
    <mergeCell ref="AD18:AD20"/>
    <mergeCell ref="AE18:AE20"/>
    <mergeCell ref="AF18:AF20"/>
    <mergeCell ref="AG18:AG20"/>
    <mergeCell ref="AH18:AH20"/>
    <mergeCell ref="AI23:AI24"/>
    <mergeCell ref="R23:R24"/>
    <mergeCell ref="AD23:AD24"/>
    <mergeCell ref="AE23:AE24"/>
    <mergeCell ref="AF23:AF24"/>
    <mergeCell ref="AG23:AG24"/>
    <mergeCell ref="AH23:AH24"/>
    <mergeCell ref="AI13:AI15"/>
    <mergeCell ref="A16:AI16"/>
    <mergeCell ref="A18:A20"/>
    <mergeCell ref="G18:G20"/>
    <mergeCell ref="H18:H20"/>
    <mergeCell ref="I18:I20"/>
    <mergeCell ref="J18:J20"/>
    <mergeCell ref="K18:K20"/>
    <mergeCell ref="L18:L20"/>
    <mergeCell ref="M18:M20"/>
    <mergeCell ref="R13:R15"/>
    <mergeCell ref="AD13:AD15"/>
    <mergeCell ref="AE13:AE15"/>
    <mergeCell ref="AF13:AF15"/>
    <mergeCell ref="AG13:AG15"/>
    <mergeCell ref="AH13:AH15"/>
    <mergeCell ref="I13:I15"/>
    <mergeCell ref="J13:J15"/>
    <mergeCell ref="K13:K15"/>
    <mergeCell ref="L13:L15"/>
    <mergeCell ref="M13:M15"/>
    <mergeCell ref="N13:N15"/>
    <mergeCell ref="A13:A15"/>
    <mergeCell ref="B13:B15"/>
    <mergeCell ref="AD8:AE8"/>
    <mergeCell ref="AF8:AF9"/>
    <mergeCell ref="L8:L9"/>
    <mergeCell ref="M8:M9"/>
    <mergeCell ref="N8:O8"/>
    <mergeCell ref="P8:Q8"/>
    <mergeCell ref="R8:S8"/>
    <mergeCell ref="T8:U8"/>
    <mergeCell ref="A8:A9"/>
    <mergeCell ref="B8:F9"/>
    <mergeCell ref="G8:H9"/>
    <mergeCell ref="I8:I9"/>
    <mergeCell ref="J8:J9"/>
    <mergeCell ref="K8:K9"/>
    <mergeCell ref="E13:E15"/>
    <mergeCell ref="F13:F15"/>
    <mergeCell ref="G13:G15"/>
    <mergeCell ref="H13:H15"/>
    <mergeCell ref="A1:AI1"/>
    <mergeCell ref="A2:AI2"/>
    <mergeCell ref="A3:F3"/>
    <mergeCell ref="B4:R4"/>
    <mergeCell ref="T4:AI4"/>
    <mergeCell ref="B5:R5"/>
    <mergeCell ref="B6:R6"/>
    <mergeCell ref="B7:M7"/>
    <mergeCell ref="N7:AE7"/>
    <mergeCell ref="AF7:AI7"/>
    <mergeCell ref="AG8:AG9"/>
    <mergeCell ref="AH8:AH9"/>
    <mergeCell ref="AI8:AI9"/>
    <mergeCell ref="B10:F10"/>
    <mergeCell ref="G10:H10"/>
    <mergeCell ref="A11:AI11"/>
    <mergeCell ref="V8:W8"/>
    <mergeCell ref="X8:Y8"/>
    <mergeCell ref="Z8:AA8"/>
    <mergeCell ref="AB8:AC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AJ155"/>
  <sheetViews>
    <sheetView zoomScalePageLayoutView="0" workbookViewId="0" topLeftCell="A1">
      <selection activeCell="C11" sqref="C11:G11"/>
    </sheetView>
  </sheetViews>
  <sheetFormatPr defaultColWidth="11.421875" defaultRowHeight="15"/>
  <cols>
    <col min="1" max="1" width="1.7109375" style="371" customWidth="1"/>
    <col min="2" max="2" width="15.8515625" style="252" customWidth="1"/>
    <col min="3" max="3" width="10.00390625" style="252" customWidth="1"/>
    <col min="4" max="4" width="27.7109375" style="371" customWidth="1"/>
    <col min="5" max="5" width="10.00390625" style="371" customWidth="1"/>
    <col min="6" max="7" width="11.421875" style="371" customWidth="1"/>
    <col min="8" max="8" width="19.28125" style="377" customWidth="1"/>
    <col min="9" max="9" width="15.7109375" style="377" customWidth="1"/>
    <col min="10" max="10" width="6.57421875" style="377" customWidth="1"/>
    <col min="11" max="11" width="6.421875" style="371" customWidth="1"/>
    <col min="12" max="12" width="7.00390625" style="371" customWidth="1"/>
    <col min="13" max="13" width="6.57421875" style="371" customWidth="1"/>
    <col min="14" max="15" width="6.140625" style="371" customWidth="1"/>
    <col min="16" max="32" width="5.00390625" style="371" customWidth="1"/>
    <col min="33" max="33" width="6.8515625" style="252" customWidth="1"/>
    <col min="34" max="34" width="5.421875" style="371" customWidth="1"/>
    <col min="35" max="35" width="4.8515625" style="371" customWidth="1"/>
    <col min="36" max="36" width="7.140625" style="371" customWidth="1"/>
    <col min="37" max="16384" width="11.421875" style="371" customWidth="1"/>
  </cols>
  <sheetData>
    <row r="1" spans="2:36" ht="11.25">
      <c r="B1" s="248"/>
      <c r="C1" s="248"/>
      <c r="D1" s="248"/>
      <c r="E1" s="248"/>
      <c r="F1" s="248"/>
      <c r="G1" s="248"/>
      <c r="H1" s="358"/>
      <c r="I1" s="358"/>
      <c r="J1" s="35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row>
    <row r="2" spans="2:36" ht="12" thickBot="1">
      <c r="B2" s="1049" t="s">
        <v>1126</v>
      </c>
      <c r="C2" s="1050"/>
      <c r="D2" s="1050"/>
      <c r="E2" s="1050"/>
      <c r="F2" s="1050"/>
      <c r="G2" s="1050"/>
      <c r="H2" s="1050"/>
      <c r="I2" s="1050"/>
      <c r="J2" s="1050"/>
      <c r="K2" s="1050"/>
      <c r="L2" s="1050"/>
      <c r="M2" s="1050"/>
      <c r="N2" s="1050"/>
      <c r="O2" s="1050"/>
      <c r="P2" s="1050"/>
      <c r="Q2" s="1050"/>
      <c r="R2" s="1050"/>
      <c r="S2" s="1050"/>
      <c r="T2" s="1050"/>
      <c r="U2" s="1050"/>
      <c r="V2" s="1050"/>
      <c r="W2" s="1050"/>
      <c r="X2" s="1050"/>
      <c r="Y2" s="1050"/>
      <c r="Z2" s="1050"/>
      <c r="AA2" s="1050"/>
      <c r="AB2" s="1050"/>
      <c r="AC2" s="1050"/>
      <c r="AD2" s="1050"/>
      <c r="AE2" s="1050"/>
      <c r="AF2" s="1050"/>
      <c r="AG2" s="1050"/>
      <c r="AH2" s="1050"/>
      <c r="AI2" s="1050"/>
      <c r="AJ2" s="1051"/>
    </row>
    <row r="3" spans="2:36" ht="12" thickBot="1">
      <c r="B3" s="1049" t="s">
        <v>1127</v>
      </c>
      <c r="C3" s="1050"/>
      <c r="D3" s="1050"/>
      <c r="E3" s="1050"/>
      <c r="F3" s="1050"/>
      <c r="G3" s="1050"/>
      <c r="H3" s="1050"/>
      <c r="I3" s="1050"/>
      <c r="J3" s="1050"/>
      <c r="K3" s="1050"/>
      <c r="L3" s="1050"/>
      <c r="M3" s="1050"/>
      <c r="N3" s="1050"/>
      <c r="O3" s="1050"/>
      <c r="P3" s="1050"/>
      <c r="Q3" s="1050"/>
      <c r="R3" s="1050"/>
      <c r="S3" s="1050"/>
      <c r="T3" s="1050"/>
      <c r="U3" s="1050"/>
      <c r="V3" s="1050"/>
      <c r="W3" s="1050"/>
      <c r="X3" s="1050"/>
      <c r="Y3" s="1050"/>
      <c r="Z3" s="1050"/>
      <c r="AA3" s="1050"/>
      <c r="AB3" s="1050"/>
      <c r="AC3" s="1050"/>
      <c r="AD3" s="1050"/>
      <c r="AE3" s="1050"/>
      <c r="AF3" s="1050"/>
      <c r="AG3" s="1050"/>
      <c r="AH3" s="1050"/>
      <c r="AI3" s="1050"/>
      <c r="AJ3" s="1051"/>
    </row>
    <row r="4" spans="2:36" ht="11.25">
      <c r="B4" s="1055" t="s">
        <v>1153</v>
      </c>
      <c r="C4" s="1055"/>
      <c r="D4" s="1055"/>
      <c r="E4" s="1055"/>
      <c r="F4" s="1055"/>
      <c r="G4" s="1055"/>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row>
    <row r="5" spans="2:36" ht="11.25">
      <c r="B5" s="253" t="s">
        <v>1089</v>
      </c>
      <c r="C5" s="1034" t="s">
        <v>1154</v>
      </c>
      <c r="D5" s="1035"/>
      <c r="E5" s="1035"/>
      <c r="F5" s="1035"/>
      <c r="G5" s="1035"/>
      <c r="H5" s="1035"/>
      <c r="I5" s="1035"/>
      <c r="J5" s="1035"/>
      <c r="K5" s="1035"/>
      <c r="L5" s="1035"/>
      <c r="M5" s="1035"/>
      <c r="N5" s="1035"/>
      <c r="O5" s="1035"/>
      <c r="P5" s="1035"/>
      <c r="Q5" s="1035"/>
      <c r="R5" s="1035"/>
      <c r="S5" s="1056"/>
      <c r="T5" s="254"/>
      <c r="U5" s="1052"/>
      <c r="V5" s="1053"/>
      <c r="W5" s="1053"/>
      <c r="X5" s="1053"/>
      <c r="Y5" s="1053"/>
      <c r="Z5" s="1053"/>
      <c r="AA5" s="1053"/>
      <c r="AB5" s="1053"/>
      <c r="AC5" s="1053"/>
      <c r="AD5" s="1053"/>
      <c r="AE5" s="1053"/>
      <c r="AF5" s="1053"/>
      <c r="AG5" s="1053"/>
      <c r="AH5" s="1053"/>
      <c r="AI5" s="1053"/>
      <c r="AJ5" s="1053"/>
    </row>
    <row r="6" spans="2:36" ht="11.25">
      <c r="B6" s="575" t="s">
        <v>1123</v>
      </c>
      <c r="C6" s="1034" t="s">
        <v>1240</v>
      </c>
      <c r="D6" s="1035"/>
      <c r="E6" s="1035"/>
      <c r="F6" s="1035"/>
      <c r="G6" s="1035"/>
      <c r="H6" s="1035"/>
      <c r="I6" s="1035"/>
      <c r="J6" s="1035"/>
      <c r="K6" s="1035"/>
      <c r="L6" s="1035"/>
      <c r="M6" s="1035"/>
      <c r="N6" s="1035"/>
      <c r="O6" s="1035"/>
      <c r="P6" s="1035"/>
      <c r="Q6" s="1035"/>
      <c r="R6" s="1035"/>
      <c r="S6" s="1056"/>
      <c r="T6" s="597"/>
      <c r="U6" s="597"/>
      <c r="V6" s="598"/>
      <c r="W6" s="598"/>
      <c r="X6" s="598"/>
      <c r="Y6" s="598"/>
      <c r="Z6" s="598"/>
      <c r="AA6" s="598"/>
      <c r="AB6" s="598"/>
      <c r="AC6" s="598"/>
      <c r="AD6" s="598"/>
      <c r="AE6" s="598"/>
      <c r="AF6" s="598"/>
      <c r="AG6" s="598"/>
      <c r="AH6" s="598"/>
      <c r="AI6" s="598"/>
      <c r="AJ6" s="598"/>
    </row>
    <row r="7" spans="2:36" ht="11.25">
      <c r="B7" s="575" t="s">
        <v>1122</v>
      </c>
      <c r="C7" s="1034" t="s">
        <v>1152</v>
      </c>
      <c r="D7" s="1035"/>
      <c r="E7" s="1035"/>
      <c r="F7" s="1035"/>
      <c r="G7" s="1035"/>
      <c r="H7" s="1035"/>
      <c r="I7" s="1035"/>
      <c r="J7" s="1035"/>
      <c r="K7" s="1035"/>
      <c r="L7" s="1035"/>
      <c r="M7" s="1035"/>
      <c r="N7" s="1035"/>
      <c r="O7" s="1035"/>
      <c r="P7" s="1035"/>
      <c r="Q7" s="1035"/>
      <c r="R7" s="1035"/>
      <c r="S7" s="1035"/>
      <c r="T7" s="597"/>
      <c r="U7" s="597"/>
      <c r="V7" s="598"/>
      <c r="W7" s="598"/>
      <c r="X7" s="598"/>
      <c r="Y7" s="598"/>
      <c r="Z7" s="598"/>
      <c r="AA7" s="598"/>
      <c r="AB7" s="598"/>
      <c r="AC7" s="598"/>
      <c r="AD7" s="598"/>
      <c r="AE7" s="598"/>
      <c r="AF7" s="598"/>
      <c r="AG7" s="598"/>
      <c r="AH7" s="598"/>
      <c r="AI7" s="598"/>
      <c r="AJ7" s="598"/>
    </row>
    <row r="8" spans="2:36" ht="11.25">
      <c r="B8" s="253" t="s">
        <v>1121</v>
      </c>
      <c r="C8" s="1025" t="s">
        <v>57</v>
      </c>
      <c r="D8" s="1025"/>
      <c r="E8" s="1025"/>
      <c r="F8" s="1025"/>
      <c r="G8" s="1025"/>
      <c r="H8" s="1025"/>
      <c r="I8" s="1025"/>
      <c r="J8" s="1025"/>
      <c r="K8" s="1025"/>
      <c r="L8" s="1025"/>
      <c r="M8" s="1025"/>
      <c r="N8" s="1025"/>
      <c r="O8" s="1026" t="s">
        <v>1090</v>
      </c>
      <c r="P8" s="1026"/>
      <c r="Q8" s="1026"/>
      <c r="R8" s="1026"/>
      <c r="S8" s="1026"/>
      <c r="T8" s="1026"/>
      <c r="U8" s="1026"/>
      <c r="V8" s="1026"/>
      <c r="W8" s="1026"/>
      <c r="X8" s="1026"/>
      <c r="Y8" s="1026"/>
      <c r="Z8" s="1026"/>
      <c r="AA8" s="1026"/>
      <c r="AB8" s="1026"/>
      <c r="AC8" s="1026"/>
      <c r="AD8" s="1026"/>
      <c r="AE8" s="1026"/>
      <c r="AF8" s="1026"/>
      <c r="AG8" s="1054" t="s">
        <v>1091</v>
      </c>
      <c r="AH8" s="1054"/>
      <c r="AI8" s="1054"/>
      <c r="AJ8" s="1054"/>
    </row>
    <row r="9" spans="2:36" ht="11.25">
      <c r="B9" s="1046" t="s">
        <v>1125</v>
      </c>
      <c r="C9" s="1039" t="s">
        <v>1092</v>
      </c>
      <c r="D9" s="1039"/>
      <c r="E9" s="1039"/>
      <c r="F9" s="1039"/>
      <c r="G9" s="1039"/>
      <c r="H9" s="1016" t="s">
        <v>1093</v>
      </c>
      <c r="I9" s="1016"/>
      <c r="J9" s="1037" t="s">
        <v>1094</v>
      </c>
      <c r="K9" s="1037" t="s">
        <v>1095</v>
      </c>
      <c r="L9" s="1038" t="s">
        <v>1124</v>
      </c>
      <c r="M9" s="1040" t="s">
        <v>1096</v>
      </c>
      <c r="N9" s="1040" t="s">
        <v>1097</v>
      </c>
      <c r="O9" s="1027" t="s">
        <v>1098</v>
      </c>
      <c r="P9" s="1027"/>
      <c r="Q9" s="1027" t="s">
        <v>1099</v>
      </c>
      <c r="R9" s="1027"/>
      <c r="S9" s="1027" t="s">
        <v>1100</v>
      </c>
      <c r="T9" s="1027"/>
      <c r="U9" s="1027" t="s">
        <v>1101</v>
      </c>
      <c r="V9" s="1027"/>
      <c r="W9" s="1027" t="s">
        <v>1102</v>
      </c>
      <c r="X9" s="1027"/>
      <c r="Y9" s="1027" t="s">
        <v>1103</v>
      </c>
      <c r="Z9" s="1027"/>
      <c r="AA9" s="1027" t="s">
        <v>1104</v>
      </c>
      <c r="AB9" s="1027"/>
      <c r="AC9" s="1027" t="s">
        <v>1105</v>
      </c>
      <c r="AD9" s="1027"/>
      <c r="AE9" s="1027" t="s">
        <v>1106</v>
      </c>
      <c r="AF9" s="1027"/>
      <c r="AG9" s="1057" t="s">
        <v>1107</v>
      </c>
      <c r="AH9" s="1018" t="s">
        <v>1108</v>
      </c>
      <c r="AI9" s="1041" t="s">
        <v>1109</v>
      </c>
      <c r="AJ9" s="1018" t="s">
        <v>1110</v>
      </c>
    </row>
    <row r="10" spans="2:36" ht="33.75">
      <c r="B10" s="1046"/>
      <c r="C10" s="1039"/>
      <c r="D10" s="1039"/>
      <c r="E10" s="1039"/>
      <c r="F10" s="1039"/>
      <c r="G10" s="1039"/>
      <c r="H10" s="1016"/>
      <c r="I10" s="1016"/>
      <c r="J10" s="1037" t="s">
        <v>1094</v>
      </c>
      <c r="K10" s="1037"/>
      <c r="L10" s="1038"/>
      <c r="M10" s="1040"/>
      <c r="N10" s="1040"/>
      <c r="O10" s="360" t="s">
        <v>1111</v>
      </c>
      <c r="P10" s="361" t="s">
        <v>1112</v>
      </c>
      <c r="Q10" s="360" t="s">
        <v>1111</v>
      </c>
      <c r="R10" s="361" t="s">
        <v>1112</v>
      </c>
      <c r="S10" s="360" t="s">
        <v>1111</v>
      </c>
      <c r="T10" s="361" t="s">
        <v>1112</v>
      </c>
      <c r="U10" s="360" t="s">
        <v>1111</v>
      </c>
      <c r="V10" s="361" t="s">
        <v>1112</v>
      </c>
      <c r="W10" s="360" t="s">
        <v>1111</v>
      </c>
      <c r="X10" s="361" t="s">
        <v>1112</v>
      </c>
      <c r="Y10" s="360" t="s">
        <v>1111</v>
      </c>
      <c r="Z10" s="361" t="s">
        <v>1112</v>
      </c>
      <c r="AA10" s="360" t="s">
        <v>1111</v>
      </c>
      <c r="AB10" s="361" t="s">
        <v>1113</v>
      </c>
      <c r="AC10" s="360" t="s">
        <v>1111</v>
      </c>
      <c r="AD10" s="361" t="s">
        <v>1113</v>
      </c>
      <c r="AE10" s="360" t="s">
        <v>1111</v>
      </c>
      <c r="AF10" s="361" t="s">
        <v>1113</v>
      </c>
      <c r="AG10" s="1057"/>
      <c r="AH10" s="1018"/>
      <c r="AI10" s="1041"/>
      <c r="AJ10" s="1018"/>
    </row>
    <row r="11" spans="2:36" ht="11.25">
      <c r="B11" s="573"/>
      <c r="C11" s="1045"/>
      <c r="D11" s="1045"/>
      <c r="E11" s="1045"/>
      <c r="F11" s="1045"/>
      <c r="G11" s="1045"/>
      <c r="H11" s="1017"/>
      <c r="I11" s="1017"/>
      <c r="J11" s="572"/>
      <c r="K11" s="362"/>
      <c r="L11" s="262"/>
      <c r="M11" s="263"/>
      <c r="N11" s="263"/>
      <c r="O11" s="264" t="e">
        <f>SUM(#REF!)</f>
        <v>#REF!</v>
      </c>
      <c r="P11" s="264" t="e">
        <f>SUM(#REF!)</f>
        <v>#REF!</v>
      </c>
      <c r="Q11" s="264" t="e">
        <f>SUM(#REF!)</f>
        <v>#REF!</v>
      </c>
      <c r="R11" s="264" t="e">
        <f>SUM(#REF!)</f>
        <v>#REF!</v>
      </c>
      <c r="S11" s="264" t="e">
        <f>SUM(#REF!)</f>
        <v>#REF!</v>
      </c>
      <c r="T11" s="264" t="e">
        <f>SUM(#REF!)</f>
        <v>#REF!</v>
      </c>
      <c r="U11" s="264" t="e">
        <f>SUM(#REF!)</f>
        <v>#REF!</v>
      </c>
      <c r="V11" s="264" t="e">
        <f>SUM(#REF!)</f>
        <v>#REF!</v>
      </c>
      <c r="W11" s="264" t="e">
        <f>SUM(#REF!)</f>
        <v>#REF!</v>
      </c>
      <c r="X11" s="264" t="e">
        <f>SUM(#REF!)</f>
        <v>#REF!</v>
      </c>
      <c r="Y11" s="264" t="e">
        <f>SUM(#REF!)</f>
        <v>#REF!</v>
      </c>
      <c r="Z11" s="264" t="e">
        <f>SUM(#REF!)</f>
        <v>#REF!</v>
      </c>
      <c r="AA11" s="264" t="e">
        <f>SUM(#REF!)</f>
        <v>#REF!</v>
      </c>
      <c r="AB11" s="264" t="e">
        <f>SUM(#REF!)</f>
        <v>#REF!</v>
      </c>
      <c r="AC11" s="264" t="e">
        <f>SUM(#REF!)</f>
        <v>#REF!</v>
      </c>
      <c r="AD11" s="264" t="e">
        <f>SUM(#REF!)</f>
        <v>#REF!</v>
      </c>
      <c r="AE11" s="264" t="e">
        <f>SUM(#REF!)</f>
        <v>#REF!</v>
      </c>
      <c r="AF11" s="264" t="e">
        <f>SUM(#REF!)</f>
        <v>#REF!</v>
      </c>
      <c r="AG11" s="265"/>
      <c r="AH11" s="265"/>
      <c r="AI11" s="265"/>
      <c r="AJ11" s="266"/>
    </row>
    <row r="12" spans="2:36" ht="11.25">
      <c r="B12" s="1028"/>
      <c r="C12" s="1028"/>
      <c r="D12" s="1028"/>
      <c r="E12" s="1028"/>
      <c r="F12" s="1028"/>
      <c r="G12" s="1028"/>
      <c r="H12" s="1028"/>
      <c r="I12" s="1028"/>
      <c r="J12" s="1028"/>
      <c r="K12" s="1028"/>
      <c r="L12" s="1028"/>
      <c r="M12" s="1028"/>
      <c r="N12" s="1028"/>
      <c r="O12" s="1028"/>
      <c r="P12" s="1028"/>
      <c r="Q12" s="1028"/>
      <c r="R12" s="1028"/>
      <c r="S12" s="1028"/>
      <c r="T12" s="1028"/>
      <c r="U12" s="1028"/>
      <c r="V12" s="1028"/>
      <c r="W12" s="1028"/>
      <c r="X12" s="1028"/>
      <c r="Y12" s="1028"/>
      <c r="Z12" s="1028"/>
      <c r="AA12" s="1028"/>
      <c r="AB12" s="1028"/>
      <c r="AC12" s="1028"/>
      <c r="AD12" s="1028"/>
      <c r="AE12" s="1028"/>
      <c r="AF12" s="1028"/>
      <c r="AG12" s="1028"/>
      <c r="AH12" s="1028"/>
      <c r="AI12" s="1028"/>
      <c r="AJ12" s="1028"/>
    </row>
    <row r="13" spans="2:36" ht="33.75">
      <c r="B13" s="267" t="s">
        <v>17</v>
      </c>
      <c r="C13" s="268" t="s">
        <v>1114</v>
      </c>
      <c r="D13" s="268" t="s">
        <v>1115</v>
      </c>
      <c r="E13" s="268" t="s">
        <v>1116</v>
      </c>
      <c r="F13" s="268" t="s">
        <v>1117</v>
      </c>
      <c r="G13" s="268" t="s">
        <v>1118</v>
      </c>
      <c r="H13" s="269" t="s">
        <v>1129</v>
      </c>
      <c r="I13" s="268" t="s">
        <v>1119</v>
      </c>
      <c r="J13" s="270"/>
      <c r="K13" s="270"/>
      <c r="L13" s="270"/>
      <c r="M13" s="270"/>
      <c r="N13" s="270"/>
      <c r="O13" s="271">
        <f>SUM(O14:O17)</f>
        <v>0</v>
      </c>
      <c r="P13" s="271">
        <f aca="true" t="shared" si="0" ref="P13:AF13">SUM(P14:P17)</f>
        <v>0</v>
      </c>
      <c r="Q13" s="271">
        <f t="shared" si="0"/>
        <v>0</v>
      </c>
      <c r="R13" s="271">
        <f t="shared" si="0"/>
        <v>0</v>
      </c>
      <c r="S13" s="271">
        <f t="shared" si="0"/>
        <v>0</v>
      </c>
      <c r="T13" s="271">
        <f t="shared" si="0"/>
        <v>0</v>
      </c>
      <c r="U13" s="271">
        <f t="shared" si="0"/>
        <v>0</v>
      </c>
      <c r="V13" s="271">
        <f t="shared" si="0"/>
        <v>0</v>
      </c>
      <c r="W13" s="271">
        <f t="shared" si="0"/>
        <v>0</v>
      </c>
      <c r="X13" s="271">
        <f t="shared" si="0"/>
        <v>0</v>
      </c>
      <c r="Y13" s="271">
        <f t="shared" si="0"/>
        <v>0</v>
      </c>
      <c r="Z13" s="271">
        <f t="shared" si="0"/>
        <v>0</v>
      </c>
      <c r="AA13" s="271">
        <f t="shared" si="0"/>
        <v>0</v>
      </c>
      <c r="AB13" s="271">
        <f t="shared" si="0"/>
        <v>0</v>
      </c>
      <c r="AC13" s="271">
        <f t="shared" si="0"/>
        <v>0</v>
      </c>
      <c r="AD13" s="271">
        <f t="shared" si="0"/>
        <v>0</v>
      </c>
      <c r="AE13" s="271">
        <f t="shared" si="0"/>
        <v>0</v>
      </c>
      <c r="AF13" s="271">
        <f t="shared" si="0"/>
        <v>0</v>
      </c>
      <c r="AG13" s="274">
        <f>SUM(AG14:AG15)</f>
        <v>0</v>
      </c>
      <c r="AH13" s="363"/>
      <c r="AI13" s="363"/>
      <c r="AJ13" s="275"/>
    </row>
    <row r="14" spans="2:36" s="374" customFormat="1" ht="11.25">
      <c r="B14" s="342"/>
      <c r="C14" s="594"/>
      <c r="D14" s="594"/>
      <c r="E14" s="594"/>
      <c r="F14" s="594"/>
      <c r="G14" s="594"/>
      <c r="H14" s="327"/>
      <c r="I14" s="594"/>
      <c r="J14" s="600"/>
      <c r="K14" s="600"/>
      <c r="L14" s="599"/>
      <c r="M14" s="599"/>
      <c r="N14" s="599"/>
      <c r="O14" s="583"/>
      <c r="P14" s="583"/>
      <c r="Q14" s="583"/>
      <c r="R14" s="583"/>
      <c r="S14" s="583"/>
      <c r="T14" s="583"/>
      <c r="U14" s="583"/>
      <c r="V14" s="583"/>
      <c r="W14" s="583"/>
      <c r="X14" s="583"/>
      <c r="Y14" s="583"/>
      <c r="Z14" s="583"/>
      <c r="AA14" s="583"/>
      <c r="AB14" s="583"/>
      <c r="AC14" s="583"/>
      <c r="AD14" s="583"/>
      <c r="AE14" s="583"/>
      <c r="AF14" s="583"/>
      <c r="AG14" s="1095"/>
      <c r="AH14" s="1096"/>
      <c r="AI14" s="1098"/>
      <c r="AJ14" s="1100"/>
    </row>
    <row r="15" spans="2:36" ht="11.25">
      <c r="B15" s="1059"/>
      <c r="C15" s="1059"/>
      <c r="D15" s="1101"/>
      <c r="E15" s="1101"/>
      <c r="F15" s="592"/>
      <c r="G15" s="592"/>
      <c r="H15" s="593"/>
      <c r="I15" s="593"/>
      <c r="J15" s="570"/>
      <c r="K15" s="340"/>
      <c r="L15" s="591"/>
      <c r="M15" s="591"/>
      <c r="N15" s="591"/>
      <c r="O15" s="338"/>
      <c r="P15" s="249"/>
      <c r="Q15" s="251"/>
      <c r="R15" s="250"/>
      <c r="S15" s="583"/>
      <c r="T15" s="250"/>
      <c r="U15" s="250"/>
      <c r="V15" s="250"/>
      <c r="W15" s="250"/>
      <c r="X15" s="250"/>
      <c r="Y15" s="250"/>
      <c r="Z15" s="250"/>
      <c r="AA15" s="250"/>
      <c r="AB15" s="250"/>
      <c r="AC15" s="250"/>
      <c r="AD15" s="250"/>
      <c r="AE15" s="583"/>
      <c r="AF15" s="583"/>
      <c r="AG15" s="1075"/>
      <c r="AH15" s="1097"/>
      <c r="AI15" s="1099"/>
      <c r="AJ15" s="1077"/>
    </row>
    <row r="16" spans="2:36" ht="11.25">
      <c r="B16" s="1060"/>
      <c r="C16" s="1060"/>
      <c r="D16" s="1102"/>
      <c r="E16" s="1102"/>
      <c r="F16" s="592"/>
      <c r="G16" s="592"/>
      <c r="H16" s="593"/>
      <c r="I16" s="593"/>
      <c r="J16" s="570"/>
      <c r="K16" s="340"/>
      <c r="L16" s="591"/>
      <c r="M16" s="591"/>
      <c r="N16" s="591"/>
      <c r="O16" s="338"/>
      <c r="P16" s="249"/>
      <c r="Q16" s="571"/>
      <c r="R16" s="250"/>
      <c r="S16" s="583"/>
      <c r="T16" s="250"/>
      <c r="U16" s="250"/>
      <c r="V16" s="250"/>
      <c r="W16" s="250"/>
      <c r="X16" s="250"/>
      <c r="Y16" s="250"/>
      <c r="Z16" s="250"/>
      <c r="AA16" s="250"/>
      <c r="AB16" s="250"/>
      <c r="AC16" s="250"/>
      <c r="AD16" s="250"/>
      <c r="AE16" s="583"/>
      <c r="AF16" s="583"/>
      <c r="AG16" s="595"/>
      <c r="AH16" s="335"/>
      <c r="AI16" s="365"/>
      <c r="AJ16" s="596"/>
    </row>
    <row r="17" spans="2:36" ht="11.25">
      <c r="B17" s="591"/>
      <c r="C17" s="591"/>
      <c r="D17" s="255"/>
      <c r="E17" s="255"/>
      <c r="F17" s="592"/>
      <c r="G17" s="592"/>
      <c r="H17" s="593"/>
      <c r="I17" s="593"/>
      <c r="J17" s="570"/>
      <c r="K17" s="340"/>
      <c r="L17" s="591"/>
      <c r="M17" s="591"/>
      <c r="N17" s="591"/>
      <c r="O17" s="338"/>
      <c r="P17" s="249"/>
      <c r="Q17" s="571"/>
      <c r="R17" s="250"/>
      <c r="S17" s="583"/>
      <c r="T17" s="250"/>
      <c r="U17" s="250"/>
      <c r="V17" s="250"/>
      <c r="W17" s="250"/>
      <c r="X17" s="250"/>
      <c r="Y17" s="250"/>
      <c r="Z17" s="250"/>
      <c r="AA17" s="250"/>
      <c r="AB17" s="250"/>
      <c r="AC17" s="583"/>
      <c r="AD17" s="250"/>
      <c r="AE17" s="583"/>
      <c r="AF17" s="583"/>
      <c r="AG17" s="595"/>
      <c r="AH17" s="335"/>
      <c r="AI17" s="365"/>
      <c r="AJ17" s="596"/>
    </row>
    <row r="18" spans="2:36" ht="11.25">
      <c r="B18" s="253" t="s">
        <v>1089</v>
      </c>
      <c r="C18" s="1024" t="s">
        <v>527</v>
      </c>
      <c r="D18" s="1024"/>
      <c r="E18" s="1024"/>
      <c r="F18" s="1024"/>
      <c r="G18" s="1024"/>
      <c r="H18" s="1024"/>
      <c r="I18" s="1024"/>
      <c r="J18" s="1024"/>
      <c r="K18" s="1024"/>
      <c r="L18" s="1024"/>
      <c r="M18" s="1024"/>
      <c r="N18" s="1024"/>
      <c r="O18" s="1024"/>
      <c r="P18" s="1024"/>
      <c r="Q18" s="1024"/>
      <c r="R18" s="1024"/>
      <c r="S18" s="1024"/>
      <c r="T18" s="278"/>
      <c r="U18" s="1047"/>
      <c r="V18" s="1048"/>
      <c r="W18" s="1048"/>
      <c r="X18" s="1048"/>
      <c r="Y18" s="1048"/>
      <c r="Z18" s="1048"/>
      <c r="AA18" s="1048"/>
      <c r="AB18" s="1048"/>
      <c r="AC18" s="1048"/>
      <c r="AD18" s="1048"/>
      <c r="AE18" s="1048"/>
      <c r="AF18" s="1048"/>
      <c r="AG18" s="1048"/>
      <c r="AH18" s="1048"/>
      <c r="AI18" s="1048"/>
      <c r="AJ18" s="1048"/>
    </row>
    <row r="19" spans="2:36" ht="11.25">
      <c r="B19" s="575" t="s">
        <v>1123</v>
      </c>
      <c r="C19" s="1024" t="s">
        <v>1173</v>
      </c>
      <c r="D19" s="1024"/>
      <c r="E19" s="1024"/>
      <c r="F19" s="1024"/>
      <c r="G19" s="1024"/>
      <c r="H19" s="1024"/>
      <c r="I19" s="1024"/>
      <c r="J19" s="1024"/>
      <c r="K19" s="1024"/>
      <c r="L19" s="1024"/>
      <c r="M19" s="1024"/>
      <c r="N19" s="1024"/>
      <c r="O19" s="1024"/>
      <c r="P19" s="1024"/>
      <c r="Q19" s="1024"/>
      <c r="R19" s="1024"/>
      <c r="S19" s="1024"/>
      <c r="T19" s="576"/>
      <c r="U19" s="576"/>
      <c r="V19" s="577"/>
      <c r="W19" s="577"/>
      <c r="X19" s="577"/>
      <c r="Y19" s="577"/>
      <c r="Z19" s="577"/>
      <c r="AA19" s="577"/>
      <c r="AB19" s="577"/>
      <c r="AC19" s="577"/>
      <c r="AD19" s="577"/>
      <c r="AE19" s="577"/>
      <c r="AF19" s="577"/>
      <c r="AG19" s="577"/>
      <c r="AH19" s="577"/>
      <c r="AI19" s="577"/>
      <c r="AJ19" s="577"/>
    </row>
    <row r="20" spans="2:36" ht="11.25">
      <c r="B20" s="575" t="s">
        <v>1122</v>
      </c>
      <c r="C20" s="1024" t="s">
        <v>603</v>
      </c>
      <c r="D20" s="1024"/>
      <c r="E20" s="1024"/>
      <c r="F20" s="1024"/>
      <c r="G20" s="1024"/>
      <c r="H20" s="1024"/>
      <c r="I20" s="1024"/>
      <c r="J20" s="1024"/>
      <c r="K20" s="1024"/>
      <c r="L20" s="1024"/>
      <c r="M20" s="1024"/>
      <c r="N20" s="1024"/>
      <c r="O20" s="1024"/>
      <c r="P20" s="1024"/>
      <c r="Q20" s="1024"/>
      <c r="R20" s="1024"/>
      <c r="S20" s="1024"/>
      <c r="T20" s="576"/>
      <c r="U20" s="576"/>
      <c r="V20" s="577"/>
      <c r="W20" s="577"/>
      <c r="X20" s="577"/>
      <c r="Y20" s="577"/>
      <c r="Z20" s="577"/>
      <c r="AA20" s="577"/>
      <c r="AB20" s="577"/>
      <c r="AC20" s="577"/>
      <c r="AD20" s="577"/>
      <c r="AE20" s="577"/>
      <c r="AF20" s="577"/>
      <c r="AG20" s="577"/>
      <c r="AH20" s="577"/>
      <c r="AI20" s="577"/>
      <c r="AJ20" s="577"/>
    </row>
    <row r="21" spans="2:36" ht="11.25">
      <c r="B21" s="253" t="s">
        <v>1121</v>
      </c>
      <c r="C21" s="1025" t="s">
        <v>1174</v>
      </c>
      <c r="D21" s="1025"/>
      <c r="E21" s="1025"/>
      <c r="F21" s="1025"/>
      <c r="G21" s="1025"/>
      <c r="H21" s="1025"/>
      <c r="I21" s="1025"/>
      <c r="J21" s="1025"/>
      <c r="K21" s="1025"/>
      <c r="L21" s="1025"/>
      <c r="M21" s="1025"/>
      <c r="N21" s="1025"/>
      <c r="O21" s="1026" t="s">
        <v>1090</v>
      </c>
      <c r="P21" s="1026"/>
      <c r="Q21" s="1026"/>
      <c r="R21" s="1026"/>
      <c r="S21" s="1026"/>
      <c r="T21" s="1026"/>
      <c r="U21" s="1026"/>
      <c r="V21" s="1026"/>
      <c r="W21" s="1026"/>
      <c r="X21" s="1026"/>
      <c r="Y21" s="1026"/>
      <c r="Z21" s="1026"/>
      <c r="AA21" s="1026"/>
      <c r="AB21" s="1026"/>
      <c r="AC21" s="1026"/>
      <c r="AD21" s="1026"/>
      <c r="AE21" s="1026"/>
      <c r="AF21" s="1026"/>
      <c r="AG21" s="1054" t="s">
        <v>1091</v>
      </c>
      <c r="AH21" s="1054"/>
      <c r="AI21" s="1054"/>
      <c r="AJ21" s="1054"/>
    </row>
    <row r="22" spans="2:36" ht="11.25">
      <c r="B22" s="1046" t="s">
        <v>1125</v>
      </c>
      <c r="C22" s="1039" t="s">
        <v>1092</v>
      </c>
      <c r="D22" s="1039"/>
      <c r="E22" s="1039"/>
      <c r="F22" s="1039"/>
      <c r="G22" s="1039"/>
      <c r="H22" s="1016" t="s">
        <v>1093</v>
      </c>
      <c r="I22" s="1016"/>
      <c r="J22" s="1037" t="s">
        <v>1094</v>
      </c>
      <c r="K22" s="1037" t="s">
        <v>1095</v>
      </c>
      <c r="L22" s="1038" t="s">
        <v>1124</v>
      </c>
      <c r="M22" s="1040" t="s">
        <v>1096</v>
      </c>
      <c r="N22" s="1040" t="s">
        <v>1097</v>
      </c>
      <c r="O22" s="1027" t="s">
        <v>1098</v>
      </c>
      <c r="P22" s="1027"/>
      <c r="Q22" s="1027" t="s">
        <v>1099</v>
      </c>
      <c r="R22" s="1027"/>
      <c r="S22" s="1027" t="s">
        <v>1100</v>
      </c>
      <c r="T22" s="1027"/>
      <c r="U22" s="1027" t="s">
        <v>1101</v>
      </c>
      <c r="V22" s="1027"/>
      <c r="W22" s="1027" t="s">
        <v>1102</v>
      </c>
      <c r="X22" s="1027"/>
      <c r="Y22" s="1027" t="s">
        <v>1103</v>
      </c>
      <c r="Z22" s="1027"/>
      <c r="AA22" s="1027" t="s">
        <v>1104</v>
      </c>
      <c r="AB22" s="1027"/>
      <c r="AC22" s="1027" t="s">
        <v>1105</v>
      </c>
      <c r="AD22" s="1027"/>
      <c r="AE22" s="1027" t="s">
        <v>1106</v>
      </c>
      <c r="AF22" s="1027"/>
      <c r="AG22" s="1057" t="s">
        <v>1107</v>
      </c>
      <c r="AH22" s="1018" t="s">
        <v>1108</v>
      </c>
      <c r="AI22" s="1041" t="s">
        <v>1109</v>
      </c>
      <c r="AJ22" s="1018" t="s">
        <v>1110</v>
      </c>
    </row>
    <row r="23" spans="2:36" ht="33.75">
      <c r="B23" s="1046"/>
      <c r="C23" s="1039"/>
      <c r="D23" s="1039"/>
      <c r="E23" s="1039"/>
      <c r="F23" s="1039"/>
      <c r="G23" s="1039"/>
      <c r="H23" s="1016"/>
      <c r="I23" s="1016"/>
      <c r="J23" s="1037" t="s">
        <v>1094</v>
      </c>
      <c r="K23" s="1037"/>
      <c r="L23" s="1038"/>
      <c r="M23" s="1040"/>
      <c r="N23" s="1040"/>
      <c r="O23" s="360" t="s">
        <v>1111</v>
      </c>
      <c r="P23" s="361" t="s">
        <v>1112</v>
      </c>
      <c r="Q23" s="360" t="s">
        <v>1111</v>
      </c>
      <c r="R23" s="361" t="s">
        <v>1112</v>
      </c>
      <c r="S23" s="360" t="s">
        <v>1111</v>
      </c>
      <c r="T23" s="361" t="s">
        <v>1112</v>
      </c>
      <c r="U23" s="360" t="s">
        <v>1111</v>
      </c>
      <c r="V23" s="361" t="s">
        <v>1112</v>
      </c>
      <c r="W23" s="360" t="s">
        <v>1111</v>
      </c>
      <c r="X23" s="361" t="s">
        <v>1112</v>
      </c>
      <c r="Y23" s="360" t="s">
        <v>1111</v>
      </c>
      <c r="Z23" s="361" t="s">
        <v>1112</v>
      </c>
      <c r="AA23" s="360" t="s">
        <v>1111</v>
      </c>
      <c r="AB23" s="361" t="s">
        <v>1113</v>
      </c>
      <c r="AC23" s="360" t="s">
        <v>1111</v>
      </c>
      <c r="AD23" s="361" t="s">
        <v>1113</v>
      </c>
      <c r="AE23" s="360" t="s">
        <v>1111</v>
      </c>
      <c r="AF23" s="361" t="s">
        <v>1113</v>
      </c>
      <c r="AG23" s="1057"/>
      <c r="AH23" s="1018"/>
      <c r="AI23" s="1041"/>
      <c r="AJ23" s="1018"/>
    </row>
    <row r="24" spans="2:36" ht="22.5">
      <c r="B24" s="573" t="s">
        <v>1151</v>
      </c>
      <c r="C24" s="1045" t="s">
        <v>604</v>
      </c>
      <c r="D24" s="1045"/>
      <c r="E24" s="1045"/>
      <c r="F24" s="1045"/>
      <c r="G24" s="1045"/>
      <c r="H24" s="1017" t="s">
        <v>605</v>
      </c>
      <c r="I24" s="1017"/>
      <c r="J24" s="362">
        <v>0</v>
      </c>
      <c r="K24" s="362">
        <v>0.02</v>
      </c>
      <c r="L24" s="262"/>
      <c r="M24" s="263"/>
      <c r="N24" s="263"/>
      <c r="O24" s="264">
        <f>SUM(O27:O29)</f>
        <v>16000000</v>
      </c>
      <c r="P24" s="264">
        <f aca="true" t="shared" si="1" ref="P24:AF24">SUM(P27:P29)</f>
        <v>0</v>
      </c>
      <c r="Q24" s="264">
        <f t="shared" si="1"/>
        <v>0</v>
      </c>
      <c r="R24" s="264">
        <f t="shared" si="1"/>
        <v>0</v>
      </c>
      <c r="S24" s="264">
        <f t="shared" si="1"/>
        <v>35000000</v>
      </c>
      <c r="T24" s="264">
        <f t="shared" si="1"/>
        <v>0</v>
      </c>
      <c r="U24" s="264">
        <f t="shared" si="1"/>
        <v>0</v>
      </c>
      <c r="V24" s="264">
        <f t="shared" si="1"/>
        <v>0</v>
      </c>
      <c r="W24" s="264">
        <f t="shared" si="1"/>
        <v>0</v>
      </c>
      <c r="X24" s="264">
        <f t="shared" si="1"/>
        <v>0</v>
      </c>
      <c r="Y24" s="264">
        <f t="shared" si="1"/>
        <v>0</v>
      </c>
      <c r="Z24" s="264">
        <f t="shared" si="1"/>
        <v>0</v>
      </c>
      <c r="AA24" s="264">
        <f t="shared" si="1"/>
        <v>0</v>
      </c>
      <c r="AB24" s="264">
        <f t="shared" si="1"/>
        <v>0</v>
      </c>
      <c r="AC24" s="264">
        <f t="shared" si="1"/>
        <v>240000000</v>
      </c>
      <c r="AD24" s="264">
        <f t="shared" si="1"/>
        <v>0</v>
      </c>
      <c r="AE24" s="264">
        <f t="shared" si="1"/>
        <v>291000000</v>
      </c>
      <c r="AF24" s="264">
        <f t="shared" si="1"/>
        <v>0</v>
      </c>
      <c r="AG24" s="265"/>
      <c r="AH24" s="265"/>
      <c r="AI24" s="265"/>
      <c r="AJ24" s="266"/>
    </row>
    <row r="25" spans="2:36" ht="11.25">
      <c r="B25" s="1028"/>
      <c r="C25" s="1028"/>
      <c r="D25" s="1028"/>
      <c r="E25" s="1028"/>
      <c r="F25" s="1028"/>
      <c r="G25" s="1028"/>
      <c r="H25" s="1028"/>
      <c r="I25" s="1028"/>
      <c r="J25" s="1028"/>
      <c r="K25" s="1028"/>
      <c r="L25" s="1028"/>
      <c r="M25" s="1028"/>
      <c r="N25" s="1028"/>
      <c r="O25" s="1028"/>
      <c r="P25" s="1028"/>
      <c r="Q25" s="1028"/>
      <c r="R25" s="1028"/>
      <c r="S25" s="1028"/>
      <c r="T25" s="1028"/>
      <c r="U25" s="1028"/>
      <c r="V25" s="1028"/>
      <c r="W25" s="1028"/>
      <c r="X25" s="1028"/>
      <c r="Y25" s="1028"/>
      <c r="Z25" s="1028"/>
      <c r="AA25" s="1028"/>
      <c r="AB25" s="1028"/>
      <c r="AC25" s="1028"/>
      <c r="AD25" s="1028"/>
      <c r="AE25" s="1028"/>
      <c r="AF25" s="1028"/>
      <c r="AG25" s="1028"/>
      <c r="AH25" s="1028"/>
      <c r="AI25" s="1028"/>
      <c r="AJ25" s="1028"/>
    </row>
    <row r="26" spans="2:36" ht="33.75">
      <c r="B26" s="267" t="s">
        <v>17</v>
      </c>
      <c r="C26" s="268" t="s">
        <v>1114</v>
      </c>
      <c r="D26" s="268" t="s">
        <v>1115</v>
      </c>
      <c r="E26" s="268" t="s">
        <v>1116</v>
      </c>
      <c r="F26" s="268" t="s">
        <v>1117</v>
      </c>
      <c r="G26" s="268" t="s">
        <v>1118</v>
      </c>
      <c r="H26" s="269" t="s">
        <v>1129</v>
      </c>
      <c r="I26" s="268" t="s">
        <v>1119</v>
      </c>
      <c r="J26" s="270"/>
      <c r="K26" s="270"/>
      <c r="L26" s="270"/>
      <c r="M26" s="270"/>
      <c r="N26" s="270"/>
      <c r="O26" s="271">
        <f>SUM(O27:O27)</f>
        <v>16000000</v>
      </c>
      <c r="P26" s="272">
        <f>SUM(P27:P27)</f>
        <v>0</v>
      </c>
      <c r="Q26" s="271">
        <f>SUM(Q27:Q27)</f>
        <v>0</v>
      </c>
      <c r="R26" s="272">
        <f>SUM(R27:R27)</f>
        <v>0</v>
      </c>
      <c r="S26" s="272">
        <f aca="true" t="shared" si="2" ref="S26:AF26">SUM(S27:S27)</f>
        <v>35000000</v>
      </c>
      <c r="T26" s="272">
        <f t="shared" si="2"/>
        <v>0</v>
      </c>
      <c r="U26" s="272">
        <f t="shared" si="2"/>
        <v>0</v>
      </c>
      <c r="V26" s="272">
        <f t="shared" si="2"/>
        <v>0</v>
      </c>
      <c r="W26" s="272">
        <f t="shared" si="2"/>
        <v>0</v>
      </c>
      <c r="X26" s="272">
        <f t="shared" si="2"/>
        <v>0</v>
      </c>
      <c r="Y26" s="272">
        <f t="shared" si="2"/>
        <v>0</v>
      </c>
      <c r="Z26" s="272">
        <f t="shared" si="2"/>
        <v>0</v>
      </c>
      <c r="AA26" s="272">
        <f t="shared" si="2"/>
        <v>0</v>
      </c>
      <c r="AB26" s="272">
        <f t="shared" si="2"/>
        <v>0</v>
      </c>
      <c r="AC26" s="272">
        <f t="shared" si="2"/>
        <v>240000000</v>
      </c>
      <c r="AD26" s="272">
        <f t="shared" si="2"/>
        <v>0</v>
      </c>
      <c r="AE26" s="272">
        <f t="shared" si="2"/>
        <v>291000000</v>
      </c>
      <c r="AF26" s="272">
        <f t="shared" si="2"/>
        <v>0</v>
      </c>
      <c r="AG26" s="274">
        <f>SUM(AG27:AG27)</f>
        <v>0</v>
      </c>
      <c r="AH26" s="363"/>
      <c r="AI26" s="363"/>
      <c r="AJ26" s="275"/>
    </row>
    <row r="27" spans="2:36" ht="90">
      <c r="B27" s="591" t="s">
        <v>607</v>
      </c>
      <c r="C27" s="591" t="s">
        <v>606</v>
      </c>
      <c r="D27" s="255" t="s">
        <v>1254</v>
      </c>
      <c r="E27" s="255">
        <v>1</v>
      </c>
      <c r="F27" s="592"/>
      <c r="G27" s="592"/>
      <c r="H27" s="593" t="s">
        <v>608</v>
      </c>
      <c r="I27" s="593" t="s">
        <v>609</v>
      </c>
      <c r="J27" s="366"/>
      <c r="K27" s="367">
        <v>0.03</v>
      </c>
      <c r="L27" s="581"/>
      <c r="M27" s="581"/>
      <c r="N27" s="581"/>
      <c r="O27" s="571">
        <v>16000000</v>
      </c>
      <c r="P27" s="249"/>
      <c r="Q27" s="251"/>
      <c r="R27" s="250"/>
      <c r="S27" s="583">
        <v>35000000</v>
      </c>
      <c r="T27" s="250"/>
      <c r="U27" s="250"/>
      <c r="V27" s="250"/>
      <c r="W27" s="250"/>
      <c r="X27" s="250"/>
      <c r="Y27" s="250"/>
      <c r="Z27" s="250"/>
      <c r="AA27" s="250"/>
      <c r="AB27" s="250"/>
      <c r="AC27" s="583">
        <v>240000000</v>
      </c>
      <c r="AD27" s="250"/>
      <c r="AE27" s="583">
        <f>SUM(O27:AD27)</f>
        <v>291000000</v>
      </c>
      <c r="AF27" s="583"/>
      <c r="AG27" s="590" t="s">
        <v>1175</v>
      </c>
      <c r="AH27" s="584" t="s">
        <v>1158</v>
      </c>
      <c r="AI27" s="584"/>
      <c r="AJ27" s="585" t="s">
        <v>1180</v>
      </c>
    </row>
    <row r="28" spans="2:36" ht="11.25">
      <c r="B28" s="253" t="s">
        <v>1089</v>
      </c>
      <c r="C28" s="1024" t="s">
        <v>527</v>
      </c>
      <c r="D28" s="1024"/>
      <c r="E28" s="1024"/>
      <c r="F28" s="1024"/>
      <c r="G28" s="1024"/>
      <c r="H28" s="1024"/>
      <c r="I28" s="1024"/>
      <c r="J28" s="1024"/>
      <c r="K28" s="1024"/>
      <c r="L28" s="1024"/>
      <c r="M28" s="1024"/>
      <c r="N28" s="1024"/>
      <c r="O28" s="1024"/>
      <c r="P28" s="1024"/>
      <c r="Q28" s="1024"/>
      <c r="R28" s="1024"/>
      <c r="S28" s="1024"/>
      <c r="T28" s="278"/>
      <c r="U28" s="1047"/>
      <c r="V28" s="1048"/>
      <c r="W28" s="1048"/>
      <c r="X28" s="1048"/>
      <c r="Y28" s="1048"/>
      <c r="Z28" s="1048"/>
      <c r="AA28" s="1048"/>
      <c r="AB28" s="1048"/>
      <c r="AC28" s="1048"/>
      <c r="AD28" s="1048"/>
      <c r="AE28" s="1048"/>
      <c r="AF28" s="1048"/>
      <c r="AG28" s="1048"/>
      <c r="AH28" s="1048"/>
      <c r="AI28" s="1048"/>
      <c r="AJ28" s="1048"/>
    </row>
    <row r="29" spans="2:36" ht="11.25">
      <c r="B29" s="575" t="s">
        <v>1123</v>
      </c>
      <c r="C29" s="1024" t="s">
        <v>1176</v>
      </c>
      <c r="D29" s="1024"/>
      <c r="E29" s="1024"/>
      <c r="F29" s="1024"/>
      <c r="G29" s="1024"/>
      <c r="H29" s="1024"/>
      <c r="I29" s="1024"/>
      <c r="J29" s="1024"/>
      <c r="K29" s="1024"/>
      <c r="L29" s="1024"/>
      <c r="M29" s="1024"/>
      <c r="N29" s="1024"/>
      <c r="O29" s="1024"/>
      <c r="P29" s="1024"/>
      <c r="Q29" s="1024"/>
      <c r="R29" s="1024"/>
      <c r="S29" s="1024"/>
      <c r="T29" s="576"/>
      <c r="U29" s="576"/>
      <c r="V29" s="577"/>
      <c r="W29" s="577"/>
      <c r="X29" s="577"/>
      <c r="Y29" s="577"/>
      <c r="Z29" s="577"/>
      <c r="AA29" s="577"/>
      <c r="AB29" s="577"/>
      <c r="AC29" s="577"/>
      <c r="AD29" s="577"/>
      <c r="AE29" s="577"/>
      <c r="AF29" s="577"/>
      <c r="AG29" s="577"/>
      <c r="AH29" s="577"/>
      <c r="AI29" s="577"/>
      <c r="AJ29" s="577"/>
    </row>
    <row r="30" spans="2:36" ht="11.25">
      <c r="B30" s="575" t="s">
        <v>1122</v>
      </c>
      <c r="C30" s="1024" t="s">
        <v>633</v>
      </c>
      <c r="D30" s="1024"/>
      <c r="E30" s="1024"/>
      <c r="F30" s="1024"/>
      <c r="G30" s="1024"/>
      <c r="H30" s="1024"/>
      <c r="I30" s="1024"/>
      <c r="J30" s="1024"/>
      <c r="K30" s="1024"/>
      <c r="L30" s="1024"/>
      <c r="M30" s="1024"/>
      <c r="N30" s="1024"/>
      <c r="O30" s="1024"/>
      <c r="P30" s="1024"/>
      <c r="Q30" s="1024"/>
      <c r="R30" s="1024"/>
      <c r="S30" s="1024"/>
      <c r="T30" s="576"/>
      <c r="U30" s="576"/>
      <c r="V30" s="577"/>
      <c r="W30" s="577"/>
      <c r="X30" s="577"/>
      <c r="Y30" s="577"/>
      <c r="Z30" s="577"/>
      <c r="AA30" s="577"/>
      <c r="AB30" s="577"/>
      <c r="AC30" s="577"/>
      <c r="AD30" s="577"/>
      <c r="AE30" s="577"/>
      <c r="AF30" s="577"/>
      <c r="AG30" s="577"/>
      <c r="AH30" s="577"/>
      <c r="AI30" s="577"/>
      <c r="AJ30" s="577"/>
    </row>
    <row r="31" spans="2:36" ht="11.25">
      <c r="B31" s="253" t="s">
        <v>1121</v>
      </c>
      <c r="C31" s="1025"/>
      <c r="D31" s="1025"/>
      <c r="E31" s="1025"/>
      <c r="F31" s="1025"/>
      <c r="G31" s="1025"/>
      <c r="H31" s="1025"/>
      <c r="I31" s="1025"/>
      <c r="J31" s="1025"/>
      <c r="K31" s="1025"/>
      <c r="L31" s="1025"/>
      <c r="M31" s="1025"/>
      <c r="N31" s="1025"/>
      <c r="O31" s="1026" t="s">
        <v>1090</v>
      </c>
      <c r="P31" s="1026"/>
      <c r="Q31" s="1026"/>
      <c r="R31" s="1026"/>
      <c r="S31" s="1026"/>
      <c r="T31" s="1026"/>
      <c r="U31" s="1026"/>
      <c r="V31" s="1026"/>
      <c r="W31" s="1026"/>
      <c r="X31" s="1026"/>
      <c r="Y31" s="1026"/>
      <c r="Z31" s="1026"/>
      <c r="AA31" s="1026"/>
      <c r="AB31" s="1026"/>
      <c r="AC31" s="1026"/>
      <c r="AD31" s="1026"/>
      <c r="AE31" s="1026"/>
      <c r="AF31" s="1026"/>
      <c r="AG31" s="1054" t="s">
        <v>1091</v>
      </c>
      <c r="AH31" s="1054"/>
      <c r="AI31" s="1054"/>
      <c r="AJ31" s="1054"/>
    </row>
    <row r="32" spans="2:36" ht="11.25">
      <c r="B32" s="1046" t="s">
        <v>1125</v>
      </c>
      <c r="C32" s="1039" t="s">
        <v>1092</v>
      </c>
      <c r="D32" s="1039"/>
      <c r="E32" s="1039"/>
      <c r="F32" s="1039"/>
      <c r="G32" s="1039"/>
      <c r="H32" s="1016" t="s">
        <v>1093</v>
      </c>
      <c r="I32" s="1016"/>
      <c r="J32" s="1037" t="s">
        <v>1094</v>
      </c>
      <c r="K32" s="1037" t="s">
        <v>1095</v>
      </c>
      <c r="L32" s="1038" t="s">
        <v>1124</v>
      </c>
      <c r="M32" s="1040" t="s">
        <v>1096</v>
      </c>
      <c r="N32" s="1040" t="s">
        <v>1097</v>
      </c>
      <c r="O32" s="1027" t="s">
        <v>1098</v>
      </c>
      <c r="P32" s="1027"/>
      <c r="Q32" s="1027" t="s">
        <v>1099</v>
      </c>
      <c r="R32" s="1027"/>
      <c r="S32" s="1027" t="s">
        <v>1100</v>
      </c>
      <c r="T32" s="1027"/>
      <c r="U32" s="1027" t="s">
        <v>1101</v>
      </c>
      <c r="V32" s="1027"/>
      <c r="W32" s="1027" t="s">
        <v>1102</v>
      </c>
      <c r="X32" s="1027"/>
      <c r="Y32" s="1027" t="s">
        <v>1103</v>
      </c>
      <c r="Z32" s="1027"/>
      <c r="AA32" s="1027" t="s">
        <v>1104</v>
      </c>
      <c r="AB32" s="1027"/>
      <c r="AC32" s="1027" t="s">
        <v>1105</v>
      </c>
      <c r="AD32" s="1027"/>
      <c r="AE32" s="1027" t="s">
        <v>1106</v>
      </c>
      <c r="AF32" s="1027"/>
      <c r="AG32" s="1057" t="s">
        <v>1107</v>
      </c>
      <c r="AH32" s="1018" t="s">
        <v>1108</v>
      </c>
      <c r="AI32" s="1041" t="s">
        <v>1109</v>
      </c>
      <c r="AJ32" s="1018" t="s">
        <v>1110</v>
      </c>
    </row>
    <row r="33" spans="2:36" ht="33.75">
      <c r="B33" s="1046"/>
      <c r="C33" s="1039"/>
      <c r="D33" s="1039"/>
      <c r="E33" s="1039"/>
      <c r="F33" s="1039"/>
      <c r="G33" s="1039"/>
      <c r="H33" s="1016"/>
      <c r="I33" s="1016"/>
      <c r="J33" s="1037" t="s">
        <v>1094</v>
      </c>
      <c r="K33" s="1037"/>
      <c r="L33" s="1038"/>
      <c r="M33" s="1040"/>
      <c r="N33" s="1040"/>
      <c r="O33" s="360" t="s">
        <v>1111</v>
      </c>
      <c r="P33" s="361" t="s">
        <v>1112</v>
      </c>
      <c r="Q33" s="360" t="s">
        <v>1111</v>
      </c>
      <c r="R33" s="361" t="s">
        <v>1112</v>
      </c>
      <c r="S33" s="360" t="s">
        <v>1111</v>
      </c>
      <c r="T33" s="361" t="s">
        <v>1112</v>
      </c>
      <c r="U33" s="360" t="s">
        <v>1111</v>
      </c>
      <c r="V33" s="361" t="s">
        <v>1112</v>
      </c>
      <c r="W33" s="360" t="s">
        <v>1111</v>
      </c>
      <c r="X33" s="361" t="s">
        <v>1112</v>
      </c>
      <c r="Y33" s="360" t="s">
        <v>1111</v>
      </c>
      <c r="Z33" s="361" t="s">
        <v>1112</v>
      </c>
      <c r="AA33" s="360" t="s">
        <v>1111</v>
      </c>
      <c r="AB33" s="361" t="s">
        <v>1113</v>
      </c>
      <c r="AC33" s="360" t="s">
        <v>1111</v>
      </c>
      <c r="AD33" s="361" t="s">
        <v>1113</v>
      </c>
      <c r="AE33" s="360" t="s">
        <v>1111</v>
      </c>
      <c r="AF33" s="361" t="s">
        <v>1113</v>
      </c>
      <c r="AG33" s="1057"/>
      <c r="AH33" s="1018"/>
      <c r="AI33" s="1041"/>
      <c r="AJ33" s="1018"/>
    </row>
    <row r="34" spans="2:36" ht="22.5">
      <c r="B34" s="573" t="s">
        <v>1151</v>
      </c>
      <c r="C34" s="1045" t="s">
        <v>634</v>
      </c>
      <c r="D34" s="1045"/>
      <c r="E34" s="1045"/>
      <c r="F34" s="1045"/>
      <c r="G34" s="1045"/>
      <c r="H34" s="1017" t="s">
        <v>635</v>
      </c>
      <c r="I34" s="1017"/>
      <c r="J34" s="368" t="s">
        <v>410</v>
      </c>
      <c r="K34" s="368">
        <v>915</v>
      </c>
      <c r="L34" s="262"/>
      <c r="M34" s="263"/>
      <c r="N34" s="263"/>
      <c r="O34" s="264">
        <f>SUM(O37:O39)</f>
        <v>20000000</v>
      </c>
      <c r="P34" s="264">
        <f aca="true" t="shared" si="3" ref="P34:AF34">SUM(P37:P39)</f>
        <v>0</v>
      </c>
      <c r="Q34" s="264">
        <f t="shared" si="3"/>
        <v>0</v>
      </c>
      <c r="R34" s="264">
        <f t="shared" si="3"/>
        <v>0</v>
      </c>
      <c r="S34" s="264">
        <f t="shared" si="3"/>
        <v>226600000</v>
      </c>
      <c r="T34" s="264">
        <f t="shared" si="3"/>
        <v>0</v>
      </c>
      <c r="U34" s="264">
        <f t="shared" si="3"/>
        <v>0</v>
      </c>
      <c r="V34" s="264">
        <f t="shared" si="3"/>
        <v>0</v>
      </c>
      <c r="W34" s="264">
        <f t="shared" si="3"/>
        <v>0</v>
      </c>
      <c r="X34" s="264">
        <f t="shared" si="3"/>
        <v>0</v>
      </c>
      <c r="Y34" s="264">
        <f t="shared" si="3"/>
        <v>0</v>
      </c>
      <c r="Z34" s="264">
        <f t="shared" si="3"/>
        <v>0</v>
      </c>
      <c r="AA34" s="264">
        <f t="shared" si="3"/>
        <v>0</v>
      </c>
      <c r="AB34" s="264">
        <f t="shared" si="3"/>
        <v>0</v>
      </c>
      <c r="AC34" s="264">
        <f t="shared" si="3"/>
        <v>0</v>
      </c>
      <c r="AD34" s="264">
        <f t="shared" si="3"/>
        <v>0</v>
      </c>
      <c r="AE34" s="264">
        <f t="shared" si="3"/>
        <v>246600000</v>
      </c>
      <c r="AF34" s="264">
        <f t="shared" si="3"/>
        <v>0</v>
      </c>
      <c r="AG34" s="265"/>
      <c r="AH34" s="265"/>
      <c r="AI34" s="265"/>
      <c r="AJ34" s="266"/>
    </row>
    <row r="35" spans="2:36" ht="11.25">
      <c r="B35" s="1028"/>
      <c r="C35" s="1028"/>
      <c r="D35" s="1028"/>
      <c r="E35" s="1028"/>
      <c r="F35" s="1028"/>
      <c r="G35" s="1028"/>
      <c r="H35" s="1028"/>
      <c r="I35" s="1028"/>
      <c r="J35" s="1028"/>
      <c r="K35" s="1028"/>
      <c r="L35" s="1028"/>
      <c r="M35" s="1028"/>
      <c r="N35" s="1028"/>
      <c r="O35" s="1028"/>
      <c r="P35" s="1028"/>
      <c r="Q35" s="1028"/>
      <c r="R35" s="1028"/>
      <c r="S35" s="1028"/>
      <c r="T35" s="1028"/>
      <c r="U35" s="1028"/>
      <c r="V35" s="1028"/>
      <c r="W35" s="1028"/>
      <c r="X35" s="1028"/>
      <c r="Y35" s="1028"/>
      <c r="Z35" s="1028"/>
      <c r="AA35" s="1028"/>
      <c r="AB35" s="1028"/>
      <c r="AC35" s="1028"/>
      <c r="AD35" s="1028"/>
      <c r="AE35" s="1028"/>
      <c r="AF35" s="1028"/>
      <c r="AG35" s="1028"/>
      <c r="AH35" s="1028"/>
      <c r="AI35" s="1028"/>
      <c r="AJ35" s="1028"/>
    </row>
    <row r="36" spans="2:36" ht="33.75">
      <c r="B36" s="267" t="s">
        <v>17</v>
      </c>
      <c r="C36" s="268" t="s">
        <v>1114</v>
      </c>
      <c r="D36" s="268" t="s">
        <v>1115</v>
      </c>
      <c r="E36" s="268" t="s">
        <v>1116</v>
      </c>
      <c r="F36" s="268" t="s">
        <v>1117</v>
      </c>
      <c r="G36" s="268" t="s">
        <v>1118</v>
      </c>
      <c r="H36" s="269" t="s">
        <v>1129</v>
      </c>
      <c r="I36" s="268" t="s">
        <v>1119</v>
      </c>
      <c r="J36" s="270"/>
      <c r="K36" s="270"/>
      <c r="L36" s="270"/>
      <c r="M36" s="270"/>
      <c r="N36" s="270"/>
      <c r="O36" s="271">
        <f aca="true" t="shared" si="4" ref="O36:AD36">SUM(O37:O48)</f>
        <v>131800000</v>
      </c>
      <c r="P36" s="271">
        <f t="shared" si="4"/>
        <v>0</v>
      </c>
      <c r="Q36" s="271">
        <f t="shared" si="4"/>
        <v>0</v>
      </c>
      <c r="R36" s="271">
        <f t="shared" si="4"/>
        <v>0</v>
      </c>
      <c r="S36" s="271">
        <f t="shared" si="4"/>
        <v>396000000</v>
      </c>
      <c r="T36" s="271">
        <f t="shared" si="4"/>
        <v>0</v>
      </c>
      <c r="U36" s="271">
        <f t="shared" si="4"/>
        <v>0</v>
      </c>
      <c r="V36" s="271">
        <f t="shared" si="4"/>
        <v>0</v>
      </c>
      <c r="W36" s="271">
        <f t="shared" si="4"/>
        <v>0</v>
      </c>
      <c r="X36" s="271">
        <f t="shared" si="4"/>
        <v>0</v>
      </c>
      <c r="Y36" s="271">
        <f t="shared" si="4"/>
        <v>0</v>
      </c>
      <c r="Z36" s="271">
        <f t="shared" si="4"/>
        <v>0</v>
      </c>
      <c r="AA36" s="271">
        <f t="shared" si="4"/>
        <v>0</v>
      </c>
      <c r="AB36" s="271">
        <f t="shared" si="4"/>
        <v>0</v>
      </c>
      <c r="AC36" s="271">
        <f t="shared" si="4"/>
        <v>0</v>
      </c>
      <c r="AD36" s="271">
        <f t="shared" si="4"/>
        <v>0</v>
      </c>
      <c r="AE36" s="272">
        <f>SUM(O36:AD36)</f>
        <v>527800000</v>
      </c>
      <c r="AF36" s="272">
        <f>SUM(AF37:AF39)</f>
        <v>0</v>
      </c>
      <c r="AG36" s="274">
        <f>SUM(AG37:AG39)</f>
        <v>0</v>
      </c>
      <c r="AH36" s="363"/>
      <c r="AI36" s="363"/>
      <c r="AJ36" s="275"/>
    </row>
    <row r="37" spans="2:36" ht="45">
      <c r="B37" s="1059" t="s">
        <v>637</v>
      </c>
      <c r="C37" s="1059"/>
      <c r="D37" s="255" t="s">
        <v>1186</v>
      </c>
      <c r="E37" s="255" t="s">
        <v>1156</v>
      </c>
      <c r="F37" s="399"/>
      <c r="G37" s="399"/>
      <c r="H37" s="1022" t="s">
        <v>638</v>
      </c>
      <c r="I37" s="1022" t="s">
        <v>639</v>
      </c>
      <c r="J37" s="1061"/>
      <c r="K37" s="1061">
        <v>3000</v>
      </c>
      <c r="L37" s="1064"/>
      <c r="M37" s="1064"/>
      <c r="N37" s="1064"/>
      <c r="O37" s="1031">
        <v>20000000</v>
      </c>
      <c r="P37" s="1061"/>
      <c r="Q37" s="1064"/>
      <c r="R37" s="1064"/>
      <c r="S37" s="1031">
        <v>226600000</v>
      </c>
      <c r="T37" s="1064"/>
      <c r="U37" s="1064"/>
      <c r="V37" s="1064"/>
      <c r="W37" s="1064"/>
      <c r="X37" s="1064"/>
      <c r="Y37" s="1064"/>
      <c r="Z37" s="1064"/>
      <c r="AA37" s="1064"/>
      <c r="AB37" s="1064"/>
      <c r="AC37" s="1064"/>
      <c r="AD37" s="1064"/>
      <c r="AE37" s="1031">
        <f>O37+S37</f>
        <v>246600000</v>
      </c>
      <c r="AF37" s="1031"/>
      <c r="AG37" s="1033" t="s">
        <v>1179</v>
      </c>
      <c r="AH37" s="1032" t="s">
        <v>1158</v>
      </c>
      <c r="AI37" s="1032"/>
      <c r="AJ37" s="1019" t="s">
        <v>880</v>
      </c>
    </row>
    <row r="38" spans="2:36" ht="33.75">
      <c r="B38" s="1088"/>
      <c r="C38" s="1088"/>
      <c r="D38" s="255" t="s">
        <v>1201</v>
      </c>
      <c r="E38" s="255"/>
      <c r="F38" s="399"/>
      <c r="G38" s="399"/>
      <c r="H38" s="1022"/>
      <c r="I38" s="1022"/>
      <c r="J38" s="1062"/>
      <c r="K38" s="1062"/>
      <c r="L38" s="1064"/>
      <c r="M38" s="1064"/>
      <c r="N38" s="1064"/>
      <c r="O38" s="1031"/>
      <c r="P38" s="1062"/>
      <c r="Q38" s="1064"/>
      <c r="R38" s="1064"/>
      <c r="S38" s="1031"/>
      <c r="T38" s="1064"/>
      <c r="U38" s="1064"/>
      <c r="V38" s="1064"/>
      <c r="W38" s="1064"/>
      <c r="X38" s="1064"/>
      <c r="Y38" s="1064"/>
      <c r="Z38" s="1064"/>
      <c r="AA38" s="1064"/>
      <c r="AB38" s="1064"/>
      <c r="AC38" s="1064"/>
      <c r="AD38" s="1064"/>
      <c r="AE38" s="1031"/>
      <c r="AF38" s="1031"/>
      <c r="AG38" s="1033"/>
      <c r="AH38" s="1032"/>
      <c r="AI38" s="1032"/>
      <c r="AJ38" s="1019"/>
    </row>
    <row r="39" spans="2:36" ht="45">
      <c r="B39" s="1088"/>
      <c r="C39" s="1088"/>
      <c r="D39" s="255" t="s">
        <v>1178</v>
      </c>
      <c r="E39" s="255" t="s">
        <v>1156</v>
      </c>
      <c r="F39" s="399"/>
      <c r="G39" s="399"/>
      <c r="H39" s="1022"/>
      <c r="I39" s="1022"/>
      <c r="J39" s="1063"/>
      <c r="K39" s="1063"/>
      <c r="L39" s="1064"/>
      <c r="M39" s="1064"/>
      <c r="N39" s="1064"/>
      <c r="O39" s="1031"/>
      <c r="P39" s="1063"/>
      <c r="Q39" s="1064"/>
      <c r="R39" s="1064"/>
      <c r="S39" s="1031"/>
      <c r="T39" s="1064"/>
      <c r="U39" s="1064"/>
      <c r="V39" s="1064"/>
      <c r="W39" s="1064"/>
      <c r="X39" s="1064"/>
      <c r="Y39" s="1064"/>
      <c r="Z39" s="1064"/>
      <c r="AA39" s="1064"/>
      <c r="AB39" s="1064"/>
      <c r="AC39" s="1064"/>
      <c r="AD39" s="1064"/>
      <c r="AE39" s="1031"/>
      <c r="AF39" s="1031"/>
      <c r="AG39" s="1033"/>
      <c r="AH39" s="1032"/>
      <c r="AI39" s="1032"/>
      <c r="AJ39" s="1020"/>
    </row>
    <row r="40" spans="2:36" ht="22.5">
      <c r="B40" s="1088"/>
      <c r="C40" s="1088"/>
      <c r="D40" s="255" t="s">
        <v>1181</v>
      </c>
      <c r="E40" s="255" t="s">
        <v>1187</v>
      </c>
      <c r="F40" s="399"/>
      <c r="G40" s="399"/>
      <c r="H40" s="1022" t="s">
        <v>642</v>
      </c>
      <c r="I40" s="1022" t="s">
        <v>643</v>
      </c>
      <c r="J40" s="1061"/>
      <c r="K40" s="1061">
        <v>500</v>
      </c>
      <c r="L40" s="1061"/>
      <c r="M40" s="1061"/>
      <c r="N40" s="1061"/>
      <c r="O40" s="1065">
        <v>66000000</v>
      </c>
      <c r="P40" s="1061"/>
      <c r="Q40" s="1061"/>
      <c r="R40" s="1061"/>
      <c r="S40" s="1031">
        <v>154500000</v>
      </c>
      <c r="T40" s="1061"/>
      <c r="U40" s="1061"/>
      <c r="V40" s="1061"/>
      <c r="W40" s="1061"/>
      <c r="X40" s="1061"/>
      <c r="Y40" s="1061"/>
      <c r="Z40" s="1061"/>
      <c r="AA40" s="1061"/>
      <c r="AB40" s="1061"/>
      <c r="AC40" s="1061"/>
      <c r="AD40" s="1061"/>
      <c r="AE40" s="1068">
        <f>O40+S40</f>
        <v>220500000</v>
      </c>
      <c r="AF40" s="1068"/>
      <c r="AG40" s="1068" t="s">
        <v>1179</v>
      </c>
      <c r="AH40" s="1068" t="s">
        <v>1158</v>
      </c>
      <c r="AI40" s="1068"/>
      <c r="AJ40" s="1068" t="s">
        <v>880</v>
      </c>
    </row>
    <row r="41" spans="2:36" ht="33.75">
      <c r="B41" s="1088"/>
      <c r="C41" s="1088"/>
      <c r="D41" s="255" t="s">
        <v>1182</v>
      </c>
      <c r="E41" s="372" t="s">
        <v>1188</v>
      </c>
      <c r="F41" s="399"/>
      <c r="G41" s="399"/>
      <c r="H41" s="1022"/>
      <c r="I41" s="1022"/>
      <c r="J41" s="1062"/>
      <c r="K41" s="1062"/>
      <c r="L41" s="1062"/>
      <c r="M41" s="1062"/>
      <c r="N41" s="1062"/>
      <c r="O41" s="1066"/>
      <c r="P41" s="1062"/>
      <c r="Q41" s="1062"/>
      <c r="R41" s="1062"/>
      <c r="S41" s="1031"/>
      <c r="T41" s="1062"/>
      <c r="U41" s="1062"/>
      <c r="V41" s="1062"/>
      <c r="W41" s="1062"/>
      <c r="X41" s="1062"/>
      <c r="Y41" s="1062"/>
      <c r="Z41" s="1062"/>
      <c r="AA41" s="1062"/>
      <c r="AB41" s="1062"/>
      <c r="AC41" s="1062"/>
      <c r="AD41" s="1062"/>
      <c r="AE41" s="1069"/>
      <c r="AF41" s="1069"/>
      <c r="AG41" s="1069"/>
      <c r="AH41" s="1069"/>
      <c r="AI41" s="1069"/>
      <c r="AJ41" s="1069"/>
    </row>
    <row r="42" spans="2:36" ht="45">
      <c r="B42" s="1088"/>
      <c r="C42" s="1088"/>
      <c r="D42" s="255" t="s">
        <v>1183</v>
      </c>
      <c r="E42" s="372" t="s">
        <v>1156</v>
      </c>
      <c r="F42" s="399"/>
      <c r="G42" s="399"/>
      <c r="H42" s="1022"/>
      <c r="I42" s="1022"/>
      <c r="J42" s="1062"/>
      <c r="K42" s="1062"/>
      <c r="L42" s="1062"/>
      <c r="M42" s="1062"/>
      <c r="N42" s="1062"/>
      <c r="O42" s="1066"/>
      <c r="P42" s="1062"/>
      <c r="Q42" s="1062"/>
      <c r="R42" s="1062"/>
      <c r="S42" s="1031"/>
      <c r="T42" s="1062"/>
      <c r="U42" s="1062"/>
      <c r="V42" s="1062"/>
      <c r="W42" s="1062"/>
      <c r="X42" s="1062"/>
      <c r="Y42" s="1062"/>
      <c r="Z42" s="1062"/>
      <c r="AA42" s="1062"/>
      <c r="AB42" s="1062"/>
      <c r="AC42" s="1062"/>
      <c r="AD42" s="1062"/>
      <c r="AE42" s="1069"/>
      <c r="AF42" s="1069"/>
      <c r="AG42" s="1069"/>
      <c r="AH42" s="1069"/>
      <c r="AI42" s="1069"/>
      <c r="AJ42" s="1069"/>
    </row>
    <row r="43" spans="2:36" ht="33.75">
      <c r="B43" s="1088"/>
      <c r="C43" s="1088"/>
      <c r="D43" s="255" t="s">
        <v>1189</v>
      </c>
      <c r="E43" s="372" t="s">
        <v>1156</v>
      </c>
      <c r="F43" s="399"/>
      <c r="G43" s="399"/>
      <c r="H43" s="1022"/>
      <c r="I43" s="1022"/>
      <c r="J43" s="1063"/>
      <c r="K43" s="1063"/>
      <c r="L43" s="1063"/>
      <c r="M43" s="1063"/>
      <c r="N43" s="1063"/>
      <c r="O43" s="1067"/>
      <c r="P43" s="1063"/>
      <c r="Q43" s="1063"/>
      <c r="R43" s="1063"/>
      <c r="S43" s="1031"/>
      <c r="T43" s="1063"/>
      <c r="U43" s="1063"/>
      <c r="V43" s="1063"/>
      <c r="W43" s="1063"/>
      <c r="X43" s="1063"/>
      <c r="Y43" s="1063"/>
      <c r="Z43" s="1063"/>
      <c r="AA43" s="1063"/>
      <c r="AB43" s="1063"/>
      <c r="AC43" s="1063"/>
      <c r="AD43" s="1063"/>
      <c r="AE43" s="1070"/>
      <c r="AF43" s="1070"/>
      <c r="AG43" s="1070"/>
      <c r="AH43" s="1070"/>
      <c r="AI43" s="1070"/>
      <c r="AJ43" s="1070"/>
    </row>
    <row r="44" spans="2:36" ht="45">
      <c r="B44" s="1060"/>
      <c r="C44" s="1060"/>
      <c r="D44" s="255" t="s">
        <v>1255</v>
      </c>
      <c r="E44" s="372" t="s">
        <v>1156</v>
      </c>
      <c r="F44" s="399"/>
      <c r="G44" s="399"/>
      <c r="H44" s="366" t="s">
        <v>647</v>
      </c>
      <c r="I44" s="369" t="s">
        <v>648</v>
      </c>
      <c r="J44" s="580"/>
      <c r="K44" s="580">
        <v>50</v>
      </c>
      <c r="L44" s="372"/>
      <c r="M44" s="372"/>
      <c r="N44" s="372"/>
      <c r="O44" s="379">
        <v>30900000</v>
      </c>
      <c r="P44" s="372"/>
      <c r="Q44" s="372"/>
      <c r="R44" s="372"/>
      <c r="S44" s="583"/>
      <c r="T44" s="372"/>
      <c r="U44" s="372"/>
      <c r="V44" s="372"/>
      <c r="W44" s="372"/>
      <c r="X44" s="372"/>
      <c r="Y44" s="372"/>
      <c r="Z44" s="372"/>
      <c r="AA44" s="372"/>
      <c r="AB44" s="372"/>
      <c r="AC44" s="372"/>
      <c r="AD44" s="372"/>
      <c r="AE44" s="583">
        <f>O44</f>
        <v>30900000</v>
      </c>
      <c r="AF44" s="372"/>
      <c r="AG44" s="590"/>
      <c r="AH44" s="584"/>
      <c r="AI44" s="372"/>
      <c r="AJ44" s="586"/>
    </row>
    <row r="45" spans="2:36" ht="78.75">
      <c r="B45" s="591" t="s">
        <v>651</v>
      </c>
      <c r="C45" s="591"/>
      <c r="D45" s="255" t="s">
        <v>1184</v>
      </c>
      <c r="E45" s="372" t="s">
        <v>1156</v>
      </c>
      <c r="F45" s="399"/>
      <c r="G45" s="399"/>
      <c r="H45" s="593" t="s">
        <v>652</v>
      </c>
      <c r="I45" s="593" t="s">
        <v>652</v>
      </c>
      <c r="J45" s="373"/>
      <c r="K45" s="380">
        <v>1</v>
      </c>
      <c r="L45" s="372"/>
      <c r="M45" s="372"/>
      <c r="N45" s="372"/>
      <c r="O45" s="378"/>
      <c r="P45" s="372"/>
      <c r="Q45" s="372"/>
      <c r="R45" s="372"/>
      <c r="S45" s="279"/>
      <c r="T45" s="372"/>
      <c r="U45" s="372"/>
      <c r="V45" s="372"/>
      <c r="W45" s="372"/>
      <c r="X45" s="372"/>
      <c r="Y45" s="372"/>
      <c r="Z45" s="372"/>
      <c r="AA45" s="372"/>
      <c r="AB45" s="372"/>
      <c r="AC45" s="372"/>
      <c r="AD45" s="372"/>
      <c r="AE45" s="372"/>
      <c r="AF45" s="372"/>
      <c r="AG45" s="261"/>
      <c r="AH45" s="372"/>
      <c r="AI45" s="372"/>
      <c r="AJ45" s="585" t="s">
        <v>880</v>
      </c>
    </row>
    <row r="46" spans="2:36" ht="101.25">
      <c r="B46" s="1059" t="s">
        <v>655</v>
      </c>
      <c r="C46" s="1059"/>
      <c r="D46" s="255" t="s">
        <v>1190</v>
      </c>
      <c r="E46" s="375" t="s">
        <v>1156</v>
      </c>
      <c r="F46" s="399"/>
      <c r="G46" s="399"/>
      <c r="H46" s="593" t="s">
        <v>656</v>
      </c>
      <c r="I46" s="593" t="s">
        <v>653</v>
      </c>
      <c r="J46" s="373"/>
      <c r="K46" s="380">
        <v>1</v>
      </c>
      <c r="L46" s="372"/>
      <c r="M46" s="372"/>
      <c r="N46" s="372"/>
      <c r="O46" s="376">
        <v>14900000</v>
      </c>
      <c r="P46" s="372"/>
      <c r="Q46" s="372"/>
      <c r="R46" s="372"/>
      <c r="S46" s="279"/>
      <c r="T46" s="372"/>
      <c r="U46" s="372"/>
      <c r="V46" s="372"/>
      <c r="W46" s="372"/>
      <c r="X46" s="372"/>
      <c r="Y46" s="372"/>
      <c r="Z46" s="372"/>
      <c r="AA46" s="372"/>
      <c r="AB46" s="372"/>
      <c r="AC46" s="372"/>
      <c r="AD46" s="372"/>
      <c r="AE46" s="402">
        <f>SUM(N46:AD46)</f>
        <v>14900000</v>
      </c>
      <c r="AF46" s="372"/>
      <c r="AG46" s="330" t="s">
        <v>1179</v>
      </c>
      <c r="AH46" s="333" t="s">
        <v>1158</v>
      </c>
      <c r="AI46" s="372"/>
      <c r="AJ46" s="336" t="s">
        <v>880</v>
      </c>
    </row>
    <row r="47" spans="2:36" ht="33.75">
      <c r="B47" s="1088"/>
      <c r="C47" s="1088"/>
      <c r="D47" s="255" t="s">
        <v>1191</v>
      </c>
      <c r="E47" s="375" t="s">
        <v>1156</v>
      </c>
      <c r="F47" s="399"/>
      <c r="G47" s="399"/>
      <c r="H47" s="1022" t="s">
        <v>658</v>
      </c>
      <c r="I47" s="1022" t="s">
        <v>659</v>
      </c>
      <c r="J47" s="1071"/>
      <c r="K47" s="1071">
        <v>100</v>
      </c>
      <c r="L47" s="1071"/>
      <c r="M47" s="1071"/>
      <c r="N47" s="1071"/>
      <c r="O47" s="1071"/>
      <c r="P47" s="1071"/>
      <c r="Q47" s="1071"/>
      <c r="R47" s="1071"/>
      <c r="S47" s="1103">
        <v>14900000</v>
      </c>
      <c r="T47" s="1071"/>
      <c r="U47" s="1071"/>
      <c r="V47" s="1071"/>
      <c r="W47" s="1071"/>
      <c r="X47" s="1071"/>
      <c r="Y47" s="1071"/>
      <c r="Z47" s="1071"/>
      <c r="AA47" s="1071"/>
      <c r="AB47" s="1071"/>
      <c r="AC47" s="1071"/>
      <c r="AD47" s="1071"/>
      <c r="AE47" s="1073">
        <f>S47</f>
        <v>14900000</v>
      </c>
      <c r="AF47" s="1071"/>
      <c r="AG47" s="1033"/>
      <c r="AH47" s="1033"/>
      <c r="AI47" s="1075"/>
      <c r="AJ47" s="1077" t="s">
        <v>880</v>
      </c>
    </row>
    <row r="48" spans="2:36" ht="45">
      <c r="B48" s="1060"/>
      <c r="C48" s="1060"/>
      <c r="D48" s="255" t="s">
        <v>1192</v>
      </c>
      <c r="E48" s="375" t="s">
        <v>1156</v>
      </c>
      <c r="F48" s="399"/>
      <c r="G48" s="399"/>
      <c r="H48" s="1022"/>
      <c r="I48" s="1022"/>
      <c r="J48" s="1072"/>
      <c r="K48" s="1072"/>
      <c r="L48" s="1072"/>
      <c r="M48" s="1072"/>
      <c r="N48" s="1072"/>
      <c r="O48" s="1072"/>
      <c r="P48" s="1072"/>
      <c r="Q48" s="1072"/>
      <c r="R48" s="1072"/>
      <c r="S48" s="1104"/>
      <c r="T48" s="1072"/>
      <c r="U48" s="1072"/>
      <c r="V48" s="1072"/>
      <c r="W48" s="1072"/>
      <c r="X48" s="1072"/>
      <c r="Y48" s="1072"/>
      <c r="Z48" s="1072"/>
      <c r="AA48" s="1072"/>
      <c r="AB48" s="1072"/>
      <c r="AC48" s="1072"/>
      <c r="AD48" s="1072"/>
      <c r="AE48" s="1074"/>
      <c r="AF48" s="1072"/>
      <c r="AG48" s="1033"/>
      <c r="AH48" s="1033"/>
      <c r="AI48" s="1076"/>
      <c r="AJ48" s="1078"/>
    </row>
    <row r="49" spans="2:36" ht="11.25">
      <c r="B49" s="253" t="s">
        <v>1089</v>
      </c>
      <c r="C49" s="1024" t="s">
        <v>527</v>
      </c>
      <c r="D49" s="1024"/>
      <c r="E49" s="1024"/>
      <c r="F49" s="1024"/>
      <c r="G49" s="1024"/>
      <c r="H49" s="1024"/>
      <c r="I49" s="1024"/>
      <c r="J49" s="1024"/>
      <c r="K49" s="1024"/>
      <c r="L49" s="1024"/>
      <c r="M49" s="1024"/>
      <c r="N49" s="1024"/>
      <c r="O49" s="1024"/>
      <c r="P49" s="1024"/>
      <c r="Q49" s="1024"/>
      <c r="R49" s="1024"/>
      <c r="S49" s="1024"/>
      <c r="T49" s="278"/>
      <c r="U49" s="1047"/>
      <c r="V49" s="1048"/>
      <c r="W49" s="1048"/>
      <c r="X49" s="1048"/>
      <c r="Y49" s="1048"/>
      <c r="Z49" s="1048"/>
      <c r="AA49" s="1048"/>
      <c r="AB49" s="1048"/>
      <c r="AC49" s="1048"/>
      <c r="AD49" s="1048"/>
      <c r="AE49" s="1048"/>
      <c r="AF49" s="1048"/>
      <c r="AG49" s="1048"/>
      <c r="AH49" s="1048"/>
      <c r="AI49" s="1048"/>
      <c r="AJ49" s="1048"/>
    </row>
    <row r="50" spans="2:36" ht="11.25">
      <c r="B50" s="575" t="s">
        <v>1123</v>
      </c>
      <c r="C50" s="1024" t="s">
        <v>1176</v>
      </c>
      <c r="D50" s="1024"/>
      <c r="E50" s="1024"/>
      <c r="F50" s="1024"/>
      <c r="G50" s="1024"/>
      <c r="H50" s="1024"/>
      <c r="I50" s="1024"/>
      <c r="J50" s="1024"/>
      <c r="K50" s="1024"/>
      <c r="L50" s="1024"/>
      <c r="M50" s="1024"/>
      <c r="N50" s="1024"/>
      <c r="O50" s="1024"/>
      <c r="P50" s="1024"/>
      <c r="Q50" s="1024"/>
      <c r="R50" s="1024"/>
      <c r="S50" s="1024"/>
      <c r="T50" s="576"/>
      <c r="U50" s="576"/>
      <c r="V50" s="577"/>
      <c r="W50" s="577"/>
      <c r="X50" s="577"/>
      <c r="Y50" s="577"/>
      <c r="Z50" s="577"/>
      <c r="AA50" s="577"/>
      <c r="AB50" s="577"/>
      <c r="AC50" s="577"/>
      <c r="AD50" s="577"/>
      <c r="AE50" s="577"/>
      <c r="AF50" s="577"/>
      <c r="AG50" s="577"/>
      <c r="AH50" s="577"/>
      <c r="AI50" s="577"/>
      <c r="AJ50" s="577"/>
    </row>
    <row r="51" spans="2:36" ht="11.25">
      <c r="B51" s="575" t="s">
        <v>1122</v>
      </c>
      <c r="C51" s="1079" t="s">
        <v>661</v>
      </c>
      <c r="D51" s="1024"/>
      <c r="E51" s="1024"/>
      <c r="F51" s="1024"/>
      <c r="G51" s="1024"/>
      <c r="H51" s="1024"/>
      <c r="I51" s="1024"/>
      <c r="J51" s="1024"/>
      <c r="K51" s="1024"/>
      <c r="L51" s="1024"/>
      <c r="M51" s="1024"/>
      <c r="N51" s="1024"/>
      <c r="O51" s="1024"/>
      <c r="P51" s="1024"/>
      <c r="Q51" s="1024"/>
      <c r="R51" s="1024"/>
      <c r="S51" s="1024"/>
      <c r="T51" s="576"/>
      <c r="U51" s="576"/>
      <c r="V51" s="577"/>
      <c r="W51" s="577"/>
      <c r="X51" s="577"/>
      <c r="Y51" s="577"/>
      <c r="Z51" s="577"/>
      <c r="AA51" s="577"/>
      <c r="AB51" s="577"/>
      <c r="AC51" s="577"/>
      <c r="AD51" s="577"/>
      <c r="AE51" s="577"/>
      <c r="AF51" s="577"/>
      <c r="AG51" s="577"/>
      <c r="AH51" s="577"/>
      <c r="AI51" s="577"/>
      <c r="AJ51" s="577"/>
    </row>
    <row r="52" spans="2:36" ht="11.25">
      <c r="B52" s="253" t="s">
        <v>1121</v>
      </c>
      <c r="C52" s="1025"/>
      <c r="D52" s="1025"/>
      <c r="E52" s="1025"/>
      <c r="F52" s="1025"/>
      <c r="G52" s="1025"/>
      <c r="H52" s="1025"/>
      <c r="I52" s="1025"/>
      <c r="J52" s="1025"/>
      <c r="K52" s="1025"/>
      <c r="L52" s="1025"/>
      <c r="M52" s="1025"/>
      <c r="N52" s="1025"/>
      <c r="O52" s="1026" t="s">
        <v>1090</v>
      </c>
      <c r="P52" s="1026"/>
      <c r="Q52" s="1026"/>
      <c r="R52" s="1026"/>
      <c r="S52" s="1026"/>
      <c r="T52" s="1026"/>
      <c r="U52" s="1026"/>
      <c r="V52" s="1026"/>
      <c r="W52" s="1026"/>
      <c r="X52" s="1026"/>
      <c r="Y52" s="1026"/>
      <c r="Z52" s="1026"/>
      <c r="AA52" s="1026"/>
      <c r="AB52" s="1026"/>
      <c r="AC52" s="1026"/>
      <c r="AD52" s="1026"/>
      <c r="AE52" s="1026"/>
      <c r="AF52" s="1026"/>
      <c r="AG52" s="1054" t="s">
        <v>1091</v>
      </c>
      <c r="AH52" s="1054"/>
      <c r="AI52" s="1054"/>
      <c r="AJ52" s="1054"/>
    </row>
    <row r="53" spans="2:36" ht="11.25">
      <c r="B53" s="1046" t="s">
        <v>1125</v>
      </c>
      <c r="C53" s="1039" t="s">
        <v>1092</v>
      </c>
      <c r="D53" s="1039"/>
      <c r="E53" s="1039"/>
      <c r="F53" s="1039"/>
      <c r="G53" s="1039"/>
      <c r="H53" s="1016" t="s">
        <v>1093</v>
      </c>
      <c r="I53" s="1016"/>
      <c r="J53" s="1037" t="s">
        <v>1094</v>
      </c>
      <c r="K53" s="1037" t="s">
        <v>1095</v>
      </c>
      <c r="L53" s="1038" t="s">
        <v>1124</v>
      </c>
      <c r="M53" s="1040" t="s">
        <v>1096</v>
      </c>
      <c r="N53" s="1040" t="s">
        <v>1097</v>
      </c>
      <c r="O53" s="1027" t="s">
        <v>1098</v>
      </c>
      <c r="P53" s="1027"/>
      <c r="Q53" s="1027" t="s">
        <v>1099</v>
      </c>
      <c r="R53" s="1027"/>
      <c r="S53" s="1027" t="s">
        <v>1100</v>
      </c>
      <c r="T53" s="1027"/>
      <c r="U53" s="1027" t="s">
        <v>1101</v>
      </c>
      <c r="V53" s="1027"/>
      <c r="W53" s="1027" t="s">
        <v>1102</v>
      </c>
      <c r="X53" s="1027"/>
      <c r="Y53" s="1027" t="s">
        <v>1103</v>
      </c>
      <c r="Z53" s="1027"/>
      <c r="AA53" s="1027" t="s">
        <v>1104</v>
      </c>
      <c r="AB53" s="1027"/>
      <c r="AC53" s="1027" t="s">
        <v>1105</v>
      </c>
      <c r="AD53" s="1027"/>
      <c r="AE53" s="1027" t="s">
        <v>1106</v>
      </c>
      <c r="AF53" s="1027"/>
      <c r="AG53" s="1057" t="s">
        <v>1107</v>
      </c>
      <c r="AH53" s="1018" t="s">
        <v>1108</v>
      </c>
      <c r="AI53" s="1041" t="s">
        <v>1109</v>
      </c>
      <c r="AJ53" s="1018" t="s">
        <v>1110</v>
      </c>
    </row>
    <row r="54" spans="2:36" ht="33.75">
      <c r="B54" s="1046"/>
      <c r="C54" s="1039"/>
      <c r="D54" s="1039"/>
      <c r="E54" s="1039"/>
      <c r="F54" s="1039"/>
      <c r="G54" s="1039"/>
      <c r="H54" s="1016"/>
      <c r="I54" s="1016"/>
      <c r="J54" s="1037" t="s">
        <v>1094</v>
      </c>
      <c r="K54" s="1037"/>
      <c r="L54" s="1038"/>
      <c r="M54" s="1040"/>
      <c r="N54" s="1040"/>
      <c r="O54" s="360" t="s">
        <v>1111</v>
      </c>
      <c r="P54" s="361" t="s">
        <v>1112</v>
      </c>
      <c r="Q54" s="360" t="s">
        <v>1111</v>
      </c>
      <c r="R54" s="361" t="s">
        <v>1112</v>
      </c>
      <c r="S54" s="360" t="s">
        <v>1111</v>
      </c>
      <c r="T54" s="361" t="s">
        <v>1112</v>
      </c>
      <c r="U54" s="360" t="s">
        <v>1111</v>
      </c>
      <c r="V54" s="361" t="s">
        <v>1112</v>
      </c>
      <c r="W54" s="360" t="s">
        <v>1111</v>
      </c>
      <c r="X54" s="361" t="s">
        <v>1112</v>
      </c>
      <c r="Y54" s="360" t="s">
        <v>1111</v>
      </c>
      <c r="Z54" s="361" t="s">
        <v>1112</v>
      </c>
      <c r="AA54" s="360" t="s">
        <v>1111</v>
      </c>
      <c r="AB54" s="361" t="s">
        <v>1113</v>
      </c>
      <c r="AC54" s="360" t="s">
        <v>1111</v>
      </c>
      <c r="AD54" s="361" t="s">
        <v>1113</v>
      </c>
      <c r="AE54" s="360" t="s">
        <v>1111</v>
      </c>
      <c r="AF54" s="361" t="s">
        <v>1113</v>
      </c>
      <c r="AG54" s="1057"/>
      <c r="AH54" s="1018"/>
      <c r="AI54" s="1041"/>
      <c r="AJ54" s="1018"/>
    </row>
    <row r="55" spans="2:36" ht="22.5">
      <c r="B55" s="573" t="s">
        <v>1151</v>
      </c>
      <c r="C55" s="1045" t="s">
        <v>634</v>
      </c>
      <c r="D55" s="1045"/>
      <c r="E55" s="1045"/>
      <c r="F55" s="1045"/>
      <c r="G55" s="1045"/>
      <c r="H55" s="1017" t="s">
        <v>635</v>
      </c>
      <c r="I55" s="1017"/>
      <c r="J55" s="362"/>
      <c r="K55" s="362"/>
      <c r="L55" s="262"/>
      <c r="M55" s="263"/>
      <c r="N55" s="263"/>
      <c r="O55" s="264">
        <f aca="true" t="shared" si="5" ref="O55:AF55">SUM(O58:O59)</f>
        <v>6000000</v>
      </c>
      <c r="P55" s="264">
        <f t="shared" si="5"/>
        <v>0</v>
      </c>
      <c r="Q55" s="264">
        <f t="shared" si="5"/>
        <v>0</v>
      </c>
      <c r="R55" s="264">
        <f t="shared" si="5"/>
        <v>0</v>
      </c>
      <c r="S55" s="264">
        <f t="shared" si="5"/>
        <v>70000000</v>
      </c>
      <c r="T55" s="264">
        <f t="shared" si="5"/>
        <v>0</v>
      </c>
      <c r="U55" s="264">
        <f t="shared" si="5"/>
        <v>0</v>
      </c>
      <c r="V55" s="264">
        <f t="shared" si="5"/>
        <v>0</v>
      </c>
      <c r="W55" s="264">
        <f t="shared" si="5"/>
        <v>0</v>
      </c>
      <c r="X55" s="264">
        <f t="shared" si="5"/>
        <v>0</v>
      </c>
      <c r="Y55" s="264">
        <f t="shared" si="5"/>
        <v>0</v>
      </c>
      <c r="Z55" s="264">
        <f t="shared" si="5"/>
        <v>0</v>
      </c>
      <c r="AA55" s="264">
        <f t="shared" si="5"/>
        <v>0</v>
      </c>
      <c r="AB55" s="264">
        <f t="shared" si="5"/>
        <v>0</v>
      </c>
      <c r="AC55" s="264">
        <f t="shared" si="5"/>
        <v>0</v>
      </c>
      <c r="AD55" s="264">
        <f t="shared" si="5"/>
        <v>0</v>
      </c>
      <c r="AE55" s="264">
        <f t="shared" si="5"/>
        <v>76000000</v>
      </c>
      <c r="AF55" s="264">
        <f t="shared" si="5"/>
        <v>0</v>
      </c>
      <c r="AG55" s="265"/>
      <c r="AH55" s="265"/>
      <c r="AI55" s="265"/>
      <c r="AJ55" s="266"/>
    </row>
    <row r="56" spans="2:36" ht="11.25">
      <c r="B56" s="1028"/>
      <c r="C56" s="1028"/>
      <c r="D56" s="1028"/>
      <c r="E56" s="1028"/>
      <c r="F56" s="1028"/>
      <c r="G56" s="1028"/>
      <c r="H56" s="1028"/>
      <c r="I56" s="1028"/>
      <c r="J56" s="1028"/>
      <c r="K56" s="1028"/>
      <c r="L56" s="1028"/>
      <c r="M56" s="1028"/>
      <c r="N56" s="1028"/>
      <c r="O56" s="1028"/>
      <c r="P56" s="1028"/>
      <c r="Q56" s="1028"/>
      <c r="R56" s="1028"/>
      <c r="S56" s="1028"/>
      <c r="T56" s="1028"/>
      <c r="U56" s="1028"/>
      <c r="V56" s="1028"/>
      <c r="W56" s="1028"/>
      <c r="X56" s="1028"/>
      <c r="Y56" s="1028"/>
      <c r="Z56" s="1028"/>
      <c r="AA56" s="1028"/>
      <c r="AB56" s="1028"/>
      <c r="AC56" s="1028"/>
      <c r="AD56" s="1028"/>
      <c r="AE56" s="1028"/>
      <c r="AF56" s="1028"/>
      <c r="AG56" s="1028"/>
      <c r="AH56" s="1028"/>
      <c r="AI56" s="1028"/>
      <c r="AJ56" s="1028"/>
    </row>
    <row r="57" spans="2:36" ht="33.75">
      <c r="B57" s="267" t="s">
        <v>17</v>
      </c>
      <c r="C57" s="268" t="s">
        <v>1114</v>
      </c>
      <c r="D57" s="268" t="s">
        <v>1115</v>
      </c>
      <c r="E57" s="268" t="s">
        <v>1116</v>
      </c>
      <c r="F57" s="268" t="s">
        <v>1117</v>
      </c>
      <c r="G57" s="268" t="s">
        <v>1118</v>
      </c>
      <c r="H57" s="269" t="s">
        <v>1129</v>
      </c>
      <c r="I57" s="268" t="s">
        <v>1119</v>
      </c>
      <c r="J57" s="270"/>
      <c r="K57" s="270"/>
      <c r="L57" s="270"/>
      <c r="M57" s="270"/>
      <c r="N57" s="270"/>
      <c r="O57" s="271">
        <f>SUM(O58:O62)</f>
        <v>6000000</v>
      </c>
      <c r="P57" s="271">
        <f aca="true" t="shared" si="6" ref="P57:AD57">SUM(P58:P62)</f>
        <v>0</v>
      </c>
      <c r="Q57" s="271">
        <f t="shared" si="6"/>
        <v>48400000</v>
      </c>
      <c r="R57" s="271">
        <f t="shared" si="6"/>
        <v>0</v>
      </c>
      <c r="S57" s="271">
        <f t="shared" si="6"/>
        <v>90600000</v>
      </c>
      <c r="T57" s="271">
        <f t="shared" si="6"/>
        <v>0</v>
      </c>
      <c r="U57" s="271">
        <f t="shared" si="6"/>
        <v>0</v>
      </c>
      <c r="V57" s="271">
        <f t="shared" si="6"/>
        <v>0</v>
      </c>
      <c r="W57" s="271">
        <f t="shared" si="6"/>
        <v>0</v>
      </c>
      <c r="X57" s="271">
        <f t="shared" si="6"/>
        <v>0</v>
      </c>
      <c r="Y57" s="271">
        <f t="shared" si="6"/>
        <v>0</v>
      </c>
      <c r="Z57" s="271">
        <f t="shared" si="6"/>
        <v>0</v>
      </c>
      <c r="AA57" s="271">
        <f t="shared" si="6"/>
        <v>0</v>
      </c>
      <c r="AB57" s="271">
        <f t="shared" si="6"/>
        <v>0</v>
      </c>
      <c r="AC57" s="271">
        <f t="shared" si="6"/>
        <v>0</v>
      </c>
      <c r="AD57" s="271">
        <f t="shared" si="6"/>
        <v>0</v>
      </c>
      <c r="AE57" s="272">
        <f>SUM(O57:AD57)</f>
        <v>145000000</v>
      </c>
      <c r="AF57" s="272">
        <f>SUM(AF58:AF58)</f>
        <v>0</v>
      </c>
      <c r="AG57" s="274">
        <f>SUM(AG58:AG58)</f>
        <v>0</v>
      </c>
      <c r="AH57" s="363"/>
      <c r="AI57" s="363"/>
      <c r="AJ57" s="275"/>
    </row>
    <row r="58" spans="2:36" ht="135">
      <c r="B58" s="578" t="s">
        <v>666</v>
      </c>
      <c r="C58" s="578" t="s">
        <v>665</v>
      </c>
      <c r="D58" s="255" t="s">
        <v>1194</v>
      </c>
      <c r="E58" s="255" t="s">
        <v>1156</v>
      </c>
      <c r="F58" s="393"/>
      <c r="G58" s="393"/>
      <c r="H58" s="579" t="s">
        <v>1486</v>
      </c>
      <c r="I58" s="579" t="s">
        <v>668</v>
      </c>
      <c r="J58" s="574"/>
      <c r="K58" s="574">
        <v>1</v>
      </c>
      <c r="L58" s="396">
        <v>1</v>
      </c>
      <c r="M58" s="396"/>
      <c r="N58" s="396"/>
      <c r="O58" s="397"/>
      <c r="P58" s="601"/>
      <c r="Q58" s="389"/>
      <c r="R58" s="390"/>
      <c r="S58" s="582">
        <v>70000000</v>
      </c>
      <c r="T58" s="390"/>
      <c r="U58" s="390"/>
      <c r="V58" s="390"/>
      <c r="W58" s="390"/>
      <c r="X58" s="390"/>
      <c r="Y58" s="390"/>
      <c r="Z58" s="390"/>
      <c r="AA58" s="390"/>
      <c r="AB58" s="390"/>
      <c r="AC58" s="390"/>
      <c r="AD58" s="390"/>
      <c r="AE58" s="582">
        <f>S58</f>
        <v>70000000</v>
      </c>
      <c r="AF58" s="582"/>
      <c r="AG58" s="587" t="s">
        <v>1179</v>
      </c>
      <c r="AH58" s="588" t="s">
        <v>1158</v>
      </c>
      <c r="AI58" s="588"/>
      <c r="AJ58" s="589" t="s">
        <v>880</v>
      </c>
    </row>
    <row r="59" spans="2:36" ht="33.75">
      <c r="B59" s="1023" t="s">
        <v>671</v>
      </c>
      <c r="C59" s="1023" t="s">
        <v>670</v>
      </c>
      <c r="D59" s="255" t="s">
        <v>1195</v>
      </c>
      <c r="E59" s="255" t="s">
        <v>1156</v>
      </c>
      <c r="F59" s="255"/>
      <c r="G59" s="255"/>
      <c r="H59" s="1022" t="s">
        <v>672</v>
      </c>
      <c r="I59" s="1022" t="s">
        <v>673</v>
      </c>
      <c r="J59" s="1080"/>
      <c r="K59" s="1081">
        <v>1</v>
      </c>
      <c r="L59" s="1081"/>
      <c r="M59" s="1081"/>
      <c r="N59" s="1081"/>
      <c r="O59" s="1083">
        <v>6000000</v>
      </c>
      <c r="P59" s="1081"/>
      <c r="Q59" s="1081"/>
      <c r="R59" s="1081"/>
      <c r="S59" s="1031"/>
      <c r="T59" s="1031"/>
      <c r="U59" s="1031"/>
      <c r="V59" s="1031"/>
      <c r="W59" s="1031"/>
      <c r="X59" s="1031"/>
      <c r="Y59" s="1031"/>
      <c r="Z59" s="1031"/>
      <c r="AA59" s="1031"/>
      <c r="AB59" s="1031"/>
      <c r="AC59" s="1031"/>
      <c r="AD59" s="1031"/>
      <c r="AE59" s="1031">
        <f>O59</f>
        <v>6000000</v>
      </c>
      <c r="AF59" s="1031"/>
      <c r="AG59" s="1031"/>
      <c r="AH59" s="1031"/>
      <c r="AI59" s="1031"/>
      <c r="AJ59" s="1019" t="s">
        <v>1199</v>
      </c>
    </row>
    <row r="60" spans="2:36" ht="56.25">
      <c r="B60" s="1023"/>
      <c r="C60" s="1023"/>
      <c r="D60" s="255" t="s">
        <v>1196</v>
      </c>
      <c r="E60" s="372" t="s">
        <v>1156</v>
      </c>
      <c r="F60" s="255"/>
      <c r="G60" s="255"/>
      <c r="H60" s="1022"/>
      <c r="I60" s="1022"/>
      <c r="J60" s="1080"/>
      <c r="K60" s="1082"/>
      <c r="L60" s="1082"/>
      <c r="M60" s="1082"/>
      <c r="N60" s="1082"/>
      <c r="O60" s="1084"/>
      <c r="P60" s="1082"/>
      <c r="Q60" s="1082"/>
      <c r="R60" s="1082"/>
      <c r="S60" s="1031"/>
      <c r="T60" s="1031"/>
      <c r="U60" s="1031"/>
      <c r="V60" s="1031"/>
      <c r="W60" s="1031"/>
      <c r="X60" s="1031"/>
      <c r="Y60" s="1031"/>
      <c r="Z60" s="1031"/>
      <c r="AA60" s="1031"/>
      <c r="AB60" s="1031"/>
      <c r="AC60" s="1031"/>
      <c r="AD60" s="1031"/>
      <c r="AE60" s="1031"/>
      <c r="AF60" s="1031"/>
      <c r="AG60" s="1031"/>
      <c r="AH60" s="1031"/>
      <c r="AI60" s="1031"/>
      <c r="AJ60" s="1020"/>
    </row>
    <row r="61" spans="2:36" ht="146.25">
      <c r="B61" s="591" t="s">
        <v>1200</v>
      </c>
      <c r="C61" s="591" t="s">
        <v>590</v>
      </c>
      <c r="D61" s="255" t="s">
        <v>1197</v>
      </c>
      <c r="E61" s="372" t="s">
        <v>1156</v>
      </c>
      <c r="F61" s="255"/>
      <c r="G61" s="255"/>
      <c r="H61" s="593" t="s">
        <v>675</v>
      </c>
      <c r="I61" s="593" t="s">
        <v>676</v>
      </c>
      <c r="J61" s="1080"/>
      <c r="K61" s="1080">
        <v>1</v>
      </c>
      <c r="L61" s="372"/>
      <c r="M61" s="372"/>
      <c r="N61" s="372"/>
      <c r="O61" s="372"/>
      <c r="P61" s="372"/>
      <c r="Q61" s="372"/>
      <c r="R61" s="372"/>
      <c r="S61" s="583">
        <v>20600000</v>
      </c>
      <c r="T61" s="372"/>
      <c r="U61" s="372"/>
      <c r="V61" s="372"/>
      <c r="W61" s="372"/>
      <c r="X61" s="372"/>
      <c r="Y61" s="372"/>
      <c r="Z61" s="372"/>
      <c r="AA61" s="372"/>
      <c r="AB61" s="372"/>
      <c r="AC61" s="372"/>
      <c r="AD61" s="372"/>
      <c r="AE61" s="583">
        <f>S61</f>
        <v>20600000</v>
      </c>
      <c r="AF61" s="372"/>
      <c r="AG61" s="261"/>
      <c r="AH61" s="372"/>
      <c r="AI61" s="372"/>
      <c r="AJ61" s="585" t="s">
        <v>1199</v>
      </c>
    </row>
    <row r="62" spans="2:36" ht="90">
      <c r="B62" s="591" t="s">
        <v>591</v>
      </c>
      <c r="C62" s="591" t="s">
        <v>590</v>
      </c>
      <c r="D62" s="255" t="s">
        <v>1198</v>
      </c>
      <c r="E62" s="372" t="s">
        <v>1156</v>
      </c>
      <c r="F62" s="255"/>
      <c r="G62" s="255"/>
      <c r="H62" s="593" t="s">
        <v>677</v>
      </c>
      <c r="I62" s="593" t="s">
        <v>678</v>
      </c>
      <c r="J62" s="1080"/>
      <c r="K62" s="1080"/>
      <c r="L62" s="372"/>
      <c r="M62" s="372"/>
      <c r="N62" s="372"/>
      <c r="O62" s="372"/>
      <c r="P62" s="372"/>
      <c r="Q62" s="379">
        <v>48400000</v>
      </c>
      <c r="R62" s="372"/>
      <c r="S62" s="583"/>
      <c r="T62" s="372"/>
      <c r="U62" s="372"/>
      <c r="V62" s="372"/>
      <c r="W62" s="372"/>
      <c r="X62" s="372"/>
      <c r="Y62" s="372"/>
      <c r="Z62" s="372"/>
      <c r="AA62" s="372"/>
      <c r="AB62" s="372"/>
      <c r="AC62" s="379"/>
      <c r="AD62" s="372"/>
      <c r="AE62" s="583">
        <f>Q62</f>
        <v>48400000</v>
      </c>
      <c r="AF62" s="372"/>
      <c r="AG62" s="261"/>
      <c r="AH62" s="372"/>
      <c r="AI62" s="372"/>
      <c r="AJ62" s="585" t="s">
        <v>1199</v>
      </c>
    </row>
    <row r="63" spans="2:36" ht="11.25">
      <c r="B63" s="253" t="s">
        <v>1089</v>
      </c>
      <c r="C63" s="1024" t="s">
        <v>1067</v>
      </c>
      <c r="D63" s="1024"/>
      <c r="E63" s="1024"/>
      <c r="F63" s="1024"/>
      <c r="G63" s="1024"/>
      <c r="H63" s="1024"/>
      <c r="I63" s="1024"/>
      <c r="J63" s="1024"/>
      <c r="K63" s="1024"/>
      <c r="L63" s="1024"/>
      <c r="M63" s="1024"/>
      <c r="N63" s="1024"/>
      <c r="O63" s="1024"/>
      <c r="P63" s="1024"/>
      <c r="Q63" s="1024"/>
      <c r="R63" s="1024"/>
      <c r="S63" s="1024"/>
      <c r="T63" s="278"/>
      <c r="U63" s="1047"/>
      <c r="V63" s="1048"/>
      <c r="W63" s="1048"/>
      <c r="X63" s="1048"/>
      <c r="Y63" s="1048"/>
      <c r="Z63" s="1048"/>
      <c r="AA63" s="1048"/>
      <c r="AB63" s="1048"/>
      <c r="AC63" s="1048"/>
      <c r="AD63" s="1048"/>
      <c r="AE63" s="1048"/>
      <c r="AF63" s="1048"/>
      <c r="AG63" s="1048"/>
      <c r="AH63" s="1048"/>
      <c r="AI63" s="1048"/>
      <c r="AJ63" s="1048"/>
    </row>
    <row r="64" spans="2:36" ht="11.25">
      <c r="B64" s="575" t="s">
        <v>1123</v>
      </c>
      <c r="C64" s="1024" t="s">
        <v>696</v>
      </c>
      <c r="D64" s="1024"/>
      <c r="E64" s="1024"/>
      <c r="F64" s="1024"/>
      <c r="G64" s="1024"/>
      <c r="H64" s="1024"/>
      <c r="I64" s="1024"/>
      <c r="J64" s="1024"/>
      <c r="K64" s="1024"/>
      <c r="L64" s="1024"/>
      <c r="M64" s="1024"/>
      <c r="N64" s="1024"/>
      <c r="O64" s="1024"/>
      <c r="P64" s="1024"/>
      <c r="Q64" s="1024"/>
      <c r="R64" s="1024"/>
      <c r="S64" s="1024"/>
      <c r="T64" s="576"/>
      <c r="U64" s="576"/>
      <c r="V64" s="577"/>
      <c r="W64" s="577"/>
      <c r="X64" s="577"/>
      <c r="Y64" s="577"/>
      <c r="Z64" s="577"/>
      <c r="AA64" s="577"/>
      <c r="AB64" s="577"/>
      <c r="AC64" s="577"/>
      <c r="AD64" s="577"/>
      <c r="AE64" s="577"/>
      <c r="AF64" s="577"/>
      <c r="AG64" s="577"/>
      <c r="AH64" s="577"/>
      <c r="AI64" s="577"/>
      <c r="AJ64" s="577"/>
    </row>
    <row r="65" spans="2:36" ht="11.25">
      <c r="B65" s="575" t="s">
        <v>1122</v>
      </c>
      <c r="C65" s="1024" t="s">
        <v>698</v>
      </c>
      <c r="D65" s="1024"/>
      <c r="E65" s="1024"/>
      <c r="F65" s="1024"/>
      <c r="G65" s="1024"/>
      <c r="H65" s="1024"/>
      <c r="I65" s="1024"/>
      <c r="J65" s="1024"/>
      <c r="K65" s="1024"/>
      <c r="L65" s="1024"/>
      <c r="M65" s="1024"/>
      <c r="N65" s="1024"/>
      <c r="O65" s="1024"/>
      <c r="P65" s="1024"/>
      <c r="Q65" s="1024"/>
      <c r="R65" s="1024"/>
      <c r="S65" s="1024"/>
      <c r="T65" s="576"/>
      <c r="U65" s="576"/>
      <c r="V65" s="577"/>
      <c r="W65" s="577"/>
      <c r="X65" s="577"/>
      <c r="Y65" s="577"/>
      <c r="Z65" s="577"/>
      <c r="AA65" s="577"/>
      <c r="AB65" s="577"/>
      <c r="AC65" s="577"/>
      <c r="AD65" s="577"/>
      <c r="AE65" s="577"/>
      <c r="AF65" s="577"/>
      <c r="AG65" s="577"/>
      <c r="AH65" s="577"/>
      <c r="AI65" s="577"/>
      <c r="AJ65" s="577"/>
    </row>
    <row r="66" spans="2:36" ht="11.25">
      <c r="B66" s="253" t="s">
        <v>1121</v>
      </c>
      <c r="C66" s="1025" t="s">
        <v>528</v>
      </c>
      <c r="D66" s="1025"/>
      <c r="E66" s="1025"/>
      <c r="F66" s="1025"/>
      <c r="G66" s="1025"/>
      <c r="H66" s="1025"/>
      <c r="I66" s="1025"/>
      <c r="J66" s="1025"/>
      <c r="K66" s="1025"/>
      <c r="L66" s="1025"/>
      <c r="M66" s="1025"/>
      <c r="N66" s="1025"/>
      <c r="O66" s="1026" t="s">
        <v>1090</v>
      </c>
      <c r="P66" s="1026"/>
      <c r="Q66" s="1026"/>
      <c r="R66" s="1026"/>
      <c r="S66" s="1026"/>
      <c r="T66" s="1026"/>
      <c r="U66" s="1026"/>
      <c r="V66" s="1026"/>
      <c r="W66" s="1026"/>
      <c r="X66" s="1026"/>
      <c r="Y66" s="1026"/>
      <c r="Z66" s="1026"/>
      <c r="AA66" s="1026"/>
      <c r="AB66" s="1026"/>
      <c r="AC66" s="1026"/>
      <c r="AD66" s="1026"/>
      <c r="AE66" s="1026"/>
      <c r="AF66" s="1026"/>
      <c r="AG66" s="1054" t="s">
        <v>1091</v>
      </c>
      <c r="AH66" s="1054"/>
      <c r="AI66" s="1054"/>
      <c r="AJ66" s="1054"/>
    </row>
    <row r="67" spans="2:36" ht="11.25">
      <c r="B67" s="1046" t="s">
        <v>1125</v>
      </c>
      <c r="C67" s="1039" t="s">
        <v>1092</v>
      </c>
      <c r="D67" s="1039"/>
      <c r="E67" s="1039"/>
      <c r="F67" s="1039"/>
      <c r="G67" s="1039"/>
      <c r="H67" s="1016" t="s">
        <v>1093</v>
      </c>
      <c r="I67" s="1016"/>
      <c r="J67" s="1037" t="s">
        <v>1094</v>
      </c>
      <c r="K67" s="1037" t="s">
        <v>1095</v>
      </c>
      <c r="L67" s="1038" t="s">
        <v>1124</v>
      </c>
      <c r="M67" s="1040" t="s">
        <v>1096</v>
      </c>
      <c r="N67" s="1040" t="s">
        <v>1097</v>
      </c>
      <c r="O67" s="1027" t="s">
        <v>1098</v>
      </c>
      <c r="P67" s="1027"/>
      <c r="Q67" s="1027" t="s">
        <v>1099</v>
      </c>
      <c r="R67" s="1027"/>
      <c r="S67" s="1027" t="s">
        <v>1100</v>
      </c>
      <c r="T67" s="1027"/>
      <c r="U67" s="1027" t="s">
        <v>1101</v>
      </c>
      <c r="V67" s="1027"/>
      <c r="W67" s="1027" t="s">
        <v>1102</v>
      </c>
      <c r="X67" s="1027"/>
      <c r="Y67" s="1027" t="s">
        <v>1103</v>
      </c>
      <c r="Z67" s="1027"/>
      <c r="AA67" s="1027" t="s">
        <v>1104</v>
      </c>
      <c r="AB67" s="1027"/>
      <c r="AC67" s="1027" t="s">
        <v>1105</v>
      </c>
      <c r="AD67" s="1027"/>
      <c r="AE67" s="1027" t="s">
        <v>1106</v>
      </c>
      <c r="AF67" s="1027"/>
      <c r="AG67" s="1057" t="s">
        <v>1107</v>
      </c>
      <c r="AH67" s="1018" t="s">
        <v>1108</v>
      </c>
      <c r="AI67" s="1041" t="s">
        <v>1109</v>
      </c>
      <c r="AJ67" s="1018" t="s">
        <v>1110</v>
      </c>
    </row>
    <row r="68" spans="2:36" ht="33.75">
      <c r="B68" s="1046"/>
      <c r="C68" s="1039"/>
      <c r="D68" s="1039"/>
      <c r="E68" s="1039"/>
      <c r="F68" s="1039"/>
      <c r="G68" s="1039"/>
      <c r="H68" s="1016"/>
      <c r="I68" s="1016"/>
      <c r="J68" s="1037" t="s">
        <v>1094</v>
      </c>
      <c r="K68" s="1037"/>
      <c r="L68" s="1038"/>
      <c r="M68" s="1040"/>
      <c r="N68" s="1040"/>
      <c r="O68" s="360" t="s">
        <v>1111</v>
      </c>
      <c r="P68" s="361" t="s">
        <v>1112</v>
      </c>
      <c r="Q68" s="360" t="s">
        <v>1111</v>
      </c>
      <c r="R68" s="361" t="s">
        <v>1112</v>
      </c>
      <c r="S68" s="360" t="s">
        <v>1111</v>
      </c>
      <c r="T68" s="361" t="s">
        <v>1112</v>
      </c>
      <c r="U68" s="360" t="s">
        <v>1111</v>
      </c>
      <c r="V68" s="361" t="s">
        <v>1112</v>
      </c>
      <c r="W68" s="360" t="s">
        <v>1111</v>
      </c>
      <c r="X68" s="361" t="s">
        <v>1112</v>
      </c>
      <c r="Y68" s="360" t="s">
        <v>1111</v>
      </c>
      <c r="Z68" s="361" t="s">
        <v>1112</v>
      </c>
      <c r="AA68" s="360" t="s">
        <v>1111</v>
      </c>
      <c r="AB68" s="361" t="s">
        <v>1113</v>
      </c>
      <c r="AC68" s="360" t="s">
        <v>1111</v>
      </c>
      <c r="AD68" s="361" t="s">
        <v>1113</v>
      </c>
      <c r="AE68" s="360" t="s">
        <v>1111</v>
      </c>
      <c r="AF68" s="361" t="s">
        <v>1113</v>
      </c>
      <c r="AG68" s="1057"/>
      <c r="AH68" s="1018"/>
      <c r="AI68" s="1041"/>
      <c r="AJ68" s="1018"/>
    </row>
    <row r="69" spans="2:36" ht="22.5">
      <c r="B69" s="573" t="s">
        <v>1151</v>
      </c>
      <c r="C69" s="1045" t="s">
        <v>699</v>
      </c>
      <c r="D69" s="1045"/>
      <c r="E69" s="1045"/>
      <c r="F69" s="1045"/>
      <c r="G69" s="1045"/>
      <c r="H69" s="1017" t="s">
        <v>700</v>
      </c>
      <c r="I69" s="1017"/>
      <c r="J69" s="362"/>
      <c r="K69" s="362"/>
      <c r="L69" s="262"/>
      <c r="M69" s="263"/>
      <c r="N69" s="263"/>
      <c r="O69" s="264">
        <f>SUM(O72:O119)</f>
        <v>18540000</v>
      </c>
      <c r="P69" s="264">
        <f aca="true" t="shared" si="7" ref="P69:AD69">SUM(P72:P119)</f>
        <v>0</v>
      </c>
      <c r="Q69" s="264">
        <f t="shared" si="7"/>
        <v>145300000</v>
      </c>
      <c r="R69" s="264">
        <f t="shared" si="7"/>
        <v>0</v>
      </c>
      <c r="S69" s="264">
        <f t="shared" si="7"/>
        <v>12350000</v>
      </c>
      <c r="T69" s="264">
        <f t="shared" si="7"/>
        <v>0</v>
      </c>
      <c r="U69" s="264">
        <f t="shared" si="7"/>
        <v>0</v>
      </c>
      <c r="V69" s="264">
        <f t="shared" si="7"/>
        <v>0</v>
      </c>
      <c r="W69" s="264">
        <f t="shared" si="7"/>
        <v>0</v>
      </c>
      <c r="X69" s="264">
        <f t="shared" si="7"/>
        <v>0</v>
      </c>
      <c r="Y69" s="264">
        <f t="shared" si="7"/>
        <v>0</v>
      </c>
      <c r="Z69" s="264">
        <f t="shared" si="7"/>
        <v>0</v>
      </c>
      <c r="AA69" s="264">
        <f t="shared" si="7"/>
        <v>0</v>
      </c>
      <c r="AB69" s="264">
        <f t="shared" si="7"/>
        <v>0</v>
      </c>
      <c r="AC69" s="264">
        <f t="shared" si="7"/>
        <v>520470000</v>
      </c>
      <c r="AD69" s="264">
        <f t="shared" si="7"/>
        <v>0</v>
      </c>
      <c r="AE69" s="264">
        <f>SUM(AE72:AE119)</f>
        <v>696660000</v>
      </c>
      <c r="AF69" s="264">
        <f>SUM(AF72:AF74)</f>
        <v>0</v>
      </c>
      <c r="AG69" s="265"/>
      <c r="AH69" s="265"/>
      <c r="AI69" s="265"/>
      <c r="AJ69" s="266"/>
    </row>
    <row r="70" spans="2:36" ht="11.25">
      <c r="B70" s="1028"/>
      <c r="C70" s="1028"/>
      <c r="D70" s="1028"/>
      <c r="E70" s="1028"/>
      <c r="F70" s="1028"/>
      <c r="G70" s="1028"/>
      <c r="H70" s="1028"/>
      <c r="I70" s="1028"/>
      <c r="J70" s="1028"/>
      <c r="K70" s="1028"/>
      <c r="L70" s="1028"/>
      <c r="M70" s="1028"/>
      <c r="N70" s="1028"/>
      <c r="O70" s="1028"/>
      <c r="P70" s="1028"/>
      <c r="Q70" s="1028"/>
      <c r="R70" s="1028"/>
      <c r="S70" s="1028"/>
      <c r="T70" s="1028"/>
      <c r="U70" s="1028"/>
      <c r="V70" s="1028"/>
      <c r="W70" s="1028"/>
      <c r="X70" s="1028"/>
      <c r="Y70" s="1028"/>
      <c r="Z70" s="1028"/>
      <c r="AA70" s="1028"/>
      <c r="AB70" s="1028"/>
      <c r="AC70" s="1028"/>
      <c r="AD70" s="1028"/>
      <c r="AE70" s="1028"/>
      <c r="AF70" s="1028"/>
      <c r="AG70" s="1028"/>
      <c r="AH70" s="1028"/>
      <c r="AI70" s="1028"/>
      <c r="AJ70" s="1028"/>
    </row>
    <row r="71" spans="2:36" ht="33.75">
      <c r="B71" s="267" t="s">
        <v>17</v>
      </c>
      <c r="C71" s="268" t="s">
        <v>1114</v>
      </c>
      <c r="D71" s="268" t="s">
        <v>1115</v>
      </c>
      <c r="E71" s="268" t="s">
        <v>1116</v>
      </c>
      <c r="F71" s="268" t="s">
        <v>1117</v>
      </c>
      <c r="G71" s="268" t="s">
        <v>1118</v>
      </c>
      <c r="H71" s="269" t="s">
        <v>1129</v>
      </c>
      <c r="I71" s="268" t="s">
        <v>1119</v>
      </c>
      <c r="J71" s="270"/>
      <c r="K71" s="270"/>
      <c r="L71" s="270"/>
      <c r="M71" s="270"/>
      <c r="N71" s="270"/>
      <c r="O71" s="271">
        <f>SUM(O72:O119)</f>
        <v>18540000</v>
      </c>
      <c r="P71" s="271">
        <f aca="true" t="shared" si="8" ref="P71:AD71">SUM(P72:P119)</f>
        <v>0</v>
      </c>
      <c r="Q71" s="271">
        <f t="shared" si="8"/>
        <v>145300000</v>
      </c>
      <c r="R71" s="271">
        <f t="shared" si="8"/>
        <v>0</v>
      </c>
      <c r="S71" s="271">
        <f t="shared" si="8"/>
        <v>12350000</v>
      </c>
      <c r="T71" s="271">
        <f t="shared" si="8"/>
        <v>0</v>
      </c>
      <c r="U71" s="271">
        <f t="shared" si="8"/>
        <v>0</v>
      </c>
      <c r="V71" s="271">
        <f t="shared" si="8"/>
        <v>0</v>
      </c>
      <c r="W71" s="271">
        <f t="shared" si="8"/>
        <v>0</v>
      </c>
      <c r="X71" s="271">
        <f t="shared" si="8"/>
        <v>0</v>
      </c>
      <c r="Y71" s="271">
        <f t="shared" si="8"/>
        <v>0</v>
      </c>
      <c r="Z71" s="271">
        <f t="shared" si="8"/>
        <v>0</v>
      </c>
      <c r="AA71" s="271">
        <f t="shared" si="8"/>
        <v>0</v>
      </c>
      <c r="AB71" s="271">
        <f t="shared" si="8"/>
        <v>0</v>
      </c>
      <c r="AC71" s="271">
        <f t="shared" si="8"/>
        <v>520470000</v>
      </c>
      <c r="AD71" s="271">
        <f t="shared" si="8"/>
        <v>0</v>
      </c>
      <c r="AE71" s="271">
        <f>SUM(O71:AD71)</f>
        <v>696660000</v>
      </c>
      <c r="AF71" s="272">
        <f>SUM(AF72:AF76)</f>
        <v>0</v>
      </c>
      <c r="AG71" s="274">
        <f>SUM(AG72:AG76)</f>
        <v>0</v>
      </c>
      <c r="AH71" s="363"/>
      <c r="AI71" s="363"/>
      <c r="AJ71" s="275"/>
    </row>
    <row r="72" spans="2:36" ht="45">
      <c r="B72" s="1023" t="s">
        <v>704</v>
      </c>
      <c r="C72" s="1023"/>
      <c r="D72" s="255" t="s">
        <v>1204</v>
      </c>
      <c r="E72" s="255" t="s">
        <v>1156</v>
      </c>
      <c r="F72" s="399"/>
      <c r="G72" s="399"/>
      <c r="H72" s="1022" t="s">
        <v>705</v>
      </c>
      <c r="I72" s="1022" t="s">
        <v>706</v>
      </c>
      <c r="J72" s="1085"/>
      <c r="K72" s="1085">
        <v>0.15</v>
      </c>
      <c r="L72" s="1064"/>
      <c r="M72" s="1064"/>
      <c r="N72" s="1064"/>
      <c r="O72" s="1030"/>
      <c r="P72" s="1030"/>
      <c r="Q72" s="1073">
        <v>48400000</v>
      </c>
      <c r="R72" s="1030"/>
      <c r="S72" s="1030"/>
      <c r="T72" s="1030"/>
      <c r="U72" s="1030"/>
      <c r="V72" s="1030"/>
      <c r="W72" s="1030"/>
      <c r="X72" s="1030"/>
      <c r="Y72" s="1030"/>
      <c r="Z72" s="1030"/>
      <c r="AA72" s="1030"/>
      <c r="AB72" s="1030"/>
      <c r="AC72" s="1073">
        <v>268000000</v>
      </c>
      <c r="AD72" s="1030"/>
      <c r="AE72" s="1031">
        <f>Q72+AC72</f>
        <v>316400000</v>
      </c>
      <c r="AF72" s="1031"/>
      <c r="AG72" s="1033" t="s">
        <v>1179</v>
      </c>
      <c r="AH72" s="1032" t="s">
        <v>1158</v>
      </c>
      <c r="AI72" s="1032"/>
      <c r="AJ72" s="1019" t="s">
        <v>880</v>
      </c>
    </row>
    <row r="73" spans="2:36" ht="67.5">
      <c r="B73" s="1023"/>
      <c r="C73" s="1023"/>
      <c r="D73" s="255" t="s">
        <v>1207</v>
      </c>
      <c r="E73" s="255" t="s">
        <v>1156</v>
      </c>
      <c r="F73" s="399"/>
      <c r="G73" s="399"/>
      <c r="H73" s="1022"/>
      <c r="I73" s="1022"/>
      <c r="J73" s="1080"/>
      <c r="K73" s="1080"/>
      <c r="L73" s="1064"/>
      <c r="M73" s="1064"/>
      <c r="N73" s="1064"/>
      <c r="O73" s="1030"/>
      <c r="P73" s="1030"/>
      <c r="Q73" s="1086"/>
      <c r="R73" s="1030"/>
      <c r="S73" s="1030"/>
      <c r="T73" s="1030"/>
      <c r="U73" s="1030"/>
      <c r="V73" s="1030"/>
      <c r="W73" s="1030"/>
      <c r="X73" s="1030"/>
      <c r="Y73" s="1030"/>
      <c r="Z73" s="1030"/>
      <c r="AA73" s="1030"/>
      <c r="AB73" s="1030"/>
      <c r="AC73" s="1086"/>
      <c r="AD73" s="1030"/>
      <c r="AE73" s="1031"/>
      <c r="AF73" s="1031"/>
      <c r="AG73" s="1033"/>
      <c r="AH73" s="1032"/>
      <c r="AI73" s="1032"/>
      <c r="AJ73" s="1019"/>
    </row>
    <row r="74" spans="2:36" ht="45">
      <c r="B74" s="1023"/>
      <c r="C74" s="1023"/>
      <c r="D74" s="255" t="s">
        <v>1205</v>
      </c>
      <c r="E74" s="255" t="s">
        <v>1156</v>
      </c>
      <c r="F74" s="399"/>
      <c r="G74" s="399"/>
      <c r="H74" s="1022"/>
      <c r="I74" s="1022"/>
      <c r="J74" s="1080"/>
      <c r="K74" s="1080"/>
      <c r="L74" s="1064"/>
      <c r="M74" s="1064"/>
      <c r="N74" s="1064"/>
      <c r="O74" s="1030"/>
      <c r="P74" s="1030"/>
      <c r="Q74" s="1086"/>
      <c r="R74" s="1030"/>
      <c r="S74" s="1030"/>
      <c r="T74" s="1030"/>
      <c r="U74" s="1030"/>
      <c r="V74" s="1030"/>
      <c r="W74" s="1030"/>
      <c r="X74" s="1030"/>
      <c r="Y74" s="1030"/>
      <c r="Z74" s="1030"/>
      <c r="AA74" s="1030"/>
      <c r="AB74" s="1030"/>
      <c r="AC74" s="1086"/>
      <c r="AD74" s="1030"/>
      <c r="AE74" s="1031"/>
      <c r="AF74" s="1031"/>
      <c r="AG74" s="1033"/>
      <c r="AH74" s="1032"/>
      <c r="AI74" s="1032"/>
      <c r="AJ74" s="1020"/>
    </row>
    <row r="75" spans="2:36" ht="45">
      <c r="B75" s="1023"/>
      <c r="C75" s="1023"/>
      <c r="D75" s="255" t="s">
        <v>1208</v>
      </c>
      <c r="E75" s="255"/>
      <c r="F75" s="399"/>
      <c r="G75" s="399"/>
      <c r="H75" s="1022"/>
      <c r="I75" s="1022"/>
      <c r="J75" s="1080"/>
      <c r="K75" s="1080"/>
      <c r="L75" s="1064"/>
      <c r="M75" s="1064"/>
      <c r="N75" s="1064"/>
      <c r="O75" s="1030"/>
      <c r="P75" s="1030"/>
      <c r="Q75" s="1086"/>
      <c r="R75" s="1030"/>
      <c r="S75" s="1030"/>
      <c r="T75" s="1030"/>
      <c r="U75" s="1030"/>
      <c r="V75" s="1030"/>
      <c r="W75" s="1030"/>
      <c r="X75" s="1030"/>
      <c r="Y75" s="1030"/>
      <c r="Z75" s="1030"/>
      <c r="AA75" s="1030"/>
      <c r="AB75" s="1030"/>
      <c r="AC75" s="1086"/>
      <c r="AD75" s="1030"/>
      <c r="AE75" s="1031"/>
      <c r="AF75" s="1031"/>
      <c r="AG75" s="1033"/>
      <c r="AH75" s="1032"/>
      <c r="AI75" s="1032"/>
      <c r="AJ75" s="1020"/>
    </row>
    <row r="76" spans="2:36" ht="45">
      <c r="B76" s="1023"/>
      <c r="C76" s="1023"/>
      <c r="D76" s="255" t="s">
        <v>1206</v>
      </c>
      <c r="E76" s="255" t="s">
        <v>1156</v>
      </c>
      <c r="F76" s="399"/>
      <c r="G76" s="399"/>
      <c r="H76" s="1022"/>
      <c r="I76" s="1022"/>
      <c r="J76" s="1080"/>
      <c r="K76" s="1080"/>
      <c r="L76" s="1064"/>
      <c r="M76" s="1064"/>
      <c r="N76" s="1064"/>
      <c r="O76" s="1030"/>
      <c r="P76" s="1030"/>
      <c r="Q76" s="1074"/>
      <c r="R76" s="1030"/>
      <c r="S76" s="1030"/>
      <c r="T76" s="1030"/>
      <c r="U76" s="1030"/>
      <c r="V76" s="1030"/>
      <c r="W76" s="1030"/>
      <c r="X76" s="1030"/>
      <c r="Y76" s="1030"/>
      <c r="Z76" s="1030"/>
      <c r="AA76" s="1030"/>
      <c r="AB76" s="1030"/>
      <c r="AC76" s="1074"/>
      <c r="AD76" s="1030"/>
      <c r="AE76" s="1031"/>
      <c r="AF76" s="1031"/>
      <c r="AG76" s="1033"/>
      <c r="AH76" s="1032"/>
      <c r="AI76" s="1032"/>
      <c r="AJ76" s="1020"/>
    </row>
    <row r="77" spans="2:36" ht="33.75">
      <c r="B77" s="1059" t="s">
        <v>712</v>
      </c>
      <c r="C77" s="1023"/>
      <c r="D77" s="255" t="s">
        <v>1209</v>
      </c>
      <c r="E77" s="372"/>
      <c r="F77" s="399"/>
      <c r="G77" s="399"/>
      <c r="H77" s="1022" t="s">
        <v>709</v>
      </c>
      <c r="I77" s="1022" t="s">
        <v>710</v>
      </c>
      <c r="J77" s="1071"/>
      <c r="K77" s="1071">
        <v>1</v>
      </c>
      <c r="L77" s="1071"/>
      <c r="M77" s="1071"/>
      <c r="N77" s="1071"/>
      <c r="O77" s="1071"/>
      <c r="P77" s="1071"/>
      <c r="Q77" s="1071"/>
      <c r="R77" s="1071"/>
      <c r="S77" s="1071"/>
      <c r="T77" s="1071"/>
      <c r="U77" s="1071"/>
      <c r="V77" s="1071"/>
      <c r="W77" s="1071"/>
      <c r="X77" s="1071"/>
      <c r="Y77" s="1071"/>
      <c r="Z77" s="1071"/>
      <c r="AA77" s="1071"/>
      <c r="AB77" s="1071"/>
      <c r="AC77" s="1071"/>
      <c r="AD77" s="1071"/>
      <c r="AE77" s="1071"/>
      <c r="AF77" s="1071"/>
      <c r="AG77" s="1071"/>
      <c r="AH77" s="1071"/>
      <c r="AI77" s="1071"/>
      <c r="AJ77" s="1071"/>
    </row>
    <row r="78" spans="2:36" ht="33.75">
      <c r="B78" s="1088"/>
      <c r="C78" s="1023"/>
      <c r="D78" s="255" t="s">
        <v>1217</v>
      </c>
      <c r="E78" s="372"/>
      <c r="F78" s="399"/>
      <c r="G78" s="399"/>
      <c r="H78" s="1022"/>
      <c r="I78" s="1022"/>
      <c r="J78" s="1087"/>
      <c r="K78" s="1087"/>
      <c r="L78" s="1087"/>
      <c r="M78" s="1087"/>
      <c r="N78" s="1087"/>
      <c r="O78" s="1087"/>
      <c r="P78" s="1087"/>
      <c r="Q78" s="1087"/>
      <c r="R78" s="1087"/>
      <c r="S78" s="1087"/>
      <c r="T78" s="1087"/>
      <c r="U78" s="1087"/>
      <c r="V78" s="1087"/>
      <c r="W78" s="1087"/>
      <c r="X78" s="1087"/>
      <c r="Y78" s="1087"/>
      <c r="Z78" s="1087"/>
      <c r="AA78" s="1087"/>
      <c r="AB78" s="1087"/>
      <c r="AC78" s="1087"/>
      <c r="AD78" s="1087"/>
      <c r="AE78" s="1087"/>
      <c r="AF78" s="1087"/>
      <c r="AG78" s="1087"/>
      <c r="AH78" s="1087"/>
      <c r="AI78" s="1087"/>
      <c r="AJ78" s="1087"/>
    </row>
    <row r="79" spans="2:36" ht="33.75">
      <c r="B79" s="1088"/>
      <c r="C79" s="1023"/>
      <c r="D79" s="255" t="s">
        <v>1210</v>
      </c>
      <c r="E79" s="372"/>
      <c r="F79" s="399"/>
      <c r="G79" s="399"/>
      <c r="H79" s="1022"/>
      <c r="I79" s="1022"/>
      <c r="J79" s="1087"/>
      <c r="K79" s="1087"/>
      <c r="L79" s="1087"/>
      <c r="M79" s="1087"/>
      <c r="N79" s="1087"/>
      <c r="O79" s="1087"/>
      <c r="P79" s="1087"/>
      <c r="Q79" s="1087"/>
      <c r="R79" s="1087"/>
      <c r="S79" s="1087"/>
      <c r="T79" s="1087"/>
      <c r="U79" s="1087"/>
      <c r="V79" s="1087"/>
      <c r="W79" s="1087"/>
      <c r="X79" s="1087"/>
      <c r="Y79" s="1087"/>
      <c r="Z79" s="1087"/>
      <c r="AA79" s="1087"/>
      <c r="AB79" s="1087"/>
      <c r="AC79" s="1087"/>
      <c r="AD79" s="1087"/>
      <c r="AE79" s="1087"/>
      <c r="AF79" s="1087"/>
      <c r="AG79" s="1087"/>
      <c r="AH79" s="1087"/>
      <c r="AI79" s="1087"/>
      <c r="AJ79" s="1087"/>
    </row>
    <row r="80" spans="2:36" ht="22.5">
      <c r="B80" s="1088"/>
      <c r="C80" s="1023"/>
      <c r="D80" s="255" t="s">
        <v>1218</v>
      </c>
      <c r="E80" s="372"/>
      <c r="F80" s="372"/>
      <c r="G80" s="372"/>
      <c r="H80" s="1022"/>
      <c r="I80" s="1022"/>
      <c r="J80" s="1072"/>
      <c r="K80" s="1072"/>
      <c r="L80" s="1072"/>
      <c r="M80" s="1072"/>
      <c r="N80" s="1072"/>
      <c r="O80" s="1072"/>
      <c r="P80" s="1072"/>
      <c r="Q80" s="1072"/>
      <c r="R80" s="1072"/>
      <c r="S80" s="1072"/>
      <c r="T80" s="1072"/>
      <c r="U80" s="1072"/>
      <c r="V80" s="1072"/>
      <c r="W80" s="1072"/>
      <c r="X80" s="1072"/>
      <c r="Y80" s="1072"/>
      <c r="Z80" s="1072"/>
      <c r="AA80" s="1072"/>
      <c r="AB80" s="1072"/>
      <c r="AC80" s="1072"/>
      <c r="AD80" s="1072"/>
      <c r="AE80" s="1072"/>
      <c r="AF80" s="1072"/>
      <c r="AG80" s="1072"/>
      <c r="AH80" s="1072"/>
      <c r="AI80" s="1072"/>
      <c r="AJ80" s="1072"/>
    </row>
    <row r="81" spans="2:36" ht="56.25">
      <c r="B81" s="1088"/>
      <c r="C81" s="1023"/>
      <c r="D81" s="255" t="s">
        <v>1211</v>
      </c>
      <c r="E81" s="372"/>
      <c r="F81" s="372"/>
      <c r="G81" s="372"/>
      <c r="H81" s="1022" t="s">
        <v>713</v>
      </c>
      <c r="I81" s="1022" t="s">
        <v>714</v>
      </c>
      <c r="J81" s="1071"/>
      <c r="K81" s="1071">
        <v>100</v>
      </c>
      <c r="L81" s="1071"/>
      <c r="M81" s="1071"/>
      <c r="N81" s="1071"/>
      <c r="O81" s="1071"/>
      <c r="P81" s="1071"/>
      <c r="Q81" s="1071"/>
      <c r="R81" s="1071"/>
      <c r="S81" s="1071"/>
      <c r="T81" s="1068"/>
      <c r="U81" s="1068"/>
      <c r="V81" s="1068"/>
      <c r="W81" s="1068"/>
      <c r="X81" s="1068"/>
      <c r="Y81" s="1068"/>
      <c r="Z81" s="1068"/>
      <c r="AA81" s="1068"/>
      <c r="AB81" s="1068"/>
      <c r="AC81" s="1092">
        <v>12500000</v>
      </c>
      <c r="AD81" s="1106"/>
      <c r="AE81" s="1083">
        <f>AC81</f>
        <v>12500000</v>
      </c>
      <c r="AF81" s="1106"/>
      <c r="AG81" s="1106"/>
      <c r="AH81" s="1106"/>
      <c r="AI81" s="1106"/>
      <c r="AJ81" s="1106"/>
    </row>
    <row r="82" spans="2:36" ht="33.75">
      <c r="B82" s="1060"/>
      <c r="C82" s="1023"/>
      <c r="D82" s="255" t="s">
        <v>1212</v>
      </c>
      <c r="E82" s="372"/>
      <c r="F82" s="372"/>
      <c r="G82" s="372"/>
      <c r="H82" s="1022"/>
      <c r="I82" s="1022"/>
      <c r="J82" s="1072"/>
      <c r="K82" s="1072"/>
      <c r="L82" s="1072"/>
      <c r="M82" s="1072"/>
      <c r="N82" s="1072"/>
      <c r="O82" s="1072"/>
      <c r="P82" s="1072"/>
      <c r="Q82" s="1072"/>
      <c r="R82" s="1072"/>
      <c r="S82" s="1072"/>
      <c r="T82" s="1069"/>
      <c r="U82" s="1069"/>
      <c r="V82" s="1069"/>
      <c r="W82" s="1069"/>
      <c r="X82" s="1069"/>
      <c r="Y82" s="1069"/>
      <c r="Z82" s="1069"/>
      <c r="AA82" s="1069"/>
      <c r="AB82" s="1069"/>
      <c r="AC82" s="1094"/>
      <c r="AD82" s="1107"/>
      <c r="AE82" s="1105"/>
      <c r="AF82" s="1107"/>
      <c r="AG82" s="1107"/>
      <c r="AH82" s="1107"/>
      <c r="AI82" s="1107"/>
      <c r="AJ82" s="1107"/>
    </row>
    <row r="83" spans="2:36" ht="22.5">
      <c r="B83" s="1023" t="s">
        <v>718</v>
      </c>
      <c r="C83" s="1023"/>
      <c r="D83" s="255" t="s">
        <v>1213</v>
      </c>
      <c r="E83" s="372"/>
      <c r="F83" s="399"/>
      <c r="G83" s="399"/>
      <c r="H83" s="1022" t="s">
        <v>719</v>
      </c>
      <c r="I83" s="1022" t="s">
        <v>720</v>
      </c>
      <c r="J83" s="1071"/>
      <c r="K83" s="1071">
        <v>2</v>
      </c>
      <c r="L83" s="1071"/>
      <c r="M83" s="1071"/>
      <c r="N83" s="1071"/>
      <c r="O83" s="1071"/>
      <c r="P83" s="1071"/>
      <c r="Q83" s="1092">
        <v>31000000</v>
      </c>
      <c r="R83" s="1071"/>
      <c r="S83" s="1068"/>
      <c r="T83" s="1071"/>
      <c r="U83" s="1071"/>
      <c r="V83" s="1071"/>
      <c r="W83" s="1071"/>
      <c r="X83" s="1071"/>
      <c r="Y83" s="1071"/>
      <c r="Z83" s="1071"/>
      <c r="AA83" s="1071"/>
      <c r="AB83" s="1071"/>
      <c r="AC83" s="1071"/>
      <c r="AD83" s="1071"/>
      <c r="AE83" s="1092">
        <f>SUM(N83:AD86)</f>
        <v>31000000</v>
      </c>
      <c r="AF83" s="1071"/>
      <c r="AG83" s="1071"/>
      <c r="AH83" s="1071"/>
      <c r="AI83" s="1071"/>
      <c r="AJ83" s="1071"/>
    </row>
    <row r="84" spans="2:36" ht="22.5">
      <c r="B84" s="1023"/>
      <c r="C84" s="1023"/>
      <c r="D84" s="255" t="s">
        <v>1214</v>
      </c>
      <c r="E84" s="372"/>
      <c r="F84" s="399"/>
      <c r="G84" s="399"/>
      <c r="H84" s="1022"/>
      <c r="I84" s="1022"/>
      <c r="J84" s="1087"/>
      <c r="K84" s="1087"/>
      <c r="L84" s="1087"/>
      <c r="M84" s="1087"/>
      <c r="N84" s="1087"/>
      <c r="O84" s="1087"/>
      <c r="P84" s="1087"/>
      <c r="Q84" s="1093"/>
      <c r="R84" s="1087"/>
      <c r="S84" s="1069"/>
      <c r="T84" s="1087"/>
      <c r="U84" s="1087"/>
      <c r="V84" s="1087"/>
      <c r="W84" s="1087"/>
      <c r="X84" s="1087"/>
      <c r="Y84" s="1087"/>
      <c r="Z84" s="1087"/>
      <c r="AA84" s="1087"/>
      <c r="AB84" s="1087"/>
      <c r="AC84" s="1087"/>
      <c r="AD84" s="1087"/>
      <c r="AE84" s="1108"/>
      <c r="AF84" s="1087"/>
      <c r="AG84" s="1087"/>
      <c r="AH84" s="1087"/>
      <c r="AI84" s="1087"/>
      <c r="AJ84" s="1087"/>
    </row>
    <row r="85" spans="2:36" ht="22.5">
      <c r="B85" s="1023"/>
      <c r="C85" s="1023"/>
      <c r="D85" s="255" t="s">
        <v>1215</v>
      </c>
      <c r="E85" s="372"/>
      <c r="F85" s="399"/>
      <c r="G85" s="399"/>
      <c r="H85" s="1022"/>
      <c r="I85" s="1022"/>
      <c r="J85" s="1087"/>
      <c r="K85" s="1087"/>
      <c r="L85" s="1087"/>
      <c r="M85" s="1087"/>
      <c r="N85" s="1087"/>
      <c r="O85" s="1087"/>
      <c r="P85" s="1087"/>
      <c r="Q85" s="1093"/>
      <c r="R85" s="1087"/>
      <c r="S85" s="1069"/>
      <c r="T85" s="1087"/>
      <c r="U85" s="1087"/>
      <c r="V85" s="1087"/>
      <c r="W85" s="1087"/>
      <c r="X85" s="1087"/>
      <c r="Y85" s="1087"/>
      <c r="Z85" s="1087"/>
      <c r="AA85" s="1087"/>
      <c r="AB85" s="1087"/>
      <c r="AC85" s="1087"/>
      <c r="AD85" s="1087"/>
      <c r="AE85" s="1108"/>
      <c r="AF85" s="1087"/>
      <c r="AG85" s="1087"/>
      <c r="AH85" s="1087"/>
      <c r="AI85" s="1087"/>
      <c r="AJ85" s="1087"/>
    </row>
    <row r="86" spans="2:36" ht="22.5">
      <c r="B86" s="1023"/>
      <c r="C86" s="1023"/>
      <c r="D86" s="255" t="s">
        <v>1216</v>
      </c>
      <c r="E86" s="372"/>
      <c r="F86" s="372"/>
      <c r="G86" s="372"/>
      <c r="H86" s="1022"/>
      <c r="I86" s="1022"/>
      <c r="J86" s="1072"/>
      <c r="K86" s="1072"/>
      <c r="L86" s="1072"/>
      <c r="M86" s="1072"/>
      <c r="N86" s="1072"/>
      <c r="O86" s="1072"/>
      <c r="P86" s="1072"/>
      <c r="Q86" s="1094"/>
      <c r="R86" s="1072"/>
      <c r="S86" s="1070"/>
      <c r="T86" s="1072"/>
      <c r="U86" s="1072"/>
      <c r="V86" s="1072"/>
      <c r="W86" s="1072"/>
      <c r="X86" s="1072"/>
      <c r="Y86" s="1072"/>
      <c r="Z86" s="1072"/>
      <c r="AA86" s="1072"/>
      <c r="AB86" s="1072"/>
      <c r="AC86" s="1072"/>
      <c r="AD86" s="1072"/>
      <c r="AE86" s="1109"/>
      <c r="AF86" s="1072"/>
      <c r="AG86" s="1072"/>
      <c r="AH86" s="1072"/>
      <c r="AI86" s="1072"/>
      <c r="AJ86" s="1072"/>
    </row>
    <row r="87" spans="2:36" ht="101.25">
      <c r="B87" s="578" t="s">
        <v>704</v>
      </c>
      <c r="C87" s="591"/>
      <c r="D87" s="255" t="s">
        <v>1219</v>
      </c>
      <c r="E87" s="372"/>
      <c r="F87" s="372"/>
      <c r="G87" s="372"/>
      <c r="H87" s="593" t="s">
        <v>722</v>
      </c>
      <c r="I87" s="593" t="s">
        <v>723</v>
      </c>
      <c r="J87" s="373"/>
      <c r="K87" s="372">
        <v>1</v>
      </c>
      <c r="L87" s="372"/>
      <c r="M87" s="372"/>
      <c r="N87" s="372"/>
      <c r="O87" s="372"/>
      <c r="P87" s="372"/>
      <c r="Q87" s="372"/>
      <c r="R87" s="372"/>
      <c r="S87" s="376"/>
      <c r="T87" s="372"/>
      <c r="U87" s="372"/>
      <c r="V87" s="372"/>
      <c r="W87" s="372"/>
      <c r="X87" s="372"/>
      <c r="Y87" s="372"/>
      <c r="Z87" s="372"/>
      <c r="AA87" s="372"/>
      <c r="AB87" s="372"/>
      <c r="AC87" s="400">
        <v>4120000</v>
      </c>
      <c r="AD87" s="372"/>
      <c r="AE87" s="401">
        <f>SUM(P87:AC87)</f>
        <v>4120000</v>
      </c>
      <c r="AF87" s="372"/>
      <c r="AG87" s="261"/>
      <c r="AH87" s="372"/>
      <c r="AI87" s="372"/>
      <c r="AJ87" s="372"/>
    </row>
    <row r="88" spans="2:36" ht="33.75">
      <c r="B88" s="1059" t="s">
        <v>728</v>
      </c>
      <c r="C88" s="591"/>
      <c r="D88" s="255" t="s">
        <v>1220</v>
      </c>
      <c r="E88" s="372"/>
      <c r="F88" s="399"/>
      <c r="G88" s="399"/>
      <c r="H88" s="1089" t="s">
        <v>729</v>
      </c>
      <c r="I88" s="1089" t="s">
        <v>730</v>
      </c>
      <c r="J88" s="1071"/>
      <c r="K88" s="1081">
        <v>30</v>
      </c>
      <c r="L88" s="1071"/>
      <c r="M88" s="1071"/>
      <c r="N88" s="1071"/>
      <c r="O88" s="1071"/>
      <c r="P88" s="1071"/>
      <c r="Q88" s="1071"/>
      <c r="R88" s="1071"/>
      <c r="S88" s="1071"/>
      <c r="T88" s="1071"/>
      <c r="U88" s="1071"/>
      <c r="V88" s="1071"/>
      <c r="W88" s="1071"/>
      <c r="X88" s="1071"/>
      <c r="Y88" s="1071"/>
      <c r="Z88" s="1071"/>
      <c r="AA88" s="1071"/>
      <c r="AB88" s="1071"/>
      <c r="AC88" s="1092">
        <v>12500000</v>
      </c>
      <c r="AD88" s="1071"/>
      <c r="AE88" s="1092">
        <f>SUM(O88:AD89)</f>
        <v>12500000</v>
      </c>
      <c r="AF88" s="1071"/>
      <c r="AG88" s="1071"/>
      <c r="AH88" s="1071"/>
      <c r="AI88" s="1071"/>
      <c r="AJ88" s="1071"/>
    </row>
    <row r="89" spans="2:36" ht="45">
      <c r="B89" s="1060"/>
      <c r="C89" s="591"/>
      <c r="D89" s="255" t="s">
        <v>1221</v>
      </c>
      <c r="E89" s="372"/>
      <c r="F89" s="399"/>
      <c r="G89" s="399"/>
      <c r="H89" s="1090"/>
      <c r="I89" s="1090"/>
      <c r="J89" s="1072"/>
      <c r="K89" s="1082"/>
      <c r="L89" s="1072"/>
      <c r="M89" s="1072"/>
      <c r="N89" s="1072"/>
      <c r="O89" s="1072"/>
      <c r="P89" s="1072"/>
      <c r="Q89" s="1072"/>
      <c r="R89" s="1072"/>
      <c r="S89" s="1072"/>
      <c r="T89" s="1072"/>
      <c r="U89" s="1072"/>
      <c r="V89" s="1072"/>
      <c r="W89" s="1072"/>
      <c r="X89" s="1072"/>
      <c r="Y89" s="1072"/>
      <c r="Z89" s="1072"/>
      <c r="AA89" s="1072"/>
      <c r="AB89" s="1072"/>
      <c r="AC89" s="1094"/>
      <c r="AD89" s="1072"/>
      <c r="AE89" s="1094"/>
      <c r="AF89" s="1072"/>
      <c r="AG89" s="1072"/>
      <c r="AH89" s="1072"/>
      <c r="AI89" s="1072"/>
      <c r="AJ89" s="1072"/>
    </row>
    <row r="90" spans="2:36" ht="33.75">
      <c r="B90" s="1023" t="s">
        <v>1073</v>
      </c>
      <c r="C90" s="1023"/>
      <c r="D90" s="255" t="s">
        <v>1222</v>
      </c>
      <c r="E90" s="372"/>
      <c r="F90" s="399"/>
      <c r="G90" s="399"/>
      <c r="H90" s="1022" t="s">
        <v>735</v>
      </c>
      <c r="I90" s="1022" t="s">
        <v>736</v>
      </c>
      <c r="J90" s="1071"/>
      <c r="K90" s="1071">
        <v>20</v>
      </c>
      <c r="L90" s="1071"/>
      <c r="M90" s="1071"/>
      <c r="N90" s="1071"/>
      <c r="O90" s="1071"/>
      <c r="P90" s="1071"/>
      <c r="Q90" s="1071"/>
      <c r="R90" s="1071"/>
      <c r="S90" s="1071"/>
      <c r="T90" s="1071"/>
      <c r="U90" s="1071"/>
      <c r="V90" s="1071"/>
      <c r="W90" s="1071"/>
      <c r="X90" s="1071"/>
      <c r="Y90" s="1071"/>
      <c r="Z90" s="1071"/>
      <c r="AA90" s="1071"/>
      <c r="AB90" s="1071"/>
      <c r="AC90" s="1092">
        <v>27300000</v>
      </c>
      <c r="AD90" s="1071"/>
      <c r="AE90" s="1092">
        <f>SUM(P90:AD92)</f>
        <v>27300000</v>
      </c>
      <c r="AF90" s="1071"/>
      <c r="AG90" s="1071"/>
      <c r="AH90" s="1071"/>
      <c r="AI90" s="1071"/>
      <c r="AJ90" s="1071"/>
    </row>
    <row r="91" spans="2:36" ht="33.75">
      <c r="B91" s="1023"/>
      <c r="C91" s="1023"/>
      <c r="D91" s="255" t="s">
        <v>1224</v>
      </c>
      <c r="E91" s="372"/>
      <c r="F91" s="372"/>
      <c r="G91" s="372"/>
      <c r="H91" s="1022"/>
      <c r="I91" s="1022"/>
      <c r="J91" s="1087"/>
      <c r="K91" s="1087"/>
      <c r="L91" s="1087"/>
      <c r="M91" s="1087"/>
      <c r="N91" s="1087"/>
      <c r="O91" s="1087"/>
      <c r="P91" s="1087"/>
      <c r="Q91" s="1087"/>
      <c r="R91" s="1087"/>
      <c r="S91" s="1087"/>
      <c r="T91" s="1087"/>
      <c r="U91" s="1087"/>
      <c r="V91" s="1087"/>
      <c r="W91" s="1087"/>
      <c r="X91" s="1087"/>
      <c r="Y91" s="1087"/>
      <c r="Z91" s="1087"/>
      <c r="AA91" s="1087"/>
      <c r="AB91" s="1087"/>
      <c r="AC91" s="1093"/>
      <c r="AD91" s="1087"/>
      <c r="AE91" s="1093"/>
      <c r="AF91" s="1087"/>
      <c r="AG91" s="1087"/>
      <c r="AH91" s="1087"/>
      <c r="AI91" s="1087"/>
      <c r="AJ91" s="1087"/>
    </row>
    <row r="92" spans="2:36" ht="56.25">
      <c r="B92" s="1023"/>
      <c r="C92" s="1023"/>
      <c r="D92" s="255" t="s">
        <v>1223</v>
      </c>
      <c r="E92" s="372"/>
      <c r="F92" s="372"/>
      <c r="G92" s="372"/>
      <c r="H92" s="1022"/>
      <c r="I92" s="1022"/>
      <c r="J92" s="1072"/>
      <c r="K92" s="1072"/>
      <c r="L92" s="1072"/>
      <c r="M92" s="1072"/>
      <c r="N92" s="1072"/>
      <c r="O92" s="1072"/>
      <c r="P92" s="1072"/>
      <c r="Q92" s="1072"/>
      <c r="R92" s="1072"/>
      <c r="S92" s="1072"/>
      <c r="T92" s="1072"/>
      <c r="U92" s="1072"/>
      <c r="V92" s="1072"/>
      <c r="W92" s="1072"/>
      <c r="X92" s="1072"/>
      <c r="Y92" s="1072"/>
      <c r="Z92" s="1072"/>
      <c r="AA92" s="1072"/>
      <c r="AB92" s="1072"/>
      <c r="AC92" s="1094"/>
      <c r="AD92" s="1072"/>
      <c r="AE92" s="1094"/>
      <c r="AF92" s="1072"/>
      <c r="AG92" s="1072"/>
      <c r="AH92" s="1072"/>
      <c r="AI92" s="1072"/>
      <c r="AJ92" s="1072"/>
    </row>
    <row r="93" spans="2:36" ht="33.75">
      <c r="B93" s="1023" t="s">
        <v>1074</v>
      </c>
      <c r="C93" s="1023"/>
      <c r="D93" s="255" t="s">
        <v>1225</v>
      </c>
      <c r="E93" s="372"/>
      <c r="F93" s="372"/>
      <c r="G93" s="372"/>
      <c r="H93" s="1022" t="s">
        <v>740</v>
      </c>
      <c r="I93" s="1022" t="s">
        <v>741</v>
      </c>
      <c r="J93" s="1071"/>
      <c r="K93" s="1071">
        <v>5</v>
      </c>
      <c r="L93" s="1071"/>
      <c r="M93" s="1071"/>
      <c r="N93" s="1071"/>
      <c r="O93" s="1092">
        <v>18540000</v>
      </c>
      <c r="P93" s="1071"/>
      <c r="Q93" s="1071"/>
      <c r="R93" s="1071"/>
      <c r="S93" s="1068"/>
      <c r="T93" s="1068"/>
      <c r="U93" s="1068"/>
      <c r="V93" s="1068"/>
      <c r="W93" s="1068"/>
      <c r="X93" s="1068"/>
      <c r="Y93" s="1068"/>
      <c r="Z93" s="1068"/>
      <c r="AA93" s="1068"/>
      <c r="AB93" s="1068"/>
      <c r="AC93" s="1068"/>
      <c r="AD93" s="1068"/>
      <c r="AE93" s="1068">
        <f>SUM(N93:AD94)</f>
        <v>18540000</v>
      </c>
      <c r="AF93" s="1068"/>
      <c r="AG93" s="1068"/>
      <c r="AH93" s="1068"/>
      <c r="AI93" s="1068"/>
      <c r="AJ93" s="1068"/>
    </row>
    <row r="94" spans="2:36" ht="33.75">
      <c r="B94" s="1023"/>
      <c r="C94" s="1023"/>
      <c r="D94" s="255" t="s">
        <v>1226</v>
      </c>
      <c r="E94" s="372"/>
      <c r="F94" s="372"/>
      <c r="G94" s="372"/>
      <c r="H94" s="1022"/>
      <c r="I94" s="1022"/>
      <c r="J94" s="1072"/>
      <c r="K94" s="1072"/>
      <c r="L94" s="1072"/>
      <c r="M94" s="1072"/>
      <c r="N94" s="1072"/>
      <c r="O94" s="1094"/>
      <c r="P94" s="1072"/>
      <c r="Q94" s="1072"/>
      <c r="R94" s="1072"/>
      <c r="S94" s="1069"/>
      <c r="T94" s="1069"/>
      <c r="U94" s="1069"/>
      <c r="V94" s="1069"/>
      <c r="W94" s="1069"/>
      <c r="X94" s="1069"/>
      <c r="Y94" s="1069"/>
      <c r="Z94" s="1069"/>
      <c r="AA94" s="1069"/>
      <c r="AB94" s="1069"/>
      <c r="AC94" s="1069"/>
      <c r="AD94" s="1069"/>
      <c r="AE94" s="1069"/>
      <c r="AF94" s="1069"/>
      <c r="AG94" s="1069"/>
      <c r="AH94" s="1069"/>
      <c r="AI94" s="1069"/>
      <c r="AJ94" s="1069"/>
    </row>
    <row r="95" spans="2:36" ht="45">
      <c r="B95" s="1023" t="s">
        <v>704</v>
      </c>
      <c r="C95" s="1023"/>
      <c r="D95" s="255" t="s">
        <v>1227</v>
      </c>
      <c r="E95" s="372"/>
      <c r="F95" s="372"/>
      <c r="G95" s="372"/>
      <c r="H95" s="1022" t="s">
        <v>744</v>
      </c>
      <c r="I95" s="1022" t="s">
        <v>745</v>
      </c>
      <c r="J95" s="1071"/>
      <c r="K95" s="1071">
        <v>2</v>
      </c>
      <c r="L95" s="1071"/>
      <c r="M95" s="1071"/>
      <c r="N95" s="1071"/>
      <c r="O95" s="1071"/>
      <c r="P95" s="1071"/>
      <c r="Q95" s="1071"/>
      <c r="R95" s="1071"/>
      <c r="S95" s="1071"/>
      <c r="T95" s="1071"/>
      <c r="U95" s="1071"/>
      <c r="V95" s="1071"/>
      <c r="W95" s="1071"/>
      <c r="X95" s="1071"/>
      <c r="Y95" s="1071"/>
      <c r="Z95" s="1071"/>
      <c r="AA95" s="1071"/>
      <c r="AB95" s="1071"/>
      <c r="AC95" s="1092">
        <v>8250000</v>
      </c>
      <c r="AD95" s="1071"/>
      <c r="AE95" s="1092">
        <f>SUM(M95:AD96)</f>
        <v>8250000</v>
      </c>
      <c r="AF95" s="1071"/>
      <c r="AG95" s="1071"/>
      <c r="AH95" s="1071"/>
      <c r="AI95" s="1071"/>
      <c r="AJ95" s="1071"/>
    </row>
    <row r="96" spans="2:36" ht="33.75">
      <c r="B96" s="1023"/>
      <c r="C96" s="1023"/>
      <c r="D96" s="255" t="s">
        <v>1228</v>
      </c>
      <c r="E96" s="372"/>
      <c r="F96" s="372"/>
      <c r="G96" s="372"/>
      <c r="H96" s="1022"/>
      <c r="I96" s="1022"/>
      <c r="J96" s="1072"/>
      <c r="K96" s="1072"/>
      <c r="L96" s="1072"/>
      <c r="M96" s="1072"/>
      <c r="N96" s="1072"/>
      <c r="O96" s="1072"/>
      <c r="P96" s="1072"/>
      <c r="Q96" s="1072"/>
      <c r="R96" s="1072"/>
      <c r="S96" s="1072"/>
      <c r="T96" s="1072"/>
      <c r="U96" s="1072"/>
      <c r="V96" s="1072"/>
      <c r="W96" s="1072"/>
      <c r="X96" s="1072"/>
      <c r="Y96" s="1072"/>
      <c r="Z96" s="1072"/>
      <c r="AA96" s="1072"/>
      <c r="AB96" s="1072"/>
      <c r="AC96" s="1094"/>
      <c r="AD96" s="1072"/>
      <c r="AE96" s="1094"/>
      <c r="AF96" s="1072"/>
      <c r="AG96" s="1072"/>
      <c r="AH96" s="1072"/>
      <c r="AI96" s="1072"/>
      <c r="AJ96" s="1072"/>
    </row>
    <row r="97" spans="2:36" ht="11.25">
      <c r="B97" s="1023" t="s">
        <v>704</v>
      </c>
      <c r="C97" s="1023"/>
      <c r="D97" s="1023" t="s">
        <v>1230</v>
      </c>
      <c r="E97" s="372"/>
      <c r="F97" s="372"/>
      <c r="G97" s="372"/>
      <c r="H97" s="1022" t="s">
        <v>1229</v>
      </c>
      <c r="I97" s="1022" t="s">
        <v>747</v>
      </c>
      <c r="J97" s="1091"/>
      <c r="K97" s="1091">
        <v>1</v>
      </c>
      <c r="L97" s="1071"/>
      <c r="M97" s="1071"/>
      <c r="N97" s="1071"/>
      <c r="O97" s="1071"/>
      <c r="P97" s="1071"/>
      <c r="Q97" s="1071"/>
      <c r="R97" s="1071"/>
      <c r="S97" s="1092">
        <v>12350000</v>
      </c>
      <c r="T97" s="1110"/>
      <c r="U97" s="1110"/>
      <c r="V97" s="1110"/>
      <c r="W97" s="1110"/>
      <c r="X97" s="1110"/>
      <c r="Y97" s="1110"/>
      <c r="Z97" s="1110"/>
      <c r="AA97" s="1110"/>
      <c r="AB97" s="1110"/>
      <c r="AC97" s="1110"/>
      <c r="AD97" s="1110"/>
      <c r="AE97" s="1092">
        <f>SUM(N97:AD100)</f>
        <v>12350000</v>
      </c>
      <c r="AF97" s="1071"/>
      <c r="AG97" s="1071"/>
      <c r="AH97" s="1071"/>
      <c r="AI97" s="1071"/>
      <c r="AJ97" s="1071"/>
    </row>
    <row r="98" spans="2:36" ht="11.25">
      <c r="B98" s="1023"/>
      <c r="C98" s="1023"/>
      <c r="D98" s="1023"/>
      <c r="E98" s="372"/>
      <c r="F98" s="372"/>
      <c r="G98" s="372"/>
      <c r="H98" s="1022"/>
      <c r="I98" s="1022"/>
      <c r="J98" s="1087"/>
      <c r="K98" s="1087"/>
      <c r="L98" s="1087"/>
      <c r="M98" s="1087"/>
      <c r="N98" s="1087"/>
      <c r="O98" s="1087"/>
      <c r="P98" s="1087"/>
      <c r="Q98" s="1087"/>
      <c r="R98" s="1087"/>
      <c r="S98" s="1093"/>
      <c r="T98" s="1111"/>
      <c r="U98" s="1111"/>
      <c r="V98" s="1111"/>
      <c r="W98" s="1111"/>
      <c r="X98" s="1111"/>
      <c r="Y98" s="1111"/>
      <c r="Z98" s="1111"/>
      <c r="AA98" s="1111"/>
      <c r="AB98" s="1111"/>
      <c r="AC98" s="1111"/>
      <c r="AD98" s="1111"/>
      <c r="AE98" s="1093"/>
      <c r="AF98" s="1087"/>
      <c r="AG98" s="1087"/>
      <c r="AH98" s="1087"/>
      <c r="AI98" s="1087"/>
      <c r="AJ98" s="1087"/>
    </row>
    <row r="99" spans="2:36" ht="11.25">
      <c r="B99" s="1023"/>
      <c r="C99" s="1023"/>
      <c r="D99" s="1023"/>
      <c r="E99" s="372"/>
      <c r="F99" s="372"/>
      <c r="G99" s="372"/>
      <c r="H99" s="1022"/>
      <c r="I99" s="1022"/>
      <c r="J99" s="1087"/>
      <c r="K99" s="1087"/>
      <c r="L99" s="1087"/>
      <c r="M99" s="1087"/>
      <c r="N99" s="1087"/>
      <c r="O99" s="1087"/>
      <c r="P99" s="1087"/>
      <c r="Q99" s="1087"/>
      <c r="R99" s="1087"/>
      <c r="S99" s="1093"/>
      <c r="T99" s="1111"/>
      <c r="U99" s="1111"/>
      <c r="V99" s="1111"/>
      <c r="W99" s="1111"/>
      <c r="X99" s="1111"/>
      <c r="Y99" s="1111"/>
      <c r="Z99" s="1111"/>
      <c r="AA99" s="1111"/>
      <c r="AB99" s="1111"/>
      <c r="AC99" s="1111"/>
      <c r="AD99" s="1111"/>
      <c r="AE99" s="1093"/>
      <c r="AF99" s="1087"/>
      <c r="AG99" s="1087"/>
      <c r="AH99" s="1087"/>
      <c r="AI99" s="1087"/>
      <c r="AJ99" s="1087"/>
    </row>
    <row r="100" spans="2:36" ht="11.25">
      <c r="B100" s="1023"/>
      <c r="C100" s="1023"/>
      <c r="D100" s="1023"/>
      <c r="E100" s="372"/>
      <c r="F100" s="372"/>
      <c r="G100" s="372"/>
      <c r="H100" s="1022"/>
      <c r="I100" s="1022"/>
      <c r="J100" s="1072"/>
      <c r="K100" s="1072"/>
      <c r="L100" s="1072"/>
      <c r="M100" s="1072"/>
      <c r="N100" s="1072"/>
      <c r="O100" s="1072"/>
      <c r="P100" s="1072"/>
      <c r="Q100" s="1072"/>
      <c r="R100" s="1072"/>
      <c r="S100" s="1094"/>
      <c r="T100" s="1112"/>
      <c r="U100" s="1112"/>
      <c r="V100" s="1112"/>
      <c r="W100" s="1112"/>
      <c r="X100" s="1112"/>
      <c r="Y100" s="1112"/>
      <c r="Z100" s="1112"/>
      <c r="AA100" s="1112"/>
      <c r="AB100" s="1112"/>
      <c r="AC100" s="1112"/>
      <c r="AD100" s="1112"/>
      <c r="AE100" s="1094"/>
      <c r="AF100" s="1072"/>
      <c r="AG100" s="1072"/>
      <c r="AH100" s="1072"/>
      <c r="AI100" s="1072"/>
      <c r="AJ100" s="1072"/>
    </row>
    <row r="101" spans="2:36" ht="11.25">
      <c r="B101" s="1023" t="s">
        <v>734</v>
      </c>
      <c r="C101" s="1023"/>
      <c r="D101" s="1023" t="s">
        <v>1231</v>
      </c>
      <c r="E101" s="372"/>
      <c r="F101" s="372"/>
      <c r="G101" s="372"/>
      <c r="H101" s="1022" t="s">
        <v>750</v>
      </c>
      <c r="I101" s="1022" t="s">
        <v>751</v>
      </c>
      <c r="J101" s="1071"/>
      <c r="K101" s="1071">
        <v>200</v>
      </c>
      <c r="L101" s="1071"/>
      <c r="M101" s="1071"/>
      <c r="N101" s="1071"/>
      <c r="O101" s="1071"/>
      <c r="P101" s="1071"/>
      <c r="Q101" s="1071"/>
      <c r="R101" s="1071"/>
      <c r="S101" s="1071"/>
      <c r="T101" s="1071"/>
      <c r="U101" s="1071"/>
      <c r="V101" s="1071"/>
      <c r="W101" s="1071"/>
      <c r="X101" s="1071"/>
      <c r="Y101" s="1071"/>
      <c r="Z101" s="1071"/>
      <c r="AA101" s="1071"/>
      <c r="AB101" s="1071"/>
      <c r="AC101" s="1071"/>
      <c r="AD101" s="1071"/>
      <c r="AE101" s="1071">
        <f>SUM(N101:AD104)</f>
        <v>0</v>
      </c>
      <c r="AF101" s="1071"/>
      <c r="AG101" s="1071"/>
      <c r="AH101" s="1071"/>
      <c r="AI101" s="1071"/>
      <c r="AJ101" s="1071"/>
    </row>
    <row r="102" spans="2:36" ht="11.25">
      <c r="B102" s="1023"/>
      <c r="C102" s="1023"/>
      <c r="D102" s="1023"/>
      <c r="E102" s="372"/>
      <c r="F102" s="372"/>
      <c r="G102" s="372"/>
      <c r="H102" s="1022"/>
      <c r="I102" s="1022"/>
      <c r="J102" s="1087"/>
      <c r="K102" s="1087"/>
      <c r="L102" s="1087"/>
      <c r="M102" s="1087"/>
      <c r="N102" s="1087"/>
      <c r="O102" s="1087"/>
      <c r="P102" s="1087"/>
      <c r="Q102" s="1087"/>
      <c r="R102" s="1087"/>
      <c r="S102" s="1087"/>
      <c r="T102" s="1087"/>
      <c r="U102" s="1087"/>
      <c r="V102" s="1087"/>
      <c r="W102" s="1087"/>
      <c r="X102" s="1087"/>
      <c r="Y102" s="1087"/>
      <c r="Z102" s="1087"/>
      <c r="AA102" s="1087"/>
      <c r="AB102" s="1087"/>
      <c r="AC102" s="1087"/>
      <c r="AD102" s="1087"/>
      <c r="AE102" s="1087"/>
      <c r="AF102" s="1087"/>
      <c r="AG102" s="1087"/>
      <c r="AH102" s="1087"/>
      <c r="AI102" s="1087"/>
      <c r="AJ102" s="1087"/>
    </row>
    <row r="103" spans="2:36" ht="11.25">
      <c r="B103" s="1023"/>
      <c r="C103" s="1023"/>
      <c r="D103" s="1023"/>
      <c r="E103" s="372"/>
      <c r="F103" s="372"/>
      <c r="G103" s="372"/>
      <c r="H103" s="1022"/>
      <c r="I103" s="1022"/>
      <c r="J103" s="1087"/>
      <c r="K103" s="1087"/>
      <c r="L103" s="1087"/>
      <c r="M103" s="1087"/>
      <c r="N103" s="1087"/>
      <c r="O103" s="1087"/>
      <c r="P103" s="1087"/>
      <c r="Q103" s="1087"/>
      <c r="R103" s="1087"/>
      <c r="S103" s="1087"/>
      <c r="T103" s="1087"/>
      <c r="U103" s="1087"/>
      <c r="V103" s="1087"/>
      <c r="W103" s="1087"/>
      <c r="X103" s="1087"/>
      <c r="Y103" s="1087"/>
      <c r="Z103" s="1087"/>
      <c r="AA103" s="1087"/>
      <c r="AB103" s="1087"/>
      <c r="AC103" s="1087"/>
      <c r="AD103" s="1087"/>
      <c r="AE103" s="1087"/>
      <c r="AF103" s="1087"/>
      <c r="AG103" s="1087"/>
      <c r="AH103" s="1087"/>
      <c r="AI103" s="1087"/>
      <c r="AJ103" s="1087"/>
    </row>
    <row r="104" spans="2:36" ht="11.25">
      <c r="B104" s="1023"/>
      <c r="C104" s="1023"/>
      <c r="D104" s="1023"/>
      <c r="E104" s="372"/>
      <c r="F104" s="372"/>
      <c r="G104" s="372"/>
      <c r="H104" s="1022"/>
      <c r="I104" s="1022"/>
      <c r="J104" s="1072"/>
      <c r="K104" s="1072"/>
      <c r="L104" s="1072"/>
      <c r="M104" s="1072"/>
      <c r="N104" s="1072"/>
      <c r="O104" s="1072"/>
      <c r="P104" s="1072"/>
      <c r="Q104" s="1072"/>
      <c r="R104" s="1072"/>
      <c r="S104" s="1072"/>
      <c r="T104" s="1072"/>
      <c r="U104" s="1072"/>
      <c r="V104" s="1072"/>
      <c r="W104" s="1072"/>
      <c r="X104" s="1072"/>
      <c r="Y104" s="1072"/>
      <c r="Z104" s="1072"/>
      <c r="AA104" s="1072"/>
      <c r="AB104" s="1072"/>
      <c r="AC104" s="1072"/>
      <c r="AD104" s="1072"/>
      <c r="AE104" s="1072"/>
      <c r="AF104" s="1072"/>
      <c r="AG104" s="1072"/>
      <c r="AH104" s="1072"/>
      <c r="AI104" s="1072"/>
      <c r="AJ104" s="1072"/>
    </row>
    <row r="105" spans="2:36" ht="11.25">
      <c r="B105" s="1059" t="s">
        <v>712</v>
      </c>
      <c r="C105" s="1023"/>
      <c r="D105" s="1023" t="s">
        <v>1232</v>
      </c>
      <c r="E105" s="372"/>
      <c r="F105" s="372"/>
      <c r="G105" s="372"/>
      <c r="H105" s="1022" t="s">
        <v>754</v>
      </c>
      <c r="I105" s="1022" t="s">
        <v>755</v>
      </c>
      <c r="J105" s="1091"/>
      <c r="K105" s="1091">
        <v>0.2</v>
      </c>
      <c r="L105" s="1071"/>
      <c r="M105" s="1071"/>
      <c r="N105" s="1071"/>
      <c r="O105" s="1071"/>
      <c r="P105" s="1071"/>
      <c r="Q105" s="1092">
        <v>65900000</v>
      </c>
      <c r="R105" s="1071"/>
      <c r="S105" s="1071"/>
      <c r="T105" s="1071"/>
      <c r="U105" s="1071"/>
      <c r="V105" s="1071"/>
      <c r="W105" s="1071"/>
      <c r="X105" s="1071"/>
      <c r="Y105" s="1071"/>
      <c r="Z105" s="1071"/>
      <c r="AA105" s="1071"/>
      <c r="AB105" s="1071"/>
      <c r="AC105" s="1071"/>
      <c r="AD105" s="1071"/>
      <c r="AE105" s="1092">
        <f>SUM(N105:AD108)</f>
        <v>65900000</v>
      </c>
      <c r="AF105" s="1071"/>
      <c r="AG105" s="1071"/>
      <c r="AH105" s="1071"/>
      <c r="AI105" s="1071"/>
      <c r="AJ105" s="1071"/>
    </row>
    <row r="106" spans="2:36" ht="11.25">
      <c r="B106" s="1088"/>
      <c r="C106" s="1023"/>
      <c r="D106" s="1023"/>
      <c r="E106" s="372"/>
      <c r="F106" s="372"/>
      <c r="G106" s="372"/>
      <c r="H106" s="1022"/>
      <c r="I106" s="1022"/>
      <c r="J106" s="1087"/>
      <c r="K106" s="1087"/>
      <c r="L106" s="1087"/>
      <c r="M106" s="1087"/>
      <c r="N106" s="1087"/>
      <c r="O106" s="1087"/>
      <c r="P106" s="1087"/>
      <c r="Q106" s="1093"/>
      <c r="R106" s="1087"/>
      <c r="S106" s="1087"/>
      <c r="T106" s="1087"/>
      <c r="U106" s="1087"/>
      <c r="V106" s="1087"/>
      <c r="W106" s="1087"/>
      <c r="X106" s="1087"/>
      <c r="Y106" s="1087"/>
      <c r="Z106" s="1087"/>
      <c r="AA106" s="1087"/>
      <c r="AB106" s="1087"/>
      <c r="AC106" s="1087"/>
      <c r="AD106" s="1087"/>
      <c r="AE106" s="1093"/>
      <c r="AF106" s="1087"/>
      <c r="AG106" s="1087"/>
      <c r="AH106" s="1087"/>
      <c r="AI106" s="1087"/>
      <c r="AJ106" s="1087"/>
    </row>
    <row r="107" spans="2:36" ht="11.25">
      <c r="B107" s="1088"/>
      <c r="C107" s="1023"/>
      <c r="D107" s="1023"/>
      <c r="E107" s="372"/>
      <c r="F107" s="372"/>
      <c r="G107" s="372"/>
      <c r="H107" s="1022"/>
      <c r="I107" s="1022"/>
      <c r="J107" s="1087"/>
      <c r="K107" s="1087"/>
      <c r="L107" s="1087"/>
      <c r="M107" s="1087"/>
      <c r="N107" s="1087"/>
      <c r="O107" s="1087"/>
      <c r="P107" s="1087"/>
      <c r="Q107" s="1093"/>
      <c r="R107" s="1087"/>
      <c r="S107" s="1087"/>
      <c r="T107" s="1087"/>
      <c r="U107" s="1087"/>
      <c r="V107" s="1087"/>
      <c r="W107" s="1087"/>
      <c r="X107" s="1087"/>
      <c r="Y107" s="1087"/>
      <c r="Z107" s="1087"/>
      <c r="AA107" s="1087"/>
      <c r="AB107" s="1087"/>
      <c r="AC107" s="1087"/>
      <c r="AD107" s="1087"/>
      <c r="AE107" s="1093"/>
      <c r="AF107" s="1087"/>
      <c r="AG107" s="1087"/>
      <c r="AH107" s="1087"/>
      <c r="AI107" s="1087"/>
      <c r="AJ107" s="1087"/>
    </row>
    <row r="108" spans="2:36" ht="11.25">
      <c r="B108" s="1088"/>
      <c r="C108" s="1023"/>
      <c r="D108" s="1023"/>
      <c r="E108" s="372"/>
      <c r="F108" s="372"/>
      <c r="G108" s="372"/>
      <c r="H108" s="1022"/>
      <c r="I108" s="1022"/>
      <c r="J108" s="1072"/>
      <c r="K108" s="1072"/>
      <c r="L108" s="1072"/>
      <c r="M108" s="1072"/>
      <c r="N108" s="1072"/>
      <c r="O108" s="1072"/>
      <c r="P108" s="1072"/>
      <c r="Q108" s="1094"/>
      <c r="R108" s="1072"/>
      <c r="S108" s="1072"/>
      <c r="T108" s="1072"/>
      <c r="U108" s="1072"/>
      <c r="V108" s="1072"/>
      <c r="W108" s="1072"/>
      <c r="X108" s="1072"/>
      <c r="Y108" s="1072"/>
      <c r="Z108" s="1072"/>
      <c r="AA108" s="1072"/>
      <c r="AB108" s="1072"/>
      <c r="AC108" s="1072"/>
      <c r="AD108" s="1072"/>
      <c r="AE108" s="1094"/>
      <c r="AF108" s="1072"/>
      <c r="AG108" s="1072"/>
      <c r="AH108" s="1072"/>
      <c r="AI108" s="1072"/>
      <c r="AJ108" s="1072"/>
    </row>
    <row r="109" spans="2:36" ht="11.25">
      <c r="B109" s="1088"/>
      <c r="C109" s="1023"/>
      <c r="D109" s="1023" t="s">
        <v>1233</v>
      </c>
      <c r="E109" s="372"/>
      <c r="F109" s="372"/>
      <c r="G109" s="372"/>
      <c r="H109" s="1022" t="s">
        <v>761</v>
      </c>
      <c r="I109" s="1022" t="s">
        <v>762</v>
      </c>
      <c r="J109" s="1071"/>
      <c r="K109" s="1071">
        <v>1</v>
      </c>
      <c r="L109" s="1071"/>
      <c r="M109" s="1071"/>
      <c r="N109" s="1071"/>
      <c r="O109" s="1071"/>
      <c r="P109" s="1071"/>
      <c r="Q109" s="1071"/>
      <c r="R109" s="1071"/>
      <c r="S109" s="1071"/>
      <c r="T109" s="1071"/>
      <c r="U109" s="1071"/>
      <c r="V109" s="1071"/>
      <c r="W109" s="1071"/>
      <c r="X109" s="1071"/>
      <c r="Y109" s="1071"/>
      <c r="Z109" s="1071"/>
      <c r="AA109" s="1071"/>
      <c r="AB109" s="1071"/>
      <c r="AC109" s="1092">
        <v>90000000</v>
      </c>
      <c r="AD109" s="1071"/>
      <c r="AE109" s="1092">
        <f>SUM(N109:AD112)</f>
        <v>90000000</v>
      </c>
      <c r="AF109" s="1071"/>
      <c r="AG109" s="1071"/>
      <c r="AH109" s="1071"/>
      <c r="AI109" s="1071"/>
      <c r="AJ109" s="1071"/>
    </row>
    <row r="110" spans="2:36" ht="11.25">
      <c r="B110" s="1088"/>
      <c r="C110" s="1023"/>
      <c r="D110" s="1023"/>
      <c r="E110" s="372"/>
      <c r="F110" s="372"/>
      <c r="G110" s="372"/>
      <c r="H110" s="1022"/>
      <c r="I110" s="1022"/>
      <c r="J110" s="1087"/>
      <c r="K110" s="1087"/>
      <c r="L110" s="1087"/>
      <c r="M110" s="1087"/>
      <c r="N110" s="1087"/>
      <c r="O110" s="1087"/>
      <c r="P110" s="1087"/>
      <c r="Q110" s="1087"/>
      <c r="R110" s="1087"/>
      <c r="S110" s="1087"/>
      <c r="T110" s="1087"/>
      <c r="U110" s="1087"/>
      <c r="V110" s="1087"/>
      <c r="W110" s="1087"/>
      <c r="X110" s="1087"/>
      <c r="Y110" s="1087"/>
      <c r="Z110" s="1087"/>
      <c r="AA110" s="1087"/>
      <c r="AB110" s="1087"/>
      <c r="AC110" s="1093"/>
      <c r="AD110" s="1087"/>
      <c r="AE110" s="1093"/>
      <c r="AF110" s="1087"/>
      <c r="AG110" s="1087"/>
      <c r="AH110" s="1087"/>
      <c r="AI110" s="1087"/>
      <c r="AJ110" s="1087"/>
    </row>
    <row r="111" spans="2:36" ht="11.25">
      <c r="B111" s="1088"/>
      <c r="C111" s="1023"/>
      <c r="D111" s="1023"/>
      <c r="E111" s="372"/>
      <c r="F111" s="372"/>
      <c r="G111" s="372"/>
      <c r="H111" s="1022"/>
      <c r="I111" s="1022"/>
      <c r="J111" s="1087"/>
      <c r="K111" s="1087"/>
      <c r="L111" s="1087"/>
      <c r="M111" s="1087"/>
      <c r="N111" s="1087"/>
      <c r="O111" s="1087"/>
      <c r="P111" s="1087"/>
      <c r="Q111" s="1087"/>
      <c r="R111" s="1087"/>
      <c r="S111" s="1087"/>
      <c r="T111" s="1087"/>
      <c r="U111" s="1087"/>
      <c r="V111" s="1087"/>
      <c r="W111" s="1087"/>
      <c r="X111" s="1087"/>
      <c r="Y111" s="1087"/>
      <c r="Z111" s="1087"/>
      <c r="AA111" s="1087"/>
      <c r="AB111" s="1087"/>
      <c r="AC111" s="1093"/>
      <c r="AD111" s="1087"/>
      <c r="AE111" s="1093"/>
      <c r="AF111" s="1087"/>
      <c r="AG111" s="1087"/>
      <c r="AH111" s="1087"/>
      <c r="AI111" s="1087"/>
      <c r="AJ111" s="1087"/>
    </row>
    <row r="112" spans="2:36" ht="11.25">
      <c r="B112" s="1060"/>
      <c r="C112" s="1023"/>
      <c r="D112" s="1023"/>
      <c r="E112" s="372"/>
      <c r="F112" s="372"/>
      <c r="G112" s="372"/>
      <c r="H112" s="1022"/>
      <c r="I112" s="1022"/>
      <c r="J112" s="1072"/>
      <c r="K112" s="1072"/>
      <c r="L112" s="1072"/>
      <c r="M112" s="1072"/>
      <c r="N112" s="1072"/>
      <c r="O112" s="1072"/>
      <c r="P112" s="1072"/>
      <c r="Q112" s="1072"/>
      <c r="R112" s="1072"/>
      <c r="S112" s="1072"/>
      <c r="T112" s="1072"/>
      <c r="U112" s="1072"/>
      <c r="V112" s="1072"/>
      <c r="W112" s="1072"/>
      <c r="X112" s="1072"/>
      <c r="Y112" s="1072"/>
      <c r="Z112" s="1072"/>
      <c r="AA112" s="1072"/>
      <c r="AB112" s="1072"/>
      <c r="AC112" s="1094"/>
      <c r="AD112" s="1072"/>
      <c r="AE112" s="1094"/>
      <c r="AF112" s="1072"/>
      <c r="AG112" s="1072"/>
      <c r="AH112" s="1072"/>
      <c r="AI112" s="1072"/>
      <c r="AJ112" s="1072"/>
    </row>
    <row r="113" spans="2:36" ht="33.75">
      <c r="B113" s="1059" t="s">
        <v>1234</v>
      </c>
      <c r="C113" s="591"/>
      <c r="D113" s="591" t="s">
        <v>1225</v>
      </c>
      <c r="E113" s="372"/>
      <c r="F113" s="372"/>
      <c r="G113" s="372"/>
      <c r="H113" s="1022" t="s">
        <v>766</v>
      </c>
      <c r="I113" s="1022" t="s">
        <v>767</v>
      </c>
      <c r="J113" s="1091"/>
      <c r="K113" s="1091">
        <v>0.97</v>
      </c>
      <c r="L113" s="1071"/>
      <c r="M113" s="1071"/>
      <c r="N113" s="1071"/>
      <c r="O113" s="1071"/>
      <c r="P113" s="1071"/>
      <c r="Q113" s="1071"/>
      <c r="R113" s="1071"/>
      <c r="S113" s="1071"/>
      <c r="T113" s="1071"/>
      <c r="U113" s="1071"/>
      <c r="V113" s="1071"/>
      <c r="W113" s="1071"/>
      <c r="X113" s="1071"/>
      <c r="Y113" s="1071"/>
      <c r="Z113" s="1071"/>
      <c r="AA113" s="1071"/>
      <c r="AB113" s="1071"/>
      <c r="AC113" s="1092">
        <v>61800000</v>
      </c>
      <c r="AD113" s="1071"/>
      <c r="AE113" s="1092">
        <f>SUM(N113:AD114)</f>
        <v>61800000</v>
      </c>
      <c r="AF113" s="1071"/>
      <c r="AG113" s="1071"/>
      <c r="AH113" s="1071"/>
      <c r="AI113" s="1071"/>
      <c r="AJ113" s="1071"/>
    </row>
    <row r="114" spans="2:36" ht="33.75">
      <c r="B114" s="1088"/>
      <c r="C114" s="591"/>
      <c r="D114" s="591" t="s">
        <v>1235</v>
      </c>
      <c r="E114" s="372"/>
      <c r="F114" s="372"/>
      <c r="G114" s="372"/>
      <c r="H114" s="1022"/>
      <c r="I114" s="1022"/>
      <c r="J114" s="1072"/>
      <c r="K114" s="1072"/>
      <c r="L114" s="1072"/>
      <c r="M114" s="1072"/>
      <c r="N114" s="1072"/>
      <c r="O114" s="1072"/>
      <c r="P114" s="1072"/>
      <c r="Q114" s="1072"/>
      <c r="R114" s="1072"/>
      <c r="S114" s="1072"/>
      <c r="T114" s="1072"/>
      <c r="U114" s="1072"/>
      <c r="V114" s="1072"/>
      <c r="W114" s="1072"/>
      <c r="X114" s="1072"/>
      <c r="Y114" s="1072"/>
      <c r="Z114" s="1072"/>
      <c r="AA114" s="1072"/>
      <c r="AB114" s="1072"/>
      <c r="AC114" s="1094"/>
      <c r="AD114" s="1072"/>
      <c r="AE114" s="1094"/>
      <c r="AF114" s="1072"/>
      <c r="AG114" s="1072"/>
      <c r="AH114" s="1072"/>
      <c r="AI114" s="1072"/>
      <c r="AJ114" s="1072"/>
    </row>
    <row r="115" spans="2:36" ht="11.25">
      <c r="B115" s="1023" t="s">
        <v>771</v>
      </c>
      <c r="C115" s="1023"/>
      <c r="D115" s="602"/>
      <c r="E115" s="372"/>
      <c r="F115" s="372"/>
      <c r="G115" s="372"/>
      <c r="H115" s="1022" t="s">
        <v>772</v>
      </c>
      <c r="I115" s="1022" t="s">
        <v>773</v>
      </c>
      <c r="J115" s="1071"/>
      <c r="K115" s="1071"/>
      <c r="L115" s="1071"/>
      <c r="M115" s="1071"/>
      <c r="N115" s="1071"/>
      <c r="O115" s="1071"/>
      <c r="P115" s="1071"/>
      <c r="Q115" s="1071"/>
      <c r="R115" s="1071"/>
      <c r="S115" s="1071"/>
      <c r="T115" s="1071"/>
      <c r="U115" s="1071"/>
      <c r="V115" s="1071"/>
      <c r="W115" s="1071"/>
      <c r="X115" s="1071"/>
      <c r="Y115" s="1071"/>
      <c r="Z115" s="1071"/>
      <c r="AA115" s="1071"/>
      <c r="AB115" s="1071"/>
      <c r="AC115" s="1092">
        <v>36000000</v>
      </c>
      <c r="AD115" s="1092"/>
      <c r="AE115" s="1092">
        <f>SUM(M115:AD118)</f>
        <v>36000000</v>
      </c>
      <c r="AF115" s="1110"/>
      <c r="AG115" s="1071"/>
      <c r="AH115" s="1071"/>
      <c r="AI115" s="1071"/>
      <c r="AJ115" s="1071"/>
    </row>
    <row r="116" spans="2:36" ht="11.25">
      <c r="B116" s="1023"/>
      <c r="C116" s="1023"/>
      <c r="D116" s="602"/>
      <c r="E116" s="372"/>
      <c r="F116" s="372"/>
      <c r="G116" s="372"/>
      <c r="H116" s="1022"/>
      <c r="I116" s="1022"/>
      <c r="J116" s="1087"/>
      <c r="K116" s="1087"/>
      <c r="L116" s="1087"/>
      <c r="M116" s="1087"/>
      <c r="N116" s="1087"/>
      <c r="O116" s="1087"/>
      <c r="P116" s="1087"/>
      <c r="Q116" s="1087"/>
      <c r="R116" s="1087"/>
      <c r="S116" s="1087"/>
      <c r="T116" s="1087"/>
      <c r="U116" s="1087"/>
      <c r="V116" s="1087"/>
      <c r="W116" s="1087"/>
      <c r="X116" s="1087"/>
      <c r="Y116" s="1087"/>
      <c r="Z116" s="1087"/>
      <c r="AA116" s="1087"/>
      <c r="AB116" s="1087"/>
      <c r="AC116" s="1093"/>
      <c r="AD116" s="1093"/>
      <c r="AE116" s="1093"/>
      <c r="AF116" s="1111"/>
      <c r="AG116" s="1087"/>
      <c r="AH116" s="1087"/>
      <c r="AI116" s="1087"/>
      <c r="AJ116" s="1087"/>
    </row>
    <row r="117" spans="2:36" ht="11.25">
      <c r="B117" s="1023"/>
      <c r="C117" s="1023"/>
      <c r="D117" s="602"/>
      <c r="E117" s="372"/>
      <c r="F117" s="372"/>
      <c r="G117" s="372"/>
      <c r="H117" s="1022"/>
      <c r="I117" s="1022"/>
      <c r="J117" s="1087"/>
      <c r="K117" s="1087"/>
      <c r="L117" s="1087"/>
      <c r="M117" s="1087"/>
      <c r="N117" s="1087"/>
      <c r="O117" s="1087"/>
      <c r="P117" s="1087"/>
      <c r="Q117" s="1087"/>
      <c r="R117" s="1087"/>
      <c r="S117" s="1087"/>
      <c r="T117" s="1087"/>
      <c r="U117" s="1087"/>
      <c r="V117" s="1087"/>
      <c r="W117" s="1087"/>
      <c r="X117" s="1087"/>
      <c r="Y117" s="1087"/>
      <c r="Z117" s="1087"/>
      <c r="AA117" s="1087"/>
      <c r="AB117" s="1087"/>
      <c r="AC117" s="1093"/>
      <c r="AD117" s="1093"/>
      <c r="AE117" s="1093"/>
      <c r="AF117" s="1111"/>
      <c r="AG117" s="1087"/>
      <c r="AH117" s="1087"/>
      <c r="AI117" s="1087"/>
      <c r="AJ117" s="1087"/>
    </row>
    <row r="118" spans="2:36" ht="11.25">
      <c r="B118" s="1023"/>
      <c r="C118" s="1023"/>
      <c r="D118" s="602"/>
      <c r="E118" s="372"/>
      <c r="F118" s="372"/>
      <c r="G118" s="372"/>
      <c r="H118" s="1022"/>
      <c r="I118" s="1022"/>
      <c r="J118" s="1072"/>
      <c r="K118" s="1072"/>
      <c r="L118" s="1072"/>
      <c r="M118" s="1072"/>
      <c r="N118" s="1072"/>
      <c r="O118" s="1072"/>
      <c r="P118" s="1072"/>
      <c r="Q118" s="1072"/>
      <c r="R118" s="1072"/>
      <c r="S118" s="1072"/>
      <c r="T118" s="1072"/>
      <c r="U118" s="1072"/>
      <c r="V118" s="1072"/>
      <c r="W118" s="1072"/>
      <c r="X118" s="1072"/>
      <c r="Y118" s="1072"/>
      <c r="Z118" s="1072"/>
      <c r="AA118" s="1072"/>
      <c r="AB118" s="1072"/>
      <c r="AC118" s="1094"/>
      <c r="AD118" s="1094"/>
      <c r="AE118" s="1094"/>
      <c r="AF118" s="1112"/>
      <c r="AG118" s="1072"/>
      <c r="AH118" s="1072"/>
      <c r="AI118" s="1072"/>
      <c r="AJ118" s="1072"/>
    </row>
    <row r="119" spans="2:36" ht="11.25">
      <c r="B119" s="261"/>
      <c r="C119" s="261"/>
      <c r="D119" s="372"/>
      <c r="E119" s="372"/>
      <c r="F119" s="372"/>
      <c r="G119" s="372"/>
      <c r="H119" s="373"/>
      <c r="I119" s="373"/>
      <c r="J119" s="373"/>
      <c r="K119" s="372"/>
      <c r="L119" s="372"/>
      <c r="M119" s="372"/>
      <c r="N119" s="372"/>
      <c r="O119" s="372"/>
      <c r="P119" s="372"/>
      <c r="Q119" s="372"/>
      <c r="R119" s="372"/>
      <c r="S119" s="372"/>
      <c r="T119" s="372"/>
      <c r="U119" s="372"/>
      <c r="V119" s="372"/>
      <c r="W119" s="372"/>
      <c r="X119" s="372"/>
      <c r="Y119" s="372"/>
      <c r="Z119" s="372"/>
      <c r="AA119" s="372"/>
      <c r="AB119" s="372"/>
      <c r="AC119" s="372"/>
      <c r="AD119" s="372"/>
      <c r="AE119" s="372"/>
      <c r="AF119" s="372"/>
      <c r="AG119" s="261"/>
      <c r="AH119" s="372"/>
      <c r="AI119" s="372"/>
      <c r="AJ119" s="372"/>
    </row>
    <row r="120" spans="2:36" ht="11.25">
      <c r="B120" s="253" t="s">
        <v>1089</v>
      </c>
      <c r="C120" s="1024" t="s">
        <v>1185</v>
      </c>
      <c r="D120" s="1024"/>
      <c r="E120" s="1024"/>
      <c r="F120" s="1024"/>
      <c r="G120" s="1024"/>
      <c r="H120" s="1024"/>
      <c r="I120" s="1024"/>
      <c r="J120" s="1024"/>
      <c r="K120" s="1024"/>
      <c r="L120" s="1024"/>
      <c r="M120" s="1024"/>
      <c r="N120" s="1024"/>
      <c r="O120" s="1024"/>
      <c r="P120" s="1024"/>
      <c r="Q120" s="1024"/>
      <c r="R120" s="1024"/>
      <c r="S120" s="1024"/>
      <c r="T120" s="278"/>
      <c r="U120" s="1047"/>
      <c r="V120" s="1048"/>
      <c r="W120" s="1048"/>
      <c r="X120" s="1048"/>
      <c r="Y120" s="1048"/>
      <c r="Z120" s="1048"/>
      <c r="AA120" s="1048"/>
      <c r="AB120" s="1048"/>
      <c r="AC120" s="1048"/>
      <c r="AD120" s="1048"/>
      <c r="AE120" s="1048"/>
      <c r="AF120" s="1048"/>
      <c r="AG120" s="1048"/>
      <c r="AH120" s="1048"/>
      <c r="AI120" s="1048"/>
      <c r="AJ120" s="1048"/>
    </row>
    <row r="121" spans="2:36" ht="11.25">
      <c r="B121" s="575" t="s">
        <v>1123</v>
      </c>
      <c r="C121" s="1024" t="s">
        <v>886</v>
      </c>
      <c r="D121" s="1024"/>
      <c r="E121" s="1024"/>
      <c r="F121" s="1024"/>
      <c r="G121" s="1024"/>
      <c r="H121" s="1024"/>
      <c r="I121" s="1024"/>
      <c r="J121" s="1024"/>
      <c r="K121" s="1024"/>
      <c r="L121" s="1024"/>
      <c r="M121" s="1024"/>
      <c r="N121" s="1024"/>
      <c r="O121" s="1024"/>
      <c r="P121" s="1024"/>
      <c r="Q121" s="1024"/>
      <c r="R121" s="1024"/>
      <c r="S121" s="1024"/>
      <c r="T121" s="576"/>
      <c r="U121" s="576"/>
      <c r="V121" s="577"/>
      <c r="W121" s="577"/>
      <c r="X121" s="577"/>
      <c r="Y121" s="577"/>
      <c r="Z121" s="577"/>
      <c r="AA121" s="577"/>
      <c r="AB121" s="577"/>
      <c r="AC121" s="577"/>
      <c r="AD121" s="577"/>
      <c r="AE121" s="577"/>
      <c r="AF121" s="577"/>
      <c r="AG121" s="577"/>
      <c r="AH121" s="577"/>
      <c r="AI121" s="577"/>
      <c r="AJ121" s="577"/>
    </row>
    <row r="122" spans="2:36" ht="11.25">
      <c r="B122" s="575" t="s">
        <v>1122</v>
      </c>
      <c r="C122" s="1024" t="s">
        <v>698</v>
      </c>
      <c r="D122" s="1024"/>
      <c r="E122" s="1024"/>
      <c r="F122" s="1024"/>
      <c r="G122" s="1024"/>
      <c r="H122" s="1024"/>
      <c r="I122" s="1024"/>
      <c r="J122" s="1024"/>
      <c r="K122" s="1024"/>
      <c r="L122" s="1024"/>
      <c r="M122" s="1024"/>
      <c r="N122" s="1024"/>
      <c r="O122" s="1024"/>
      <c r="P122" s="1024"/>
      <c r="Q122" s="1024"/>
      <c r="R122" s="1024"/>
      <c r="S122" s="1024"/>
      <c r="T122" s="576"/>
      <c r="U122" s="576"/>
      <c r="V122" s="577"/>
      <c r="W122" s="577"/>
      <c r="X122" s="577"/>
      <c r="Y122" s="577"/>
      <c r="Z122" s="577"/>
      <c r="AA122" s="577"/>
      <c r="AB122" s="577"/>
      <c r="AC122" s="577"/>
      <c r="AD122" s="577"/>
      <c r="AE122" s="577"/>
      <c r="AF122" s="577"/>
      <c r="AG122" s="577"/>
      <c r="AH122" s="577"/>
      <c r="AI122" s="577"/>
      <c r="AJ122" s="577"/>
    </row>
    <row r="123" spans="2:36" ht="11.25">
      <c r="B123" s="253" t="s">
        <v>1121</v>
      </c>
      <c r="C123" s="1025" t="s">
        <v>528</v>
      </c>
      <c r="D123" s="1025"/>
      <c r="E123" s="1025"/>
      <c r="F123" s="1025"/>
      <c r="G123" s="1025"/>
      <c r="H123" s="1025"/>
      <c r="I123" s="1025"/>
      <c r="J123" s="1025"/>
      <c r="K123" s="1025"/>
      <c r="L123" s="1025"/>
      <c r="M123" s="1025"/>
      <c r="N123" s="1025"/>
      <c r="O123" s="1026" t="s">
        <v>1090</v>
      </c>
      <c r="P123" s="1026"/>
      <c r="Q123" s="1026"/>
      <c r="R123" s="1026"/>
      <c r="S123" s="1026"/>
      <c r="T123" s="1026"/>
      <c r="U123" s="1026"/>
      <c r="V123" s="1026"/>
      <c r="W123" s="1026"/>
      <c r="X123" s="1026"/>
      <c r="Y123" s="1026"/>
      <c r="Z123" s="1026"/>
      <c r="AA123" s="1026"/>
      <c r="AB123" s="1026"/>
      <c r="AC123" s="1026"/>
      <c r="AD123" s="1026"/>
      <c r="AE123" s="1026"/>
      <c r="AF123" s="1026"/>
      <c r="AG123" s="1054" t="s">
        <v>1091</v>
      </c>
      <c r="AH123" s="1054"/>
      <c r="AI123" s="1054"/>
      <c r="AJ123" s="1054"/>
    </row>
    <row r="124" spans="2:36" ht="11.25">
      <c r="B124" s="1046" t="s">
        <v>1125</v>
      </c>
      <c r="C124" s="1039" t="s">
        <v>1092</v>
      </c>
      <c r="D124" s="1039"/>
      <c r="E124" s="1039"/>
      <c r="F124" s="1039"/>
      <c r="G124" s="1039"/>
      <c r="H124" s="1016" t="s">
        <v>1093</v>
      </c>
      <c r="I124" s="1016"/>
      <c r="J124" s="1037" t="s">
        <v>1094</v>
      </c>
      <c r="K124" s="1037" t="s">
        <v>1095</v>
      </c>
      <c r="L124" s="1038" t="s">
        <v>1124</v>
      </c>
      <c r="M124" s="1040" t="s">
        <v>1096</v>
      </c>
      <c r="N124" s="1040" t="s">
        <v>1097</v>
      </c>
      <c r="O124" s="1027" t="s">
        <v>1098</v>
      </c>
      <c r="P124" s="1027"/>
      <c r="Q124" s="1027" t="s">
        <v>1099</v>
      </c>
      <c r="R124" s="1027"/>
      <c r="S124" s="1027" t="s">
        <v>1100</v>
      </c>
      <c r="T124" s="1027"/>
      <c r="U124" s="1027" t="s">
        <v>1101</v>
      </c>
      <c r="V124" s="1027"/>
      <c r="W124" s="1027" t="s">
        <v>1102</v>
      </c>
      <c r="X124" s="1027"/>
      <c r="Y124" s="1027" t="s">
        <v>1103</v>
      </c>
      <c r="Z124" s="1027"/>
      <c r="AA124" s="1027" t="s">
        <v>1104</v>
      </c>
      <c r="AB124" s="1027"/>
      <c r="AC124" s="1027" t="s">
        <v>1105</v>
      </c>
      <c r="AD124" s="1027"/>
      <c r="AE124" s="1027" t="s">
        <v>1106</v>
      </c>
      <c r="AF124" s="1027"/>
      <c r="AG124" s="1057" t="s">
        <v>1107</v>
      </c>
      <c r="AH124" s="1018" t="s">
        <v>1108</v>
      </c>
      <c r="AI124" s="1041" t="s">
        <v>1109</v>
      </c>
      <c r="AJ124" s="1018" t="s">
        <v>1110</v>
      </c>
    </row>
    <row r="125" spans="2:36" ht="33.75">
      <c r="B125" s="1046"/>
      <c r="C125" s="1039"/>
      <c r="D125" s="1039"/>
      <c r="E125" s="1039"/>
      <c r="F125" s="1039"/>
      <c r="G125" s="1039"/>
      <c r="H125" s="1016"/>
      <c r="I125" s="1016"/>
      <c r="J125" s="1037" t="s">
        <v>1094</v>
      </c>
      <c r="K125" s="1037"/>
      <c r="L125" s="1038"/>
      <c r="M125" s="1040"/>
      <c r="N125" s="1040"/>
      <c r="O125" s="360" t="s">
        <v>1111</v>
      </c>
      <c r="P125" s="361" t="s">
        <v>1112</v>
      </c>
      <c r="Q125" s="360" t="s">
        <v>1111</v>
      </c>
      <c r="R125" s="361" t="s">
        <v>1112</v>
      </c>
      <c r="S125" s="360" t="s">
        <v>1111</v>
      </c>
      <c r="T125" s="361" t="s">
        <v>1112</v>
      </c>
      <c r="U125" s="360" t="s">
        <v>1111</v>
      </c>
      <c r="V125" s="361" t="s">
        <v>1112</v>
      </c>
      <c r="W125" s="360" t="s">
        <v>1111</v>
      </c>
      <c r="X125" s="361" t="s">
        <v>1112</v>
      </c>
      <c r="Y125" s="360" t="s">
        <v>1111</v>
      </c>
      <c r="Z125" s="361" t="s">
        <v>1112</v>
      </c>
      <c r="AA125" s="360" t="s">
        <v>1111</v>
      </c>
      <c r="AB125" s="361" t="s">
        <v>1113</v>
      </c>
      <c r="AC125" s="360" t="s">
        <v>1111</v>
      </c>
      <c r="AD125" s="361" t="s">
        <v>1113</v>
      </c>
      <c r="AE125" s="360" t="s">
        <v>1111</v>
      </c>
      <c r="AF125" s="361" t="s">
        <v>1113</v>
      </c>
      <c r="AG125" s="1057"/>
      <c r="AH125" s="1018"/>
      <c r="AI125" s="1041"/>
      <c r="AJ125" s="1018"/>
    </row>
    <row r="126" spans="2:36" ht="22.5">
      <c r="B126" s="573" t="s">
        <v>1151</v>
      </c>
      <c r="C126" s="1045" t="s">
        <v>866</v>
      </c>
      <c r="D126" s="1045"/>
      <c r="E126" s="1045"/>
      <c r="F126" s="1045"/>
      <c r="G126" s="1045"/>
      <c r="H126" s="1017" t="s">
        <v>867</v>
      </c>
      <c r="I126" s="1017"/>
      <c r="J126" s="362"/>
      <c r="K126" s="362"/>
      <c r="L126" s="262"/>
      <c r="M126" s="263"/>
      <c r="N126" s="263"/>
      <c r="O126" s="264" t="e">
        <f>SUM(#REF!)</f>
        <v>#REF!</v>
      </c>
      <c r="P126" s="264" t="e">
        <f>SUM(#REF!)</f>
        <v>#REF!</v>
      </c>
      <c r="Q126" s="264" t="e">
        <f>SUM(#REF!)</f>
        <v>#REF!</v>
      </c>
      <c r="R126" s="264" t="e">
        <f>SUM(#REF!)</f>
        <v>#REF!</v>
      </c>
      <c r="S126" s="264" t="e">
        <f>SUM(#REF!)</f>
        <v>#REF!</v>
      </c>
      <c r="T126" s="264" t="e">
        <f>SUM(#REF!)</f>
        <v>#REF!</v>
      </c>
      <c r="U126" s="264" t="e">
        <f>SUM(#REF!)</f>
        <v>#REF!</v>
      </c>
      <c r="V126" s="264" t="e">
        <f>SUM(#REF!)</f>
        <v>#REF!</v>
      </c>
      <c r="W126" s="264" t="e">
        <f>SUM(#REF!)</f>
        <v>#REF!</v>
      </c>
      <c r="X126" s="264" t="e">
        <f>SUM(#REF!)</f>
        <v>#REF!</v>
      </c>
      <c r="Y126" s="264" t="e">
        <f>SUM(#REF!)</f>
        <v>#REF!</v>
      </c>
      <c r="Z126" s="264" t="e">
        <f>SUM(#REF!)</f>
        <v>#REF!</v>
      </c>
      <c r="AA126" s="264" t="e">
        <f>SUM(#REF!)</f>
        <v>#REF!</v>
      </c>
      <c r="AB126" s="264" t="e">
        <f>SUM(#REF!)</f>
        <v>#REF!</v>
      </c>
      <c r="AC126" s="264" t="e">
        <f>SUM(#REF!)</f>
        <v>#REF!</v>
      </c>
      <c r="AD126" s="264" t="e">
        <f>SUM(#REF!)</f>
        <v>#REF!</v>
      </c>
      <c r="AE126" s="264" t="e">
        <f>SUM(#REF!)</f>
        <v>#REF!</v>
      </c>
      <c r="AF126" s="264" t="e">
        <f>SUM(#REF!)</f>
        <v>#REF!</v>
      </c>
      <c r="AG126" s="265"/>
      <c r="AH126" s="265"/>
      <c r="AI126" s="265"/>
      <c r="AJ126" s="266"/>
    </row>
    <row r="127" spans="2:36" ht="11.25">
      <c r="B127" s="1028"/>
      <c r="C127" s="1028"/>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8"/>
      <c r="AA127" s="1028"/>
      <c r="AB127" s="1028"/>
      <c r="AC127" s="1028"/>
      <c r="AD127" s="1028"/>
      <c r="AE127" s="1028"/>
      <c r="AF127" s="1028"/>
      <c r="AG127" s="1028"/>
      <c r="AH127" s="1028"/>
      <c r="AI127" s="1028"/>
      <c r="AJ127" s="1028"/>
    </row>
    <row r="128" spans="2:36" ht="33.75">
      <c r="B128" s="267" t="s">
        <v>17</v>
      </c>
      <c r="C128" s="268" t="s">
        <v>1114</v>
      </c>
      <c r="D128" s="268" t="s">
        <v>1115</v>
      </c>
      <c r="E128" s="268" t="s">
        <v>1116</v>
      </c>
      <c r="F128" s="268" t="s">
        <v>1117</v>
      </c>
      <c r="G128" s="268" t="s">
        <v>1118</v>
      </c>
      <c r="H128" s="269" t="s">
        <v>1129</v>
      </c>
      <c r="I128" s="268" t="s">
        <v>1119</v>
      </c>
      <c r="J128" s="270"/>
      <c r="K128" s="270"/>
      <c r="L128" s="270"/>
      <c r="M128" s="270"/>
      <c r="N128" s="270"/>
      <c r="O128" s="271">
        <f aca="true" t="shared" si="9" ref="O128:AG128">SUM(O129:O129)</f>
        <v>177000000</v>
      </c>
      <c r="P128" s="272">
        <f t="shared" si="9"/>
        <v>0</v>
      </c>
      <c r="Q128" s="271">
        <f t="shared" si="9"/>
        <v>223000000</v>
      </c>
      <c r="R128" s="272">
        <f t="shared" si="9"/>
        <v>0</v>
      </c>
      <c r="S128" s="272">
        <f t="shared" si="9"/>
        <v>0</v>
      </c>
      <c r="T128" s="272">
        <f t="shared" si="9"/>
        <v>0</v>
      </c>
      <c r="U128" s="272">
        <f t="shared" si="9"/>
        <v>0</v>
      </c>
      <c r="V128" s="272">
        <f t="shared" si="9"/>
        <v>0</v>
      </c>
      <c r="W128" s="272">
        <f t="shared" si="9"/>
        <v>0</v>
      </c>
      <c r="X128" s="272">
        <f t="shared" si="9"/>
        <v>0</v>
      </c>
      <c r="Y128" s="272">
        <f t="shared" si="9"/>
        <v>0</v>
      </c>
      <c r="Z128" s="272">
        <f t="shared" si="9"/>
        <v>0</v>
      </c>
      <c r="AA128" s="272">
        <f t="shared" si="9"/>
        <v>0</v>
      </c>
      <c r="AB128" s="272">
        <f t="shared" si="9"/>
        <v>0</v>
      </c>
      <c r="AC128" s="272">
        <f t="shared" si="9"/>
        <v>0</v>
      </c>
      <c r="AD128" s="272">
        <f t="shared" si="9"/>
        <v>0</v>
      </c>
      <c r="AE128" s="272">
        <f t="shared" si="9"/>
        <v>400000000</v>
      </c>
      <c r="AF128" s="272">
        <f t="shared" si="9"/>
        <v>0</v>
      </c>
      <c r="AG128" s="274">
        <f t="shared" si="9"/>
        <v>0</v>
      </c>
      <c r="AH128" s="363"/>
      <c r="AI128" s="363"/>
      <c r="AJ128" s="275"/>
    </row>
    <row r="129" spans="2:36" ht="33.75">
      <c r="B129" s="1059" t="s">
        <v>877</v>
      </c>
      <c r="C129" s="591"/>
      <c r="D129" s="255" t="s">
        <v>1236</v>
      </c>
      <c r="E129" s="255"/>
      <c r="F129" s="592"/>
      <c r="G129" s="592"/>
      <c r="H129" s="1089" t="s">
        <v>878</v>
      </c>
      <c r="I129" s="1089" t="s">
        <v>879</v>
      </c>
      <c r="J129" s="1101"/>
      <c r="K129" s="1101">
        <v>1</v>
      </c>
      <c r="L129" s="1101"/>
      <c r="M129" s="1101"/>
      <c r="N129" s="1101"/>
      <c r="O129" s="1073">
        <v>177000000</v>
      </c>
      <c r="P129" s="1101"/>
      <c r="Q129" s="1073">
        <v>223000000</v>
      </c>
      <c r="R129" s="1101"/>
      <c r="S129" s="1101"/>
      <c r="T129" s="1101"/>
      <c r="U129" s="1101"/>
      <c r="V129" s="1101"/>
      <c r="W129" s="1101"/>
      <c r="X129" s="1101"/>
      <c r="Y129" s="1101"/>
      <c r="Z129" s="1101"/>
      <c r="AA129" s="1101"/>
      <c r="AB129" s="1101"/>
      <c r="AC129" s="1101"/>
      <c r="AD129" s="1101"/>
      <c r="AE129" s="1073">
        <f>SUM(O129:AD130)</f>
        <v>400000000</v>
      </c>
      <c r="AF129" s="1101"/>
      <c r="AG129" s="1101"/>
      <c r="AH129" s="1101"/>
      <c r="AI129" s="1101"/>
      <c r="AJ129" s="1101"/>
    </row>
    <row r="130" spans="2:36" ht="33.75">
      <c r="B130" s="1060"/>
      <c r="C130" s="591"/>
      <c r="D130" s="255" t="s">
        <v>1237</v>
      </c>
      <c r="E130" s="372"/>
      <c r="F130" s="372"/>
      <c r="G130" s="372"/>
      <c r="H130" s="1090"/>
      <c r="I130" s="1090"/>
      <c r="J130" s="1102"/>
      <c r="K130" s="1102"/>
      <c r="L130" s="1102"/>
      <c r="M130" s="1102"/>
      <c r="N130" s="1102"/>
      <c r="O130" s="1074"/>
      <c r="P130" s="1102"/>
      <c r="Q130" s="1074"/>
      <c r="R130" s="1102"/>
      <c r="S130" s="1102"/>
      <c r="T130" s="1102"/>
      <c r="U130" s="1102"/>
      <c r="V130" s="1102"/>
      <c r="W130" s="1102"/>
      <c r="X130" s="1102"/>
      <c r="Y130" s="1102"/>
      <c r="Z130" s="1102"/>
      <c r="AA130" s="1102"/>
      <c r="AB130" s="1102"/>
      <c r="AC130" s="1102"/>
      <c r="AD130" s="1102"/>
      <c r="AE130" s="1104"/>
      <c r="AF130" s="1102"/>
      <c r="AG130" s="1102"/>
      <c r="AH130" s="1102"/>
      <c r="AI130" s="1102"/>
      <c r="AJ130" s="1102"/>
    </row>
    <row r="131" spans="2:36" ht="11.25">
      <c r="B131" s="261"/>
      <c r="C131" s="261"/>
      <c r="D131" s="372"/>
      <c r="E131" s="372"/>
      <c r="F131" s="372"/>
      <c r="G131" s="372"/>
      <c r="H131" s="373"/>
      <c r="I131" s="373"/>
      <c r="J131" s="373"/>
      <c r="K131" s="372"/>
      <c r="L131" s="372"/>
      <c r="M131" s="372"/>
      <c r="N131" s="372"/>
      <c r="O131" s="372"/>
      <c r="P131" s="372"/>
      <c r="Q131" s="372"/>
      <c r="R131" s="372"/>
      <c r="S131" s="372"/>
      <c r="T131" s="372"/>
      <c r="U131" s="372"/>
      <c r="V131" s="372"/>
      <c r="W131" s="372"/>
      <c r="X131" s="372"/>
      <c r="Y131" s="372"/>
      <c r="Z131" s="372"/>
      <c r="AA131" s="372"/>
      <c r="AB131" s="372"/>
      <c r="AC131" s="372"/>
      <c r="AD131" s="372"/>
      <c r="AE131" s="372"/>
      <c r="AF131" s="372"/>
      <c r="AG131" s="261"/>
      <c r="AH131" s="372"/>
      <c r="AI131" s="372"/>
      <c r="AJ131" s="372"/>
    </row>
    <row r="132" spans="2:36" ht="11.25">
      <c r="B132" s="253" t="s">
        <v>1089</v>
      </c>
      <c r="C132" s="1024" t="s">
        <v>1067</v>
      </c>
      <c r="D132" s="1024"/>
      <c r="E132" s="1024"/>
      <c r="F132" s="1024"/>
      <c r="G132" s="1024"/>
      <c r="H132" s="1024"/>
      <c r="I132" s="1024"/>
      <c r="J132" s="1024"/>
      <c r="K132" s="1024"/>
      <c r="L132" s="1024"/>
      <c r="M132" s="1024"/>
      <c r="N132" s="1024"/>
      <c r="O132" s="1024"/>
      <c r="P132" s="1024"/>
      <c r="Q132" s="1024"/>
      <c r="R132" s="1024"/>
      <c r="S132" s="1024"/>
      <c r="T132" s="278"/>
      <c r="U132" s="1047"/>
      <c r="V132" s="1048"/>
      <c r="W132" s="1048"/>
      <c r="X132" s="1048"/>
      <c r="Y132" s="1048"/>
      <c r="Z132" s="1048"/>
      <c r="AA132" s="1048"/>
      <c r="AB132" s="1048"/>
      <c r="AC132" s="1048"/>
      <c r="AD132" s="1048"/>
      <c r="AE132" s="1048"/>
      <c r="AF132" s="1048"/>
      <c r="AG132" s="1048"/>
      <c r="AH132" s="1048"/>
      <c r="AI132" s="1048"/>
      <c r="AJ132" s="1048"/>
    </row>
    <row r="133" spans="2:36" ht="11.25">
      <c r="B133" s="575" t="s">
        <v>1123</v>
      </c>
      <c r="C133" s="1024" t="s">
        <v>856</v>
      </c>
      <c r="D133" s="1024"/>
      <c r="E133" s="1024"/>
      <c r="F133" s="1024"/>
      <c r="G133" s="1024"/>
      <c r="H133" s="1024"/>
      <c r="I133" s="1024"/>
      <c r="J133" s="1024"/>
      <c r="K133" s="1024"/>
      <c r="L133" s="1024"/>
      <c r="M133" s="1024"/>
      <c r="N133" s="1024"/>
      <c r="O133" s="1024"/>
      <c r="P133" s="1024"/>
      <c r="Q133" s="1024"/>
      <c r="R133" s="1024"/>
      <c r="S133" s="1024"/>
      <c r="T133" s="576"/>
      <c r="U133" s="576"/>
      <c r="V133" s="577"/>
      <c r="W133" s="577"/>
      <c r="X133" s="577"/>
      <c r="Y133" s="577"/>
      <c r="Z133" s="577"/>
      <c r="AA133" s="577"/>
      <c r="AB133" s="577"/>
      <c r="AC133" s="577"/>
      <c r="AD133" s="577"/>
      <c r="AE133" s="577"/>
      <c r="AF133" s="577"/>
      <c r="AG133" s="577"/>
      <c r="AH133" s="577"/>
      <c r="AI133" s="577"/>
      <c r="AJ133" s="577"/>
    </row>
    <row r="134" spans="2:36" ht="11.25">
      <c r="B134" s="575" t="s">
        <v>1122</v>
      </c>
      <c r="C134" s="1024" t="s">
        <v>888</v>
      </c>
      <c r="D134" s="1024"/>
      <c r="E134" s="1024"/>
      <c r="F134" s="1024"/>
      <c r="G134" s="1024"/>
      <c r="H134" s="1024"/>
      <c r="I134" s="1024"/>
      <c r="J134" s="1024"/>
      <c r="K134" s="1024"/>
      <c r="L134" s="1024"/>
      <c r="M134" s="1024"/>
      <c r="N134" s="1024"/>
      <c r="O134" s="1024"/>
      <c r="P134" s="1024"/>
      <c r="Q134" s="1024"/>
      <c r="R134" s="1024"/>
      <c r="S134" s="1024"/>
      <c r="T134" s="576"/>
      <c r="U134" s="576"/>
      <c r="V134" s="577"/>
      <c r="W134" s="577"/>
      <c r="X134" s="577"/>
      <c r="Y134" s="577"/>
      <c r="Z134" s="577"/>
      <c r="AA134" s="577"/>
      <c r="AB134" s="577"/>
      <c r="AC134" s="577"/>
      <c r="AD134" s="577"/>
      <c r="AE134" s="577"/>
      <c r="AF134" s="577"/>
      <c r="AG134" s="577"/>
      <c r="AH134" s="577"/>
      <c r="AI134" s="577"/>
      <c r="AJ134" s="577"/>
    </row>
    <row r="135" spans="2:36" ht="11.25">
      <c r="B135" s="253" t="s">
        <v>1121</v>
      </c>
      <c r="C135" s="1025" t="s">
        <v>885</v>
      </c>
      <c r="D135" s="1025"/>
      <c r="E135" s="1025"/>
      <c r="F135" s="1025"/>
      <c r="G135" s="1025"/>
      <c r="H135" s="1025"/>
      <c r="I135" s="1025"/>
      <c r="J135" s="1025"/>
      <c r="K135" s="1025"/>
      <c r="L135" s="1025"/>
      <c r="M135" s="1025"/>
      <c r="N135" s="1025"/>
      <c r="O135" s="1026" t="s">
        <v>1090</v>
      </c>
      <c r="P135" s="1026"/>
      <c r="Q135" s="1026"/>
      <c r="R135" s="1026"/>
      <c r="S135" s="1026"/>
      <c r="T135" s="1026"/>
      <c r="U135" s="1026"/>
      <c r="V135" s="1026"/>
      <c r="W135" s="1026"/>
      <c r="X135" s="1026"/>
      <c r="Y135" s="1026"/>
      <c r="Z135" s="1026"/>
      <c r="AA135" s="1026"/>
      <c r="AB135" s="1026"/>
      <c r="AC135" s="1026"/>
      <c r="AD135" s="1026"/>
      <c r="AE135" s="1026"/>
      <c r="AF135" s="1026"/>
      <c r="AG135" s="1054" t="s">
        <v>1091</v>
      </c>
      <c r="AH135" s="1054"/>
      <c r="AI135" s="1054"/>
      <c r="AJ135" s="1054"/>
    </row>
    <row r="136" spans="2:36" ht="11.25">
      <c r="B136" s="1046" t="s">
        <v>1125</v>
      </c>
      <c r="C136" s="1039" t="s">
        <v>1092</v>
      </c>
      <c r="D136" s="1039"/>
      <c r="E136" s="1039"/>
      <c r="F136" s="1039"/>
      <c r="G136" s="1039"/>
      <c r="H136" s="1016" t="s">
        <v>1093</v>
      </c>
      <c r="I136" s="1016"/>
      <c r="J136" s="1037" t="s">
        <v>1094</v>
      </c>
      <c r="K136" s="1037" t="s">
        <v>1095</v>
      </c>
      <c r="L136" s="1038" t="s">
        <v>1124</v>
      </c>
      <c r="M136" s="1040" t="s">
        <v>1096</v>
      </c>
      <c r="N136" s="1040" t="s">
        <v>1097</v>
      </c>
      <c r="O136" s="1027" t="s">
        <v>1098</v>
      </c>
      <c r="P136" s="1027"/>
      <c r="Q136" s="1027" t="s">
        <v>1099</v>
      </c>
      <c r="R136" s="1027"/>
      <c r="S136" s="1027" t="s">
        <v>1100</v>
      </c>
      <c r="T136" s="1027"/>
      <c r="U136" s="1027" t="s">
        <v>1101</v>
      </c>
      <c r="V136" s="1027"/>
      <c r="W136" s="1027" t="s">
        <v>1102</v>
      </c>
      <c r="X136" s="1027"/>
      <c r="Y136" s="1027" t="s">
        <v>1103</v>
      </c>
      <c r="Z136" s="1027"/>
      <c r="AA136" s="1027" t="s">
        <v>1104</v>
      </c>
      <c r="AB136" s="1027"/>
      <c r="AC136" s="1027" t="s">
        <v>1105</v>
      </c>
      <c r="AD136" s="1027"/>
      <c r="AE136" s="1027" t="s">
        <v>1106</v>
      </c>
      <c r="AF136" s="1027"/>
      <c r="AG136" s="1057" t="s">
        <v>1107</v>
      </c>
      <c r="AH136" s="1018" t="s">
        <v>1108</v>
      </c>
      <c r="AI136" s="1041" t="s">
        <v>1109</v>
      </c>
      <c r="AJ136" s="1018" t="s">
        <v>1110</v>
      </c>
    </row>
    <row r="137" spans="2:36" ht="33.75">
      <c r="B137" s="1046"/>
      <c r="C137" s="1039"/>
      <c r="D137" s="1039"/>
      <c r="E137" s="1039"/>
      <c r="F137" s="1039"/>
      <c r="G137" s="1039"/>
      <c r="H137" s="1016"/>
      <c r="I137" s="1016"/>
      <c r="J137" s="1037" t="s">
        <v>1094</v>
      </c>
      <c r="K137" s="1037"/>
      <c r="L137" s="1038"/>
      <c r="M137" s="1040"/>
      <c r="N137" s="1040"/>
      <c r="O137" s="360" t="s">
        <v>1111</v>
      </c>
      <c r="P137" s="361" t="s">
        <v>1112</v>
      </c>
      <c r="Q137" s="360" t="s">
        <v>1111</v>
      </c>
      <c r="R137" s="361" t="s">
        <v>1112</v>
      </c>
      <c r="S137" s="360" t="s">
        <v>1111</v>
      </c>
      <c r="T137" s="361" t="s">
        <v>1112</v>
      </c>
      <c r="U137" s="360" t="s">
        <v>1111</v>
      </c>
      <c r="V137" s="361" t="s">
        <v>1112</v>
      </c>
      <c r="W137" s="360" t="s">
        <v>1111</v>
      </c>
      <c r="X137" s="361" t="s">
        <v>1112</v>
      </c>
      <c r="Y137" s="360" t="s">
        <v>1111</v>
      </c>
      <c r="Z137" s="361" t="s">
        <v>1112</v>
      </c>
      <c r="AA137" s="360" t="s">
        <v>1111</v>
      </c>
      <c r="AB137" s="361" t="s">
        <v>1113</v>
      </c>
      <c r="AC137" s="360" t="s">
        <v>1111</v>
      </c>
      <c r="AD137" s="361" t="s">
        <v>1113</v>
      </c>
      <c r="AE137" s="360" t="s">
        <v>1111</v>
      </c>
      <c r="AF137" s="361" t="s">
        <v>1113</v>
      </c>
      <c r="AG137" s="1057"/>
      <c r="AH137" s="1018"/>
      <c r="AI137" s="1041"/>
      <c r="AJ137" s="1018"/>
    </row>
    <row r="138" spans="2:36" ht="22.5">
      <c r="B138" s="573" t="s">
        <v>1151</v>
      </c>
      <c r="C138" s="1045" t="s">
        <v>902</v>
      </c>
      <c r="D138" s="1045"/>
      <c r="E138" s="1045"/>
      <c r="F138" s="1045"/>
      <c r="G138" s="1045"/>
      <c r="H138" s="1017" t="s">
        <v>903</v>
      </c>
      <c r="I138" s="1017"/>
      <c r="J138" s="362"/>
      <c r="K138" s="362"/>
      <c r="L138" s="262"/>
      <c r="M138" s="263"/>
      <c r="N138" s="263"/>
      <c r="O138" s="264">
        <f>SUM(O141:O143)</f>
        <v>50000000</v>
      </c>
      <c r="P138" s="264">
        <f aca="true" t="shared" si="10" ref="P138:AF138">SUM(P141:P143)</f>
        <v>0</v>
      </c>
      <c r="Q138" s="264">
        <f t="shared" si="10"/>
        <v>0</v>
      </c>
      <c r="R138" s="264">
        <f t="shared" si="10"/>
        <v>0</v>
      </c>
      <c r="S138" s="264">
        <f t="shared" si="10"/>
        <v>0</v>
      </c>
      <c r="T138" s="264">
        <f t="shared" si="10"/>
        <v>0</v>
      </c>
      <c r="U138" s="264">
        <f t="shared" si="10"/>
        <v>0</v>
      </c>
      <c r="V138" s="264">
        <f t="shared" si="10"/>
        <v>0</v>
      </c>
      <c r="W138" s="264">
        <f t="shared" si="10"/>
        <v>0</v>
      </c>
      <c r="X138" s="264">
        <f t="shared" si="10"/>
        <v>0</v>
      </c>
      <c r="Y138" s="264">
        <f t="shared" si="10"/>
        <v>0</v>
      </c>
      <c r="Z138" s="264">
        <f t="shared" si="10"/>
        <v>0</v>
      </c>
      <c r="AA138" s="264">
        <f t="shared" si="10"/>
        <v>0</v>
      </c>
      <c r="AB138" s="264">
        <f t="shared" si="10"/>
        <v>0</v>
      </c>
      <c r="AC138" s="264">
        <f t="shared" si="10"/>
        <v>0</v>
      </c>
      <c r="AD138" s="264">
        <f t="shared" si="10"/>
        <v>0</v>
      </c>
      <c r="AE138" s="264">
        <f t="shared" si="10"/>
        <v>0</v>
      </c>
      <c r="AF138" s="264">
        <f t="shared" si="10"/>
        <v>0</v>
      </c>
      <c r="AG138" s="265"/>
      <c r="AH138" s="265"/>
      <c r="AI138" s="265"/>
      <c r="AJ138" s="266"/>
    </row>
    <row r="139" spans="2:36" ht="11.25">
      <c r="B139" s="1028"/>
      <c r="C139" s="1028"/>
      <c r="D139" s="1028"/>
      <c r="E139" s="1028"/>
      <c r="F139" s="1028"/>
      <c r="G139" s="1028"/>
      <c r="H139" s="1028"/>
      <c r="I139" s="1028"/>
      <c r="J139" s="1028"/>
      <c r="K139" s="1028"/>
      <c r="L139" s="1028"/>
      <c r="M139" s="1028"/>
      <c r="N139" s="1028"/>
      <c r="O139" s="1028"/>
      <c r="P139" s="1028"/>
      <c r="Q139" s="1028"/>
      <c r="R139" s="1028"/>
      <c r="S139" s="1028"/>
      <c r="T139" s="1028"/>
      <c r="U139" s="1028"/>
      <c r="V139" s="1028"/>
      <c r="W139" s="1028"/>
      <c r="X139" s="1028"/>
      <c r="Y139" s="1028"/>
      <c r="Z139" s="1028"/>
      <c r="AA139" s="1028"/>
      <c r="AB139" s="1028"/>
      <c r="AC139" s="1028"/>
      <c r="AD139" s="1028"/>
      <c r="AE139" s="1028"/>
      <c r="AF139" s="1028"/>
      <c r="AG139" s="1028"/>
      <c r="AH139" s="1028"/>
      <c r="AI139" s="1028"/>
      <c r="AJ139" s="1028"/>
    </row>
    <row r="140" spans="2:36" ht="33.75">
      <c r="B140" s="267" t="s">
        <v>17</v>
      </c>
      <c r="C140" s="268" t="s">
        <v>1114</v>
      </c>
      <c r="D140" s="268" t="s">
        <v>1115</v>
      </c>
      <c r="E140" s="268" t="s">
        <v>1116</v>
      </c>
      <c r="F140" s="268" t="s">
        <v>1117</v>
      </c>
      <c r="G140" s="268" t="s">
        <v>1118</v>
      </c>
      <c r="H140" s="269" t="s">
        <v>1129</v>
      </c>
      <c r="I140" s="268" t="s">
        <v>1119</v>
      </c>
      <c r="J140" s="270"/>
      <c r="K140" s="270"/>
      <c r="L140" s="270"/>
      <c r="M140" s="270"/>
      <c r="N140" s="270"/>
      <c r="O140" s="271">
        <f>SUM(O141:O144)</f>
        <v>50000000</v>
      </c>
      <c r="P140" s="272">
        <f>SUM(P141:P144)</f>
        <v>0</v>
      </c>
      <c r="Q140" s="271">
        <f>SUM(Q141:Q144)</f>
        <v>0</v>
      </c>
      <c r="R140" s="272">
        <f>SUM(R141:R144)</f>
        <v>0</v>
      </c>
      <c r="S140" s="272">
        <f aca="true" t="shared" si="11" ref="S140:AD140">SUM(S141:S144)</f>
        <v>0</v>
      </c>
      <c r="T140" s="272">
        <f t="shared" si="11"/>
        <v>0</v>
      </c>
      <c r="U140" s="272">
        <f t="shared" si="11"/>
        <v>0</v>
      </c>
      <c r="V140" s="272">
        <f t="shared" si="11"/>
        <v>0</v>
      </c>
      <c r="W140" s="272">
        <f t="shared" si="11"/>
        <v>0</v>
      </c>
      <c r="X140" s="272">
        <f t="shared" si="11"/>
        <v>0</v>
      </c>
      <c r="Y140" s="272">
        <f t="shared" si="11"/>
        <v>0</v>
      </c>
      <c r="Z140" s="272">
        <f t="shared" si="11"/>
        <v>0</v>
      </c>
      <c r="AA140" s="272">
        <f t="shared" si="11"/>
        <v>0</v>
      </c>
      <c r="AB140" s="272">
        <f t="shared" si="11"/>
        <v>0</v>
      </c>
      <c r="AC140" s="272">
        <f t="shared" si="11"/>
        <v>0</v>
      </c>
      <c r="AD140" s="272">
        <f t="shared" si="11"/>
        <v>0</v>
      </c>
      <c r="AE140" s="273">
        <f>O140+Q140</f>
        <v>50000000</v>
      </c>
      <c r="AF140" s="272">
        <f>AF141</f>
        <v>0</v>
      </c>
      <c r="AG140" s="274">
        <f>SUM(AG141:AG144)</f>
        <v>0</v>
      </c>
      <c r="AH140" s="363"/>
      <c r="AI140" s="363"/>
      <c r="AJ140" s="275"/>
    </row>
    <row r="141" spans="2:36" ht="45">
      <c r="B141" s="1023" t="s">
        <v>1487</v>
      </c>
      <c r="C141" s="1023" t="s">
        <v>917</v>
      </c>
      <c r="D141" s="255" t="s">
        <v>1202</v>
      </c>
      <c r="E141" s="255" t="s">
        <v>1156</v>
      </c>
      <c r="F141" s="1036" t="s">
        <v>1193</v>
      </c>
      <c r="G141" s="1036" t="s">
        <v>1177</v>
      </c>
      <c r="H141" s="1022" t="s">
        <v>919</v>
      </c>
      <c r="I141" s="1022" t="s">
        <v>920</v>
      </c>
      <c r="J141" s="1080">
        <v>0</v>
      </c>
      <c r="K141" s="1080">
        <v>2</v>
      </c>
      <c r="L141" s="1064"/>
      <c r="M141" s="1064"/>
      <c r="N141" s="1064"/>
      <c r="O141" s="1030">
        <v>50000000</v>
      </c>
      <c r="P141" s="1030"/>
      <c r="Q141" s="1030"/>
      <c r="R141" s="1030"/>
      <c r="S141" s="1030"/>
      <c r="T141" s="1030"/>
      <c r="U141" s="1030"/>
      <c r="V141" s="1030"/>
      <c r="W141" s="1030"/>
      <c r="X141" s="1030"/>
      <c r="Y141" s="1030"/>
      <c r="Z141" s="1030"/>
      <c r="AA141" s="1030"/>
      <c r="AB141" s="1030"/>
      <c r="AC141" s="1030"/>
      <c r="AD141" s="1030"/>
      <c r="AE141" s="1031">
        <f>S141</f>
        <v>0</v>
      </c>
      <c r="AF141" s="1031"/>
      <c r="AG141" s="1033" t="s">
        <v>1179</v>
      </c>
      <c r="AH141" s="1032" t="s">
        <v>1158</v>
      </c>
      <c r="AI141" s="1032"/>
      <c r="AJ141" s="1019" t="s">
        <v>880</v>
      </c>
    </row>
    <row r="142" spans="2:36" ht="45">
      <c r="B142" s="1023"/>
      <c r="C142" s="1023"/>
      <c r="D142" s="255" t="s">
        <v>1203</v>
      </c>
      <c r="E142" s="255" t="s">
        <v>1156</v>
      </c>
      <c r="F142" s="1036"/>
      <c r="G142" s="1036"/>
      <c r="H142" s="1022"/>
      <c r="I142" s="1022"/>
      <c r="J142" s="1080"/>
      <c r="K142" s="1080"/>
      <c r="L142" s="1064"/>
      <c r="M142" s="1064"/>
      <c r="N142" s="1064"/>
      <c r="O142" s="1030"/>
      <c r="P142" s="1030"/>
      <c r="Q142" s="1030"/>
      <c r="R142" s="1030"/>
      <c r="S142" s="1030"/>
      <c r="T142" s="1030"/>
      <c r="U142" s="1030"/>
      <c r="V142" s="1030"/>
      <c r="W142" s="1030"/>
      <c r="X142" s="1030"/>
      <c r="Y142" s="1030"/>
      <c r="Z142" s="1030"/>
      <c r="AA142" s="1030"/>
      <c r="AB142" s="1030"/>
      <c r="AC142" s="1030"/>
      <c r="AD142" s="1030"/>
      <c r="AE142" s="1031"/>
      <c r="AF142" s="1031"/>
      <c r="AG142" s="1033"/>
      <c r="AH142" s="1032"/>
      <c r="AI142" s="1032"/>
      <c r="AJ142" s="1020"/>
    </row>
    <row r="143" spans="2:36" ht="11.25">
      <c r="B143" s="1023"/>
      <c r="C143" s="1023"/>
      <c r="D143" s="255"/>
      <c r="E143" s="255"/>
      <c r="F143" s="1036"/>
      <c r="G143" s="1036"/>
      <c r="H143" s="1022"/>
      <c r="I143" s="1022"/>
      <c r="J143" s="1080"/>
      <c r="K143" s="1080"/>
      <c r="L143" s="1064"/>
      <c r="M143" s="1064"/>
      <c r="N143" s="1064"/>
      <c r="O143" s="1030"/>
      <c r="P143" s="1030"/>
      <c r="Q143" s="1030"/>
      <c r="R143" s="1030"/>
      <c r="S143" s="1030"/>
      <c r="T143" s="1030"/>
      <c r="U143" s="1030"/>
      <c r="V143" s="1030"/>
      <c r="W143" s="1030"/>
      <c r="X143" s="1030"/>
      <c r="Y143" s="1030"/>
      <c r="Z143" s="1030"/>
      <c r="AA143" s="1030"/>
      <c r="AB143" s="1030"/>
      <c r="AC143" s="1030"/>
      <c r="AD143" s="1030"/>
      <c r="AE143" s="1031"/>
      <c r="AF143" s="1031"/>
      <c r="AG143" s="1033"/>
      <c r="AH143" s="1032"/>
      <c r="AI143" s="1032"/>
      <c r="AJ143" s="1020"/>
    </row>
    <row r="144" spans="2:36" ht="11.25">
      <c r="B144" s="1023"/>
      <c r="C144" s="1023"/>
      <c r="D144" s="255"/>
      <c r="E144" s="255"/>
      <c r="F144" s="1036"/>
      <c r="G144" s="1036"/>
      <c r="H144" s="1022"/>
      <c r="I144" s="1022"/>
      <c r="J144" s="1080"/>
      <c r="K144" s="1080"/>
      <c r="L144" s="1064"/>
      <c r="M144" s="1064"/>
      <c r="N144" s="1064"/>
      <c r="O144" s="1030"/>
      <c r="P144" s="1030"/>
      <c r="Q144" s="1030"/>
      <c r="R144" s="1030"/>
      <c r="S144" s="1030"/>
      <c r="T144" s="1030"/>
      <c r="U144" s="1030"/>
      <c r="V144" s="1030"/>
      <c r="W144" s="1030"/>
      <c r="X144" s="1030"/>
      <c r="Y144" s="1030"/>
      <c r="Z144" s="1030"/>
      <c r="AA144" s="1030"/>
      <c r="AB144" s="1030"/>
      <c r="AC144" s="1030"/>
      <c r="AD144" s="1030"/>
      <c r="AE144" s="1031"/>
      <c r="AF144" s="1031"/>
      <c r="AG144" s="1033"/>
      <c r="AH144" s="1032"/>
      <c r="AI144" s="1032"/>
      <c r="AJ144" s="1020"/>
    </row>
    <row r="145" ht="11.25"/>
    <row r="146" spans="2:36" ht="11.25">
      <c r="B146" s="253" t="s">
        <v>1089</v>
      </c>
      <c r="C146" s="1024" t="s">
        <v>1067</v>
      </c>
      <c r="D146" s="1024"/>
      <c r="E146" s="1024"/>
      <c r="F146" s="1024"/>
      <c r="G146" s="1024"/>
      <c r="H146" s="1024"/>
      <c r="I146" s="1024"/>
      <c r="J146" s="1024"/>
      <c r="K146" s="1024"/>
      <c r="L146" s="1024"/>
      <c r="M146" s="1024"/>
      <c r="N146" s="1024"/>
      <c r="O146" s="1024"/>
      <c r="P146" s="1024"/>
      <c r="Q146" s="1024"/>
      <c r="R146" s="1024"/>
      <c r="S146" s="1024"/>
      <c r="T146" s="278"/>
      <c r="U146" s="1047"/>
      <c r="V146" s="1048"/>
      <c r="W146" s="1048"/>
      <c r="X146" s="1048"/>
      <c r="Y146" s="1048"/>
      <c r="Z146" s="1048"/>
      <c r="AA146" s="1048"/>
      <c r="AB146" s="1048"/>
      <c r="AC146" s="1048"/>
      <c r="AD146" s="1048"/>
      <c r="AE146" s="1048"/>
      <c r="AF146" s="1048"/>
      <c r="AG146" s="1048"/>
      <c r="AH146" s="1048"/>
      <c r="AI146" s="1048"/>
      <c r="AJ146" s="1048"/>
    </row>
    <row r="147" spans="2:36" ht="11.25">
      <c r="B147" s="575" t="s">
        <v>1123</v>
      </c>
      <c r="C147" s="1024" t="s">
        <v>856</v>
      </c>
      <c r="D147" s="1024"/>
      <c r="E147" s="1024"/>
      <c r="F147" s="1024"/>
      <c r="G147" s="1024"/>
      <c r="H147" s="1024"/>
      <c r="I147" s="1024"/>
      <c r="J147" s="1024"/>
      <c r="K147" s="1024"/>
      <c r="L147" s="1024"/>
      <c r="M147" s="1024"/>
      <c r="N147" s="1024"/>
      <c r="O147" s="1024"/>
      <c r="P147" s="1024"/>
      <c r="Q147" s="1024"/>
      <c r="R147" s="1024"/>
      <c r="S147" s="1024"/>
      <c r="T147" s="576"/>
      <c r="U147" s="576"/>
      <c r="V147" s="577"/>
      <c r="W147" s="577"/>
      <c r="X147" s="577"/>
      <c r="Y147" s="577"/>
      <c r="Z147" s="577"/>
      <c r="AA147" s="577"/>
      <c r="AB147" s="577"/>
      <c r="AC147" s="577"/>
      <c r="AD147" s="577"/>
      <c r="AE147" s="577"/>
      <c r="AF147" s="577"/>
      <c r="AG147" s="577"/>
      <c r="AH147" s="577"/>
      <c r="AI147" s="577"/>
      <c r="AJ147" s="577"/>
    </row>
    <row r="148" spans="2:36" ht="11.25">
      <c r="B148" s="575" t="s">
        <v>1122</v>
      </c>
      <c r="C148" s="1024" t="s">
        <v>808</v>
      </c>
      <c r="D148" s="1024"/>
      <c r="E148" s="1024"/>
      <c r="F148" s="1024"/>
      <c r="G148" s="1024"/>
      <c r="H148" s="1024"/>
      <c r="I148" s="1024"/>
      <c r="J148" s="1024"/>
      <c r="K148" s="1024"/>
      <c r="L148" s="1024"/>
      <c r="M148" s="1024"/>
      <c r="N148" s="1024"/>
      <c r="O148" s="1024"/>
      <c r="P148" s="1024"/>
      <c r="Q148" s="1024"/>
      <c r="R148" s="1024"/>
      <c r="S148" s="1024"/>
      <c r="T148" s="576"/>
      <c r="U148" s="576"/>
      <c r="V148" s="577"/>
      <c r="W148" s="577"/>
      <c r="X148" s="577"/>
      <c r="Y148" s="577"/>
      <c r="Z148" s="577"/>
      <c r="AA148" s="577"/>
      <c r="AB148" s="577"/>
      <c r="AC148" s="577"/>
      <c r="AD148" s="577"/>
      <c r="AE148" s="577"/>
      <c r="AF148" s="577"/>
      <c r="AG148" s="577"/>
      <c r="AH148" s="577"/>
      <c r="AI148" s="577"/>
      <c r="AJ148" s="577"/>
    </row>
    <row r="149" spans="2:36" ht="11.25">
      <c r="B149" s="253" t="s">
        <v>1121</v>
      </c>
      <c r="C149" s="1025" t="s">
        <v>528</v>
      </c>
      <c r="D149" s="1025"/>
      <c r="E149" s="1025"/>
      <c r="F149" s="1025"/>
      <c r="G149" s="1025"/>
      <c r="H149" s="1025"/>
      <c r="I149" s="1025"/>
      <c r="J149" s="1025"/>
      <c r="K149" s="1025"/>
      <c r="L149" s="1025"/>
      <c r="M149" s="1025"/>
      <c r="N149" s="1025"/>
      <c r="O149" s="1026" t="s">
        <v>1090</v>
      </c>
      <c r="P149" s="1026"/>
      <c r="Q149" s="1026"/>
      <c r="R149" s="1026"/>
      <c r="S149" s="1026"/>
      <c r="T149" s="1026"/>
      <c r="U149" s="1026"/>
      <c r="V149" s="1026"/>
      <c r="W149" s="1026"/>
      <c r="X149" s="1026"/>
      <c r="Y149" s="1026"/>
      <c r="Z149" s="1026"/>
      <c r="AA149" s="1026"/>
      <c r="AB149" s="1026"/>
      <c r="AC149" s="1026"/>
      <c r="AD149" s="1026"/>
      <c r="AE149" s="1026"/>
      <c r="AF149" s="1026"/>
      <c r="AG149" s="1054" t="s">
        <v>1091</v>
      </c>
      <c r="AH149" s="1054"/>
      <c r="AI149" s="1054"/>
      <c r="AJ149" s="1054"/>
    </row>
    <row r="150" spans="2:36" ht="11.25">
      <c r="B150" s="1046" t="s">
        <v>1125</v>
      </c>
      <c r="C150" s="1039" t="s">
        <v>1092</v>
      </c>
      <c r="D150" s="1039"/>
      <c r="E150" s="1039"/>
      <c r="F150" s="1039"/>
      <c r="G150" s="1039"/>
      <c r="H150" s="1016" t="s">
        <v>1093</v>
      </c>
      <c r="I150" s="1016"/>
      <c r="J150" s="1037" t="s">
        <v>1094</v>
      </c>
      <c r="K150" s="1037" t="s">
        <v>1095</v>
      </c>
      <c r="L150" s="1038" t="s">
        <v>1124</v>
      </c>
      <c r="M150" s="1040" t="s">
        <v>1096</v>
      </c>
      <c r="N150" s="1040" t="s">
        <v>1097</v>
      </c>
      <c r="O150" s="1027" t="s">
        <v>1098</v>
      </c>
      <c r="P150" s="1027"/>
      <c r="Q150" s="1027" t="s">
        <v>1099</v>
      </c>
      <c r="R150" s="1027"/>
      <c r="S150" s="1027" t="s">
        <v>1100</v>
      </c>
      <c r="T150" s="1027"/>
      <c r="U150" s="1027" t="s">
        <v>1101</v>
      </c>
      <c r="V150" s="1027"/>
      <c r="W150" s="1027" t="s">
        <v>1102</v>
      </c>
      <c r="X150" s="1027"/>
      <c r="Y150" s="1027" t="s">
        <v>1103</v>
      </c>
      <c r="Z150" s="1027"/>
      <c r="AA150" s="1027" t="s">
        <v>1104</v>
      </c>
      <c r="AB150" s="1027"/>
      <c r="AC150" s="1027" t="s">
        <v>1105</v>
      </c>
      <c r="AD150" s="1027"/>
      <c r="AE150" s="1027" t="s">
        <v>1106</v>
      </c>
      <c r="AF150" s="1027"/>
      <c r="AG150" s="1057" t="s">
        <v>1107</v>
      </c>
      <c r="AH150" s="1018" t="s">
        <v>1108</v>
      </c>
      <c r="AI150" s="1041" t="s">
        <v>1109</v>
      </c>
      <c r="AJ150" s="1018" t="s">
        <v>1110</v>
      </c>
    </row>
    <row r="151" spans="2:36" ht="33.75">
      <c r="B151" s="1046"/>
      <c r="C151" s="1039"/>
      <c r="D151" s="1039"/>
      <c r="E151" s="1039"/>
      <c r="F151" s="1039"/>
      <c r="G151" s="1039"/>
      <c r="H151" s="1016"/>
      <c r="I151" s="1016"/>
      <c r="J151" s="1037" t="s">
        <v>1094</v>
      </c>
      <c r="K151" s="1037"/>
      <c r="L151" s="1038"/>
      <c r="M151" s="1040"/>
      <c r="N151" s="1040"/>
      <c r="O151" s="360" t="s">
        <v>1111</v>
      </c>
      <c r="P151" s="361" t="s">
        <v>1112</v>
      </c>
      <c r="Q151" s="360" t="s">
        <v>1111</v>
      </c>
      <c r="R151" s="361" t="s">
        <v>1112</v>
      </c>
      <c r="S151" s="360" t="s">
        <v>1111</v>
      </c>
      <c r="T151" s="361" t="s">
        <v>1112</v>
      </c>
      <c r="U151" s="360" t="s">
        <v>1111</v>
      </c>
      <c r="V151" s="361" t="s">
        <v>1112</v>
      </c>
      <c r="W151" s="360" t="s">
        <v>1111</v>
      </c>
      <c r="X151" s="361" t="s">
        <v>1112</v>
      </c>
      <c r="Y151" s="360" t="s">
        <v>1111</v>
      </c>
      <c r="Z151" s="361" t="s">
        <v>1112</v>
      </c>
      <c r="AA151" s="360" t="s">
        <v>1111</v>
      </c>
      <c r="AB151" s="361" t="s">
        <v>1113</v>
      </c>
      <c r="AC151" s="360" t="s">
        <v>1111</v>
      </c>
      <c r="AD151" s="361" t="s">
        <v>1113</v>
      </c>
      <c r="AE151" s="360" t="s">
        <v>1111</v>
      </c>
      <c r="AF151" s="361" t="s">
        <v>1113</v>
      </c>
      <c r="AG151" s="1057"/>
      <c r="AH151" s="1018"/>
      <c r="AI151" s="1041"/>
      <c r="AJ151" s="1018"/>
    </row>
    <row r="152" spans="2:36" ht="22.5">
      <c r="B152" s="573" t="s">
        <v>1151</v>
      </c>
      <c r="C152" s="1045" t="s">
        <v>902</v>
      </c>
      <c r="D152" s="1045"/>
      <c r="E152" s="1045"/>
      <c r="F152" s="1045"/>
      <c r="G152" s="1045"/>
      <c r="H152" s="1017" t="s">
        <v>903</v>
      </c>
      <c r="I152" s="1017"/>
      <c r="J152" s="362"/>
      <c r="K152" s="362"/>
      <c r="L152" s="262"/>
      <c r="M152" s="263"/>
      <c r="N152" s="263"/>
      <c r="O152" s="264">
        <f aca="true" t="shared" si="12" ref="O152:AF152">SUM(O155:O155)</f>
        <v>0</v>
      </c>
      <c r="P152" s="264">
        <f t="shared" si="12"/>
        <v>0</v>
      </c>
      <c r="Q152" s="264">
        <f t="shared" si="12"/>
        <v>0</v>
      </c>
      <c r="R152" s="264">
        <f t="shared" si="12"/>
        <v>0</v>
      </c>
      <c r="S152" s="264">
        <f t="shared" si="12"/>
        <v>25000000</v>
      </c>
      <c r="T152" s="264">
        <f t="shared" si="12"/>
        <v>0</v>
      </c>
      <c r="U152" s="264">
        <f t="shared" si="12"/>
        <v>0</v>
      </c>
      <c r="V152" s="264">
        <f t="shared" si="12"/>
        <v>0</v>
      </c>
      <c r="W152" s="264">
        <f t="shared" si="12"/>
        <v>0</v>
      </c>
      <c r="X152" s="264">
        <f t="shared" si="12"/>
        <v>0</v>
      </c>
      <c r="Y152" s="264">
        <f t="shared" si="12"/>
        <v>0</v>
      </c>
      <c r="Z152" s="264">
        <f t="shared" si="12"/>
        <v>0</v>
      </c>
      <c r="AA152" s="264">
        <f t="shared" si="12"/>
        <v>0</v>
      </c>
      <c r="AB152" s="264">
        <f t="shared" si="12"/>
        <v>0</v>
      </c>
      <c r="AC152" s="264">
        <f t="shared" si="12"/>
        <v>0</v>
      </c>
      <c r="AD152" s="264">
        <f t="shared" si="12"/>
        <v>0</v>
      </c>
      <c r="AE152" s="264">
        <f t="shared" si="12"/>
        <v>25000000</v>
      </c>
      <c r="AF152" s="264">
        <f t="shared" si="12"/>
        <v>0</v>
      </c>
      <c r="AG152" s="265"/>
      <c r="AH152" s="265"/>
      <c r="AI152" s="265"/>
      <c r="AJ152" s="266"/>
    </row>
    <row r="153" spans="2:36" ht="11.25">
      <c r="B153" s="1028"/>
      <c r="C153" s="1028"/>
      <c r="D153" s="1028"/>
      <c r="E153" s="1028"/>
      <c r="F153" s="1028"/>
      <c r="G153" s="1028"/>
      <c r="H153" s="1028"/>
      <c r="I153" s="1028"/>
      <c r="J153" s="1028"/>
      <c r="K153" s="1028"/>
      <c r="L153" s="1028"/>
      <c r="M153" s="1028"/>
      <c r="N153" s="1028"/>
      <c r="O153" s="1028"/>
      <c r="P153" s="1028"/>
      <c r="Q153" s="1028"/>
      <c r="R153" s="1028"/>
      <c r="S153" s="1028"/>
      <c r="T153" s="1028"/>
      <c r="U153" s="1028"/>
      <c r="V153" s="1028"/>
      <c r="W153" s="1028"/>
      <c r="X153" s="1028"/>
      <c r="Y153" s="1028"/>
      <c r="Z153" s="1028"/>
      <c r="AA153" s="1028"/>
      <c r="AB153" s="1028"/>
      <c r="AC153" s="1028"/>
      <c r="AD153" s="1028"/>
      <c r="AE153" s="1028"/>
      <c r="AF153" s="1028"/>
      <c r="AG153" s="1028"/>
      <c r="AH153" s="1028"/>
      <c r="AI153" s="1028"/>
      <c r="AJ153" s="1028"/>
    </row>
    <row r="154" spans="2:36" ht="33.75">
      <c r="B154" s="267" t="s">
        <v>17</v>
      </c>
      <c r="C154" s="268" t="s">
        <v>1114</v>
      </c>
      <c r="D154" s="268" t="s">
        <v>1115</v>
      </c>
      <c r="E154" s="268" t="s">
        <v>1116</v>
      </c>
      <c r="F154" s="268" t="s">
        <v>1117</v>
      </c>
      <c r="G154" s="268" t="s">
        <v>1118</v>
      </c>
      <c r="H154" s="269" t="s">
        <v>1129</v>
      </c>
      <c r="I154" s="268" t="s">
        <v>1119</v>
      </c>
      <c r="J154" s="270"/>
      <c r="K154" s="270"/>
      <c r="L154" s="270"/>
      <c r="M154" s="270"/>
      <c r="N154" s="270"/>
      <c r="O154" s="271">
        <f aca="true" t="shared" si="13" ref="O154:AD154">SUM(O155:O155)</f>
        <v>0</v>
      </c>
      <c r="P154" s="272">
        <f t="shared" si="13"/>
        <v>0</v>
      </c>
      <c r="Q154" s="271">
        <f t="shared" si="13"/>
        <v>0</v>
      </c>
      <c r="R154" s="272">
        <f t="shared" si="13"/>
        <v>0</v>
      </c>
      <c r="S154" s="272">
        <f t="shared" si="13"/>
        <v>25000000</v>
      </c>
      <c r="T154" s="272">
        <f t="shared" si="13"/>
        <v>0</v>
      </c>
      <c r="U154" s="272">
        <f t="shared" si="13"/>
        <v>0</v>
      </c>
      <c r="V154" s="272">
        <f t="shared" si="13"/>
        <v>0</v>
      </c>
      <c r="W154" s="272">
        <f t="shared" si="13"/>
        <v>0</v>
      </c>
      <c r="X154" s="272">
        <f t="shared" si="13"/>
        <v>0</v>
      </c>
      <c r="Y154" s="272">
        <f t="shared" si="13"/>
        <v>0</v>
      </c>
      <c r="Z154" s="272">
        <f t="shared" si="13"/>
        <v>0</v>
      </c>
      <c r="AA154" s="272">
        <f t="shared" si="13"/>
        <v>0</v>
      </c>
      <c r="AB154" s="272">
        <f t="shared" si="13"/>
        <v>0</v>
      </c>
      <c r="AC154" s="272">
        <f t="shared" si="13"/>
        <v>0</v>
      </c>
      <c r="AD154" s="272">
        <f t="shared" si="13"/>
        <v>0</v>
      </c>
      <c r="AE154" s="273">
        <f>SUM(O154:AD154)</f>
        <v>25000000</v>
      </c>
      <c r="AF154" s="272">
        <f>AF155</f>
        <v>0</v>
      </c>
      <c r="AG154" s="274">
        <f>SUM(AG155:AG155)</f>
        <v>0</v>
      </c>
      <c r="AH154" s="363"/>
      <c r="AI154" s="363"/>
      <c r="AJ154" s="275"/>
    </row>
    <row r="155" spans="2:36" ht="90">
      <c r="B155" s="591"/>
      <c r="C155" s="591"/>
      <c r="D155" s="255"/>
      <c r="E155" s="255"/>
      <c r="F155" s="592"/>
      <c r="G155" s="592"/>
      <c r="H155" s="14" t="s">
        <v>835</v>
      </c>
      <c r="I155" s="14" t="s">
        <v>836</v>
      </c>
      <c r="J155" s="594">
        <v>0</v>
      </c>
      <c r="K155" s="594">
        <v>2</v>
      </c>
      <c r="L155" s="581"/>
      <c r="M155" s="581"/>
      <c r="N155" s="581"/>
      <c r="O155" s="571"/>
      <c r="P155" s="249"/>
      <c r="Q155" s="251"/>
      <c r="R155" s="250"/>
      <c r="S155" s="583">
        <v>25000000</v>
      </c>
      <c r="T155" s="250"/>
      <c r="U155" s="250"/>
      <c r="V155" s="250"/>
      <c r="W155" s="250"/>
      <c r="X155" s="250"/>
      <c r="Y155" s="250"/>
      <c r="Z155" s="250"/>
      <c r="AA155" s="250"/>
      <c r="AB155" s="250"/>
      <c r="AC155" s="250"/>
      <c r="AD155" s="250"/>
      <c r="AE155" s="583">
        <f>S155</f>
        <v>25000000</v>
      </c>
      <c r="AF155" s="583"/>
      <c r="AG155" s="590" t="s">
        <v>1179</v>
      </c>
      <c r="AH155" s="584" t="s">
        <v>1158</v>
      </c>
      <c r="AI155" s="584"/>
      <c r="AJ155" s="585" t="s">
        <v>880</v>
      </c>
    </row>
    <row r="223" ht="11.25"/>
    <row r="224" ht="11.25"/>
    <row r="225" ht="11.25"/>
    <row r="226" ht="11.25"/>
    <row r="227" ht="11.25"/>
    <row r="229" ht="11.25"/>
    <row r="230" ht="11.25"/>
    <row r="253" ht="11.25"/>
    <row r="254" ht="11.25"/>
    <row r="255" ht="11.25"/>
    <row r="256" ht="11.25"/>
    <row r="257" ht="11.25"/>
    <row r="258" ht="11.25"/>
    <row r="259" ht="11.25"/>
    <row r="260" ht="11.25"/>
    <row r="261" ht="11.25"/>
    <row r="262" ht="11.25"/>
    <row r="263" ht="11.25"/>
    <row r="264" ht="11.25"/>
    <row r="265" ht="11.25"/>
    <row r="266" ht="11.25"/>
    <row r="267" ht="11.25"/>
    <row r="268" ht="11.25"/>
    <row r="269" ht="11.25"/>
    <row r="270" ht="11.25"/>
    <row r="271" ht="11.25"/>
    <row r="272" ht="11.25"/>
    <row r="273" ht="11.25"/>
    <row r="274" ht="11.25"/>
    <row r="275" ht="11.25"/>
    <row r="276" ht="11.25"/>
    <row r="277" ht="11.25"/>
    <row r="278" ht="11.25"/>
    <row r="294" ht="11.25"/>
    <row r="295" ht="11.25"/>
    <row r="296" ht="11.25"/>
    <row r="297" ht="11.25"/>
    <row r="298" ht="11.25"/>
    <row r="299" ht="11.25"/>
    <row r="300" ht="11.25"/>
    <row r="301" ht="11.25"/>
    <row r="302" ht="11.25"/>
    <row r="303" ht="11.25"/>
    <row r="304" ht="11.25"/>
    <row r="305" ht="11.25"/>
    <row r="306" ht="11.25"/>
    <row r="307" ht="11.25"/>
    <row r="308" ht="11.25"/>
    <row r="309" ht="11.25"/>
    <row r="310" ht="11.25"/>
    <row r="311" ht="11.25"/>
    <row r="312" ht="11.25"/>
    <row r="313" ht="11.25"/>
    <row r="314" ht="11.25"/>
    <row r="315" ht="11.25"/>
    <row r="316" ht="11.25"/>
    <row r="317" ht="11.25"/>
    <row r="318" ht="11.25"/>
    <row r="319" ht="11.25"/>
    <row r="320" ht="11.25"/>
    <row r="321" ht="11.25"/>
    <row r="322" ht="11.25"/>
    <row r="323" ht="11.25"/>
    <row r="324" ht="11.25"/>
  </sheetData>
  <sheetProtection/>
  <mergeCells count="880">
    <mergeCell ref="C152:G152"/>
    <mergeCell ref="H152:I152"/>
    <mergeCell ref="B153:AJ153"/>
    <mergeCell ref="W150:X150"/>
    <mergeCell ref="Y150:Z150"/>
    <mergeCell ref="AA150:AB150"/>
    <mergeCell ref="AC150:AD150"/>
    <mergeCell ref="AE150:AF150"/>
    <mergeCell ref="AG150:AG151"/>
    <mergeCell ref="M150:M151"/>
    <mergeCell ref="N150:N151"/>
    <mergeCell ref="O150:P150"/>
    <mergeCell ref="Q150:R150"/>
    <mergeCell ref="S150:T150"/>
    <mergeCell ref="U150:V150"/>
    <mergeCell ref="C148:S148"/>
    <mergeCell ref="C149:N149"/>
    <mergeCell ref="O149:AF149"/>
    <mergeCell ref="AG149:AJ149"/>
    <mergeCell ref="B150:B151"/>
    <mergeCell ref="C150:G151"/>
    <mergeCell ref="H150:I151"/>
    <mergeCell ref="J150:J151"/>
    <mergeCell ref="K150:K151"/>
    <mergeCell ref="L150:L151"/>
    <mergeCell ref="AH150:AH151"/>
    <mergeCell ref="AI150:AI151"/>
    <mergeCell ref="AJ150:AJ151"/>
    <mergeCell ref="AH141:AH144"/>
    <mergeCell ref="AI141:AI144"/>
    <mergeCell ref="AJ141:AJ144"/>
    <mergeCell ref="C146:S146"/>
    <mergeCell ref="U146:AJ146"/>
    <mergeCell ref="C147:S147"/>
    <mergeCell ref="AB141:AB144"/>
    <mergeCell ref="AC141:AC144"/>
    <mergeCell ref="AD141:AD144"/>
    <mergeCell ref="AE141:AE144"/>
    <mergeCell ref="AF141:AF144"/>
    <mergeCell ref="AG141:AG144"/>
    <mergeCell ref="V141:V144"/>
    <mergeCell ref="W141:W144"/>
    <mergeCell ref="X141:X144"/>
    <mergeCell ref="Y141:Y144"/>
    <mergeCell ref="Z141:Z144"/>
    <mergeCell ref="AA141:AA144"/>
    <mergeCell ref="P141:P144"/>
    <mergeCell ref="Q141:Q144"/>
    <mergeCell ref="R141:R144"/>
    <mergeCell ref="S141:S144"/>
    <mergeCell ref="T141:T144"/>
    <mergeCell ref="U141:U144"/>
    <mergeCell ref="J141:J144"/>
    <mergeCell ref="K141:K144"/>
    <mergeCell ref="L141:L144"/>
    <mergeCell ref="M141:M144"/>
    <mergeCell ref="N141:N144"/>
    <mergeCell ref="O141:O144"/>
    <mergeCell ref="B141:B144"/>
    <mergeCell ref="C141:C144"/>
    <mergeCell ref="F141:F144"/>
    <mergeCell ref="G141:G144"/>
    <mergeCell ref="H141:H144"/>
    <mergeCell ref="I141:I144"/>
    <mergeCell ref="C138:G138"/>
    <mergeCell ref="H138:I138"/>
    <mergeCell ref="B139:AJ139"/>
    <mergeCell ref="W136:X136"/>
    <mergeCell ref="Y136:Z136"/>
    <mergeCell ref="AA136:AB136"/>
    <mergeCell ref="AC136:AD136"/>
    <mergeCell ref="AE136:AF136"/>
    <mergeCell ref="AG136:AG137"/>
    <mergeCell ref="M136:M137"/>
    <mergeCell ref="N136:N137"/>
    <mergeCell ref="O136:P136"/>
    <mergeCell ref="Q136:R136"/>
    <mergeCell ref="S136:T136"/>
    <mergeCell ref="U136:V136"/>
    <mergeCell ref="C134:S134"/>
    <mergeCell ref="C135:N135"/>
    <mergeCell ref="O135:AF135"/>
    <mergeCell ref="AG135:AJ135"/>
    <mergeCell ref="B136:B137"/>
    <mergeCell ref="C136:G137"/>
    <mergeCell ref="H136:I137"/>
    <mergeCell ref="J136:J137"/>
    <mergeCell ref="K136:K137"/>
    <mergeCell ref="L136:L137"/>
    <mergeCell ref="AH136:AH137"/>
    <mergeCell ref="AI136:AI137"/>
    <mergeCell ref="AJ136:AJ137"/>
    <mergeCell ref="C132:S132"/>
    <mergeCell ref="U132:AJ132"/>
    <mergeCell ref="C133:S133"/>
    <mergeCell ref="AB129:AB130"/>
    <mergeCell ref="AC129:AC130"/>
    <mergeCell ref="AD129:AD130"/>
    <mergeCell ref="AE129:AE130"/>
    <mergeCell ref="AF129:AF130"/>
    <mergeCell ref="AG129:AG130"/>
    <mergeCell ref="V129:V130"/>
    <mergeCell ref="W129:W130"/>
    <mergeCell ref="X129:X130"/>
    <mergeCell ref="Y129:Y130"/>
    <mergeCell ref="Z129:Z130"/>
    <mergeCell ref="AA129:AA130"/>
    <mergeCell ref="P129:P130"/>
    <mergeCell ref="Q129:Q130"/>
    <mergeCell ref="R129:R130"/>
    <mergeCell ref="S129:S130"/>
    <mergeCell ref="T129:T130"/>
    <mergeCell ref="U129:U130"/>
    <mergeCell ref="B127:AJ127"/>
    <mergeCell ref="B129:B130"/>
    <mergeCell ref="H129:H130"/>
    <mergeCell ref="I129:I130"/>
    <mergeCell ref="J129:J130"/>
    <mergeCell ref="K129:K130"/>
    <mergeCell ref="L129:L130"/>
    <mergeCell ref="M129:M130"/>
    <mergeCell ref="N129:N130"/>
    <mergeCell ref="O129:O130"/>
    <mergeCell ref="AH129:AH130"/>
    <mergeCell ref="AI129:AI130"/>
    <mergeCell ref="AJ129:AJ130"/>
    <mergeCell ref="C126:G126"/>
    <mergeCell ref="H126:I126"/>
    <mergeCell ref="U124:V124"/>
    <mergeCell ref="W124:X124"/>
    <mergeCell ref="Y124:Z124"/>
    <mergeCell ref="AA124:AB124"/>
    <mergeCell ref="AC124:AD124"/>
    <mergeCell ref="AE124:AF124"/>
    <mergeCell ref="L124:L125"/>
    <mergeCell ref="M124:M125"/>
    <mergeCell ref="N124:N125"/>
    <mergeCell ref="O124:P124"/>
    <mergeCell ref="Q124:R124"/>
    <mergeCell ref="S124:T124"/>
    <mergeCell ref="C121:S121"/>
    <mergeCell ref="C122:S122"/>
    <mergeCell ref="C123:N123"/>
    <mergeCell ref="O123:AF123"/>
    <mergeCell ref="AG123:AJ123"/>
    <mergeCell ref="B124:B125"/>
    <mergeCell ref="C124:G125"/>
    <mergeCell ref="H124:I125"/>
    <mergeCell ref="J124:J125"/>
    <mergeCell ref="K124:K125"/>
    <mergeCell ref="AG124:AG125"/>
    <mergeCell ref="AH124:AH125"/>
    <mergeCell ref="AI124:AI125"/>
    <mergeCell ref="AJ124:AJ125"/>
    <mergeCell ref="AG115:AG118"/>
    <mergeCell ref="AH115:AH118"/>
    <mergeCell ref="AI115:AI118"/>
    <mergeCell ref="AJ115:AJ118"/>
    <mergeCell ref="C120:S120"/>
    <mergeCell ref="U120:AJ120"/>
    <mergeCell ref="AA115:AA118"/>
    <mergeCell ref="AB115:AB118"/>
    <mergeCell ref="AC115:AC118"/>
    <mergeCell ref="AD115:AD118"/>
    <mergeCell ref="AE115:AE118"/>
    <mergeCell ref="AF115:AF118"/>
    <mergeCell ref="U115:U118"/>
    <mergeCell ref="V115:V118"/>
    <mergeCell ref="W115:W118"/>
    <mergeCell ref="X115:X118"/>
    <mergeCell ref="Y115:Y118"/>
    <mergeCell ref="Z115:Z118"/>
    <mergeCell ref="O115:O118"/>
    <mergeCell ref="P115:P118"/>
    <mergeCell ref="Q115:Q118"/>
    <mergeCell ref="R115:R118"/>
    <mergeCell ref="S115:S118"/>
    <mergeCell ref="T115:T118"/>
    <mergeCell ref="AJ113:AJ114"/>
    <mergeCell ref="B115:B118"/>
    <mergeCell ref="C115:C118"/>
    <mergeCell ref="H115:H118"/>
    <mergeCell ref="I115:I118"/>
    <mergeCell ref="J115:J118"/>
    <mergeCell ref="K115:K118"/>
    <mergeCell ref="L115:L118"/>
    <mergeCell ref="M115:M118"/>
    <mergeCell ref="N115:N118"/>
    <mergeCell ref="AD113:AD114"/>
    <mergeCell ref="AE113:AE114"/>
    <mergeCell ref="AF113:AF114"/>
    <mergeCell ref="AG113:AG114"/>
    <mergeCell ref="AH113:AH114"/>
    <mergeCell ref="AI113:AI114"/>
    <mergeCell ref="X113:X114"/>
    <mergeCell ref="Y113:Y114"/>
    <mergeCell ref="Z113:Z114"/>
    <mergeCell ref="AA113:AA114"/>
    <mergeCell ref="AB113:AB114"/>
    <mergeCell ref="AC113:AC114"/>
    <mergeCell ref="R113:R114"/>
    <mergeCell ref="S113:S114"/>
    <mergeCell ref="T113:T114"/>
    <mergeCell ref="U113:U114"/>
    <mergeCell ref="V113:V114"/>
    <mergeCell ref="W113:W114"/>
    <mergeCell ref="L113:L114"/>
    <mergeCell ref="M113:M114"/>
    <mergeCell ref="N113:N114"/>
    <mergeCell ref="O113:O114"/>
    <mergeCell ref="P113:P114"/>
    <mergeCell ref="Q113:Q114"/>
    <mergeCell ref="AF109:AF112"/>
    <mergeCell ref="AG109:AG112"/>
    <mergeCell ref="AH109:AH112"/>
    <mergeCell ref="AI109:AI112"/>
    <mergeCell ref="AJ109:AJ112"/>
    <mergeCell ref="B113:B114"/>
    <mergeCell ref="H113:H114"/>
    <mergeCell ref="I113:I114"/>
    <mergeCell ref="J113:J114"/>
    <mergeCell ref="K113:K114"/>
    <mergeCell ref="Z109:Z112"/>
    <mergeCell ref="AA109:AA112"/>
    <mergeCell ref="AB109:AB112"/>
    <mergeCell ref="AC109:AC112"/>
    <mergeCell ref="AD109:AD112"/>
    <mergeCell ref="AE109:AE112"/>
    <mergeCell ref="T109:T112"/>
    <mergeCell ref="U109:U112"/>
    <mergeCell ref="V109:V112"/>
    <mergeCell ref="W109:W112"/>
    <mergeCell ref="X109:X112"/>
    <mergeCell ref="Y109:Y112"/>
    <mergeCell ref="N109:N112"/>
    <mergeCell ref="O109:O112"/>
    <mergeCell ref="P109:P112"/>
    <mergeCell ref="Q109:Q112"/>
    <mergeCell ref="R109:R112"/>
    <mergeCell ref="S109:S112"/>
    <mergeCell ref="AI105:AI108"/>
    <mergeCell ref="AJ105:AJ108"/>
    <mergeCell ref="C109:C112"/>
    <mergeCell ref="D109:D112"/>
    <mergeCell ref="H109:H112"/>
    <mergeCell ref="I109:I112"/>
    <mergeCell ref="J109:J112"/>
    <mergeCell ref="K109:K112"/>
    <mergeCell ref="L109:L112"/>
    <mergeCell ref="M109:M112"/>
    <mergeCell ref="AC105:AC108"/>
    <mergeCell ref="AD105:AD108"/>
    <mergeCell ref="AE105:AE108"/>
    <mergeCell ref="AF105:AF108"/>
    <mergeCell ref="AG105:AG108"/>
    <mergeCell ref="AH105:AH108"/>
    <mergeCell ref="W105:W108"/>
    <mergeCell ref="X105:X108"/>
    <mergeCell ref="Y105:Y108"/>
    <mergeCell ref="Z105:Z108"/>
    <mergeCell ref="R105:R108"/>
    <mergeCell ref="S105:S108"/>
    <mergeCell ref="T105:T108"/>
    <mergeCell ref="U105:U108"/>
    <mergeCell ref="V105:V108"/>
    <mergeCell ref="K105:K108"/>
    <mergeCell ref="L105:L108"/>
    <mergeCell ref="M105:M108"/>
    <mergeCell ref="N105:N108"/>
    <mergeCell ref="O105:O108"/>
    <mergeCell ref="P105:P108"/>
    <mergeCell ref="B105:B112"/>
    <mergeCell ref="C105:C108"/>
    <mergeCell ref="D105:D108"/>
    <mergeCell ref="H105:H108"/>
    <mergeCell ref="I105:I108"/>
    <mergeCell ref="J105:J108"/>
    <mergeCell ref="AE101:AE104"/>
    <mergeCell ref="AF101:AF104"/>
    <mergeCell ref="AG101:AG104"/>
    <mergeCell ref="S101:S104"/>
    <mergeCell ref="T101:T104"/>
    <mergeCell ref="U101:U104"/>
    <mergeCell ref="V101:V104"/>
    <mergeCell ref="W101:W104"/>
    <mergeCell ref="X101:X104"/>
    <mergeCell ref="M101:M104"/>
    <mergeCell ref="N101:N104"/>
    <mergeCell ref="O101:O104"/>
    <mergeCell ref="P101:P104"/>
    <mergeCell ref="Q101:Q104"/>
    <mergeCell ref="R101:R104"/>
    <mergeCell ref="AA105:AA108"/>
    <mergeCell ref="AB105:AB108"/>
    <mergeCell ref="Q105:Q108"/>
    <mergeCell ref="AH101:AH104"/>
    <mergeCell ref="AI101:AI104"/>
    <mergeCell ref="AJ101:AJ104"/>
    <mergeCell ref="Y101:Y104"/>
    <mergeCell ref="Z101:Z104"/>
    <mergeCell ref="AA101:AA104"/>
    <mergeCell ref="AB101:AB104"/>
    <mergeCell ref="AC101:AC104"/>
    <mergeCell ref="AD101:AD104"/>
    <mergeCell ref="AI97:AI100"/>
    <mergeCell ref="AJ97:AJ100"/>
    <mergeCell ref="B101:B104"/>
    <mergeCell ref="C101:C104"/>
    <mergeCell ref="D101:D104"/>
    <mergeCell ref="H101:H104"/>
    <mergeCell ref="I101:I104"/>
    <mergeCell ref="J101:J104"/>
    <mergeCell ref="K101:K104"/>
    <mergeCell ref="L101:L104"/>
    <mergeCell ref="AC97:AC100"/>
    <mergeCell ref="AD97:AD100"/>
    <mergeCell ref="AE97:AE100"/>
    <mergeCell ref="AF97:AF100"/>
    <mergeCell ref="AG97:AG100"/>
    <mergeCell ref="AH97:AH100"/>
    <mergeCell ref="W97:W100"/>
    <mergeCell ref="X97:X100"/>
    <mergeCell ref="Y97:Y100"/>
    <mergeCell ref="Z97:Z100"/>
    <mergeCell ref="AA97:AA100"/>
    <mergeCell ref="AB97:AB100"/>
    <mergeCell ref="Q97:Q100"/>
    <mergeCell ref="R97:R100"/>
    <mergeCell ref="S97:S100"/>
    <mergeCell ref="T97:T100"/>
    <mergeCell ref="U97:U100"/>
    <mergeCell ref="V97:V100"/>
    <mergeCell ref="K97:K100"/>
    <mergeCell ref="L97:L100"/>
    <mergeCell ref="M97:M100"/>
    <mergeCell ref="N97:N100"/>
    <mergeCell ref="O97:O100"/>
    <mergeCell ref="P97:P100"/>
    <mergeCell ref="AG95:AG96"/>
    <mergeCell ref="AH95:AH96"/>
    <mergeCell ref="AI95:AI96"/>
    <mergeCell ref="AJ95:AJ96"/>
    <mergeCell ref="B97:B100"/>
    <mergeCell ref="C97:C100"/>
    <mergeCell ref="D97:D100"/>
    <mergeCell ref="H97:H100"/>
    <mergeCell ref="I97:I100"/>
    <mergeCell ref="J97:J100"/>
    <mergeCell ref="AA95:AA96"/>
    <mergeCell ref="AB95:AB96"/>
    <mergeCell ref="AC95:AC96"/>
    <mergeCell ref="AD95:AD96"/>
    <mergeCell ref="AE95:AE96"/>
    <mergeCell ref="AF95:AF96"/>
    <mergeCell ref="U95:U96"/>
    <mergeCell ref="V95:V96"/>
    <mergeCell ref="W95:W96"/>
    <mergeCell ref="X95:X96"/>
    <mergeCell ref="Y95:Y96"/>
    <mergeCell ref="Z95:Z96"/>
    <mergeCell ref="O95:O96"/>
    <mergeCell ref="P95:P96"/>
    <mergeCell ref="Q95:Q96"/>
    <mergeCell ref="R95:R96"/>
    <mergeCell ref="S95:S96"/>
    <mergeCell ref="T95:T96"/>
    <mergeCell ref="AJ93:AJ94"/>
    <mergeCell ref="B95:B96"/>
    <mergeCell ref="C95:C96"/>
    <mergeCell ref="H95:H96"/>
    <mergeCell ref="I95:I96"/>
    <mergeCell ref="J95:J96"/>
    <mergeCell ref="K95:K96"/>
    <mergeCell ref="L95:L96"/>
    <mergeCell ref="M95:M96"/>
    <mergeCell ref="N95:N96"/>
    <mergeCell ref="AD93:AD94"/>
    <mergeCell ref="AE93:AE94"/>
    <mergeCell ref="AF93:AF94"/>
    <mergeCell ref="AG93:AG94"/>
    <mergeCell ref="AH93:AH94"/>
    <mergeCell ref="AI93:AI94"/>
    <mergeCell ref="X93:X94"/>
    <mergeCell ref="Y93:Y94"/>
    <mergeCell ref="Z93:Z94"/>
    <mergeCell ref="AA93:AA94"/>
    <mergeCell ref="S93:S94"/>
    <mergeCell ref="T93:T94"/>
    <mergeCell ref="U93:U94"/>
    <mergeCell ref="V93:V94"/>
    <mergeCell ref="W93:W94"/>
    <mergeCell ref="L93:L94"/>
    <mergeCell ref="M93:M94"/>
    <mergeCell ref="N93:N94"/>
    <mergeCell ref="O93:O94"/>
    <mergeCell ref="P93:P94"/>
    <mergeCell ref="Q93:Q94"/>
    <mergeCell ref="B93:B94"/>
    <mergeCell ref="C93:C94"/>
    <mergeCell ref="H93:H94"/>
    <mergeCell ref="I93:I94"/>
    <mergeCell ref="J93:J94"/>
    <mergeCell ref="K93:K94"/>
    <mergeCell ref="AE90:AE92"/>
    <mergeCell ref="AF90:AF92"/>
    <mergeCell ref="AG90:AG92"/>
    <mergeCell ref="S90:S92"/>
    <mergeCell ref="T90:T92"/>
    <mergeCell ref="U90:U92"/>
    <mergeCell ref="V90:V92"/>
    <mergeCell ref="W90:W92"/>
    <mergeCell ref="X90:X92"/>
    <mergeCell ref="M90:M92"/>
    <mergeCell ref="N90:N92"/>
    <mergeCell ref="O90:O92"/>
    <mergeCell ref="P90:P92"/>
    <mergeCell ref="Q90:Q92"/>
    <mergeCell ref="R90:R92"/>
    <mergeCell ref="AB93:AB94"/>
    <mergeCell ref="AC93:AC94"/>
    <mergeCell ref="R93:R94"/>
    <mergeCell ref="AH90:AH92"/>
    <mergeCell ref="AI90:AI92"/>
    <mergeCell ref="AJ90:AJ92"/>
    <mergeCell ref="Y90:Y92"/>
    <mergeCell ref="Z90:Z92"/>
    <mergeCell ref="AA90:AA92"/>
    <mergeCell ref="AB90:AB92"/>
    <mergeCell ref="AC90:AC92"/>
    <mergeCell ref="AD90:AD92"/>
    <mergeCell ref="AH88:AH89"/>
    <mergeCell ref="AI88:AI89"/>
    <mergeCell ref="AJ88:AJ89"/>
    <mergeCell ref="B90:B92"/>
    <mergeCell ref="C90:C92"/>
    <mergeCell ref="H90:H92"/>
    <mergeCell ref="I90:I92"/>
    <mergeCell ref="J90:J92"/>
    <mergeCell ref="K90:K92"/>
    <mergeCell ref="L90:L92"/>
    <mergeCell ref="AB88:AB89"/>
    <mergeCell ref="AC88:AC89"/>
    <mergeCell ref="AD88:AD89"/>
    <mergeCell ref="AE88:AE89"/>
    <mergeCell ref="AF88:AF89"/>
    <mergeCell ref="AG88:AG89"/>
    <mergeCell ref="V88:V89"/>
    <mergeCell ref="W88:W89"/>
    <mergeCell ref="X88:X89"/>
    <mergeCell ref="Y88:Y89"/>
    <mergeCell ref="Z88:Z89"/>
    <mergeCell ref="AA88:AA89"/>
    <mergeCell ref="P88:P89"/>
    <mergeCell ref="Q88:Q89"/>
    <mergeCell ref="R88:R89"/>
    <mergeCell ref="S88:S89"/>
    <mergeCell ref="T88:T89"/>
    <mergeCell ref="U88:U89"/>
    <mergeCell ref="AJ83:AJ86"/>
    <mergeCell ref="B88:B89"/>
    <mergeCell ref="H88:H89"/>
    <mergeCell ref="I88:I89"/>
    <mergeCell ref="J88:J89"/>
    <mergeCell ref="K88:K89"/>
    <mergeCell ref="L88:L89"/>
    <mergeCell ref="M88:M89"/>
    <mergeCell ref="N88:N89"/>
    <mergeCell ref="O88:O89"/>
    <mergeCell ref="AD83:AD86"/>
    <mergeCell ref="AE83:AE86"/>
    <mergeCell ref="AF83:AF86"/>
    <mergeCell ref="AG83:AG86"/>
    <mergeCell ref="AH83:AH86"/>
    <mergeCell ref="AI83:AI86"/>
    <mergeCell ref="X83:X86"/>
    <mergeCell ref="Y83:Y86"/>
    <mergeCell ref="Z83:Z86"/>
    <mergeCell ref="AA83:AA86"/>
    <mergeCell ref="S83:S86"/>
    <mergeCell ref="T83:T86"/>
    <mergeCell ref="U83:U86"/>
    <mergeCell ref="V83:V86"/>
    <mergeCell ref="W83:W86"/>
    <mergeCell ref="L83:L86"/>
    <mergeCell ref="M83:M86"/>
    <mergeCell ref="N83:N86"/>
    <mergeCell ref="O83:O86"/>
    <mergeCell ref="P83:P86"/>
    <mergeCell ref="Q83:Q86"/>
    <mergeCell ref="B83:B86"/>
    <mergeCell ref="C83:C86"/>
    <mergeCell ref="H83:H86"/>
    <mergeCell ref="I83:I86"/>
    <mergeCell ref="J83:J86"/>
    <mergeCell ref="K83:K86"/>
    <mergeCell ref="AE81:AE82"/>
    <mergeCell ref="AF81:AF82"/>
    <mergeCell ref="AG81:AG82"/>
    <mergeCell ref="S81:S82"/>
    <mergeCell ref="T81:T82"/>
    <mergeCell ref="U81:U82"/>
    <mergeCell ref="V81:V82"/>
    <mergeCell ref="W81:W82"/>
    <mergeCell ref="X81:X82"/>
    <mergeCell ref="M81:M82"/>
    <mergeCell ref="N81:N82"/>
    <mergeCell ref="O81:O82"/>
    <mergeCell ref="P81:P82"/>
    <mergeCell ref="Q81:Q82"/>
    <mergeCell ref="R81:R82"/>
    <mergeCell ref="AB83:AB86"/>
    <mergeCell ref="AC83:AC86"/>
    <mergeCell ref="R83:R86"/>
    <mergeCell ref="AH81:AH82"/>
    <mergeCell ref="AI81:AI82"/>
    <mergeCell ref="AJ81:AJ82"/>
    <mergeCell ref="Y81:Y82"/>
    <mergeCell ref="Z81:Z82"/>
    <mergeCell ref="AA81:AA82"/>
    <mergeCell ref="AB81:AB82"/>
    <mergeCell ref="AC81:AC82"/>
    <mergeCell ref="AD81:AD82"/>
    <mergeCell ref="AG77:AG80"/>
    <mergeCell ref="AH77:AH80"/>
    <mergeCell ref="AI77:AI80"/>
    <mergeCell ref="AJ77:AJ80"/>
    <mergeCell ref="C81:C82"/>
    <mergeCell ref="H81:H82"/>
    <mergeCell ref="I81:I82"/>
    <mergeCell ref="J81:J82"/>
    <mergeCell ref="K81:K82"/>
    <mergeCell ref="L81:L82"/>
    <mergeCell ref="AA77:AA80"/>
    <mergeCell ref="AB77:AB80"/>
    <mergeCell ref="AC77:AC80"/>
    <mergeCell ref="AD77:AD80"/>
    <mergeCell ref="AE77:AE80"/>
    <mergeCell ref="AF77:AF80"/>
    <mergeCell ref="U77:U80"/>
    <mergeCell ref="V77:V80"/>
    <mergeCell ref="W77:W80"/>
    <mergeCell ref="X77:X80"/>
    <mergeCell ref="Y77:Y80"/>
    <mergeCell ref="Z77:Z80"/>
    <mergeCell ref="O77:O80"/>
    <mergeCell ref="P77:P80"/>
    <mergeCell ref="Q77:Q80"/>
    <mergeCell ref="R77:R80"/>
    <mergeCell ref="S77:S80"/>
    <mergeCell ref="T77:T80"/>
    <mergeCell ref="AJ72:AJ76"/>
    <mergeCell ref="B77:B82"/>
    <mergeCell ref="C77:C80"/>
    <mergeCell ref="H77:H80"/>
    <mergeCell ref="I77:I80"/>
    <mergeCell ref="J77:J80"/>
    <mergeCell ref="K77:K80"/>
    <mergeCell ref="L77:L80"/>
    <mergeCell ref="M77:M80"/>
    <mergeCell ref="N77:N80"/>
    <mergeCell ref="AD72:AD76"/>
    <mergeCell ref="AE72:AE76"/>
    <mergeCell ref="AF72:AF76"/>
    <mergeCell ref="AG72:AG76"/>
    <mergeCell ref="AH72:AH76"/>
    <mergeCell ref="AI72:AI76"/>
    <mergeCell ref="X72:X76"/>
    <mergeCell ref="Y72:Y76"/>
    <mergeCell ref="Z72:Z76"/>
    <mergeCell ref="AA72:AA76"/>
    <mergeCell ref="AB72:AB76"/>
    <mergeCell ref="AC72:AC76"/>
    <mergeCell ref="R72:R76"/>
    <mergeCell ref="S72:S76"/>
    <mergeCell ref="T72:T76"/>
    <mergeCell ref="U72:U76"/>
    <mergeCell ref="V72:V76"/>
    <mergeCell ref="W72:W76"/>
    <mergeCell ref="L72:L76"/>
    <mergeCell ref="M72:M76"/>
    <mergeCell ref="N72:N76"/>
    <mergeCell ref="O72:O76"/>
    <mergeCell ref="P72:P76"/>
    <mergeCell ref="Q72:Q76"/>
    <mergeCell ref="B72:B76"/>
    <mergeCell ref="C72:C76"/>
    <mergeCell ref="H72:H76"/>
    <mergeCell ref="I72:I76"/>
    <mergeCell ref="J72:J76"/>
    <mergeCell ref="K72:K76"/>
    <mergeCell ref="AH67:AH68"/>
    <mergeCell ref="AI67:AI68"/>
    <mergeCell ref="AJ67:AJ68"/>
    <mergeCell ref="C69:G69"/>
    <mergeCell ref="H69:I69"/>
    <mergeCell ref="B70:AJ70"/>
    <mergeCell ref="W67:X67"/>
    <mergeCell ref="Y67:Z67"/>
    <mergeCell ref="AA67:AB67"/>
    <mergeCell ref="AC67:AD67"/>
    <mergeCell ref="AE67:AF67"/>
    <mergeCell ref="AG67:AG68"/>
    <mergeCell ref="M67:M68"/>
    <mergeCell ref="N67:N68"/>
    <mergeCell ref="O67:P67"/>
    <mergeCell ref="Q67:R67"/>
    <mergeCell ref="S67:T67"/>
    <mergeCell ref="U67:V67"/>
    <mergeCell ref="B67:B68"/>
    <mergeCell ref="C67:G68"/>
    <mergeCell ref="H67:I68"/>
    <mergeCell ref="J67:J68"/>
    <mergeCell ref="K67:K68"/>
    <mergeCell ref="L67:L68"/>
    <mergeCell ref="C63:S63"/>
    <mergeCell ref="U63:AJ63"/>
    <mergeCell ref="C64:S64"/>
    <mergeCell ref="C65:S65"/>
    <mergeCell ref="C66:N66"/>
    <mergeCell ref="O66:AF66"/>
    <mergeCell ref="AG66:AJ66"/>
    <mergeCell ref="J61:J62"/>
    <mergeCell ref="K61:K62"/>
    <mergeCell ref="AA59:AA60"/>
    <mergeCell ref="AB59:AB60"/>
    <mergeCell ref="AC59:AC60"/>
    <mergeCell ref="AD59:AD60"/>
    <mergeCell ref="AE59:AE60"/>
    <mergeCell ref="AF59:AF60"/>
    <mergeCell ref="U59:U60"/>
    <mergeCell ref="V59:V60"/>
    <mergeCell ref="W59:W60"/>
    <mergeCell ref="X59:X60"/>
    <mergeCell ref="Y59:Y60"/>
    <mergeCell ref="Z59:Z60"/>
    <mergeCell ref="O59:O60"/>
    <mergeCell ref="P59:P60"/>
    <mergeCell ref="Q59:Q60"/>
    <mergeCell ref="R59:R60"/>
    <mergeCell ref="S59:S60"/>
    <mergeCell ref="T59:T60"/>
    <mergeCell ref="B56:AJ56"/>
    <mergeCell ref="B59:B60"/>
    <mergeCell ref="C59:C60"/>
    <mergeCell ref="H59:H60"/>
    <mergeCell ref="I59:I60"/>
    <mergeCell ref="J59:J60"/>
    <mergeCell ref="K59:K60"/>
    <mergeCell ref="L59:L60"/>
    <mergeCell ref="M59:M60"/>
    <mergeCell ref="N59:N60"/>
    <mergeCell ref="AG59:AG60"/>
    <mergeCell ref="AH59:AH60"/>
    <mergeCell ref="AI59:AI60"/>
    <mergeCell ref="AJ59:AJ60"/>
    <mergeCell ref="C55:G55"/>
    <mergeCell ref="H55:I55"/>
    <mergeCell ref="U53:V53"/>
    <mergeCell ref="W53:X53"/>
    <mergeCell ref="Y53:Z53"/>
    <mergeCell ref="AA53:AB53"/>
    <mergeCell ref="AC53:AD53"/>
    <mergeCell ref="AE53:AF53"/>
    <mergeCell ref="L53:L54"/>
    <mergeCell ref="M53:M54"/>
    <mergeCell ref="N53:N54"/>
    <mergeCell ref="O53:P53"/>
    <mergeCell ref="Q53:R53"/>
    <mergeCell ref="S53:T53"/>
    <mergeCell ref="C50:S50"/>
    <mergeCell ref="C51:S51"/>
    <mergeCell ref="C52:N52"/>
    <mergeCell ref="O52:AF52"/>
    <mergeCell ref="AG52:AJ52"/>
    <mergeCell ref="B53:B54"/>
    <mergeCell ref="C53:G54"/>
    <mergeCell ref="H53:I54"/>
    <mergeCell ref="J53:J54"/>
    <mergeCell ref="K53:K54"/>
    <mergeCell ref="AG53:AG54"/>
    <mergeCell ref="AH53:AH54"/>
    <mergeCell ref="AI53:AI54"/>
    <mergeCell ref="AJ53:AJ54"/>
    <mergeCell ref="AF47:AF48"/>
    <mergeCell ref="AG47:AG48"/>
    <mergeCell ref="AH47:AH48"/>
    <mergeCell ref="AI47:AI48"/>
    <mergeCell ref="AJ47:AJ48"/>
    <mergeCell ref="C49:S49"/>
    <mergeCell ref="U49:AJ49"/>
    <mergeCell ref="Z47:Z48"/>
    <mergeCell ref="AA47:AA48"/>
    <mergeCell ref="AB47:AB48"/>
    <mergeCell ref="AC47:AC48"/>
    <mergeCell ref="AD47:AD48"/>
    <mergeCell ref="AE47:AE48"/>
    <mergeCell ref="T47:T48"/>
    <mergeCell ref="U47:U48"/>
    <mergeCell ref="V47:V48"/>
    <mergeCell ref="W47:W48"/>
    <mergeCell ref="X47:X48"/>
    <mergeCell ref="Y47:Y48"/>
    <mergeCell ref="N47:N48"/>
    <mergeCell ref="O47:O48"/>
    <mergeCell ref="P47:P48"/>
    <mergeCell ref="Q47:Q48"/>
    <mergeCell ref="R47:R48"/>
    <mergeCell ref="S47:S48"/>
    <mergeCell ref="AI40:AI43"/>
    <mergeCell ref="AJ40:AJ43"/>
    <mergeCell ref="B46:B48"/>
    <mergeCell ref="C46:C48"/>
    <mergeCell ref="H47:H48"/>
    <mergeCell ref="I47:I48"/>
    <mergeCell ref="J47:J48"/>
    <mergeCell ref="K47:K48"/>
    <mergeCell ref="L47:L48"/>
    <mergeCell ref="M47:M48"/>
    <mergeCell ref="AC40:AC43"/>
    <mergeCell ref="AD40:AD43"/>
    <mergeCell ref="AE40:AE43"/>
    <mergeCell ref="AF40:AF43"/>
    <mergeCell ref="AG40:AG43"/>
    <mergeCell ref="AH40:AH43"/>
    <mergeCell ref="W40:W43"/>
    <mergeCell ref="X40:X43"/>
    <mergeCell ref="Y40:Y43"/>
    <mergeCell ref="Z40:Z43"/>
    <mergeCell ref="AA40:AA43"/>
    <mergeCell ref="AB40:AB43"/>
    <mergeCell ref="Q40:Q43"/>
    <mergeCell ref="R40:R43"/>
    <mergeCell ref="S40:S43"/>
    <mergeCell ref="T40:T43"/>
    <mergeCell ref="U40:U43"/>
    <mergeCell ref="V40:V43"/>
    <mergeCell ref="AJ37:AJ39"/>
    <mergeCell ref="H40:H43"/>
    <mergeCell ref="I40:I43"/>
    <mergeCell ref="J40:J43"/>
    <mergeCell ref="K40:K43"/>
    <mergeCell ref="L40:L43"/>
    <mergeCell ref="M40:M43"/>
    <mergeCell ref="N40:N43"/>
    <mergeCell ref="O40:O43"/>
    <mergeCell ref="P40:P43"/>
    <mergeCell ref="AD37:AD39"/>
    <mergeCell ref="AE37:AE39"/>
    <mergeCell ref="AF37:AF39"/>
    <mergeCell ref="AG37:AG39"/>
    <mergeCell ref="AH37:AH39"/>
    <mergeCell ref="AI37:AI39"/>
    <mergeCell ref="X37:X39"/>
    <mergeCell ref="Y37:Y39"/>
    <mergeCell ref="Z37:Z39"/>
    <mergeCell ref="AA37:AA39"/>
    <mergeCell ref="AB37:AB39"/>
    <mergeCell ref="AC37:AC39"/>
    <mergeCell ref="R37:R39"/>
    <mergeCell ref="S37:S39"/>
    <mergeCell ref="T37:T39"/>
    <mergeCell ref="U37:U39"/>
    <mergeCell ref="V37:V39"/>
    <mergeCell ref="W37:W39"/>
    <mergeCell ref="L37:L39"/>
    <mergeCell ref="M37:M39"/>
    <mergeCell ref="N37:N39"/>
    <mergeCell ref="O37:O39"/>
    <mergeCell ref="P37:P39"/>
    <mergeCell ref="Q37:Q39"/>
    <mergeCell ref="B37:B44"/>
    <mergeCell ref="C37:C44"/>
    <mergeCell ref="H37:H39"/>
    <mergeCell ref="I37:I39"/>
    <mergeCell ref="J37:J39"/>
    <mergeCell ref="K37:K39"/>
    <mergeCell ref="AH32:AH33"/>
    <mergeCell ref="AI32:AI33"/>
    <mergeCell ref="AJ32:AJ33"/>
    <mergeCell ref="C34:G34"/>
    <mergeCell ref="H34:I34"/>
    <mergeCell ref="B35:AJ35"/>
    <mergeCell ref="W32:X32"/>
    <mergeCell ref="Y32:Z32"/>
    <mergeCell ref="AA32:AB32"/>
    <mergeCell ref="AC32:AD32"/>
    <mergeCell ref="AE32:AF32"/>
    <mergeCell ref="AG32:AG33"/>
    <mergeCell ref="M32:M33"/>
    <mergeCell ref="N32:N33"/>
    <mergeCell ref="O32:P32"/>
    <mergeCell ref="Q32:R32"/>
    <mergeCell ref="S32:T32"/>
    <mergeCell ref="U32:V32"/>
    <mergeCell ref="B32:B33"/>
    <mergeCell ref="C32:G33"/>
    <mergeCell ref="H32:I33"/>
    <mergeCell ref="J32:J33"/>
    <mergeCell ref="K32:K33"/>
    <mergeCell ref="L32:L33"/>
    <mergeCell ref="C28:S28"/>
    <mergeCell ref="U28:AJ28"/>
    <mergeCell ref="C29:S29"/>
    <mergeCell ref="C30:S30"/>
    <mergeCell ref="C31:N31"/>
    <mergeCell ref="O31:AF31"/>
    <mergeCell ref="AG31:AJ31"/>
    <mergeCell ref="AH22:AH23"/>
    <mergeCell ref="AI22:AI23"/>
    <mergeCell ref="AJ22:AJ23"/>
    <mergeCell ref="C24:G24"/>
    <mergeCell ref="H24:I24"/>
    <mergeCell ref="B25:AJ25"/>
    <mergeCell ref="W22:X22"/>
    <mergeCell ref="Y22:Z22"/>
    <mergeCell ref="AA22:AB22"/>
    <mergeCell ref="AC22:AD22"/>
    <mergeCell ref="AE22:AF22"/>
    <mergeCell ref="AG22:AG23"/>
    <mergeCell ref="M22:M23"/>
    <mergeCell ref="N22:N23"/>
    <mergeCell ref="O22:P22"/>
    <mergeCell ref="Q22:R22"/>
    <mergeCell ref="S22:T22"/>
    <mergeCell ref="U22:V22"/>
    <mergeCell ref="B22:B23"/>
    <mergeCell ref="C22:G23"/>
    <mergeCell ref="H22:I23"/>
    <mergeCell ref="J22:J23"/>
    <mergeCell ref="K22:K23"/>
    <mergeCell ref="L22:L23"/>
    <mergeCell ref="C18:S18"/>
    <mergeCell ref="U18:AJ18"/>
    <mergeCell ref="C19:S19"/>
    <mergeCell ref="C20:S20"/>
    <mergeCell ref="C21:N21"/>
    <mergeCell ref="O21:AF21"/>
    <mergeCell ref="AG21:AJ21"/>
    <mergeCell ref="AG14:AG15"/>
    <mergeCell ref="AH14:AH15"/>
    <mergeCell ref="AI14:AI15"/>
    <mergeCell ref="AJ14:AJ15"/>
    <mergeCell ref="B15:B16"/>
    <mergeCell ref="C15:C16"/>
    <mergeCell ref="D15:D16"/>
    <mergeCell ref="E15:E16"/>
    <mergeCell ref="AH9:AH10"/>
    <mergeCell ref="AI9:AI10"/>
    <mergeCell ref="AJ9:AJ10"/>
    <mergeCell ref="C11:G11"/>
    <mergeCell ref="H11:I11"/>
    <mergeCell ref="B12:AJ12"/>
    <mergeCell ref="W9:X9"/>
    <mergeCell ref="Y9:Z9"/>
    <mergeCell ref="AA9:AB9"/>
    <mergeCell ref="AC9:AD9"/>
    <mergeCell ref="AE9:AF9"/>
    <mergeCell ref="AG9:AG10"/>
    <mergeCell ref="M9:M10"/>
    <mergeCell ref="N9:N10"/>
    <mergeCell ref="O9:P9"/>
    <mergeCell ref="Q9:R9"/>
    <mergeCell ref="B2:AJ2"/>
    <mergeCell ref="B3:AJ3"/>
    <mergeCell ref="B4:G4"/>
    <mergeCell ref="C5:S5"/>
    <mergeCell ref="U5:AJ5"/>
    <mergeCell ref="C6:S6"/>
    <mergeCell ref="S9:T9"/>
    <mergeCell ref="U9:V9"/>
    <mergeCell ref="C7:S7"/>
    <mergeCell ref="C8:N8"/>
    <mergeCell ref="O8:AF8"/>
    <mergeCell ref="AG8:AJ8"/>
    <mergeCell ref="B9:B10"/>
    <mergeCell ref="C9:G10"/>
    <mergeCell ref="H9:I10"/>
    <mergeCell ref="J9:J10"/>
    <mergeCell ref="K9:K10"/>
    <mergeCell ref="L9:L10"/>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AI209"/>
  <sheetViews>
    <sheetView tabSelected="1" zoomScalePageLayoutView="0" workbookViewId="0" topLeftCell="A133">
      <selection activeCell="E200" sqref="E200"/>
    </sheetView>
  </sheetViews>
  <sheetFormatPr defaultColWidth="11.421875" defaultRowHeight="15"/>
  <cols>
    <col min="2" max="2" width="6.140625" style="0" customWidth="1"/>
    <col min="3" max="3" width="14.8515625" style="0" customWidth="1"/>
    <col min="9" max="13" width="5.57421875" style="0" customWidth="1"/>
    <col min="14" max="35" width="4.140625" style="0" customWidth="1"/>
  </cols>
  <sheetData>
    <row r="1" spans="1:35" ht="15">
      <c r="A1" s="1113" t="s">
        <v>1126</v>
      </c>
      <c r="B1" s="1114"/>
      <c r="C1" s="1114"/>
      <c r="D1" s="1114"/>
      <c r="E1" s="1114"/>
      <c r="F1" s="1114"/>
      <c r="G1" s="1114"/>
      <c r="H1" s="1114"/>
      <c r="I1" s="1114"/>
      <c r="J1" s="1114"/>
      <c r="K1" s="1114"/>
      <c r="L1" s="1114"/>
      <c r="M1" s="1114"/>
      <c r="N1" s="1114"/>
      <c r="O1" s="1114"/>
      <c r="P1" s="1114"/>
      <c r="Q1" s="1114"/>
      <c r="R1" s="1114"/>
      <c r="S1" s="1114"/>
      <c r="T1" s="1114"/>
      <c r="U1" s="1114"/>
      <c r="V1" s="1114"/>
      <c r="W1" s="1114"/>
      <c r="X1" s="1114"/>
      <c r="Y1" s="1114"/>
      <c r="Z1" s="1114"/>
      <c r="AA1" s="1114"/>
      <c r="AB1" s="1114"/>
      <c r="AC1" s="1114"/>
      <c r="AD1" s="1114"/>
      <c r="AE1" s="1114"/>
      <c r="AF1" s="1114"/>
      <c r="AG1" s="1114"/>
      <c r="AH1" s="1114"/>
      <c r="AI1" s="1115"/>
    </row>
    <row r="2" spans="1:35" ht="15.75" thickBot="1">
      <c r="A2" s="1116" t="s">
        <v>1498</v>
      </c>
      <c r="B2" s="1117"/>
      <c r="C2" s="1117"/>
      <c r="D2" s="1117"/>
      <c r="E2" s="1117"/>
      <c r="F2" s="1117"/>
      <c r="G2" s="1117"/>
      <c r="H2" s="1117"/>
      <c r="I2" s="1117"/>
      <c r="J2" s="1117"/>
      <c r="K2" s="1117"/>
      <c r="L2" s="1117"/>
      <c r="M2" s="1117"/>
      <c r="N2" s="1117"/>
      <c r="O2" s="1117"/>
      <c r="P2" s="1117"/>
      <c r="Q2" s="1117"/>
      <c r="R2" s="1117"/>
      <c r="S2" s="1117"/>
      <c r="T2" s="1117"/>
      <c r="U2" s="1117"/>
      <c r="V2" s="1117"/>
      <c r="W2" s="1117"/>
      <c r="X2" s="1117"/>
      <c r="Y2" s="1117"/>
      <c r="Z2" s="1117"/>
      <c r="AA2" s="1117"/>
      <c r="AB2" s="1117"/>
      <c r="AC2" s="1117"/>
      <c r="AD2" s="1117"/>
      <c r="AE2" s="1117"/>
      <c r="AF2" s="1117"/>
      <c r="AG2" s="1117"/>
      <c r="AH2" s="1117"/>
      <c r="AI2" s="1118"/>
    </row>
    <row r="3" spans="1:35" ht="15">
      <c r="A3" s="1119" t="s">
        <v>1256</v>
      </c>
      <c r="B3" s="1119"/>
      <c r="C3" s="1119"/>
      <c r="D3" s="1119"/>
      <c r="E3" s="1119"/>
      <c r="F3" s="1119"/>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row>
    <row r="4" spans="1:35" ht="15">
      <c r="A4" s="253" t="s">
        <v>1089</v>
      </c>
      <c r="B4" s="1034" t="s">
        <v>56</v>
      </c>
      <c r="C4" s="1035"/>
      <c r="D4" s="1035"/>
      <c r="E4" s="1035"/>
      <c r="F4" s="1035"/>
      <c r="G4" s="1035"/>
      <c r="H4" s="1035"/>
      <c r="I4" s="1035"/>
      <c r="J4" s="1035"/>
      <c r="K4" s="1035"/>
      <c r="L4" s="1035"/>
      <c r="M4" s="1035"/>
      <c r="N4" s="1035"/>
      <c r="O4" s="1035"/>
      <c r="P4" s="1035"/>
      <c r="Q4" s="1035"/>
      <c r="R4" s="1056"/>
      <c r="S4" s="254"/>
      <c r="T4" s="1052"/>
      <c r="U4" s="1053"/>
      <c r="V4" s="1053"/>
      <c r="W4" s="1053"/>
      <c r="X4" s="1053"/>
      <c r="Y4" s="1053"/>
      <c r="Z4" s="1053"/>
      <c r="AA4" s="1053"/>
      <c r="AB4" s="1053"/>
      <c r="AC4" s="1053"/>
      <c r="AD4" s="1053"/>
      <c r="AE4" s="1053"/>
      <c r="AF4" s="1053"/>
      <c r="AG4" s="1053"/>
      <c r="AH4" s="1053"/>
      <c r="AI4" s="1053"/>
    </row>
    <row r="5" spans="1:35" ht="15">
      <c r="A5" s="624" t="s">
        <v>1123</v>
      </c>
      <c r="B5" s="1034" t="s">
        <v>1267</v>
      </c>
      <c r="C5" s="1035"/>
      <c r="D5" s="1035"/>
      <c r="E5" s="1035"/>
      <c r="F5" s="1035"/>
      <c r="G5" s="1035"/>
      <c r="H5" s="1035"/>
      <c r="I5" s="1035"/>
      <c r="J5" s="1035"/>
      <c r="K5" s="1035"/>
      <c r="L5" s="1035"/>
      <c r="M5" s="1035"/>
      <c r="N5" s="1035"/>
      <c r="O5" s="1035"/>
      <c r="P5" s="1035"/>
      <c r="Q5" s="1035"/>
      <c r="R5" s="1056"/>
      <c r="S5" s="633"/>
      <c r="T5" s="633"/>
      <c r="U5" s="634"/>
      <c r="V5" s="634"/>
      <c r="W5" s="634"/>
      <c r="X5" s="634"/>
      <c r="Y5" s="634"/>
      <c r="Z5" s="634"/>
      <c r="AA5" s="634"/>
      <c r="AB5" s="634"/>
      <c r="AC5" s="634"/>
      <c r="AD5" s="634"/>
      <c r="AE5" s="634"/>
      <c r="AF5" s="634"/>
      <c r="AG5" s="634"/>
      <c r="AH5" s="634"/>
      <c r="AI5" s="634"/>
    </row>
    <row r="6" spans="1:35" ht="15">
      <c r="A6" s="624" t="s">
        <v>1122</v>
      </c>
      <c r="B6" s="1034" t="s">
        <v>1152</v>
      </c>
      <c r="C6" s="1035"/>
      <c r="D6" s="1035"/>
      <c r="E6" s="1035"/>
      <c r="F6" s="1035"/>
      <c r="G6" s="1035"/>
      <c r="H6" s="1035"/>
      <c r="I6" s="1035"/>
      <c r="J6" s="1035"/>
      <c r="K6" s="1035"/>
      <c r="L6" s="1035"/>
      <c r="M6" s="1035"/>
      <c r="N6" s="1035"/>
      <c r="O6" s="1035"/>
      <c r="P6" s="1035"/>
      <c r="Q6" s="1035"/>
      <c r="R6" s="1035"/>
      <c r="S6" s="633"/>
      <c r="T6" s="633"/>
      <c r="U6" s="634"/>
      <c r="V6" s="634"/>
      <c r="W6" s="634"/>
      <c r="X6" s="634"/>
      <c r="Y6" s="634"/>
      <c r="Z6" s="634"/>
      <c r="AA6" s="634"/>
      <c r="AB6" s="634"/>
      <c r="AC6" s="634"/>
      <c r="AD6" s="634"/>
      <c r="AE6" s="634"/>
      <c r="AF6" s="634"/>
      <c r="AG6" s="634"/>
      <c r="AH6" s="634"/>
      <c r="AI6" s="634"/>
    </row>
    <row r="7" spans="1:35" ht="23.25" thickBot="1">
      <c r="A7" s="253" t="s">
        <v>1121</v>
      </c>
      <c r="B7" s="1130" t="s">
        <v>57</v>
      </c>
      <c r="C7" s="1131"/>
      <c r="D7" s="1131"/>
      <c r="E7" s="1131"/>
      <c r="F7" s="1131"/>
      <c r="G7" s="1131"/>
      <c r="H7" s="1131"/>
      <c r="I7" s="1131"/>
      <c r="J7" s="1131"/>
      <c r="K7" s="1131"/>
      <c r="L7" s="1131"/>
      <c r="M7" s="1132"/>
      <c r="N7" s="1133" t="s">
        <v>1090</v>
      </c>
      <c r="O7" s="1134"/>
      <c r="P7" s="1134"/>
      <c r="Q7" s="1134"/>
      <c r="R7" s="1134"/>
      <c r="S7" s="1134"/>
      <c r="T7" s="1134"/>
      <c r="U7" s="1134"/>
      <c r="V7" s="1134"/>
      <c r="W7" s="1134"/>
      <c r="X7" s="1134"/>
      <c r="Y7" s="1134"/>
      <c r="Z7" s="1134"/>
      <c r="AA7" s="1134"/>
      <c r="AB7" s="1134"/>
      <c r="AC7" s="1134"/>
      <c r="AD7" s="1134"/>
      <c r="AE7" s="1135"/>
      <c r="AF7" s="1136" t="s">
        <v>1091</v>
      </c>
      <c r="AG7" s="1137"/>
      <c r="AH7" s="1137"/>
      <c r="AI7" s="1138"/>
    </row>
    <row r="8" spans="1:35" ht="15">
      <c r="A8" s="1120" t="s">
        <v>1125</v>
      </c>
      <c r="B8" s="1039" t="s">
        <v>1092</v>
      </c>
      <c r="C8" s="1039"/>
      <c r="D8" s="1039"/>
      <c r="E8" s="1039"/>
      <c r="F8" s="1039"/>
      <c r="G8" s="1122" t="s">
        <v>1093</v>
      </c>
      <c r="H8" s="1123"/>
      <c r="I8" s="1126" t="s">
        <v>1094</v>
      </c>
      <c r="J8" s="1126" t="s">
        <v>1095</v>
      </c>
      <c r="K8" s="1139" t="s">
        <v>1533</v>
      </c>
      <c r="L8" s="1141" t="s">
        <v>1096</v>
      </c>
      <c r="M8" s="1143" t="s">
        <v>1097</v>
      </c>
      <c r="N8" s="1145" t="s">
        <v>1098</v>
      </c>
      <c r="O8" s="1129"/>
      <c r="P8" s="1128" t="s">
        <v>1099</v>
      </c>
      <c r="Q8" s="1129"/>
      <c r="R8" s="1128" t="s">
        <v>1100</v>
      </c>
      <c r="S8" s="1129"/>
      <c r="T8" s="1128" t="s">
        <v>1101</v>
      </c>
      <c r="U8" s="1129"/>
      <c r="V8" s="1128" t="s">
        <v>1102</v>
      </c>
      <c r="W8" s="1129"/>
      <c r="X8" s="1128" t="s">
        <v>1103</v>
      </c>
      <c r="Y8" s="1129"/>
      <c r="Z8" s="1128" t="s">
        <v>1104</v>
      </c>
      <c r="AA8" s="1129"/>
      <c r="AB8" s="1128" t="s">
        <v>1105</v>
      </c>
      <c r="AC8" s="1129"/>
      <c r="AD8" s="1128" t="s">
        <v>1106</v>
      </c>
      <c r="AE8" s="1158"/>
      <c r="AF8" s="1159" t="s">
        <v>1107</v>
      </c>
      <c r="AG8" s="1149" t="s">
        <v>1108</v>
      </c>
      <c r="AH8" s="1150" t="s">
        <v>1109</v>
      </c>
      <c r="AI8" s="1151" t="s">
        <v>1110</v>
      </c>
    </row>
    <row r="9" spans="1:35" ht="27.75" thickBot="1">
      <c r="A9" s="1121"/>
      <c r="B9" s="1039"/>
      <c r="C9" s="1039"/>
      <c r="D9" s="1039"/>
      <c r="E9" s="1039"/>
      <c r="F9" s="1039"/>
      <c r="G9" s="1124"/>
      <c r="H9" s="1125"/>
      <c r="I9" s="1127" t="s">
        <v>1094</v>
      </c>
      <c r="J9" s="1127"/>
      <c r="K9" s="1140"/>
      <c r="L9" s="1142"/>
      <c r="M9" s="1144"/>
      <c r="N9" s="406" t="s">
        <v>1111</v>
      </c>
      <c r="O9" s="407" t="s">
        <v>1112</v>
      </c>
      <c r="P9" s="408" t="s">
        <v>1111</v>
      </c>
      <c r="Q9" s="407" t="s">
        <v>1112</v>
      </c>
      <c r="R9" s="408" t="s">
        <v>1111</v>
      </c>
      <c r="S9" s="407" t="s">
        <v>1112</v>
      </c>
      <c r="T9" s="408" t="s">
        <v>1111</v>
      </c>
      <c r="U9" s="407" t="s">
        <v>1112</v>
      </c>
      <c r="V9" s="408" t="s">
        <v>1111</v>
      </c>
      <c r="W9" s="407" t="s">
        <v>1112</v>
      </c>
      <c r="X9" s="408" t="s">
        <v>1111</v>
      </c>
      <c r="Y9" s="407" t="s">
        <v>1112</v>
      </c>
      <c r="Z9" s="408" t="s">
        <v>1111</v>
      </c>
      <c r="AA9" s="407" t="s">
        <v>1113</v>
      </c>
      <c r="AB9" s="408" t="s">
        <v>1111</v>
      </c>
      <c r="AC9" s="407" t="s">
        <v>1113</v>
      </c>
      <c r="AD9" s="408" t="s">
        <v>1111</v>
      </c>
      <c r="AE9" s="409" t="s">
        <v>1113</v>
      </c>
      <c r="AF9" s="1159"/>
      <c r="AG9" s="1149"/>
      <c r="AH9" s="1150"/>
      <c r="AI9" s="1151"/>
    </row>
    <row r="10" spans="1:35" ht="23.25" thickBot="1">
      <c r="A10" s="410" t="s">
        <v>190</v>
      </c>
      <c r="B10" s="1045" t="s">
        <v>1268</v>
      </c>
      <c r="C10" s="1045"/>
      <c r="D10" s="1045"/>
      <c r="E10" s="1045"/>
      <c r="F10" s="1045"/>
      <c r="G10" s="1152" t="s">
        <v>1269</v>
      </c>
      <c r="H10" s="1153"/>
      <c r="I10" s="411"/>
      <c r="J10" s="412"/>
      <c r="K10" s="413"/>
      <c r="L10" s="414"/>
      <c r="M10" s="415"/>
      <c r="N10" s="416"/>
      <c r="O10" s="417"/>
      <c r="P10" s="417"/>
      <c r="Q10" s="417"/>
      <c r="R10" s="417">
        <v>0</v>
      </c>
      <c r="S10" s="417">
        <v>0</v>
      </c>
      <c r="T10" s="417">
        <v>0</v>
      </c>
      <c r="U10" s="417">
        <v>0</v>
      </c>
      <c r="V10" s="417">
        <v>0</v>
      </c>
      <c r="W10" s="417">
        <v>0</v>
      </c>
      <c r="X10" s="417">
        <v>0</v>
      </c>
      <c r="Y10" s="417">
        <v>0</v>
      </c>
      <c r="Z10" s="417">
        <v>0</v>
      </c>
      <c r="AA10" s="417">
        <v>0</v>
      </c>
      <c r="AB10" s="417">
        <v>0</v>
      </c>
      <c r="AC10" s="417">
        <v>0</v>
      </c>
      <c r="AD10" s="417"/>
      <c r="AE10" s="418"/>
      <c r="AF10" s="419"/>
      <c r="AG10" s="420"/>
      <c r="AH10" s="420"/>
      <c r="AI10" s="421"/>
    </row>
    <row r="11" spans="1:35" ht="15">
      <c r="A11" s="1355"/>
      <c r="B11" s="1356"/>
      <c r="C11" s="1356"/>
      <c r="D11" s="1356"/>
      <c r="E11" s="1356"/>
      <c r="F11" s="1356"/>
      <c r="G11" s="1357"/>
      <c r="H11" s="1357"/>
      <c r="I11" s="1357"/>
      <c r="J11" s="1357"/>
      <c r="K11" s="1357"/>
      <c r="L11" s="1357"/>
      <c r="M11" s="1357"/>
      <c r="N11" s="1357"/>
      <c r="O11" s="1357"/>
      <c r="P11" s="1357"/>
      <c r="Q11" s="1357"/>
      <c r="R11" s="1357"/>
      <c r="S11" s="1357"/>
      <c r="T11" s="1357"/>
      <c r="U11" s="1357"/>
      <c r="V11" s="1357"/>
      <c r="W11" s="1357"/>
      <c r="X11" s="1357"/>
      <c r="Y11" s="1357"/>
      <c r="Z11" s="1357"/>
      <c r="AA11" s="1357"/>
      <c r="AB11" s="1357"/>
      <c r="AC11" s="1357"/>
      <c r="AD11" s="1357"/>
      <c r="AE11" s="1357"/>
      <c r="AF11" s="1357"/>
      <c r="AG11" s="1357"/>
      <c r="AH11" s="1357"/>
      <c r="AI11" s="1358"/>
    </row>
    <row r="12" spans="1:35" ht="67.5">
      <c r="A12" s="267" t="s">
        <v>17</v>
      </c>
      <c r="B12" s="268" t="s">
        <v>1114</v>
      </c>
      <c r="C12" s="268" t="s">
        <v>1115</v>
      </c>
      <c r="D12" s="780" t="s">
        <v>1116</v>
      </c>
      <c r="E12" s="780" t="s">
        <v>1117</v>
      </c>
      <c r="F12" s="780" t="s">
        <v>1118</v>
      </c>
      <c r="G12" s="269" t="s">
        <v>1129</v>
      </c>
      <c r="H12" s="268" t="s">
        <v>1119</v>
      </c>
      <c r="I12" s="270"/>
      <c r="J12" s="270"/>
      <c r="K12" s="270"/>
      <c r="L12" s="270"/>
      <c r="M12" s="270"/>
      <c r="N12" s="271"/>
      <c r="O12" s="272"/>
      <c r="P12" s="271"/>
      <c r="Q12" s="272"/>
      <c r="R12" s="271"/>
      <c r="S12" s="272"/>
      <c r="T12" s="271"/>
      <c r="U12" s="272"/>
      <c r="V12" s="271"/>
      <c r="W12" s="272"/>
      <c r="X12" s="271"/>
      <c r="Y12" s="272"/>
      <c r="Z12" s="271"/>
      <c r="AA12" s="272"/>
      <c r="AB12" s="271"/>
      <c r="AC12" s="272"/>
      <c r="AD12" s="273"/>
      <c r="AE12" s="272"/>
      <c r="AF12" s="274"/>
      <c r="AG12" s="751"/>
      <c r="AH12" s="751"/>
      <c r="AI12" s="275"/>
    </row>
    <row r="13" spans="1:35" ht="58.5">
      <c r="A13" s="623" t="s">
        <v>1152</v>
      </c>
      <c r="B13" s="1023"/>
      <c r="C13" s="618" t="s">
        <v>1500</v>
      </c>
      <c r="D13" s="1080"/>
      <c r="E13" s="1353"/>
      <c r="F13" s="557"/>
      <c r="G13" s="1351" t="s">
        <v>1499</v>
      </c>
      <c r="H13" s="1351" t="s">
        <v>1503</v>
      </c>
      <c r="I13" s="1330"/>
      <c r="J13" s="1352">
        <v>1</v>
      </c>
      <c r="K13" s="1352">
        <v>0.35</v>
      </c>
      <c r="L13" s="1064"/>
      <c r="M13" s="1064"/>
      <c r="N13" s="1030"/>
      <c r="O13" s="249"/>
      <c r="P13" s="1173">
        <v>63500000</v>
      </c>
      <c r="Q13" s="250"/>
      <c r="R13" s="1031"/>
      <c r="S13" s="250"/>
      <c r="T13" s="250"/>
      <c r="U13" s="250"/>
      <c r="V13" s="250"/>
      <c r="W13" s="250"/>
      <c r="X13" s="250"/>
      <c r="Y13" s="250"/>
      <c r="Z13" s="250"/>
      <c r="AA13" s="250"/>
      <c r="AB13" s="250"/>
      <c r="AC13" s="250"/>
      <c r="AD13" s="1031"/>
      <c r="AE13" s="1031"/>
      <c r="AF13" s="1033"/>
      <c r="AG13" s="1032" t="s">
        <v>1264</v>
      </c>
      <c r="AH13" s="1032"/>
      <c r="AI13" s="1020" t="s">
        <v>1259</v>
      </c>
    </row>
    <row r="14" spans="1:35" ht="68.25">
      <c r="A14" s="342"/>
      <c r="B14" s="1023"/>
      <c r="C14" s="618" t="s">
        <v>1501</v>
      </c>
      <c r="D14" s="1080"/>
      <c r="E14" s="1231"/>
      <c r="F14" s="557"/>
      <c r="G14" s="1351"/>
      <c r="H14" s="1351"/>
      <c r="I14" s="1330"/>
      <c r="J14" s="1352"/>
      <c r="K14" s="1352"/>
      <c r="L14" s="1064"/>
      <c r="M14" s="1064"/>
      <c r="N14" s="1030"/>
      <c r="O14" s="249"/>
      <c r="P14" s="1173"/>
      <c r="Q14" s="250"/>
      <c r="R14" s="1031"/>
      <c r="S14" s="250"/>
      <c r="T14" s="250"/>
      <c r="U14" s="250"/>
      <c r="V14" s="250"/>
      <c r="W14" s="250"/>
      <c r="X14" s="250"/>
      <c r="Y14" s="250"/>
      <c r="Z14" s="250"/>
      <c r="AA14" s="250"/>
      <c r="AB14" s="250"/>
      <c r="AC14" s="250"/>
      <c r="AD14" s="1031"/>
      <c r="AE14" s="1031"/>
      <c r="AF14" s="1033"/>
      <c r="AG14" s="1032"/>
      <c r="AH14" s="1032"/>
      <c r="AI14" s="1020"/>
    </row>
    <row r="15" spans="1:35" ht="48.75">
      <c r="A15" s="342"/>
      <c r="B15" s="1023"/>
      <c r="C15" s="618" t="s">
        <v>1502</v>
      </c>
      <c r="D15" s="1080"/>
      <c r="E15" s="1354"/>
      <c r="F15" s="557"/>
      <c r="G15" s="1351"/>
      <c r="H15" s="1351"/>
      <c r="I15" s="1330"/>
      <c r="J15" s="1352"/>
      <c r="K15" s="1352"/>
      <c r="L15" s="1064"/>
      <c r="M15" s="1064"/>
      <c r="N15" s="1030"/>
      <c r="O15" s="249"/>
      <c r="P15" s="1173"/>
      <c r="Q15" s="250"/>
      <c r="R15" s="1031"/>
      <c r="S15" s="250"/>
      <c r="T15" s="250"/>
      <c r="U15" s="250"/>
      <c r="V15" s="250"/>
      <c r="W15" s="250"/>
      <c r="X15" s="250"/>
      <c r="Y15" s="250"/>
      <c r="Z15" s="250"/>
      <c r="AA15" s="250"/>
      <c r="AB15" s="250"/>
      <c r="AC15" s="250"/>
      <c r="AD15" s="1031"/>
      <c r="AE15" s="1031"/>
      <c r="AF15" s="1033"/>
      <c r="AG15" s="1032"/>
      <c r="AH15" s="1032"/>
      <c r="AI15" s="1020"/>
    </row>
    <row r="16" spans="1:35" ht="78">
      <c r="A16" s="623"/>
      <c r="B16" s="623"/>
      <c r="C16" s="618" t="s">
        <v>1506</v>
      </c>
      <c r="D16" s="440"/>
      <c r="E16" s="781"/>
      <c r="F16" s="782">
        <v>1</v>
      </c>
      <c r="G16" s="673" t="s">
        <v>1504</v>
      </c>
      <c r="H16" s="673" t="s">
        <v>1505</v>
      </c>
      <c r="I16" s="752"/>
      <c r="J16" s="731">
        <v>1</v>
      </c>
      <c r="K16" s="731">
        <v>1</v>
      </c>
      <c r="L16" s="635"/>
      <c r="M16" s="635"/>
      <c r="N16" s="625"/>
      <c r="O16" s="249"/>
      <c r="P16" s="251">
        <v>310600000</v>
      </c>
      <c r="Q16" s="250"/>
      <c r="R16" s="626"/>
      <c r="S16" s="250"/>
      <c r="T16" s="250"/>
      <c r="U16" s="250"/>
      <c r="V16" s="250"/>
      <c r="W16" s="250"/>
      <c r="X16" s="250"/>
      <c r="Y16" s="250"/>
      <c r="Z16" s="250"/>
      <c r="AA16" s="250"/>
      <c r="AB16" s="250"/>
      <c r="AC16" s="250"/>
      <c r="AD16" s="626"/>
      <c r="AE16" s="626"/>
      <c r="AF16" s="628"/>
      <c r="AG16" s="627"/>
      <c r="AH16" s="627"/>
      <c r="AI16" s="622"/>
    </row>
    <row r="17" spans="1:35" ht="67.5">
      <c r="A17" s="267" t="s">
        <v>17</v>
      </c>
      <c r="B17" s="268" t="s">
        <v>1114</v>
      </c>
      <c r="C17" s="268" t="s">
        <v>1115</v>
      </c>
      <c r="D17" s="268" t="s">
        <v>1116</v>
      </c>
      <c r="E17" s="268" t="s">
        <v>1117</v>
      </c>
      <c r="F17" s="268" t="s">
        <v>1118</v>
      </c>
      <c r="G17" s="269" t="s">
        <v>1129</v>
      </c>
      <c r="H17" s="268" t="s">
        <v>1119</v>
      </c>
      <c r="I17" s="270"/>
      <c r="J17" s="270"/>
      <c r="K17" s="270"/>
      <c r="L17" s="270"/>
      <c r="M17" s="270"/>
      <c r="N17" s="271"/>
      <c r="O17" s="272"/>
      <c r="P17" s="271"/>
      <c r="Q17" s="272"/>
      <c r="R17" s="271"/>
      <c r="S17" s="272"/>
      <c r="T17" s="271"/>
      <c r="U17" s="272"/>
      <c r="V17" s="271"/>
      <c r="W17" s="272"/>
      <c r="X17" s="271"/>
      <c r="Y17" s="272"/>
      <c r="Z17" s="271"/>
      <c r="AA17" s="272"/>
      <c r="AB17" s="271"/>
      <c r="AC17" s="272"/>
      <c r="AD17" s="273"/>
      <c r="AE17" s="272"/>
      <c r="AF17" s="274"/>
      <c r="AG17" s="751"/>
      <c r="AH17" s="751"/>
      <c r="AI17" s="275"/>
    </row>
    <row r="18" spans="1:35" ht="29.25">
      <c r="A18" s="1023" t="s">
        <v>95</v>
      </c>
      <c r="B18" s="1023"/>
      <c r="C18" s="618" t="s">
        <v>1507</v>
      </c>
      <c r="D18" s="1080"/>
      <c r="E18" s="399"/>
      <c r="F18" s="1232">
        <v>1</v>
      </c>
      <c r="G18" s="1351" t="s">
        <v>101</v>
      </c>
      <c r="H18" s="1351" t="s">
        <v>1525</v>
      </c>
      <c r="I18" s="1330"/>
      <c r="J18" s="734"/>
      <c r="K18" s="734"/>
      <c r="L18" s="1064"/>
      <c r="M18" s="1064"/>
      <c r="N18" s="561"/>
      <c r="O18" s="249"/>
      <c r="P18" s="1173"/>
      <c r="Q18" s="250"/>
      <c r="R18" s="560"/>
      <c r="S18" s="250"/>
      <c r="T18" s="250"/>
      <c r="U18" s="250"/>
      <c r="V18" s="250"/>
      <c r="W18" s="250"/>
      <c r="X18" s="250"/>
      <c r="Y18" s="250"/>
      <c r="Z18" s="250"/>
      <c r="AA18" s="250"/>
      <c r="AB18" s="250"/>
      <c r="AC18" s="250"/>
      <c r="AD18" s="1031"/>
      <c r="AE18" s="1031"/>
      <c r="AF18" s="1033"/>
      <c r="AG18" s="1032" t="s">
        <v>1264</v>
      </c>
      <c r="AH18" s="1032"/>
      <c r="AI18" s="1020" t="s">
        <v>1270</v>
      </c>
    </row>
    <row r="19" spans="1:35" ht="29.25">
      <c r="A19" s="1023"/>
      <c r="B19" s="1023"/>
      <c r="C19" s="618" t="s">
        <v>1508</v>
      </c>
      <c r="D19" s="1080"/>
      <c r="E19" s="399"/>
      <c r="F19" s="1323"/>
      <c r="G19" s="1351"/>
      <c r="H19" s="1333"/>
      <c r="I19" s="1330"/>
      <c r="J19" s="734">
        <v>1</v>
      </c>
      <c r="K19" s="734">
        <v>1</v>
      </c>
      <c r="L19" s="1064"/>
      <c r="M19" s="1064"/>
      <c r="N19" s="561"/>
      <c r="O19" s="249"/>
      <c r="P19" s="1173"/>
      <c r="Q19" s="250"/>
      <c r="R19" s="560"/>
      <c r="S19" s="250"/>
      <c r="T19" s="250"/>
      <c r="U19" s="250"/>
      <c r="V19" s="250"/>
      <c r="W19" s="250"/>
      <c r="X19" s="250"/>
      <c r="Y19" s="250"/>
      <c r="Z19" s="250"/>
      <c r="AA19" s="250"/>
      <c r="AB19" s="250"/>
      <c r="AC19" s="250"/>
      <c r="AD19" s="1031"/>
      <c r="AE19" s="1031"/>
      <c r="AF19" s="1033"/>
      <c r="AG19" s="1032"/>
      <c r="AH19" s="1032"/>
      <c r="AI19" s="1020"/>
    </row>
    <row r="20" spans="1:35" ht="78">
      <c r="A20" s="1023"/>
      <c r="B20" s="1023"/>
      <c r="C20" s="618" t="s">
        <v>1510</v>
      </c>
      <c r="D20" s="255"/>
      <c r="E20" s="399"/>
      <c r="F20" s="557"/>
      <c r="G20" s="670" t="s">
        <v>1509</v>
      </c>
      <c r="H20" s="670" t="s">
        <v>1526</v>
      </c>
      <c r="I20" s="1330"/>
      <c r="J20" s="734">
        <v>1</v>
      </c>
      <c r="K20" s="734">
        <v>0.3</v>
      </c>
      <c r="L20" s="1064"/>
      <c r="M20" s="1064"/>
      <c r="N20" s="561"/>
      <c r="O20" s="249"/>
      <c r="P20" s="625">
        <v>25750000</v>
      </c>
      <c r="Q20" s="250"/>
      <c r="R20" s="560"/>
      <c r="S20" s="250"/>
      <c r="T20" s="250"/>
      <c r="U20" s="250"/>
      <c r="V20" s="250"/>
      <c r="W20" s="250"/>
      <c r="X20" s="250"/>
      <c r="Y20" s="250"/>
      <c r="Z20" s="250"/>
      <c r="AA20" s="250"/>
      <c r="AB20" s="250"/>
      <c r="AC20" s="250"/>
      <c r="AD20" s="1031"/>
      <c r="AE20" s="1031"/>
      <c r="AF20" s="1033"/>
      <c r="AG20" s="1032"/>
      <c r="AH20" s="1032"/>
      <c r="AI20" s="1020"/>
    </row>
    <row r="21" spans="1:35" ht="58.5">
      <c r="A21" s="1023"/>
      <c r="B21" s="1023"/>
      <c r="C21" s="618" t="s">
        <v>1514</v>
      </c>
      <c r="D21" s="255"/>
      <c r="E21" s="399"/>
      <c r="F21" s="557">
        <v>0.93</v>
      </c>
      <c r="G21" s="670" t="s">
        <v>1511</v>
      </c>
      <c r="H21" s="670" t="s">
        <v>1527</v>
      </c>
      <c r="I21" s="1330"/>
      <c r="J21" s="734">
        <v>1</v>
      </c>
      <c r="K21" s="734">
        <v>0.8</v>
      </c>
      <c r="L21" s="1064"/>
      <c r="M21" s="1064"/>
      <c r="N21" s="561"/>
      <c r="O21" s="249"/>
      <c r="P21" s="251">
        <v>86800000</v>
      </c>
      <c r="Q21" s="682"/>
      <c r="R21" s="560">
        <v>5100000</v>
      </c>
      <c r="S21" s="250"/>
      <c r="T21" s="250"/>
      <c r="U21" s="250"/>
      <c r="V21" s="250"/>
      <c r="W21" s="250"/>
      <c r="X21" s="250"/>
      <c r="Y21" s="250"/>
      <c r="Z21" s="250"/>
      <c r="AA21" s="250"/>
      <c r="AB21" s="250"/>
      <c r="AC21" s="250"/>
      <c r="AD21" s="1031"/>
      <c r="AE21" s="1031"/>
      <c r="AF21" s="1033"/>
      <c r="AG21" s="1032"/>
      <c r="AH21" s="1032"/>
      <c r="AI21" s="1020"/>
    </row>
    <row r="22" spans="1:35" ht="97.5">
      <c r="A22" s="1023"/>
      <c r="B22" s="1023"/>
      <c r="C22" s="618" t="s">
        <v>1513</v>
      </c>
      <c r="D22" s="255"/>
      <c r="E22" s="399"/>
      <c r="F22" s="557">
        <v>0.3</v>
      </c>
      <c r="G22" s="670" t="s">
        <v>1512</v>
      </c>
      <c r="H22" s="618" t="s">
        <v>121</v>
      </c>
      <c r="I22" s="1330"/>
      <c r="J22" s="734">
        <v>1</v>
      </c>
      <c r="K22" s="734">
        <v>0.3</v>
      </c>
      <c r="L22" s="1064"/>
      <c r="M22" s="1064"/>
      <c r="N22" s="561"/>
      <c r="O22" s="249"/>
      <c r="P22" s="753">
        <v>15450000</v>
      </c>
      <c r="Q22" s="250"/>
      <c r="R22" s="560">
        <v>6600000</v>
      </c>
      <c r="S22" s="250"/>
      <c r="T22" s="250"/>
      <c r="U22" s="250"/>
      <c r="V22" s="250"/>
      <c r="W22" s="250"/>
      <c r="X22" s="250"/>
      <c r="Y22" s="250"/>
      <c r="Z22" s="250"/>
      <c r="AA22" s="250"/>
      <c r="AB22" s="250"/>
      <c r="AC22" s="250"/>
      <c r="AD22" s="1031"/>
      <c r="AE22" s="1031"/>
      <c r="AF22" s="1033"/>
      <c r="AG22" s="1032"/>
      <c r="AH22" s="1032"/>
      <c r="AI22" s="1020"/>
    </row>
    <row r="23" spans="1:35" ht="117">
      <c r="A23" s="1023"/>
      <c r="B23" s="1023"/>
      <c r="C23" s="14" t="s">
        <v>1516</v>
      </c>
      <c r="D23" s="255"/>
      <c r="E23" s="399"/>
      <c r="F23" s="557"/>
      <c r="G23" s="670" t="s">
        <v>1515</v>
      </c>
      <c r="H23" s="618" t="s">
        <v>125</v>
      </c>
      <c r="I23" s="1330"/>
      <c r="J23" s="734">
        <v>1</v>
      </c>
      <c r="K23" s="734">
        <v>0.4</v>
      </c>
      <c r="L23" s="1064"/>
      <c r="M23" s="1064"/>
      <c r="N23" s="561"/>
      <c r="O23" s="249"/>
      <c r="P23" s="251"/>
      <c r="Q23" s="250"/>
      <c r="R23" s="560">
        <v>7600000</v>
      </c>
      <c r="S23" s="250"/>
      <c r="T23" s="250"/>
      <c r="U23" s="250"/>
      <c r="V23" s="250"/>
      <c r="W23" s="250"/>
      <c r="X23" s="250"/>
      <c r="Y23" s="250"/>
      <c r="Z23" s="250"/>
      <c r="AA23" s="250"/>
      <c r="AB23" s="250"/>
      <c r="AC23" s="250"/>
      <c r="AD23" s="1031"/>
      <c r="AE23" s="1031"/>
      <c r="AF23" s="1033"/>
      <c r="AG23" s="1032"/>
      <c r="AH23" s="1032"/>
      <c r="AI23" s="1020"/>
    </row>
    <row r="24" spans="1:35" ht="136.5">
      <c r="A24" s="1023"/>
      <c r="B24" s="1023"/>
      <c r="C24" s="14" t="s">
        <v>1518</v>
      </c>
      <c r="D24" s="255"/>
      <c r="E24" s="399"/>
      <c r="F24" s="557">
        <v>0.8</v>
      </c>
      <c r="G24" s="670" t="s">
        <v>1517</v>
      </c>
      <c r="H24" s="618" t="s">
        <v>127</v>
      </c>
      <c r="I24" s="1330"/>
      <c r="J24" s="734">
        <v>1</v>
      </c>
      <c r="K24" s="734">
        <v>1</v>
      </c>
      <c r="L24" s="1064"/>
      <c r="M24" s="1064"/>
      <c r="N24" s="561"/>
      <c r="O24" s="249"/>
      <c r="P24" s="251"/>
      <c r="Q24" s="250"/>
      <c r="R24" s="560">
        <v>82000000</v>
      </c>
      <c r="S24" s="250"/>
      <c r="T24" s="250"/>
      <c r="U24" s="250"/>
      <c r="V24" s="250"/>
      <c r="W24" s="250"/>
      <c r="X24" s="250"/>
      <c r="Y24" s="250"/>
      <c r="Z24" s="250"/>
      <c r="AA24" s="250"/>
      <c r="AB24" s="250"/>
      <c r="AC24" s="250"/>
      <c r="AD24" s="1031"/>
      <c r="AE24" s="1031"/>
      <c r="AF24" s="1033"/>
      <c r="AG24" s="1032"/>
      <c r="AH24" s="1032"/>
      <c r="AI24" s="1020"/>
    </row>
    <row r="25" spans="1:35" ht="97.5">
      <c r="A25" s="1023"/>
      <c r="B25" s="1023"/>
      <c r="C25" s="14" t="s">
        <v>1520</v>
      </c>
      <c r="D25" s="255"/>
      <c r="E25" s="399"/>
      <c r="F25" s="557"/>
      <c r="G25" s="670" t="s">
        <v>1519</v>
      </c>
      <c r="H25" s="14" t="s">
        <v>134</v>
      </c>
      <c r="I25" s="1330"/>
      <c r="J25" s="734">
        <v>1</v>
      </c>
      <c r="K25" s="734">
        <v>0.4</v>
      </c>
      <c r="L25" s="1064"/>
      <c r="M25" s="1064"/>
      <c r="N25" s="561"/>
      <c r="O25" s="249"/>
      <c r="P25" s="251">
        <v>4000000</v>
      </c>
      <c r="Q25" s="250"/>
      <c r="R25" s="560"/>
      <c r="S25" s="250"/>
      <c r="T25" s="250"/>
      <c r="U25" s="250"/>
      <c r="V25" s="250"/>
      <c r="W25" s="250"/>
      <c r="X25" s="250"/>
      <c r="Y25" s="250"/>
      <c r="Z25" s="250"/>
      <c r="AA25" s="250"/>
      <c r="AB25" s="250"/>
      <c r="AC25" s="250"/>
      <c r="AD25" s="1031"/>
      <c r="AE25" s="1031"/>
      <c r="AF25" s="1033"/>
      <c r="AG25" s="1032"/>
      <c r="AH25" s="1032"/>
      <c r="AI25" s="1020"/>
    </row>
    <row r="26" spans="1:35" ht="78">
      <c r="A26" s="1023"/>
      <c r="B26" s="1023"/>
      <c r="C26" s="618" t="s">
        <v>1521</v>
      </c>
      <c r="D26" s="255"/>
      <c r="E26" s="399"/>
      <c r="F26" s="557">
        <v>1</v>
      </c>
      <c r="G26" s="670" t="s">
        <v>142</v>
      </c>
      <c r="H26" s="618" t="s">
        <v>143</v>
      </c>
      <c r="I26" s="1330"/>
      <c r="J26" s="734">
        <v>1</v>
      </c>
      <c r="K26" s="734">
        <v>1</v>
      </c>
      <c r="L26" s="1064"/>
      <c r="M26" s="1064"/>
      <c r="N26" s="561"/>
      <c r="O26" s="249"/>
      <c r="P26" s="251">
        <v>2000000</v>
      </c>
      <c r="Q26" s="250"/>
      <c r="R26" s="560"/>
      <c r="S26" s="250"/>
      <c r="T26" s="250"/>
      <c r="U26" s="250"/>
      <c r="V26" s="250"/>
      <c r="W26" s="250"/>
      <c r="X26" s="250"/>
      <c r="Y26" s="250"/>
      <c r="Z26" s="250"/>
      <c r="AA26" s="250"/>
      <c r="AB26" s="250"/>
      <c r="AC26" s="250"/>
      <c r="AD26" s="1031"/>
      <c r="AE26" s="1031"/>
      <c r="AF26" s="1033"/>
      <c r="AG26" s="1032"/>
      <c r="AH26" s="1032"/>
      <c r="AI26" s="1020"/>
    </row>
    <row r="27" spans="1:35" ht="58.5">
      <c r="A27" s="1023"/>
      <c r="B27" s="1023"/>
      <c r="C27" s="618" t="s">
        <v>1522</v>
      </c>
      <c r="D27" s="255"/>
      <c r="E27" s="399"/>
      <c r="F27" s="557"/>
      <c r="G27" s="618" t="s">
        <v>147</v>
      </c>
      <c r="H27" s="618" t="s">
        <v>148</v>
      </c>
      <c r="I27" s="1330"/>
      <c r="J27" s="734">
        <v>1</v>
      </c>
      <c r="K27" s="734">
        <v>0.3</v>
      </c>
      <c r="L27" s="1064"/>
      <c r="M27" s="1064"/>
      <c r="N27" s="561"/>
      <c r="O27" s="249"/>
      <c r="P27" s="251">
        <v>6000000</v>
      </c>
      <c r="Q27" s="250"/>
      <c r="R27" s="560"/>
      <c r="S27" s="250"/>
      <c r="T27" s="250"/>
      <c r="U27" s="250"/>
      <c r="V27" s="250"/>
      <c r="W27" s="250"/>
      <c r="X27" s="250"/>
      <c r="Y27" s="250"/>
      <c r="Z27" s="250"/>
      <c r="AA27" s="250"/>
      <c r="AB27" s="250"/>
      <c r="AC27" s="250"/>
      <c r="AD27" s="1031"/>
      <c r="AE27" s="1031"/>
      <c r="AF27" s="1033"/>
      <c r="AG27" s="1032"/>
      <c r="AH27" s="1032"/>
      <c r="AI27" s="1020"/>
    </row>
    <row r="28" spans="1:35" ht="146.25">
      <c r="A28" s="1023"/>
      <c r="B28" s="1023"/>
      <c r="C28" s="618" t="s">
        <v>152</v>
      </c>
      <c r="D28" s="255"/>
      <c r="E28" s="399"/>
      <c r="F28" s="557"/>
      <c r="G28" s="618" t="s">
        <v>1523</v>
      </c>
      <c r="H28" s="618" t="s">
        <v>153</v>
      </c>
      <c r="I28" s="1330"/>
      <c r="J28" s="734">
        <v>1</v>
      </c>
      <c r="K28" s="734">
        <v>0.5</v>
      </c>
      <c r="L28" s="1064"/>
      <c r="M28" s="1064"/>
      <c r="N28" s="561"/>
      <c r="O28" s="249"/>
      <c r="P28" s="251">
        <v>4000000</v>
      </c>
      <c r="Q28" s="250"/>
      <c r="R28" s="560"/>
      <c r="S28" s="250"/>
      <c r="T28" s="250"/>
      <c r="U28" s="250"/>
      <c r="V28" s="250"/>
      <c r="W28" s="250"/>
      <c r="X28" s="250"/>
      <c r="Y28" s="250"/>
      <c r="Z28" s="250"/>
      <c r="AA28" s="250"/>
      <c r="AB28" s="250"/>
      <c r="AC28" s="250"/>
      <c r="AD28" s="1031"/>
      <c r="AE28" s="1031"/>
      <c r="AF28" s="1033"/>
      <c r="AG28" s="1032"/>
      <c r="AH28" s="1032"/>
      <c r="AI28" s="1020"/>
    </row>
    <row r="29" spans="1:35" ht="97.5">
      <c r="A29" s="1023"/>
      <c r="B29" s="1023"/>
      <c r="C29" s="618" t="s">
        <v>1524</v>
      </c>
      <c r="D29" s="255"/>
      <c r="E29" s="399"/>
      <c r="F29" s="557"/>
      <c r="G29" s="618" t="s">
        <v>158</v>
      </c>
      <c r="H29" s="618" t="s">
        <v>159</v>
      </c>
      <c r="I29" s="1330"/>
      <c r="J29" s="734">
        <v>1</v>
      </c>
      <c r="K29" s="734">
        <v>0.4</v>
      </c>
      <c r="L29" s="1064"/>
      <c r="M29" s="1064"/>
      <c r="N29" s="625">
        <v>15500000</v>
      </c>
      <c r="O29" s="249"/>
      <c r="P29" s="251"/>
      <c r="Q29" s="250"/>
      <c r="R29" s="560"/>
      <c r="S29" s="250"/>
      <c r="T29" s="250"/>
      <c r="U29" s="250"/>
      <c r="V29" s="250"/>
      <c r="W29" s="250"/>
      <c r="X29" s="250"/>
      <c r="Y29" s="250"/>
      <c r="Z29" s="250"/>
      <c r="AA29" s="250"/>
      <c r="AB29" s="250"/>
      <c r="AC29" s="250"/>
      <c r="AD29" s="1031"/>
      <c r="AE29" s="1031"/>
      <c r="AF29" s="1033"/>
      <c r="AG29" s="1032"/>
      <c r="AH29" s="1032"/>
      <c r="AI29" s="1020"/>
    </row>
    <row r="30" spans="1:35" ht="15">
      <c r="A30" s="623"/>
      <c r="B30" s="623"/>
      <c r="C30" s="618"/>
      <c r="D30" s="255"/>
      <c r="E30" s="629"/>
      <c r="F30" s="640"/>
      <c r="G30" s="668"/>
      <c r="H30" s="668"/>
      <c r="I30" s="752"/>
      <c r="J30" s="754"/>
      <c r="K30" s="635"/>
      <c r="L30" s="635"/>
      <c r="M30" s="635"/>
      <c r="N30" s="625"/>
      <c r="O30" s="249"/>
      <c r="P30" s="251"/>
      <c r="Q30" s="250"/>
      <c r="R30" s="626"/>
      <c r="S30" s="250"/>
      <c r="T30" s="250"/>
      <c r="U30" s="250"/>
      <c r="V30" s="250"/>
      <c r="W30" s="250"/>
      <c r="X30" s="250"/>
      <c r="Y30" s="250"/>
      <c r="Z30" s="250"/>
      <c r="AA30" s="250"/>
      <c r="AB30" s="250"/>
      <c r="AC30" s="250"/>
      <c r="AD30" s="626"/>
      <c r="AE30" s="626"/>
      <c r="AF30" s="628"/>
      <c r="AG30" s="627"/>
      <c r="AH30" s="627"/>
      <c r="AI30" s="622"/>
    </row>
    <row r="31" spans="1:35" ht="15">
      <c r="A31" s="253" t="s">
        <v>1089</v>
      </c>
      <c r="B31" s="1024" t="s">
        <v>56</v>
      </c>
      <c r="C31" s="1024"/>
      <c r="D31" s="1024"/>
      <c r="E31" s="1024"/>
      <c r="F31" s="1024"/>
      <c r="G31" s="1024"/>
      <c r="H31" s="1024"/>
      <c r="I31" s="1024"/>
      <c r="J31" s="1024"/>
      <c r="K31" s="1024"/>
      <c r="L31" s="1024"/>
      <c r="M31" s="1024"/>
      <c r="N31" s="1024"/>
      <c r="O31" s="1024"/>
      <c r="P31" s="1024"/>
      <c r="Q31" s="1024"/>
      <c r="R31" s="1024"/>
      <c r="S31" s="278"/>
      <c r="T31" s="1047"/>
      <c r="U31" s="1048"/>
      <c r="V31" s="1048"/>
      <c r="W31" s="1048"/>
      <c r="X31" s="1048"/>
      <c r="Y31" s="1048"/>
      <c r="Z31" s="1048"/>
      <c r="AA31" s="1048"/>
      <c r="AB31" s="1048"/>
      <c r="AC31" s="1048"/>
      <c r="AD31" s="1048"/>
      <c r="AE31" s="1048"/>
      <c r="AF31" s="1048"/>
      <c r="AG31" s="1048"/>
      <c r="AH31" s="1048"/>
      <c r="AI31" s="1048"/>
    </row>
    <row r="32" spans="1:35" ht="15">
      <c r="A32" s="624" t="s">
        <v>1123</v>
      </c>
      <c r="B32" s="1024" t="s">
        <v>1271</v>
      </c>
      <c r="C32" s="1024"/>
      <c r="D32" s="1024"/>
      <c r="E32" s="1024"/>
      <c r="F32" s="1024"/>
      <c r="G32" s="1024"/>
      <c r="H32" s="1024"/>
      <c r="I32" s="1024"/>
      <c r="J32" s="1024"/>
      <c r="K32" s="1024"/>
      <c r="L32" s="1024"/>
      <c r="M32" s="1024"/>
      <c r="N32" s="1024"/>
      <c r="O32" s="1024"/>
      <c r="P32" s="1024"/>
      <c r="Q32" s="1024"/>
      <c r="R32" s="1024"/>
      <c r="S32" s="631"/>
      <c r="T32" s="631"/>
      <c r="U32" s="632"/>
      <c r="V32" s="632"/>
      <c r="W32" s="632"/>
      <c r="X32" s="632"/>
      <c r="Y32" s="632"/>
      <c r="Z32" s="632"/>
      <c r="AA32" s="632"/>
      <c r="AB32" s="632"/>
      <c r="AC32" s="632"/>
      <c r="AD32" s="632"/>
      <c r="AE32" s="632"/>
      <c r="AF32" s="632"/>
      <c r="AG32" s="632"/>
      <c r="AH32" s="632"/>
      <c r="AI32" s="632"/>
    </row>
    <row r="33" spans="1:35" ht="15">
      <c r="A33" s="624" t="s">
        <v>1122</v>
      </c>
      <c r="B33" s="1024" t="s">
        <v>182</v>
      </c>
      <c r="C33" s="1024"/>
      <c r="D33" s="1024"/>
      <c r="E33" s="1024"/>
      <c r="F33" s="1024"/>
      <c r="G33" s="1024"/>
      <c r="H33" s="1024"/>
      <c r="I33" s="1024"/>
      <c r="J33" s="1024"/>
      <c r="K33" s="1024"/>
      <c r="L33" s="1024"/>
      <c r="M33" s="1024"/>
      <c r="N33" s="1024"/>
      <c r="O33" s="1024"/>
      <c r="P33" s="1024"/>
      <c r="Q33" s="1024"/>
      <c r="R33" s="1024"/>
      <c r="S33" s="631"/>
      <c r="T33" s="631"/>
      <c r="U33" s="632"/>
      <c r="V33" s="632"/>
      <c r="W33" s="632"/>
      <c r="X33" s="632"/>
      <c r="Y33" s="632"/>
      <c r="Z33" s="632"/>
      <c r="AA33" s="632"/>
      <c r="AB33" s="632"/>
      <c r="AC33" s="632"/>
      <c r="AD33" s="632"/>
      <c r="AE33" s="632"/>
      <c r="AF33" s="632"/>
      <c r="AG33" s="632"/>
      <c r="AH33" s="632"/>
      <c r="AI33" s="632"/>
    </row>
    <row r="34" spans="1:35" ht="22.5">
      <c r="A34" s="253" t="s">
        <v>1121</v>
      </c>
      <c r="B34" s="1025" t="s">
        <v>57</v>
      </c>
      <c r="C34" s="1025"/>
      <c r="D34" s="1025"/>
      <c r="E34" s="1025"/>
      <c r="F34" s="1025"/>
      <c r="G34" s="1025"/>
      <c r="H34" s="1025"/>
      <c r="I34" s="1025"/>
      <c r="J34" s="1025"/>
      <c r="K34" s="1025"/>
      <c r="L34" s="1025"/>
      <c r="M34" s="1025"/>
      <c r="N34" s="1026" t="s">
        <v>1090</v>
      </c>
      <c r="O34" s="1026"/>
      <c r="P34" s="1026"/>
      <c r="Q34" s="1026"/>
      <c r="R34" s="1026"/>
      <c r="S34" s="1026"/>
      <c r="T34" s="1026"/>
      <c r="U34" s="1026"/>
      <c r="V34" s="1026"/>
      <c r="W34" s="1026"/>
      <c r="X34" s="1026"/>
      <c r="Y34" s="1026"/>
      <c r="Z34" s="1026"/>
      <c r="AA34" s="1026"/>
      <c r="AB34" s="1026"/>
      <c r="AC34" s="1026"/>
      <c r="AD34" s="1026"/>
      <c r="AE34" s="1026"/>
      <c r="AF34" s="1054" t="s">
        <v>1091</v>
      </c>
      <c r="AG34" s="1054"/>
      <c r="AH34" s="1054"/>
      <c r="AI34" s="1054"/>
    </row>
    <row r="35" spans="1:35" ht="15">
      <c r="A35" s="1046" t="s">
        <v>1125</v>
      </c>
      <c r="B35" s="1039" t="s">
        <v>1092</v>
      </c>
      <c r="C35" s="1039"/>
      <c r="D35" s="1039"/>
      <c r="E35" s="1039"/>
      <c r="F35" s="1039"/>
      <c r="G35" s="1016" t="s">
        <v>1093</v>
      </c>
      <c r="H35" s="1016"/>
      <c r="I35" s="1327" t="s">
        <v>1094</v>
      </c>
      <c r="J35" s="1327" t="s">
        <v>1095</v>
      </c>
      <c r="K35" s="1325" t="s">
        <v>1533</v>
      </c>
      <c r="L35" s="1326" t="s">
        <v>1096</v>
      </c>
      <c r="M35" s="1326" t="s">
        <v>1097</v>
      </c>
      <c r="N35" s="1324" t="s">
        <v>1098</v>
      </c>
      <c r="O35" s="1324"/>
      <c r="P35" s="1324" t="s">
        <v>1099</v>
      </c>
      <c r="Q35" s="1324"/>
      <c r="R35" s="1324" t="s">
        <v>1100</v>
      </c>
      <c r="S35" s="1324"/>
      <c r="T35" s="1324" t="s">
        <v>1101</v>
      </c>
      <c r="U35" s="1324"/>
      <c r="V35" s="1324" t="s">
        <v>1102</v>
      </c>
      <c r="W35" s="1324"/>
      <c r="X35" s="1324" t="s">
        <v>1103</v>
      </c>
      <c r="Y35" s="1324"/>
      <c r="Z35" s="1324" t="s">
        <v>1104</v>
      </c>
      <c r="AA35" s="1324"/>
      <c r="AB35" s="1324" t="s">
        <v>1105</v>
      </c>
      <c r="AC35" s="1324"/>
      <c r="AD35" s="1324" t="s">
        <v>1106</v>
      </c>
      <c r="AE35" s="1324"/>
      <c r="AF35" s="1057" t="s">
        <v>1107</v>
      </c>
      <c r="AG35" s="1018" t="s">
        <v>1108</v>
      </c>
      <c r="AH35" s="1041" t="s">
        <v>1109</v>
      </c>
      <c r="AI35" s="1018" t="s">
        <v>1110</v>
      </c>
    </row>
    <row r="36" spans="1:35" ht="27">
      <c r="A36" s="1046"/>
      <c r="B36" s="1039"/>
      <c r="C36" s="1039"/>
      <c r="D36" s="1039"/>
      <c r="E36" s="1039"/>
      <c r="F36" s="1039"/>
      <c r="G36" s="1016"/>
      <c r="H36" s="1016"/>
      <c r="I36" s="1327" t="s">
        <v>1094</v>
      </c>
      <c r="J36" s="1327"/>
      <c r="K36" s="1325"/>
      <c r="L36" s="1326"/>
      <c r="M36" s="1326"/>
      <c r="N36" s="755" t="s">
        <v>1111</v>
      </c>
      <c r="O36" s="756" t="s">
        <v>1112</v>
      </c>
      <c r="P36" s="755" t="s">
        <v>1111</v>
      </c>
      <c r="Q36" s="756" t="s">
        <v>1112</v>
      </c>
      <c r="R36" s="755" t="s">
        <v>1111</v>
      </c>
      <c r="S36" s="756" t="s">
        <v>1112</v>
      </c>
      <c r="T36" s="755" t="s">
        <v>1111</v>
      </c>
      <c r="U36" s="756" t="s">
        <v>1112</v>
      </c>
      <c r="V36" s="755" t="s">
        <v>1111</v>
      </c>
      <c r="W36" s="756" t="s">
        <v>1112</v>
      </c>
      <c r="X36" s="755" t="s">
        <v>1111</v>
      </c>
      <c r="Y36" s="756" t="s">
        <v>1112</v>
      </c>
      <c r="Z36" s="755" t="s">
        <v>1111</v>
      </c>
      <c r="AA36" s="756" t="s">
        <v>1113</v>
      </c>
      <c r="AB36" s="755" t="s">
        <v>1111</v>
      </c>
      <c r="AC36" s="756" t="s">
        <v>1113</v>
      </c>
      <c r="AD36" s="755" t="s">
        <v>1111</v>
      </c>
      <c r="AE36" s="756" t="s">
        <v>1113</v>
      </c>
      <c r="AF36" s="1057"/>
      <c r="AG36" s="1018"/>
      <c r="AH36" s="1041"/>
      <c r="AI36" s="1018"/>
    </row>
    <row r="37" spans="1:35" ht="33.75">
      <c r="A37" s="630" t="s">
        <v>1272</v>
      </c>
      <c r="B37" s="1045" t="s">
        <v>183</v>
      </c>
      <c r="C37" s="1045"/>
      <c r="D37" s="1045"/>
      <c r="E37" s="1045"/>
      <c r="F37" s="1045"/>
      <c r="G37" s="1017" t="s">
        <v>1489</v>
      </c>
      <c r="H37" s="1017"/>
      <c r="I37" s="621">
        <v>0</v>
      </c>
      <c r="J37" s="757">
        <v>1</v>
      </c>
      <c r="K37" s="262">
        <v>1</v>
      </c>
      <c r="L37" s="263"/>
      <c r="M37" s="263"/>
      <c r="N37" s="264" t="e">
        <f>N39+N45+#REF!</f>
        <v>#REF!</v>
      </c>
      <c r="O37" s="264" t="e">
        <f>O39+O45+#REF!</f>
        <v>#REF!</v>
      </c>
      <c r="P37" s="264" t="e">
        <f>P39+P45+#REF!</f>
        <v>#REF!</v>
      </c>
      <c r="Q37" s="264" t="e">
        <f>Q39+Q45+#REF!</f>
        <v>#REF!</v>
      </c>
      <c r="R37" s="264" t="e">
        <f>R39+R45+#REF!</f>
        <v>#REF!</v>
      </c>
      <c r="S37" s="264" t="e">
        <f>S39+S45+#REF!</f>
        <v>#REF!</v>
      </c>
      <c r="T37" s="264" t="e">
        <f>T39+T45+#REF!</f>
        <v>#REF!</v>
      </c>
      <c r="U37" s="264" t="e">
        <f>U39+U45+#REF!</f>
        <v>#REF!</v>
      </c>
      <c r="V37" s="264" t="e">
        <f>V39+V45+#REF!</f>
        <v>#REF!</v>
      </c>
      <c r="W37" s="264" t="e">
        <f>W39+W45+#REF!</f>
        <v>#REF!</v>
      </c>
      <c r="X37" s="264" t="e">
        <f>X39+X45+#REF!</f>
        <v>#REF!</v>
      </c>
      <c r="Y37" s="264" t="e">
        <f>Y39+Y45+#REF!</f>
        <v>#REF!</v>
      </c>
      <c r="Z37" s="264" t="e">
        <f>Z39+Z45+#REF!</f>
        <v>#REF!</v>
      </c>
      <c r="AA37" s="264" t="e">
        <f>AA39+AA45+#REF!</f>
        <v>#REF!</v>
      </c>
      <c r="AB37" s="264" t="e">
        <f>AB39+AB45+#REF!</f>
        <v>#REF!</v>
      </c>
      <c r="AC37" s="264" t="e">
        <f>AC39+AC45+#REF!</f>
        <v>#REF!</v>
      </c>
      <c r="AD37" s="264" t="e">
        <f>+AD39+AD45+#REF!</f>
        <v>#REF!</v>
      </c>
      <c r="AE37" s="264" t="e">
        <f>AE39+AE45+#REF!</f>
        <v>#REF!</v>
      </c>
      <c r="AF37" s="265" t="e">
        <f>AF39+AF45+#REF!</f>
        <v>#REF!</v>
      </c>
      <c r="AG37" s="265"/>
      <c r="AH37" s="265"/>
      <c r="AI37" s="266"/>
    </row>
    <row r="38" spans="1:35" ht="15">
      <c r="A38" s="1028"/>
      <c r="B38" s="1028"/>
      <c r="C38" s="1028"/>
      <c r="D38" s="1028"/>
      <c r="E38" s="1028"/>
      <c r="F38" s="1028"/>
      <c r="G38" s="1028"/>
      <c r="H38" s="1028"/>
      <c r="I38" s="1028"/>
      <c r="J38" s="1028"/>
      <c r="K38" s="1028"/>
      <c r="L38" s="1028"/>
      <c r="M38" s="1028"/>
      <c r="N38" s="1028"/>
      <c r="O38" s="1028"/>
      <c r="P38" s="1028"/>
      <c r="Q38" s="1028"/>
      <c r="R38" s="1028"/>
      <c r="S38" s="1028"/>
      <c r="T38" s="1028"/>
      <c r="U38" s="1028"/>
      <c r="V38" s="1028"/>
      <c r="W38" s="1028"/>
      <c r="X38" s="1028"/>
      <c r="Y38" s="1028"/>
      <c r="Z38" s="1028"/>
      <c r="AA38" s="1028"/>
      <c r="AB38" s="1028"/>
      <c r="AC38" s="1028"/>
      <c r="AD38" s="1028"/>
      <c r="AE38" s="1028"/>
      <c r="AF38" s="1028"/>
      <c r="AG38" s="1028"/>
      <c r="AH38" s="1028"/>
      <c r="AI38" s="1028"/>
    </row>
    <row r="39" spans="1:35" ht="67.5">
      <c r="A39" s="267" t="s">
        <v>17</v>
      </c>
      <c r="B39" s="268" t="s">
        <v>1114</v>
      </c>
      <c r="C39" s="268" t="s">
        <v>1115</v>
      </c>
      <c r="D39" s="268" t="s">
        <v>1116</v>
      </c>
      <c r="E39" s="268" t="s">
        <v>1117</v>
      </c>
      <c r="F39" s="268" t="s">
        <v>1118</v>
      </c>
      <c r="G39" s="269" t="s">
        <v>1129</v>
      </c>
      <c r="H39" s="268" t="s">
        <v>1119</v>
      </c>
      <c r="I39" s="270"/>
      <c r="J39" s="270"/>
      <c r="K39" s="270"/>
      <c r="L39" s="270"/>
      <c r="M39" s="270"/>
      <c r="N39" s="271">
        <f>SUM(N40:N43)</f>
        <v>0</v>
      </c>
      <c r="O39" s="272"/>
      <c r="P39" s="271"/>
      <c r="Q39" s="272">
        <f>SUM(Q40:Q43)</f>
        <v>0</v>
      </c>
      <c r="R39" s="271"/>
      <c r="S39" s="272"/>
      <c r="T39" s="271"/>
      <c r="U39" s="272"/>
      <c r="V39" s="271"/>
      <c r="W39" s="272"/>
      <c r="X39" s="271"/>
      <c r="Y39" s="272"/>
      <c r="Z39" s="271"/>
      <c r="AA39" s="272"/>
      <c r="AB39" s="271"/>
      <c r="AC39" s="272"/>
      <c r="AD39" s="273">
        <f>N39+P39</f>
        <v>0</v>
      </c>
      <c r="AE39" s="272">
        <f>AE40</f>
        <v>0</v>
      </c>
      <c r="AF39" s="274">
        <f>SUM(AF40:AF43)</f>
        <v>0</v>
      </c>
      <c r="AG39" s="751"/>
      <c r="AH39" s="751"/>
      <c r="AI39" s="275"/>
    </row>
    <row r="40" spans="1:35" ht="112.5">
      <c r="A40" s="1023" t="s">
        <v>1273</v>
      </c>
      <c r="B40" s="1023"/>
      <c r="C40" s="255" t="s">
        <v>1274</v>
      </c>
      <c r="D40" s="255"/>
      <c r="E40" s="399"/>
      <c r="F40" s="557"/>
      <c r="G40" s="1351" t="s">
        <v>188</v>
      </c>
      <c r="H40" s="1351" t="s">
        <v>189</v>
      </c>
      <c r="I40" s="1330">
        <v>0</v>
      </c>
      <c r="J40" s="1331">
        <v>1</v>
      </c>
      <c r="K40" s="1064">
        <v>0</v>
      </c>
      <c r="L40" s="1064"/>
      <c r="M40" s="1064"/>
      <c r="N40" s="1030"/>
      <c r="O40" s="1343"/>
      <c r="P40" s="1173">
        <v>40400000</v>
      </c>
      <c r="Q40" s="1350"/>
      <c r="R40" s="1031"/>
      <c r="S40" s="250"/>
      <c r="T40" s="250"/>
      <c r="U40" s="250"/>
      <c r="V40" s="250"/>
      <c r="W40" s="250"/>
      <c r="X40" s="250"/>
      <c r="Y40" s="250"/>
      <c r="Z40" s="250"/>
      <c r="AA40" s="250"/>
      <c r="AB40" s="250"/>
      <c r="AC40" s="250"/>
      <c r="AD40" s="1031">
        <v>168000</v>
      </c>
      <c r="AE40" s="1031"/>
      <c r="AF40" s="1033" t="s">
        <v>1263</v>
      </c>
      <c r="AG40" s="1032" t="s">
        <v>1264</v>
      </c>
      <c r="AH40" s="1032"/>
      <c r="AI40" s="1020" t="s">
        <v>1275</v>
      </c>
    </row>
    <row r="41" spans="1:35" ht="90">
      <c r="A41" s="1023"/>
      <c r="B41" s="1023"/>
      <c r="C41" s="255" t="s">
        <v>1276</v>
      </c>
      <c r="D41" s="255"/>
      <c r="E41" s="786"/>
      <c r="F41" s="557"/>
      <c r="G41" s="1351"/>
      <c r="H41" s="1351"/>
      <c r="I41" s="1330"/>
      <c r="J41" s="1331"/>
      <c r="K41" s="1064"/>
      <c r="L41" s="1064"/>
      <c r="M41" s="1064"/>
      <c r="N41" s="1030"/>
      <c r="O41" s="1343"/>
      <c r="P41" s="1173"/>
      <c r="Q41" s="1350"/>
      <c r="R41" s="1031"/>
      <c r="S41" s="250"/>
      <c r="T41" s="250"/>
      <c r="U41" s="250"/>
      <c r="V41" s="250"/>
      <c r="W41" s="250"/>
      <c r="X41" s="250"/>
      <c r="Y41" s="250"/>
      <c r="Z41" s="250"/>
      <c r="AA41" s="250"/>
      <c r="AB41" s="250"/>
      <c r="AC41" s="250"/>
      <c r="AD41" s="1031"/>
      <c r="AE41" s="1031"/>
      <c r="AF41" s="1033"/>
      <c r="AG41" s="1032"/>
      <c r="AH41" s="1032"/>
      <c r="AI41" s="1020"/>
    </row>
    <row r="42" spans="1:35" ht="78.75">
      <c r="A42" s="1023"/>
      <c r="B42" s="1023"/>
      <c r="C42" s="255" t="s">
        <v>1277</v>
      </c>
      <c r="D42" s="255"/>
      <c r="E42" s="678"/>
      <c r="F42" s="557"/>
      <c r="G42" s="1351"/>
      <c r="H42" s="1351"/>
      <c r="I42" s="1330"/>
      <c r="J42" s="1331"/>
      <c r="K42" s="1064"/>
      <c r="L42" s="1064"/>
      <c r="M42" s="1064"/>
      <c r="N42" s="1030"/>
      <c r="O42" s="1343"/>
      <c r="P42" s="1173"/>
      <c r="Q42" s="1350"/>
      <c r="R42" s="1031"/>
      <c r="S42" s="250"/>
      <c r="T42" s="250"/>
      <c r="U42" s="250"/>
      <c r="V42" s="250"/>
      <c r="W42" s="250"/>
      <c r="X42" s="250"/>
      <c r="Y42" s="250"/>
      <c r="Z42" s="250"/>
      <c r="AA42" s="250"/>
      <c r="AB42" s="250"/>
      <c r="AC42" s="250"/>
      <c r="AD42" s="1031"/>
      <c r="AE42" s="1031"/>
      <c r="AF42" s="1033"/>
      <c r="AG42" s="1032"/>
      <c r="AH42" s="1032"/>
      <c r="AI42" s="1020"/>
    </row>
    <row r="43" spans="1:35" ht="56.25">
      <c r="A43" s="1023"/>
      <c r="B43" s="1023"/>
      <c r="C43" s="255" t="s">
        <v>1278</v>
      </c>
      <c r="D43" s="255"/>
      <c r="E43" s="786"/>
      <c r="F43" s="557"/>
      <c r="G43" s="1351"/>
      <c r="H43" s="1351"/>
      <c r="I43" s="1330"/>
      <c r="J43" s="1331"/>
      <c r="K43" s="1064"/>
      <c r="L43" s="1064"/>
      <c r="M43" s="1064"/>
      <c r="N43" s="1030"/>
      <c r="O43" s="1343"/>
      <c r="P43" s="1173"/>
      <c r="Q43" s="1350"/>
      <c r="R43" s="1031"/>
      <c r="S43" s="250"/>
      <c r="T43" s="250"/>
      <c r="U43" s="250"/>
      <c r="V43" s="250"/>
      <c r="W43" s="250"/>
      <c r="X43" s="250"/>
      <c r="Y43" s="250"/>
      <c r="Z43" s="250"/>
      <c r="AA43" s="250"/>
      <c r="AB43" s="250"/>
      <c r="AC43" s="250"/>
      <c r="AD43" s="1031"/>
      <c r="AE43" s="1031"/>
      <c r="AF43" s="1033"/>
      <c r="AG43" s="1032"/>
      <c r="AH43" s="1032"/>
      <c r="AI43" s="1020"/>
    </row>
    <row r="44" spans="1:35" ht="15">
      <c r="A44" s="1332"/>
      <c r="B44" s="1332"/>
      <c r="C44" s="1332"/>
      <c r="D44" s="1332"/>
      <c r="E44" s="1332"/>
      <c r="F44" s="1332"/>
      <c r="G44" s="1332"/>
      <c r="H44" s="1332"/>
      <c r="I44" s="1332"/>
      <c r="J44" s="1332"/>
      <c r="K44" s="1332"/>
      <c r="L44" s="1332"/>
      <c r="M44" s="1332"/>
      <c r="N44" s="1332"/>
      <c r="O44" s="1332"/>
      <c r="P44" s="1332"/>
      <c r="Q44" s="1332"/>
      <c r="R44" s="1332"/>
      <c r="S44" s="1332"/>
      <c r="T44" s="1332"/>
      <c r="U44" s="1332"/>
      <c r="V44" s="1332"/>
      <c r="W44" s="1332"/>
      <c r="X44" s="1332"/>
      <c r="Y44" s="1332"/>
      <c r="Z44" s="1332"/>
      <c r="AA44" s="1332"/>
      <c r="AB44" s="1332"/>
      <c r="AC44" s="1332"/>
      <c r="AD44" s="1332"/>
      <c r="AE44" s="1332"/>
      <c r="AF44" s="1332"/>
      <c r="AG44" s="1332"/>
      <c r="AH44" s="1332"/>
      <c r="AI44" s="1332"/>
    </row>
    <row r="45" spans="1:35" ht="67.5">
      <c r="A45" s="267" t="s">
        <v>17</v>
      </c>
      <c r="B45" s="268" t="s">
        <v>1114</v>
      </c>
      <c r="C45" s="268" t="s">
        <v>1115</v>
      </c>
      <c r="D45" s="268" t="s">
        <v>1120</v>
      </c>
      <c r="E45" s="268" t="s">
        <v>1117</v>
      </c>
      <c r="F45" s="780" t="s">
        <v>1118</v>
      </c>
      <c r="G45" s="269" t="s">
        <v>1128</v>
      </c>
      <c r="H45" s="268" t="s">
        <v>1119</v>
      </c>
      <c r="I45" s="276"/>
      <c r="J45" s="277"/>
      <c r="K45" s="277"/>
      <c r="L45" s="270"/>
      <c r="M45" s="270"/>
      <c r="N45" s="271">
        <f>SUM(N46:N49)</f>
        <v>0</v>
      </c>
      <c r="O45" s="272">
        <f>SUM(O46:O49)</f>
        <v>0</v>
      </c>
      <c r="P45" s="271">
        <v>0</v>
      </c>
      <c r="Q45" s="272">
        <f>SUM(Q46:Q49)</f>
        <v>0</v>
      </c>
      <c r="R45" s="271"/>
      <c r="S45" s="272"/>
      <c r="T45" s="271"/>
      <c r="U45" s="272"/>
      <c r="V45" s="271"/>
      <c r="W45" s="272"/>
      <c r="X45" s="271"/>
      <c r="Y45" s="272"/>
      <c r="Z45" s="271"/>
      <c r="AA45" s="272"/>
      <c r="AB45" s="271"/>
      <c r="AC45" s="272"/>
      <c r="AD45" s="271">
        <f>AD46</f>
        <v>0</v>
      </c>
      <c r="AE45" s="272">
        <f>AE46</f>
        <v>0</v>
      </c>
      <c r="AF45" s="274">
        <f>SUM(AF46:AF49)</f>
        <v>0</v>
      </c>
      <c r="AG45" s="751"/>
      <c r="AH45" s="751"/>
      <c r="AI45" s="275"/>
    </row>
    <row r="46" spans="1:35" ht="67.5">
      <c r="A46" s="1023" t="s">
        <v>1273</v>
      </c>
      <c r="B46" s="623"/>
      <c r="C46" s="255" t="s">
        <v>1279</v>
      </c>
      <c r="D46" s="255"/>
      <c r="E46" s="783"/>
      <c r="F46" s="1085">
        <v>0.86</v>
      </c>
      <c r="G46" s="1347" t="s">
        <v>1488</v>
      </c>
      <c r="H46" s="1336" t="s">
        <v>216</v>
      </c>
      <c r="I46" s="1337">
        <v>0</v>
      </c>
      <c r="J46" s="1348">
        <v>4</v>
      </c>
      <c r="K46" s="1348">
        <v>1</v>
      </c>
      <c r="L46" s="1290"/>
      <c r="M46" s="1290"/>
      <c r="N46" s="626"/>
      <c r="O46" s="626"/>
      <c r="P46" s="1031">
        <v>102000000</v>
      </c>
      <c r="Q46" s="626"/>
      <c r="R46" s="626"/>
      <c r="S46" s="626"/>
      <c r="T46" s="626"/>
      <c r="U46" s="626"/>
      <c r="V46" s="626"/>
      <c r="W46" s="626"/>
      <c r="X46" s="626"/>
      <c r="Y46" s="626"/>
      <c r="Z46" s="626"/>
      <c r="AA46" s="626"/>
      <c r="AB46" s="626"/>
      <c r="AC46" s="626"/>
      <c r="AD46" s="1031"/>
      <c r="AE46" s="1031"/>
      <c r="AF46" s="479"/>
      <c r="AG46" s="1032"/>
      <c r="AH46" s="1193"/>
      <c r="AI46" s="1339" t="s">
        <v>1280</v>
      </c>
    </row>
    <row r="47" spans="1:35" ht="45">
      <c r="A47" s="1023"/>
      <c r="B47" s="623"/>
      <c r="C47" s="255" t="s">
        <v>1281</v>
      </c>
      <c r="D47" s="255"/>
      <c r="E47" s="783"/>
      <c r="F47" s="1080"/>
      <c r="G47" s="1347"/>
      <c r="H47" s="1336"/>
      <c r="I47" s="1337"/>
      <c r="J47" s="1349"/>
      <c r="K47" s="1349"/>
      <c r="L47" s="1290"/>
      <c r="M47" s="1290"/>
      <c r="N47" s="626"/>
      <c r="O47" s="626"/>
      <c r="P47" s="1031"/>
      <c r="Q47" s="626"/>
      <c r="R47" s="626"/>
      <c r="S47" s="626"/>
      <c r="T47" s="626"/>
      <c r="U47" s="626"/>
      <c r="V47" s="626"/>
      <c r="W47" s="626"/>
      <c r="X47" s="626"/>
      <c r="Y47" s="626"/>
      <c r="Z47" s="626"/>
      <c r="AA47" s="626"/>
      <c r="AB47" s="626"/>
      <c r="AC47" s="626"/>
      <c r="AD47" s="1031"/>
      <c r="AE47" s="1031"/>
      <c r="AF47" s="479"/>
      <c r="AG47" s="1032"/>
      <c r="AH47" s="1193"/>
      <c r="AI47" s="1339"/>
    </row>
    <row r="48" spans="1:35" ht="78.75">
      <c r="A48" s="1023"/>
      <c r="B48" s="623"/>
      <c r="C48" s="255" t="s">
        <v>1282</v>
      </c>
      <c r="D48" s="255"/>
      <c r="E48" s="784"/>
      <c r="F48" s="1080"/>
      <c r="G48" s="1347"/>
      <c r="H48" s="1336"/>
      <c r="I48" s="1337"/>
      <c r="J48" s="1349"/>
      <c r="K48" s="1349"/>
      <c r="L48" s="1290"/>
      <c r="M48" s="1290"/>
      <c r="N48" s="626"/>
      <c r="O48" s="626"/>
      <c r="P48" s="1031"/>
      <c r="Q48" s="626"/>
      <c r="R48" s="626"/>
      <c r="S48" s="626"/>
      <c r="T48" s="626"/>
      <c r="U48" s="626"/>
      <c r="V48" s="626"/>
      <c r="W48" s="626"/>
      <c r="X48" s="626"/>
      <c r="Y48" s="626"/>
      <c r="Z48" s="626"/>
      <c r="AA48" s="626"/>
      <c r="AB48" s="626"/>
      <c r="AC48" s="626"/>
      <c r="AD48" s="1031"/>
      <c r="AE48" s="1031"/>
      <c r="AF48" s="481"/>
      <c r="AG48" s="1032"/>
      <c r="AH48" s="1193"/>
      <c r="AI48" s="1339"/>
    </row>
    <row r="49" spans="1:35" ht="22.5">
      <c r="A49" s="1023"/>
      <c r="B49" s="623"/>
      <c r="C49" s="255" t="s">
        <v>1283</v>
      </c>
      <c r="D49" s="255"/>
      <c r="E49" s="784"/>
      <c r="F49" s="1080"/>
      <c r="G49" s="1347"/>
      <c r="H49" s="1336"/>
      <c r="I49" s="1337"/>
      <c r="J49" s="1349"/>
      <c r="K49" s="1349"/>
      <c r="L49" s="1290"/>
      <c r="M49" s="1290"/>
      <c r="N49" s="626"/>
      <c r="O49" s="626"/>
      <c r="P49" s="1031"/>
      <c r="Q49" s="626"/>
      <c r="R49" s="626"/>
      <c r="S49" s="626"/>
      <c r="T49" s="626"/>
      <c r="U49" s="626"/>
      <c r="V49" s="626"/>
      <c r="W49" s="626"/>
      <c r="X49" s="626"/>
      <c r="Y49" s="626"/>
      <c r="Z49" s="626"/>
      <c r="AA49" s="626"/>
      <c r="AB49" s="626"/>
      <c r="AC49" s="626"/>
      <c r="AD49" s="1031"/>
      <c r="AE49" s="1031"/>
      <c r="AF49" s="481"/>
      <c r="AG49" s="1032"/>
      <c r="AH49" s="1193"/>
      <c r="AI49" s="1339"/>
    </row>
    <row r="50" spans="1:35" ht="15">
      <c r="A50" s="1332"/>
      <c r="B50" s="1332"/>
      <c r="C50" s="1332"/>
      <c r="D50" s="1332"/>
      <c r="E50" s="1332"/>
      <c r="F50" s="1346"/>
      <c r="G50" s="1332"/>
      <c r="H50" s="1332"/>
      <c r="I50" s="1332"/>
      <c r="J50" s="1332"/>
      <c r="K50" s="1332"/>
      <c r="L50" s="1332"/>
      <c r="M50" s="1332"/>
      <c r="N50" s="1332"/>
      <c r="O50" s="1332"/>
      <c r="P50" s="1332"/>
      <c r="Q50" s="1332"/>
      <c r="R50" s="1332"/>
      <c r="S50" s="1332"/>
      <c r="T50" s="1332"/>
      <c r="U50" s="1332"/>
      <c r="V50" s="1332"/>
      <c r="W50" s="1332"/>
      <c r="X50" s="1332"/>
      <c r="Y50" s="1332"/>
      <c r="Z50" s="1332"/>
      <c r="AA50" s="1332"/>
      <c r="AB50" s="1332"/>
      <c r="AC50" s="1332"/>
      <c r="AD50" s="1332"/>
      <c r="AE50" s="1332"/>
      <c r="AF50" s="1332"/>
      <c r="AG50" s="1332"/>
      <c r="AH50" s="1332"/>
      <c r="AI50" s="1332"/>
    </row>
    <row r="51" spans="1:35" ht="15">
      <c r="A51" s="623"/>
      <c r="B51" s="623"/>
      <c r="C51" s="369"/>
      <c r="D51" s="255"/>
      <c r="E51" s="477"/>
      <c r="F51" s="640"/>
      <c r="G51" s="758"/>
      <c r="H51" s="758"/>
      <c r="I51" s="758"/>
      <c r="J51" s="758"/>
      <c r="K51" s="758"/>
      <c r="L51" s="759"/>
      <c r="M51" s="759"/>
      <c r="N51" s="626"/>
      <c r="O51" s="626"/>
      <c r="P51" s="249"/>
      <c r="Q51" s="626"/>
      <c r="R51" s="626"/>
      <c r="S51" s="626"/>
      <c r="T51" s="626"/>
      <c r="U51" s="626"/>
      <c r="V51" s="626"/>
      <c r="W51" s="626"/>
      <c r="X51" s="626"/>
      <c r="Y51" s="626"/>
      <c r="Z51" s="626"/>
      <c r="AA51" s="626"/>
      <c r="AB51" s="626"/>
      <c r="AC51" s="626"/>
      <c r="AD51" s="659"/>
      <c r="AE51" s="659"/>
      <c r="AF51" s="479"/>
      <c r="AG51" s="644"/>
      <c r="AH51" s="644"/>
      <c r="AI51" s="690"/>
    </row>
    <row r="52" spans="1:35" ht="15">
      <c r="A52" s="253" t="s">
        <v>1089</v>
      </c>
      <c r="B52" s="1024" t="s">
        <v>56</v>
      </c>
      <c r="C52" s="1024"/>
      <c r="D52" s="1024"/>
      <c r="E52" s="1024"/>
      <c r="F52" s="1024"/>
      <c r="G52" s="1024"/>
      <c r="H52" s="1024"/>
      <c r="I52" s="1024"/>
      <c r="J52" s="1024"/>
      <c r="K52" s="1024"/>
      <c r="L52" s="1024"/>
      <c r="M52" s="1024"/>
      <c r="N52" s="1024"/>
      <c r="O52" s="1024"/>
      <c r="P52" s="1024"/>
      <c r="Q52" s="1024"/>
      <c r="R52" s="1024"/>
      <c r="S52" s="278"/>
      <c r="T52" s="1047"/>
      <c r="U52" s="1048"/>
      <c r="V52" s="1048"/>
      <c r="W52" s="1048"/>
      <c r="X52" s="1048"/>
      <c r="Y52" s="1048"/>
      <c r="Z52" s="1048"/>
      <c r="AA52" s="1048"/>
      <c r="AB52" s="1048"/>
      <c r="AC52" s="1048"/>
      <c r="AD52" s="1048"/>
      <c r="AE52" s="1048"/>
      <c r="AF52" s="1048"/>
      <c r="AG52" s="1048"/>
      <c r="AH52" s="1048"/>
      <c r="AI52" s="1048"/>
    </row>
    <row r="53" spans="1:35" ht="15">
      <c r="A53" s="624" t="s">
        <v>1123</v>
      </c>
      <c r="B53" s="1024" t="s">
        <v>1336</v>
      </c>
      <c r="C53" s="1024"/>
      <c r="D53" s="1024"/>
      <c r="E53" s="1024"/>
      <c r="F53" s="1024"/>
      <c r="G53" s="1024"/>
      <c r="H53" s="1024"/>
      <c r="I53" s="1024"/>
      <c r="J53" s="1024"/>
      <c r="K53" s="1024"/>
      <c r="L53" s="1024"/>
      <c r="M53" s="1024"/>
      <c r="N53" s="1024"/>
      <c r="O53" s="1024"/>
      <c r="P53" s="1024"/>
      <c r="Q53" s="1024"/>
      <c r="R53" s="1024"/>
      <c r="S53" s="631"/>
      <c r="T53" s="631"/>
      <c r="U53" s="632"/>
      <c r="V53" s="632"/>
      <c r="W53" s="632"/>
      <c r="X53" s="632"/>
      <c r="Y53" s="632"/>
      <c r="Z53" s="632"/>
      <c r="AA53" s="632"/>
      <c r="AB53" s="632"/>
      <c r="AC53" s="632"/>
      <c r="AD53" s="632"/>
      <c r="AE53" s="632"/>
      <c r="AF53" s="632"/>
      <c r="AG53" s="632"/>
      <c r="AH53" s="632"/>
      <c r="AI53" s="632"/>
    </row>
    <row r="54" spans="1:35" ht="15">
      <c r="A54" s="624" t="s">
        <v>1122</v>
      </c>
      <c r="B54" s="1024" t="s">
        <v>163</v>
      </c>
      <c r="C54" s="1024"/>
      <c r="D54" s="1024"/>
      <c r="E54" s="1024"/>
      <c r="F54" s="1024"/>
      <c r="G54" s="1024"/>
      <c r="H54" s="1024"/>
      <c r="I54" s="1024"/>
      <c r="J54" s="1024"/>
      <c r="K54" s="1024"/>
      <c r="L54" s="1024"/>
      <c r="M54" s="1024"/>
      <c r="N54" s="1024"/>
      <c r="O54" s="1024"/>
      <c r="P54" s="1024"/>
      <c r="Q54" s="1024"/>
      <c r="R54" s="1024"/>
      <c r="S54" s="631"/>
      <c r="T54" s="631"/>
      <c r="U54" s="632"/>
      <c r="V54" s="632"/>
      <c r="W54" s="632"/>
      <c r="X54" s="632"/>
      <c r="Y54" s="632"/>
      <c r="Z54" s="632"/>
      <c r="AA54" s="632"/>
      <c r="AB54" s="632"/>
      <c r="AC54" s="632"/>
      <c r="AD54" s="632"/>
      <c r="AE54" s="632"/>
      <c r="AF54" s="632"/>
      <c r="AG54" s="632"/>
      <c r="AH54" s="632"/>
      <c r="AI54" s="632"/>
    </row>
    <row r="55" spans="1:35" ht="22.5">
      <c r="A55" s="253" t="s">
        <v>1121</v>
      </c>
      <c r="B55" s="1025" t="s">
        <v>57</v>
      </c>
      <c r="C55" s="1025"/>
      <c r="D55" s="1025"/>
      <c r="E55" s="1025"/>
      <c r="F55" s="1025"/>
      <c r="G55" s="1025"/>
      <c r="H55" s="1025"/>
      <c r="I55" s="1025"/>
      <c r="J55" s="1025"/>
      <c r="K55" s="1025"/>
      <c r="L55" s="1025"/>
      <c r="M55" s="1025"/>
      <c r="N55" s="1026" t="s">
        <v>1090</v>
      </c>
      <c r="O55" s="1026"/>
      <c r="P55" s="1026"/>
      <c r="Q55" s="1026"/>
      <c r="R55" s="1026"/>
      <c r="S55" s="1026"/>
      <c r="T55" s="1026"/>
      <c r="U55" s="1026"/>
      <c r="V55" s="1026"/>
      <c r="W55" s="1026"/>
      <c r="X55" s="1026"/>
      <c r="Y55" s="1026"/>
      <c r="Z55" s="1026"/>
      <c r="AA55" s="1026"/>
      <c r="AB55" s="1026"/>
      <c r="AC55" s="1026"/>
      <c r="AD55" s="1026"/>
      <c r="AE55" s="1026"/>
      <c r="AF55" s="1054" t="s">
        <v>1091</v>
      </c>
      <c r="AG55" s="1054"/>
      <c r="AH55" s="1054"/>
      <c r="AI55" s="1054"/>
    </row>
    <row r="56" spans="1:35" ht="15">
      <c r="A56" s="1046" t="s">
        <v>1125</v>
      </c>
      <c r="B56" s="1039" t="s">
        <v>1092</v>
      </c>
      <c r="C56" s="1039"/>
      <c r="D56" s="1039"/>
      <c r="E56" s="1039"/>
      <c r="F56" s="1039"/>
      <c r="G56" s="1016" t="s">
        <v>1093</v>
      </c>
      <c r="H56" s="1016"/>
      <c r="I56" s="1327" t="s">
        <v>1094</v>
      </c>
      <c r="J56" s="1327" t="s">
        <v>1095</v>
      </c>
      <c r="K56" s="1325" t="s">
        <v>1124</v>
      </c>
      <c r="L56" s="1326" t="s">
        <v>1096</v>
      </c>
      <c r="M56" s="1326" t="s">
        <v>1097</v>
      </c>
      <c r="N56" s="1324" t="s">
        <v>1098</v>
      </c>
      <c r="O56" s="1324"/>
      <c r="P56" s="1324" t="s">
        <v>1099</v>
      </c>
      <c r="Q56" s="1324"/>
      <c r="R56" s="1324" t="s">
        <v>1100</v>
      </c>
      <c r="S56" s="1324"/>
      <c r="T56" s="1324" t="s">
        <v>1101</v>
      </c>
      <c r="U56" s="1324"/>
      <c r="V56" s="1324" t="s">
        <v>1102</v>
      </c>
      <c r="W56" s="1324"/>
      <c r="X56" s="1324" t="s">
        <v>1103</v>
      </c>
      <c r="Y56" s="1324"/>
      <c r="Z56" s="1324" t="s">
        <v>1104</v>
      </c>
      <c r="AA56" s="1324"/>
      <c r="AB56" s="1324" t="s">
        <v>1105</v>
      </c>
      <c r="AC56" s="1324"/>
      <c r="AD56" s="1324" t="s">
        <v>1106</v>
      </c>
      <c r="AE56" s="1324"/>
      <c r="AF56" s="1057" t="s">
        <v>1107</v>
      </c>
      <c r="AG56" s="1018" t="s">
        <v>1108</v>
      </c>
      <c r="AH56" s="1041" t="s">
        <v>1109</v>
      </c>
      <c r="AI56" s="1018" t="s">
        <v>1110</v>
      </c>
    </row>
    <row r="57" spans="1:35" ht="27">
      <c r="A57" s="1046"/>
      <c r="B57" s="1039"/>
      <c r="C57" s="1039"/>
      <c r="D57" s="1039"/>
      <c r="E57" s="1039"/>
      <c r="F57" s="1039"/>
      <c r="G57" s="1016"/>
      <c r="H57" s="1016"/>
      <c r="I57" s="1327" t="s">
        <v>1094</v>
      </c>
      <c r="J57" s="1327"/>
      <c r="K57" s="1325"/>
      <c r="L57" s="1326"/>
      <c r="M57" s="1326"/>
      <c r="N57" s="755" t="s">
        <v>1111</v>
      </c>
      <c r="O57" s="756" t="s">
        <v>1112</v>
      </c>
      <c r="P57" s="755" t="s">
        <v>1111</v>
      </c>
      <c r="Q57" s="756" t="s">
        <v>1112</v>
      </c>
      <c r="R57" s="755" t="s">
        <v>1111</v>
      </c>
      <c r="S57" s="756" t="s">
        <v>1112</v>
      </c>
      <c r="T57" s="755" t="s">
        <v>1111</v>
      </c>
      <c r="U57" s="756" t="s">
        <v>1112</v>
      </c>
      <c r="V57" s="755" t="s">
        <v>1111</v>
      </c>
      <c r="W57" s="756" t="s">
        <v>1112</v>
      </c>
      <c r="X57" s="755" t="s">
        <v>1111</v>
      </c>
      <c r="Y57" s="756" t="s">
        <v>1112</v>
      </c>
      <c r="Z57" s="755" t="s">
        <v>1111</v>
      </c>
      <c r="AA57" s="756" t="s">
        <v>1113</v>
      </c>
      <c r="AB57" s="755" t="s">
        <v>1111</v>
      </c>
      <c r="AC57" s="756" t="s">
        <v>1113</v>
      </c>
      <c r="AD57" s="755" t="s">
        <v>1111</v>
      </c>
      <c r="AE57" s="756" t="s">
        <v>1113</v>
      </c>
      <c r="AF57" s="1057"/>
      <c r="AG57" s="1018"/>
      <c r="AH57" s="1041"/>
      <c r="AI57" s="1018"/>
    </row>
    <row r="58" spans="1:35" ht="22.5">
      <c r="A58" s="630" t="s">
        <v>1337</v>
      </c>
      <c r="B58" s="1045" t="s">
        <v>164</v>
      </c>
      <c r="C58" s="1045"/>
      <c r="D58" s="1045"/>
      <c r="E58" s="1045"/>
      <c r="F58" s="1045"/>
      <c r="G58" s="1017" t="s">
        <v>165</v>
      </c>
      <c r="H58" s="1017"/>
      <c r="I58" s="12">
        <v>11865</v>
      </c>
      <c r="J58" s="12">
        <v>12010</v>
      </c>
      <c r="K58" s="532">
        <v>11950</v>
      </c>
      <c r="L58" s="263"/>
      <c r="M58" s="263"/>
      <c r="N58" s="264" t="e">
        <f>N60+#REF!+N73+#REF!</f>
        <v>#REF!</v>
      </c>
      <c r="O58" s="264" t="e">
        <f>O60+#REF!+O73+#REF!</f>
        <v>#REF!</v>
      </c>
      <c r="P58" s="264" t="e">
        <f>P60+#REF!+P73+#REF!</f>
        <v>#REF!</v>
      </c>
      <c r="Q58" s="264" t="e">
        <f>Q60+#REF!+Q73+#REF!</f>
        <v>#REF!</v>
      </c>
      <c r="R58" s="264" t="e">
        <f>R60+#REF!+R73+#REF!</f>
        <v>#REF!</v>
      </c>
      <c r="S58" s="264" t="e">
        <f>S60+#REF!+S73+#REF!</f>
        <v>#REF!</v>
      </c>
      <c r="T58" s="264" t="e">
        <f>T60+#REF!+T73+#REF!</f>
        <v>#REF!</v>
      </c>
      <c r="U58" s="264" t="e">
        <f>U60+#REF!+U73+#REF!</f>
        <v>#REF!</v>
      </c>
      <c r="V58" s="264" t="e">
        <f>V60+#REF!+V73+#REF!</f>
        <v>#REF!</v>
      </c>
      <c r="W58" s="264" t="e">
        <f>W60+#REF!+W73+#REF!</f>
        <v>#REF!</v>
      </c>
      <c r="X58" s="264" t="e">
        <f>X60+#REF!+X73+#REF!</f>
        <v>#REF!</v>
      </c>
      <c r="Y58" s="264" t="e">
        <f>Y60+#REF!+Y73+#REF!</f>
        <v>#REF!</v>
      </c>
      <c r="Z58" s="264" t="e">
        <f>Z60+#REF!+Z73+#REF!</f>
        <v>#REF!</v>
      </c>
      <c r="AA58" s="264" t="e">
        <f>AA60+#REF!+AA73+#REF!</f>
        <v>#REF!</v>
      </c>
      <c r="AB58" s="264" t="e">
        <f>AB60+#REF!+AB73+#REF!</f>
        <v>#REF!</v>
      </c>
      <c r="AC58" s="264" t="e">
        <f>AC60+#REF!+AC73+#REF!</f>
        <v>#REF!</v>
      </c>
      <c r="AD58" s="760" t="e">
        <f>AD60+#REF!+AD73+#REF!</f>
        <v>#REF!</v>
      </c>
      <c r="AE58" s="264" t="e">
        <f>AE60+#REF!+AE73+#REF!</f>
        <v>#REF!</v>
      </c>
      <c r="AF58" s="265" t="e">
        <f>AF60+#REF!+AF73</f>
        <v>#REF!</v>
      </c>
      <c r="AG58" s="265"/>
      <c r="AH58" s="265"/>
      <c r="AI58" s="266"/>
    </row>
    <row r="59" spans="1:35" ht="15">
      <c r="A59" s="1028"/>
      <c r="B59" s="1028"/>
      <c r="C59" s="1028"/>
      <c r="D59" s="1028"/>
      <c r="E59" s="1028"/>
      <c r="F59" s="1028"/>
      <c r="G59" s="1028"/>
      <c r="H59" s="1028"/>
      <c r="I59" s="1028"/>
      <c r="J59" s="1028"/>
      <c r="K59" s="1028"/>
      <c r="L59" s="1028"/>
      <c r="M59" s="1028"/>
      <c r="N59" s="1028"/>
      <c r="O59" s="1028"/>
      <c r="P59" s="1028"/>
      <c r="Q59" s="1028"/>
      <c r="R59" s="1028"/>
      <c r="S59" s="1028"/>
      <c r="T59" s="1028"/>
      <c r="U59" s="1028"/>
      <c r="V59" s="1028"/>
      <c r="W59" s="1028"/>
      <c r="X59" s="1028"/>
      <c r="Y59" s="1028"/>
      <c r="Z59" s="1028"/>
      <c r="AA59" s="1028"/>
      <c r="AB59" s="1028"/>
      <c r="AC59" s="1028"/>
      <c r="AD59" s="1028"/>
      <c r="AE59" s="1028"/>
      <c r="AF59" s="1028"/>
      <c r="AG59" s="1028"/>
      <c r="AH59" s="1028"/>
      <c r="AI59" s="1028"/>
    </row>
    <row r="60" spans="1:35" ht="67.5">
      <c r="A60" s="267" t="s">
        <v>17</v>
      </c>
      <c r="B60" s="268" t="s">
        <v>1114</v>
      </c>
      <c r="C60" s="268" t="s">
        <v>1115</v>
      </c>
      <c r="D60" s="268" t="s">
        <v>1116</v>
      </c>
      <c r="E60" s="268" t="s">
        <v>1117</v>
      </c>
      <c r="F60" s="268" t="s">
        <v>1118</v>
      </c>
      <c r="G60" s="269" t="s">
        <v>1129</v>
      </c>
      <c r="H60" s="268" t="s">
        <v>1119</v>
      </c>
      <c r="I60" s="270"/>
      <c r="J60" s="270"/>
      <c r="K60" s="270"/>
      <c r="L60" s="270"/>
      <c r="M60" s="270"/>
      <c r="N60" s="271">
        <f>SUM(N61:N64)</f>
        <v>91204977</v>
      </c>
      <c r="O60" s="272">
        <f>SUM(O61:O64)</f>
        <v>0</v>
      </c>
      <c r="P60" s="271">
        <f>SUM(P61:P64)</f>
        <v>1953189565</v>
      </c>
      <c r="Q60" s="272">
        <f>SUM(Q61:Q64)</f>
        <v>0</v>
      </c>
      <c r="R60" s="271"/>
      <c r="S60" s="272"/>
      <c r="T60" s="271"/>
      <c r="U60" s="272"/>
      <c r="V60" s="271"/>
      <c r="W60" s="272"/>
      <c r="X60" s="271">
        <f>SUM(X61:X64)</f>
        <v>1542948745.46</v>
      </c>
      <c r="Y60" s="272"/>
      <c r="Z60" s="271">
        <f>SUM(Z61:Z64)</f>
        <v>658699103</v>
      </c>
      <c r="AA60" s="272"/>
      <c r="AB60" s="271">
        <f>SUM(AB61:AB64)</f>
        <v>1960366194</v>
      </c>
      <c r="AC60" s="272"/>
      <c r="AD60" s="273">
        <f>N60+P60+R60+T60+V60+X60+Z60+AB60</f>
        <v>6206408584.46</v>
      </c>
      <c r="AE60" s="272">
        <f>AE61</f>
        <v>0</v>
      </c>
      <c r="AF60" s="274">
        <f>SUM(AF61:AF64)</f>
        <v>0</v>
      </c>
      <c r="AG60" s="751"/>
      <c r="AH60" s="751"/>
      <c r="AI60" s="275"/>
    </row>
    <row r="61" spans="1:35" ht="67.5">
      <c r="A61" s="1023" t="s">
        <v>1338</v>
      </c>
      <c r="B61" s="1023"/>
      <c r="C61" s="255" t="s">
        <v>1339</v>
      </c>
      <c r="D61" s="255">
        <v>1</v>
      </c>
      <c r="E61" s="1036"/>
      <c r="F61" s="1085"/>
      <c r="G61" s="1345" t="s">
        <v>1340</v>
      </c>
      <c r="H61" s="1345" t="s">
        <v>169</v>
      </c>
      <c r="I61" s="1333">
        <v>11865</v>
      </c>
      <c r="J61" s="1333">
        <v>12010</v>
      </c>
      <c r="K61" s="1023">
        <v>11950</v>
      </c>
      <c r="L61" s="1023"/>
      <c r="M61" s="1023"/>
      <c r="N61" s="1343">
        <v>91204977</v>
      </c>
      <c r="O61" s="1343"/>
      <c r="P61" s="1343">
        <v>1953189565</v>
      </c>
      <c r="Q61" s="1343"/>
      <c r="R61" s="1343"/>
      <c r="S61" s="1343"/>
      <c r="T61" s="1343"/>
      <c r="U61" s="1343"/>
      <c r="V61" s="1343"/>
      <c r="W61" s="1343"/>
      <c r="X61" s="1343">
        <v>1542948745.46</v>
      </c>
      <c r="Y61" s="1343"/>
      <c r="Z61" s="1343">
        <v>658699103</v>
      </c>
      <c r="AA61" s="1343"/>
      <c r="AB61" s="1343">
        <v>1960366194</v>
      </c>
      <c r="AC61" s="1343"/>
      <c r="AD61" s="1343">
        <f>N61+P61+X61+Z61+AB61</f>
        <v>6206408584.46</v>
      </c>
      <c r="AE61" s="1031"/>
      <c r="AF61" s="1033" t="s">
        <v>1263</v>
      </c>
      <c r="AG61" s="1032" t="s">
        <v>1341</v>
      </c>
      <c r="AH61" s="1032"/>
      <c r="AI61" s="1020" t="s">
        <v>170</v>
      </c>
    </row>
    <row r="62" spans="1:35" ht="101.25">
      <c r="A62" s="1023"/>
      <c r="B62" s="1023"/>
      <c r="C62" s="255" t="s">
        <v>1342</v>
      </c>
      <c r="D62" s="255">
        <v>1</v>
      </c>
      <c r="E62" s="1036"/>
      <c r="F62" s="1085"/>
      <c r="G62" s="1345"/>
      <c r="H62" s="1345"/>
      <c r="I62" s="1333"/>
      <c r="J62" s="1333"/>
      <c r="K62" s="1023"/>
      <c r="L62" s="1023"/>
      <c r="M62" s="1023"/>
      <c r="N62" s="1343"/>
      <c r="O62" s="1343"/>
      <c r="P62" s="1343"/>
      <c r="Q62" s="1343"/>
      <c r="R62" s="1343"/>
      <c r="S62" s="1343"/>
      <c r="T62" s="1343"/>
      <c r="U62" s="1343"/>
      <c r="V62" s="1343"/>
      <c r="W62" s="1343"/>
      <c r="X62" s="1343"/>
      <c r="Y62" s="1343"/>
      <c r="Z62" s="1343"/>
      <c r="AA62" s="1343"/>
      <c r="AB62" s="1343"/>
      <c r="AC62" s="1343"/>
      <c r="AD62" s="1343"/>
      <c r="AE62" s="1031"/>
      <c r="AF62" s="1033"/>
      <c r="AG62" s="1032"/>
      <c r="AH62" s="1032"/>
      <c r="AI62" s="1020"/>
    </row>
    <row r="63" spans="1:35" ht="45">
      <c r="A63" s="1023"/>
      <c r="B63" s="1023"/>
      <c r="C63" s="255" t="s">
        <v>1343</v>
      </c>
      <c r="D63" s="255">
        <v>2</v>
      </c>
      <c r="E63" s="1036"/>
      <c r="F63" s="1085"/>
      <c r="G63" s="1345"/>
      <c r="H63" s="1345"/>
      <c r="I63" s="1333"/>
      <c r="J63" s="1333"/>
      <c r="K63" s="1023"/>
      <c r="L63" s="1023"/>
      <c r="M63" s="1023"/>
      <c r="N63" s="1343"/>
      <c r="O63" s="1343"/>
      <c r="P63" s="1343"/>
      <c r="Q63" s="1343"/>
      <c r="R63" s="1343"/>
      <c r="S63" s="1343"/>
      <c r="T63" s="1343"/>
      <c r="U63" s="1343"/>
      <c r="V63" s="1343"/>
      <c r="W63" s="1343"/>
      <c r="X63" s="1343"/>
      <c r="Y63" s="1343"/>
      <c r="Z63" s="1343"/>
      <c r="AA63" s="1343"/>
      <c r="AB63" s="1343"/>
      <c r="AC63" s="1343"/>
      <c r="AD63" s="1343"/>
      <c r="AE63" s="1031"/>
      <c r="AF63" s="1033"/>
      <c r="AG63" s="1032"/>
      <c r="AH63" s="1032"/>
      <c r="AI63" s="1020"/>
    </row>
    <row r="64" spans="1:35" ht="67.5">
      <c r="A64" s="1023"/>
      <c r="B64" s="1023"/>
      <c r="C64" s="255" t="s">
        <v>1344</v>
      </c>
      <c r="D64" s="255">
        <v>12</v>
      </c>
      <c r="E64" s="1036"/>
      <c r="F64" s="1085"/>
      <c r="G64" s="1345"/>
      <c r="H64" s="1345"/>
      <c r="I64" s="1333"/>
      <c r="J64" s="1333"/>
      <c r="K64" s="1023"/>
      <c r="L64" s="1023"/>
      <c r="M64" s="1023"/>
      <c r="N64" s="1343"/>
      <c r="O64" s="1343"/>
      <c r="P64" s="1343"/>
      <c r="Q64" s="1343"/>
      <c r="R64" s="1343"/>
      <c r="S64" s="1343"/>
      <c r="T64" s="1343"/>
      <c r="U64" s="1343"/>
      <c r="V64" s="1343"/>
      <c r="W64" s="1343"/>
      <c r="X64" s="1343"/>
      <c r="Y64" s="1343"/>
      <c r="Z64" s="1343"/>
      <c r="AA64" s="1343"/>
      <c r="AB64" s="1343"/>
      <c r="AC64" s="1343"/>
      <c r="AD64" s="1343"/>
      <c r="AE64" s="1031"/>
      <c r="AF64" s="1033"/>
      <c r="AG64" s="1032"/>
      <c r="AH64" s="1032"/>
      <c r="AI64" s="1020"/>
    </row>
    <row r="65" spans="1:35" ht="90">
      <c r="A65" s="1023"/>
      <c r="B65" s="623"/>
      <c r="C65" s="255" t="s">
        <v>1345</v>
      </c>
      <c r="D65" s="255"/>
      <c r="E65" s="508"/>
      <c r="F65" s="639"/>
      <c r="G65" s="1345"/>
      <c r="H65" s="1345"/>
      <c r="I65" s="1333"/>
      <c r="J65" s="1333"/>
      <c r="K65" s="1023"/>
      <c r="L65" s="1023"/>
      <c r="M65" s="1023"/>
      <c r="N65" s="1343"/>
      <c r="O65" s="1343"/>
      <c r="P65" s="1343"/>
      <c r="Q65" s="1343"/>
      <c r="R65" s="1343"/>
      <c r="S65" s="1343"/>
      <c r="T65" s="1343"/>
      <c r="U65" s="1343"/>
      <c r="V65" s="1343"/>
      <c r="W65" s="1343"/>
      <c r="X65" s="1343"/>
      <c r="Y65" s="1343"/>
      <c r="Z65" s="1343"/>
      <c r="AA65" s="1343"/>
      <c r="AB65" s="1343"/>
      <c r="AC65" s="1343"/>
      <c r="AD65" s="1343"/>
      <c r="AE65" s="1031"/>
      <c r="AF65" s="1033"/>
      <c r="AG65" s="1032"/>
      <c r="AH65" s="1193"/>
      <c r="AI65" s="1020"/>
    </row>
    <row r="66" spans="1:35" ht="33.75">
      <c r="A66" s="1023"/>
      <c r="B66" s="623"/>
      <c r="C66" s="255" t="s">
        <v>1346</v>
      </c>
      <c r="D66" s="255">
        <v>257</v>
      </c>
      <c r="E66" s="508"/>
      <c r="F66" s="639"/>
      <c r="G66" s="1345"/>
      <c r="H66" s="1345"/>
      <c r="I66" s="1333"/>
      <c r="J66" s="1333"/>
      <c r="K66" s="1023"/>
      <c r="L66" s="1023"/>
      <c r="M66" s="1023"/>
      <c r="N66" s="1343"/>
      <c r="O66" s="1343"/>
      <c r="P66" s="1343"/>
      <c r="Q66" s="1343"/>
      <c r="R66" s="1343"/>
      <c r="S66" s="1343"/>
      <c r="T66" s="1343"/>
      <c r="U66" s="1343"/>
      <c r="V66" s="1343"/>
      <c r="W66" s="1343"/>
      <c r="X66" s="1343"/>
      <c r="Y66" s="1343"/>
      <c r="Z66" s="1343"/>
      <c r="AA66" s="1343"/>
      <c r="AB66" s="1343"/>
      <c r="AC66" s="1343"/>
      <c r="AD66" s="1343"/>
      <c r="AE66" s="1031"/>
      <c r="AF66" s="1033"/>
      <c r="AG66" s="1032"/>
      <c r="AH66" s="1193"/>
      <c r="AI66" s="1020"/>
    </row>
    <row r="67" spans="1:35" ht="56.25">
      <c r="A67" s="1023"/>
      <c r="B67" s="623"/>
      <c r="C67" s="255" t="s">
        <v>1347</v>
      </c>
      <c r="D67" s="255">
        <v>4</v>
      </c>
      <c r="E67" s="508"/>
      <c r="F67" s="639"/>
      <c r="G67" s="1345"/>
      <c r="H67" s="1345"/>
      <c r="I67" s="1333"/>
      <c r="J67" s="1333"/>
      <c r="K67" s="1023"/>
      <c r="L67" s="1023"/>
      <c r="M67" s="1023"/>
      <c r="N67" s="1343"/>
      <c r="O67" s="1343"/>
      <c r="P67" s="1343"/>
      <c r="Q67" s="1343"/>
      <c r="R67" s="1343"/>
      <c r="S67" s="1343"/>
      <c r="T67" s="1343"/>
      <c r="U67" s="1343"/>
      <c r="V67" s="1343"/>
      <c r="W67" s="1343"/>
      <c r="X67" s="1343"/>
      <c r="Y67" s="1343"/>
      <c r="Z67" s="1343"/>
      <c r="AA67" s="1343"/>
      <c r="AB67" s="1343"/>
      <c r="AC67" s="1343"/>
      <c r="AD67" s="1343"/>
      <c r="AE67" s="1031"/>
      <c r="AF67" s="1033"/>
      <c r="AG67" s="1032"/>
      <c r="AH67" s="1193"/>
      <c r="AI67" s="1020"/>
    </row>
    <row r="68" spans="1:35" ht="22.5">
      <c r="A68" s="1023"/>
      <c r="B68" s="623"/>
      <c r="C68" s="255" t="s">
        <v>1348</v>
      </c>
      <c r="D68" s="255">
        <v>2</v>
      </c>
      <c r="E68" s="508"/>
      <c r="F68" s="639"/>
      <c r="G68" s="1345"/>
      <c r="H68" s="1345"/>
      <c r="I68" s="1333"/>
      <c r="J68" s="1333"/>
      <c r="K68" s="1023"/>
      <c r="L68" s="1023"/>
      <c r="M68" s="1023"/>
      <c r="N68" s="1343"/>
      <c r="O68" s="1343"/>
      <c r="P68" s="1343"/>
      <c r="Q68" s="1343"/>
      <c r="R68" s="1343"/>
      <c r="S68" s="1343"/>
      <c r="T68" s="1343"/>
      <c r="U68" s="1343"/>
      <c r="V68" s="1343"/>
      <c r="W68" s="1343"/>
      <c r="X68" s="1343"/>
      <c r="Y68" s="1343"/>
      <c r="Z68" s="1343"/>
      <c r="AA68" s="1343"/>
      <c r="AB68" s="1343"/>
      <c r="AC68" s="1343"/>
      <c r="AD68" s="1343"/>
      <c r="AE68" s="1031"/>
      <c r="AF68" s="1033"/>
      <c r="AG68" s="1032"/>
      <c r="AH68" s="1193"/>
      <c r="AI68" s="1020"/>
    </row>
    <row r="69" spans="1:35" ht="45">
      <c r="A69" s="1023"/>
      <c r="B69" s="623"/>
      <c r="C69" s="255" t="s">
        <v>1349</v>
      </c>
      <c r="D69" s="255"/>
      <c r="E69" s="509"/>
      <c r="F69" s="639"/>
      <c r="G69" s="1345"/>
      <c r="H69" s="1345"/>
      <c r="I69" s="1333"/>
      <c r="J69" s="1333"/>
      <c r="K69" s="1023"/>
      <c r="L69" s="1023"/>
      <c r="M69" s="1023"/>
      <c r="N69" s="1343"/>
      <c r="O69" s="1343"/>
      <c r="P69" s="1343"/>
      <c r="Q69" s="1343"/>
      <c r="R69" s="1343"/>
      <c r="S69" s="1343"/>
      <c r="T69" s="1343"/>
      <c r="U69" s="1343"/>
      <c r="V69" s="1343"/>
      <c r="W69" s="1343"/>
      <c r="X69" s="1343"/>
      <c r="Y69" s="1343"/>
      <c r="Z69" s="1343"/>
      <c r="AA69" s="1343"/>
      <c r="AB69" s="1343"/>
      <c r="AC69" s="1343"/>
      <c r="AD69" s="1343"/>
      <c r="AE69" s="1031"/>
      <c r="AF69" s="1033"/>
      <c r="AG69" s="1032"/>
      <c r="AH69" s="1193"/>
      <c r="AI69" s="1020"/>
    </row>
    <row r="70" spans="1:35" ht="33.75">
      <c r="A70" s="1023"/>
      <c r="B70" s="623"/>
      <c r="C70" s="255" t="s">
        <v>1350</v>
      </c>
      <c r="D70" s="255"/>
      <c r="E70" s="509"/>
      <c r="F70" s="639"/>
      <c r="G70" s="1345"/>
      <c r="H70" s="1345"/>
      <c r="I70" s="1333"/>
      <c r="J70" s="1333"/>
      <c r="K70" s="1023"/>
      <c r="L70" s="1023"/>
      <c r="M70" s="1023"/>
      <c r="N70" s="1343"/>
      <c r="O70" s="1343"/>
      <c r="P70" s="1343"/>
      <c r="Q70" s="1343"/>
      <c r="R70" s="1343"/>
      <c r="S70" s="1343"/>
      <c r="T70" s="1343"/>
      <c r="U70" s="1343"/>
      <c r="V70" s="1343"/>
      <c r="W70" s="1343"/>
      <c r="X70" s="1343"/>
      <c r="Y70" s="1343"/>
      <c r="Z70" s="1343"/>
      <c r="AA70" s="1343"/>
      <c r="AB70" s="1343"/>
      <c r="AC70" s="1343"/>
      <c r="AD70" s="1343"/>
      <c r="AE70" s="1031"/>
      <c r="AF70" s="1033"/>
      <c r="AG70" s="1032"/>
      <c r="AH70" s="1193"/>
      <c r="AI70" s="1020"/>
    </row>
    <row r="71" spans="1:35" ht="213.75">
      <c r="A71" s="1023"/>
      <c r="B71" s="623"/>
      <c r="C71" s="255" t="s">
        <v>1351</v>
      </c>
      <c r="D71" s="255">
        <v>4</v>
      </c>
      <c r="E71" s="509"/>
      <c r="F71" s="639"/>
      <c r="G71" s="1345"/>
      <c r="H71" s="1345"/>
      <c r="I71" s="1333"/>
      <c r="J71" s="1333"/>
      <c r="K71" s="1023"/>
      <c r="L71" s="1023"/>
      <c r="M71" s="1023"/>
      <c r="N71" s="1031">
        <v>10000000</v>
      </c>
      <c r="O71" s="1031"/>
      <c r="P71" s="1031"/>
      <c r="Q71" s="1031"/>
      <c r="R71" s="1031"/>
      <c r="S71" s="1031"/>
      <c r="T71" s="1031"/>
      <c r="U71" s="1031"/>
      <c r="V71" s="1031"/>
      <c r="W71" s="1031"/>
      <c r="X71" s="1031"/>
      <c r="Y71" s="1031"/>
      <c r="Z71" s="1031"/>
      <c r="AA71" s="1031"/>
      <c r="AB71" s="1031"/>
      <c r="AC71" s="1031"/>
      <c r="AD71" s="1031">
        <f>N71</f>
        <v>10000000</v>
      </c>
      <c r="AE71" s="1031"/>
      <c r="AF71" s="1033"/>
      <c r="AG71" s="1032"/>
      <c r="AH71" s="1193"/>
      <c r="AI71" s="1020"/>
    </row>
    <row r="72" spans="1:35" ht="78.75">
      <c r="A72" s="1023"/>
      <c r="B72" s="623"/>
      <c r="C72" s="255" t="s">
        <v>1352</v>
      </c>
      <c r="D72" s="255">
        <v>1</v>
      </c>
      <c r="E72" s="509"/>
      <c r="F72" s="639"/>
      <c r="G72" s="1345"/>
      <c r="H72" s="1345"/>
      <c r="I72" s="1333"/>
      <c r="J72" s="1333"/>
      <c r="K72" s="1023"/>
      <c r="L72" s="1023"/>
      <c r="M72" s="1023"/>
      <c r="N72" s="1031"/>
      <c r="O72" s="1031"/>
      <c r="P72" s="1031"/>
      <c r="Q72" s="1031"/>
      <c r="R72" s="1031"/>
      <c r="S72" s="1031"/>
      <c r="T72" s="1031"/>
      <c r="U72" s="1031"/>
      <c r="V72" s="1031"/>
      <c r="W72" s="1031"/>
      <c r="X72" s="1031"/>
      <c r="Y72" s="1031"/>
      <c r="Z72" s="1031"/>
      <c r="AA72" s="1031"/>
      <c r="AB72" s="1031"/>
      <c r="AC72" s="1031"/>
      <c r="AD72" s="1031"/>
      <c r="AE72" s="1031"/>
      <c r="AF72" s="1033"/>
      <c r="AG72" s="1032"/>
      <c r="AH72" s="1193"/>
      <c r="AI72" s="1020"/>
    </row>
    <row r="73" spans="1:35" ht="67.5">
      <c r="A73" s="267" t="s">
        <v>17</v>
      </c>
      <c r="B73" s="268" t="s">
        <v>1114</v>
      </c>
      <c r="C73" s="268" t="s">
        <v>1115</v>
      </c>
      <c r="D73" s="268" t="s">
        <v>1120</v>
      </c>
      <c r="E73" s="268" t="s">
        <v>1117</v>
      </c>
      <c r="F73" s="268" t="s">
        <v>1118</v>
      </c>
      <c r="G73" s="269" t="s">
        <v>1128</v>
      </c>
      <c r="H73" s="268" t="s">
        <v>1119</v>
      </c>
      <c r="I73" s="276"/>
      <c r="J73" s="762"/>
      <c r="K73" s="277"/>
      <c r="L73" s="270"/>
      <c r="M73" s="270"/>
      <c r="N73" s="271">
        <f>SUM(N74:N76)</f>
        <v>20500000</v>
      </c>
      <c r="O73" s="272">
        <f>SUM(O74:O76)</f>
        <v>0</v>
      </c>
      <c r="P73" s="271">
        <f>SUM(P74:P76)</f>
        <v>0</v>
      </c>
      <c r="Q73" s="272">
        <f>SUM(Q74:Q76)</f>
        <v>0</v>
      </c>
      <c r="R73" s="271"/>
      <c r="S73" s="272"/>
      <c r="T73" s="271"/>
      <c r="U73" s="272"/>
      <c r="V73" s="271"/>
      <c r="W73" s="272"/>
      <c r="X73" s="271"/>
      <c r="Y73" s="272"/>
      <c r="Z73" s="271"/>
      <c r="AA73" s="272"/>
      <c r="AB73" s="271"/>
      <c r="AC73" s="272"/>
      <c r="AD73" s="273">
        <f>N73+P73+R73+T73+V73+X73+Z73+AB73</f>
        <v>20500000</v>
      </c>
      <c r="AE73" s="272">
        <f>AE74</f>
        <v>0</v>
      </c>
      <c r="AF73" s="274">
        <f>SUM(AF74:AF76)</f>
        <v>0</v>
      </c>
      <c r="AG73" s="751"/>
      <c r="AH73" s="751"/>
      <c r="AI73" s="275"/>
    </row>
    <row r="74" spans="1:35" ht="67.5">
      <c r="A74" s="1023" t="s">
        <v>175</v>
      </c>
      <c r="B74" s="623"/>
      <c r="C74" s="255" t="s">
        <v>1353</v>
      </c>
      <c r="D74" s="255">
        <v>1</v>
      </c>
      <c r="E74" s="508"/>
      <c r="F74" s="639"/>
      <c r="G74" s="1340" t="s">
        <v>176</v>
      </c>
      <c r="H74" s="1340" t="s">
        <v>177</v>
      </c>
      <c r="I74" s="1340">
        <v>0</v>
      </c>
      <c r="J74" s="1340">
        <v>8</v>
      </c>
      <c r="K74" s="1340">
        <v>5</v>
      </c>
      <c r="L74" s="1341"/>
      <c r="M74" s="1341"/>
      <c r="N74" s="1031">
        <v>20500000</v>
      </c>
      <c r="O74" s="1031"/>
      <c r="P74" s="1031"/>
      <c r="Q74" s="1031"/>
      <c r="R74" s="1031"/>
      <c r="S74" s="1031"/>
      <c r="T74" s="1031"/>
      <c r="U74" s="1031"/>
      <c r="V74" s="1031"/>
      <c r="W74" s="1031"/>
      <c r="X74" s="1031"/>
      <c r="Y74" s="1031"/>
      <c r="Z74" s="1031"/>
      <c r="AA74" s="1031"/>
      <c r="AB74" s="1031"/>
      <c r="AC74" s="1031"/>
      <c r="AD74" s="1031">
        <f>N74</f>
        <v>20500000</v>
      </c>
      <c r="AE74" s="1031"/>
      <c r="AF74" s="1033" t="s">
        <v>1263</v>
      </c>
      <c r="AG74" s="1193" t="s">
        <v>1354</v>
      </c>
      <c r="AH74" s="1193"/>
      <c r="AI74" s="1339" t="s">
        <v>170</v>
      </c>
    </row>
    <row r="75" spans="1:35" ht="22.5">
      <c r="A75" s="1023"/>
      <c r="B75" s="623"/>
      <c r="C75" s="255" t="s">
        <v>1355</v>
      </c>
      <c r="D75" s="255">
        <v>1</v>
      </c>
      <c r="E75" s="508"/>
      <c r="F75" s="639"/>
      <c r="G75" s="1340"/>
      <c r="H75" s="1340"/>
      <c r="I75" s="1340"/>
      <c r="J75" s="1340"/>
      <c r="K75" s="1340"/>
      <c r="L75" s="1342"/>
      <c r="M75" s="1342"/>
      <c r="N75" s="1031"/>
      <c r="O75" s="1031"/>
      <c r="P75" s="1031"/>
      <c r="Q75" s="1031"/>
      <c r="R75" s="1031"/>
      <c r="S75" s="1031"/>
      <c r="T75" s="1031"/>
      <c r="U75" s="1031"/>
      <c r="V75" s="1031"/>
      <c r="W75" s="1031"/>
      <c r="X75" s="1031"/>
      <c r="Y75" s="1031"/>
      <c r="Z75" s="1031"/>
      <c r="AA75" s="1031"/>
      <c r="AB75" s="1031"/>
      <c r="AC75" s="1031"/>
      <c r="AD75" s="1031"/>
      <c r="AE75" s="1031"/>
      <c r="AF75" s="1033"/>
      <c r="AG75" s="1193"/>
      <c r="AH75" s="1193"/>
      <c r="AI75" s="1339"/>
    </row>
    <row r="76" spans="1:35" ht="56.25">
      <c r="A76" s="1023"/>
      <c r="B76" s="623"/>
      <c r="C76" s="255" t="s">
        <v>1356</v>
      </c>
      <c r="D76" s="255">
        <v>4</v>
      </c>
      <c r="E76" s="508"/>
      <c r="F76" s="639"/>
      <c r="G76" s="1340"/>
      <c r="H76" s="1340"/>
      <c r="I76" s="1340"/>
      <c r="J76" s="1340"/>
      <c r="K76" s="1340"/>
      <c r="L76" s="1342"/>
      <c r="M76" s="1342"/>
      <c r="N76" s="1031"/>
      <c r="O76" s="1031"/>
      <c r="P76" s="1031"/>
      <c r="Q76" s="1031"/>
      <c r="R76" s="1031"/>
      <c r="S76" s="1031"/>
      <c r="T76" s="1031"/>
      <c r="U76" s="1031"/>
      <c r="V76" s="1031"/>
      <c r="W76" s="1031"/>
      <c r="X76" s="1031"/>
      <c r="Y76" s="1031"/>
      <c r="Z76" s="1031"/>
      <c r="AA76" s="1031"/>
      <c r="AB76" s="1031"/>
      <c r="AC76" s="1031"/>
      <c r="AD76" s="1031"/>
      <c r="AE76" s="1031"/>
      <c r="AF76" s="1033"/>
      <c r="AG76" s="1193"/>
      <c r="AH76" s="1193"/>
      <c r="AI76" s="1339"/>
    </row>
    <row r="77" spans="1:35" ht="90">
      <c r="A77" s="1023"/>
      <c r="B77" s="623"/>
      <c r="C77" s="255" t="s">
        <v>1357</v>
      </c>
      <c r="D77" s="255"/>
      <c r="E77" s="508"/>
      <c r="F77" s="639"/>
      <c r="G77" s="1340" t="s">
        <v>179</v>
      </c>
      <c r="H77" s="1340" t="s">
        <v>180</v>
      </c>
      <c r="I77" s="1340">
        <v>0</v>
      </c>
      <c r="J77" s="1340"/>
      <c r="K77" s="1340"/>
      <c r="L77" s="1341"/>
      <c r="M77" s="1341"/>
      <c r="N77" s="1031"/>
      <c r="O77" s="1031"/>
      <c r="P77" s="1031"/>
      <c r="Q77" s="1031"/>
      <c r="R77" s="1031"/>
      <c r="S77" s="1031"/>
      <c r="T77" s="1031"/>
      <c r="U77" s="1031"/>
      <c r="V77" s="1031"/>
      <c r="W77" s="1031"/>
      <c r="X77" s="1031"/>
      <c r="Y77" s="1031"/>
      <c r="Z77" s="1031"/>
      <c r="AA77" s="1031"/>
      <c r="AB77" s="1031"/>
      <c r="AC77" s="1031"/>
      <c r="AD77" s="1031"/>
      <c r="AE77" s="1031"/>
      <c r="AF77" s="1033" t="s">
        <v>1263</v>
      </c>
      <c r="AG77" s="1193" t="s">
        <v>1354</v>
      </c>
      <c r="AH77" s="1193"/>
      <c r="AI77" s="1339" t="s">
        <v>170</v>
      </c>
    </row>
    <row r="78" spans="1:35" ht="146.25">
      <c r="A78" s="1023"/>
      <c r="B78" s="623"/>
      <c r="C78" s="255" t="s">
        <v>1358</v>
      </c>
      <c r="D78" s="255"/>
      <c r="E78" s="508"/>
      <c r="F78" s="639"/>
      <c r="G78" s="1340"/>
      <c r="H78" s="1340"/>
      <c r="I78" s="1340"/>
      <c r="J78" s="1340"/>
      <c r="K78" s="1340"/>
      <c r="L78" s="1342"/>
      <c r="M78" s="1342"/>
      <c r="N78" s="1031"/>
      <c r="O78" s="1031"/>
      <c r="P78" s="1031"/>
      <c r="Q78" s="1031"/>
      <c r="R78" s="1031"/>
      <c r="S78" s="1031"/>
      <c r="T78" s="1031"/>
      <c r="U78" s="1031"/>
      <c r="V78" s="1031"/>
      <c r="W78" s="1031"/>
      <c r="X78" s="1031"/>
      <c r="Y78" s="1031"/>
      <c r="Z78" s="1031"/>
      <c r="AA78" s="1031"/>
      <c r="AB78" s="1031"/>
      <c r="AC78" s="1031"/>
      <c r="AD78" s="1031"/>
      <c r="AE78" s="1031"/>
      <c r="AF78" s="1033"/>
      <c r="AG78" s="1193"/>
      <c r="AH78" s="1193"/>
      <c r="AI78" s="1339"/>
    </row>
    <row r="79" spans="1:35" ht="45">
      <c r="A79" s="1023"/>
      <c r="B79" s="623"/>
      <c r="C79" s="255" t="s">
        <v>1359</v>
      </c>
      <c r="D79" s="255"/>
      <c r="E79" s="508"/>
      <c r="F79" s="639"/>
      <c r="G79" s="1340"/>
      <c r="H79" s="1340"/>
      <c r="I79" s="1340"/>
      <c r="J79" s="1340"/>
      <c r="K79" s="1340"/>
      <c r="L79" s="1342"/>
      <c r="M79" s="1342"/>
      <c r="N79" s="1031"/>
      <c r="O79" s="1031"/>
      <c r="P79" s="1031"/>
      <c r="Q79" s="1031"/>
      <c r="R79" s="1031"/>
      <c r="S79" s="1031"/>
      <c r="T79" s="1031"/>
      <c r="U79" s="1031"/>
      <c r="V79" s="1031"/>
      <c r="W79" s="1031"/>
      <c r="X79" s="1031"/>
      <c r="Y79" s="1031"/>
      <c r="Z79" s="1031"/>
      <c r="AA79" s="1031"/>
      <c r="AB79" s="1031"/>
      <c r="AC79" s="1031"/>
      <c r="AD79" s="1031"/>
      <c r="AE79" s="1031"/>
      <c r="AF79" s="1033"/>
      <c r="AG79" s="1193"/>
      <c r="AH79" s="1193"/>
      <c r="AI79" s="1339"/>
    </row>
    <row r="80" spans="1:35" ht="45">
      <c r="A80" s="1023"/>
      <c r="B80" s="623"/>
      <c r="C80" s="255" t="s">
        <v>1360</v>
      </c>
      <c r="D80" s="255"/>
      <c r="E80" s="508"/>
      <c r="F80" s="639"/>
      <c r="G80" s="1340"/>
      <c r="H80" s="1340"/>
      <c r="I80" s="1340"/>
      <c r="J80" s="1340"/>
      <c r="K80" s="1340"/>
      <c r="L80" s="1342"/>
      <c r="M80" s="1342"/>
      <c r="N80" s="626"/>
      <c r="O80" s="626"/>
      <c r="P80" s="249"/>
      <c r="Q80" s="626"/>
      <c r="R80" s="626"/>
      <c r="S80" s="626"/>
      <c r="T80" s="626"/>
      <c r="U80" s="626"/>
      <c r="V80" s="626"/>
      <c r="W80" s="626"/>
      <c r="X80" s="626"/>
      <c r="Y80" s="626"/>
      <c r="Z80" s="626"/>
      <c r="AA80" s="626"/>
      <c r="AB80" s="626">
        <v>22300000</v>
      </c>
      <c r="AC80" s="626"/>
      <c r="AD80" s="763">
        <f>AB80</f>
        <v>22300000</v>
      </c>
      <c r="AE80" s="689"/>
      <c r="AF80" s="1033"/>
      <c r="AG80" s="1193"/>
      <c r="AH80" s="1193"/>
      <c r="AI80" s="1339"/>
    </row>
    <row r="81" spans="1:35" ht="15">
      <c r="A81" s="261"/>
      <c r="B81" s="261"/>
      <c r="C81" s="764"/>
      <c r="D81" s="764"/>
      <c r="E81" s="764"/>
      <c r="F81" s="764"/>
      <c r="G81" s="765"/>
      <c r="H81" s="765"/>
      <c r="I81" s="765"/>
      <c r="J81" s="764"/>
      <c r="K81" s="764"/>
      <c r="L81" s="764"/>
      <c r="M81" s="764"/>
      <c r="N81" s="764"/>
      <c r="O81" s="764"/>
      <c r="P81" s="764"/>
      <c r="Q81" s="764"/>
      <c r="R81" s="764"/>
      <c r="S81" s="764"/>
      <c r="T81" s="764"/>
      <c r="U81" s="764"/>
      <c r="V81" s="764"/>
      <c r="W81" s="764"/>
      <c r="X81" s="764"/>
      <c r="Y81" s="764"/>
      <c r="Z81" s="764"/>
      <c r="AA81" s="764"/>
      <c r="AB81" s="764"/>
      <c r="AC81" s="764"/>
      <c r="AD81" s="764"/>
      <c r="AE81" s="764"/>
      <c r="AF81" s="766"/>
      <c r="AG81" s="764"/>
      <c r="AH81" s="764"/>
      <c r="AI81" s="764"/>
    </row>
    <row r="82" spans="1:35" ht="22.5">
      <c r="A82" s="630" t="s">
        <v>1337</v>
      </c>
      <c r="B82" s="1045" t="s">
        <v>164</v>
      </c>
      <c r="C82" s="1045"/>
      <c r="D82" s="1045"/>
      <c r="E82" s="1045"/>
      <c r="F82" s="1045"/>
      <c r="G82" s="1017" t="s">
        <v>165</v>
      </c>
      <c r="H82" s="1017"/>
      <c r="I82" s="12">
        <v>11865</v>
      </c>
      <c r="J82" s="12">
        <v>12010</v>
      </c>
      <c r="K82" s="532">
        <v>11950</v>
      </c>
      <c r="L82" s="263"/>
      <c r="M82" s="263"/>
      <c r="N82" s="264" t="e">
        <f>N84+#REF!+N98+#REF!</f>
        <v>#REF!</v>
      </c>
      <c r="O82" s="264" t="e">
        <f>O84+#REF!+O98+#REF!</f>
        <v>#REF!</v>
      </c>
      <c r="P82" s="264" t="e">
        <f>P84+#REF!+P98+#REF!</f>
        <v>#REF!</v>
      </c>
      <c r="Q82" s="264" t="e">
        <f>Q84+#REF!+Q98+#REF!</f>
        <v>#REF!</v>
      </c>
      <c r="R82" s="264" t="e">
        <f>R84+#REF!+R98+#REF!</f>
        <v>#REF!</v>
      </c>
      <c r="S82" s="264" t="e">
        <f>S84+#REF!+S98+#REF!</f>
        <v>#REF!</v>
      </c>
      <c r="T82" s="264" t="e">
        <f>T84+#REF!+T98+#REF!</f>
        <v>#REF!</v>
      </c>
      <c r="U82" s="264" t="e">
        <f>U84+#REF!+U98+#REF!</f>
        <v>#REF!</v>
      </c>
      <c r="V82" s="264" t="e">
        <f>V84+#REF!+V98+#REF!</f>
        <v>#REF!</v>
      </c>
      <c r="W82" s="264" t="e">
        <f>W84+#REF!+W98+#REF!</f>
        <v>#REF!</v>
      </c>
      <c r="X82" s="264" t="e">
        <f>X84+#REF!+X98+#REF!</f>
        <v>#REF!</v>
      </c>
      <c r="Y82" s="264" t="e">
        <f>Y84+#REF!+Y98+#REF!</f>
        <v>#REF!</v>
      </c>
      <c r="Z82" s="264" t="e">
        <f>Z84+#REF!+Z98+#REF!</f>
        <v>#REF!</v>
      </c>
      <c r="AA82" s="264" t="e">
        <f>AA84+#REF!+AA98+#REF!</f>
        <v>#REF!</v>
      </c>
      <c r="AB82" s="264" t="e">
        <f>AB84+#REF!+AB98+#REF!</f>
        <v>#REF!</v>
      </c>
      <c r="AC82" s="264" t="e">
        <f>AC84+#REF!+AC98+#REF!</f>
        <v>#REF!</v>
      </c>
      <c r="AD82" s="760" t="e">
        <f>AD84+#REF!+AD98+#REF!</f>
        <v>#REF!</v>
      </c>
      <c r="AE82" s="264" t="e">
        <f>AE84+#REF!+AE98+#REF!</f>
        <v>#REF!</v>
      </c>
      <c r="AF82" s="265" t="e">
        <f>AF84+#REF!+AF98</f>
        <v>#REF!</v>
      </c>
      <c r="AG82" s="265"/>
      <c r="AH82" s="265"/>
      <c r="AI82" s="266"/>
    </row>
    <row r="83" spans="1:35" ht="15">
      <c r="A83" s="1028"/>
      <c r="B83" s="1028"/>
      <c r="C83" s="1028"/>
      <c r="D83" s="1028"/>
      <c r="E83" s="1028"/>
      <c r="F83" s="1028"/>
      <c r="G83" s="1028"/>
      <c r="H83" s="1028"/>
      <c r="I83" s="1028"/>
      <c r="J83" s="1028"/>
      <c r="K83" s="1028"/>
      <c r="L83" s="1028"/>
      <c r="M83" s="1028"/>
      <c r="N83" s="1028"/>
      <c r="O83" s="1028"/>
      <c r="P83" s="1028"/>
      <c r="Q83" s="1028"/>
      <c r="R83" s="1028"/>
      <c r="S83" s="1028"/>
      <c r="T83" s="1028"/>
      <c r="U83" s="1028"/>
      <c r="V83" s="1028"/>
      <c r="W83" s="1028"/>
      <c r="X83" s="1028"/>
      <c r="Y83" s="1028"/>
      <c r="Z83" s="1028"/>
      <c r="AA83" s="1028"/>
      <c r="AB83" s="1028"/>
      <c r="AC83" s="1028"/>
      <c r="AD83" s="1028"/>
      <c r="AE83" s="1028"/>
      <c r="AF83" s="1028"/>
      <c r="AG83" s="1028"/>
      <c r="AH83" s="1028"/>
      <c r="AI83" s="1028"/>
    </row>
    <row r="84" spans="1:35" ht="67.5">
      <c r="A84" s="267" t="s">
        <v>17</v>
      </c>
      <c r="B84" s="268" t="s">
        <v>1114</v>
      </c>
      <c r="C84" s="268" t="s">
        <v>1115</v>
      </c>
      <c r="D84" s="268" t="s">
        <v>1116</v>
      </c>
      <c r="E84" s="268" t="s">
        <v>1117</v>
      </c>
      <c r="F84" s="268" t="s">
        <v>1118</v>
      </c>
      <c r="G84" s="269" t="s">
        <v>1129</v>
      </c>
      <c r="H84" s="268" t="s">
        <v>1119</v>
      </c>
      <c r="I84" s="270"/>
      <c r="J84" s="270"/>
      <c r="K84" s="270"/>
      <c r="L84" s="270"/>
      <c r="M84" s="270"/>
      <c r="N84" s="271">
        <f>SUM(N85:N88)</f>
        <v>91204977</v>
      </c>
      <c r="O84" s="272">
        <f>SUM(O85:O88)</f>
        <v>0</v>
      </c>
      <c r="P84" s="271">
        <f>SUM(P85:P88)</f>
        <v>1953189565</v>
      </c>
      <c r="Q84" s="272">
        <f>SUM(Q85:Q88)</f>
        <v>0</v>
      </c>
      <c r="R84" s="271"/>
      <c r="S84" s="272"/>
      <c r="T84" s="271"/>
      <c r="U84" s="272"/>
      <c r="V84" s="271"/>
      <c r="W84" s="272"/>
      <c r="X84" s="271">
        <f>SUM(X85:X88)</f>
        <v>1542948745.46</v>
      </c>
      <c r="Y84" s="272"/>
      <c r="Z84" s="271">
        <f>SUM(Z85:Z88)</f>
        <v>658699103</v>
      </c>
      <c r="AA84" s="272"/>
      <c r="AB84" s="271">
        <f>SUM(AB85:AB88)</f>
        <v>1960366194</v>
      </c>
      <c r="AC84" s="272"/>
      <c r="AD84" s="273">
        <f>N84+P84+R84+T84+V84+X84+Z84+AB84</f>
        <v>6206408584.46</v>
      </c>
      <c r="AE84" s="272">
        <f>AE85</f>
        <v>0</v>
      </c>
      <c r="AF84" s="274">
        <f>SUM(AF85:AF88)</f>
        <v>0</v>
      </c>
      <c r="AG84" s="751"/>
      <c r="AH84" s="751"/>
      <c r="AI84" s="275"/>
    </row>
    <row r="85" spans="1:35" ht="67.5">
      <c r="A85" s="1023" t="s">
        <v>1338</v>
      </c>
      <c r="B85" s="1023"/>
      <c r="C85" s="255" t="s">
        <v>1339</v>
      </c>
      <c r="D85" s="255">
        <v>1</v>
      </c>
      <c r="E85" s="1036"/>
      <c r="F85" s="1085"/>
      <c r="G85" s="1344" t="s">
        <v>1340</v>
      </c>
      <c r="H85" s="1344" t="s">
        <v>169</v>
      </c>
      <c r="I85" s="1333">
        <v>11865</v>
      </c>
      <c r="J85" s="1333">
        <v>12010</v>
      </c>
      <c r="K85" s="1023">
        <v>11950</v>
      </c>
      <c r="L85" s="1023"/>
      <c r="M85" s="1023"/>
      <c r="N85" s="1343">
        <v>91204977</v>
      </c>
      <c r="O85" s="1343"/>
      <c r="P85" s="1343">
        <v>1953189565</v>
      </c>
      <c r="Q85" s="1343"/>
      <c r="R85" s="1343"/>
      <c r="S85" s="1343"/>
      <c r="T85" s="1343"/>
      <c r="U85" s="1343"/>
      <c r="V85" s="1343"/>
      <c r="W85" s="1343"/>
      <c r="X85" s="1343">
        <v>1542948745.46</v>
      </c>
      <c r="Y85" s="1343"/>
      <c r="Z85" s="1343">
        <v>658699103</v>
      </c>
      <c r="AA85" s="1343"/>
      <c r="AB85" s="1343">
        <v>1960366194</v>
      </c>
      <c r="AC85" s="1343"/>
      <c r="AD85" s="1343">
        <f>N85+P85+X85+Z85+AB85</f>
        <v>6206408584.46</v>
      </c>
      <c r="AE85" s="1031"/>
      <c r="AF85" s="1033" t="s">
        <v>1263</v>
      </c>
      <c r="AG85" s="1032" t="s">
        <v>1341</v>
      </c>
      <c r="AH85" s="1032"/>
      <c r="AI85" s="1020" t="s">
        <v>170</v>
      </c>
    </row>
    <row r="86" spans="1:35" ht="101.25">
      <c r="A86" s="1023"/>
      <c r="B86" s="1023"/>
      <c r="C86" s="255" t="s">
        <v>1342</v>
      </c>
      <c r="D86" s="255">
        <v>1</v>
      </c>
      <c r="E86" s="1036"/>
      <c r="F86" s="1085"/>
      <c r="G86" s="1344"/>
      <c r="H86" s="1344"/>
      <c r="I86" s="1333"/>
      <c r="J86" s="1333"/>
      <c r="K86" s="1023"/>
      <c r="L86" s="1023"/>
      <c r="M86" s="1023"/>
      <c r="N86" s="1343"/>
      <c r="O86" s="1343"/>
      <c r="P86" s="1343"/>
      <c r="Q86" s="1343"/>
      <c r="R86" s="1343"/>
      <c r="S86" s="1343"/>
      <c r="T86" s="1343"/>
      <c r="U86" s="1343"/>
      <c r="V86" s="1343"/>
      <c r="W86" s="1343"/>
      <c r="X86" s="1343"/>
      <c r="Y86" s="1343"/>
      <c r="Z86" s="1343"/>
      <c r="AA86" s="1343"/>
      <c r="AB86" s="1343"/>
      <c r="AC86" s="1343"/>
      <c r="AD86" s="1343"/>
      <c r="AE86" s="1031"/>
      <c r="AF86" s="1033"/>
      <c r="AG86" s="1032"/>
      <c r="AH86" s="1032"/>
      <c r="AI86" s="1020"/>
    </row>
    <row r="87" spans="1:35" ht="45">
      <c r="A87" s="1023"/>
      <c r="B87" s="1023"/>
      <c r="C87" s="255" t="s">
        <v>1343</v>
      </c>
      <c r="D87" s="255">
        <v>2</v>
      </c>
      <c r="E87" s="1036"/>
      <c r="F87" s="1085"/>
      <c r="G87" s="1344"/>
      <c r="H87" s="1344"/>
      <c r="I87" s="1333"/>
      <c r="J87" s="1333"/>
      <c r="K87" s="1023"/>
      <c r="L87" s="1023"/>
      <c r="M87" s="1023"/>
      <c r="N87" s="1343"/>
      <c r="O87" s="1343"/>
      <c r="P87" s="1343"/>
      <c r="Q87" s="1343"/>
      <c r="R87" s="1343"/>
      <c r="S87" s="1343"/>
      <c r="T87" s="1343"/>
      <c r="U87" s="1343"/>
      <c r="V87" s="1343"/>
      <c r="W87" s="1343"/>
      <c r="X87" s="1343"/>
      <c r="Y87" s="1343"/>
      <c r="Z87" s="1343"/>
      <c r="AA87" s="1343"/>
      <c r="AB87" s="1343"/>
      <c r="AC87" s="1343"/>
      <c r="AD87" s="1343"/>
      <c r="AE87" s="1031"/>
      <c r="AF87" s="1033"/>
      <c r="AG87" s="1032"/>
      <c r="AH87" s="1032"/>
      <c r="AI87" s="1020"/>
    </row>
    <row r="88" spans="1:35" ht="67.5">
      <c r="A88" s="1023"/>
      <c r="B88" s="1023"/>
      <c r="C88" s="255" t="s">
        <v>1344</v>
      </c>
      <c r="D88" s="255">
        <v>12</v>
      </c>
      <c r="E88" s="1036"/>
      <c r="F88" s="1085"/>
      <c r="G88" s="1344"/>
      <c r="H88" s="1344"/>
      <c r="I88" s="1333"/>
      <c r="J88" s="1333"/>
      <c r="K88" s="1023"/>
      <c r="L88" s="1023"/>
      <c r="M88" s="1023"/>
      <c r="N88" s="1343"/>
      <c r="O88" s="1343"/>
      <c r="P88" s="1343"/>
      <c r="Q88" s="1343"/>
      <c r="R88" s="1343"/>
      <c r="S88" s="1343"/>
      <c r="T88" s="1343"/>
      <c r="U88" s="1343"/>
      <c r="V88" s="1343"/>
      <c r="W88" s="1343"/>
      <c r="X88" s="1343"/>
      <c r="Y88" s="1343"/>
      <c r="Z88" s="1343"/>
      <c r="AA88" s="1343"/>
      <c r="AB88" s="1343"/>
      <c r="AC88" s="1343"/>
      <c r="AD88" s="1343"/>
      <c r="AE88" s="1031"/>
      <c r="AF88" s="1033"/>
      <c r="AG88" s="1032"/>
      <c r="AH88" s="1032"/>
      <c r="AI88" s="1020"/>
    </row>
    <row r="89" spans="1:35" ht="90">
      <c r="A89" s="1023"/>
      <c r="B89" s="623"/>
      <c r="C89" s="255" t="s">
        <v>1345</v>
      </c>
      <c r="D89" s="255"/>
      <c r="E89" s="508"/>
      <c r="F89" s="639"/>
      <c r="G89" s="1344"/>
      <c r="H89" s="1344"/>
      <c r="I89" s="1333"/>
      <c r="J89" s="1333"/>
      <c r="K89" s="1023"/>
      <c r="L89" s="1023"/>
      <c r="M89" s="1023"/>
      <c r="N89" s="1343"/>
      <c r="O89" s="1343"/>
      <c r="P89" s="1343"/>
      <c r="Q89" s="1343"/>
      <c r="R89" s="1343"/>
      <c r="S89" s="1343"/>
      <c r="T89" s="1343"/>
      <c r="U89" s="1343"/>
      <c r="V89" s="1343"/>
      <c r="W89" s="1343"/>
      <c r="X89" s="1343"/>
      <c r="Y89" s="1343"/>
      <c r="Z89" s="1343"/>
      <c r="AA89" s="1343"/>
      <c r="AB89" s="1343"/>
      <c r="AC89" s="1343"/>
      <c r="AD89" s="1343"/>
      <c r="AE89" s="1031"/>
      <c r="AF89" s="1033"/>
      <c r="AG89" s="1032"/>
      <c r="AH89" s="1193"/>
      <c r="AI89" s="1020"/>
    </row>
    <row r="90" spans="1:35" ht="33.75">
      <c r="A90" s="1023"/>
      <c r="B90" s="623"/>
      <c r="C90" s="255" t="s">
        <v>1346</v>
      </c>
      <c r="D90" s="255">
        <v>257</v>
      </c>
      <c r="E90" s="508"/>
      <c r="F90" s="639"/>
      <c r="G90" s="1344"/>
      <c r="H90" s="1344"/>
      <c r="I90" s="1333"/>
      <c r="J90" s="1333"/>
      <c r="K90" s="1023"/>
      <c r="L90" s="1023"/>
      <c r="M90" s="1023"/>
      <c r="N90" s="1343"/>
      <c r="O90" s="1343"/>
      <c r="P90" s="1343"/>
      <c r="Q90" s="1343"/>
      <c r="R90" s="1343"/>
      <c r="S90" s="1343"/>
      <c r="T90" s="1343"/>
      <c r="U90" s="1343"/>
      <c r="V90" s="1343"/>
      <c r="W90" s="1343"/>
      <c r="X90" s="1343"/>
      <c r="Y90" s="1343"/>
      <c r="Z90" s="1343"/>
      <c r="AA90" s="1343"/>
      <c r="AB90" s="1343"/>
      <c r="AC90" s="1343"/>
      <c r="AD90" s="1343"/>
      <c r="AE90" s="1031"/>
      <c r="AF90" s="1033"/>
      <c r="AG90" s="1032"/>
      <c r="AH90" s="1193"/>
      <c r="AI90" s="1020"/>
    </row>
    <row r="91" spans="1:35" ht="56.25">
      <c r="A91" s="1023"/>
      <c r="B91" s="623"/>
      <c r="C91" s="255" t="s">
        <v>1347</v>
      </c>
      <c r="D91" s="255">
        <v>4</v>
      </c>
      <c r="E91" s="508"/>
      <c r="F91" s="639"/>
      <c r="G91" s="1344"/>
      <c r="H91" s="1344"/>
      <c r="I91" s="1333"/>
      <c r="J91" s="1333"/>
      <c r="K91" s="1023"/>
      <c r="L91" s="1023"/>
      <c r="M91" s="1023"/>
      <c r="N91" s="1343"/>
      <c r="O91" s="1343"/>
      <c r="P91" s="1343"/>
      <c r="Q91" s="1343"/>
      <c r="R91" s="1343"/>
      <c r="S91" s="1343"/>
      <c r="T91" s="1343"/>
      <c r="U91" s="1343"/>
      <c r="V91" s="1343"/>
      <c r="W91" s="1343"/>
      <c r="X91" s="1343"/>
      <c r="Y91" s="1343"/>
      <c r="Z91" s="1343"/>
      <c r="AA91" s="1343"/>
      <c r="AB91" s="1343"/>
      <c r="AC91" s="1343"/>
      <c r="AD91" s="1343"/>
      <c r="AE91" s="1031"/>
      <c r="AF91" s="1033"/>
      <c r="AG91" s="1032"/>
      <c r="AH91" s="1193"/>
      <c r="AI91" s="1020"/>
    </row>
    <row r="92" spans="1:35" ht="22.5">
      <c r="A92" s="1023"/>
      <c r="B92" s="623"/>
      <c r="C92" s="255" t="s">
        <v>1348</v>
      </c>
      <c r="D92" s="255">
        <v>2</v>
      </c>
      <c r="E92" s="508"/>
      <c r="F92" s="639"/>
      <c r="G92" s="1344"/>
      <c r="H92" s="1344"/>
      <c r="I92" s="1333"/>
      <c r="J92" s="1333"/>
      <c r="K92" s="1023"/>
      <c r="L92" s="1023"/>
      <c r="M92" s="1023"/>
      <c r="N92" s="1343"/>
      <c r="O92" s="1343"/>
      <c r="P92" s="1343"/>
      <c r="Q92" s="1343"/>
      <c r="R92" s="1343"/>
      <c r="S92" s="1343"/>
      <c r="T92" s="1343"/>
      <c r="U92" s="1343"/>
      <c r="V92" s="1343"/>
      <c r="W92" s="1343"/>
      <c r="X92" s="1343"/>
      <c r="Y92" s="1343"/>
      <c r="Z92" s="1343"/>
      <c r="AA92" s="1343"/>
      <c r="AB92" s="1343"/>
      <c r="AC92" s="1343"/>
      <c r="AD92" s="1343"/>
      <c r="AE92" s="1031"/>
      <c r="AF92" s="1033"/>
      <c r="AG92" s="1032"/>
      <c r="AH92" s="1193"/>
      <c r="AI92" s="1020"/>
    </row>
    <row r="93" spans="1:35" ht="45">
      <c r="A93" s="1023"/>
      <c r="B93" s="623"/>
      <c r="C93" s="255" t="s">
        <v>1349</v>
      </c>
      <c r="D93" s="255"/>
      <c r="E93" s="509"/>
      <c r="F93" s="639"/>
      <c r="G93" s="1344"/>
      <c r="H93" s="1344"/>
      <c r="I93" s="1333"/>
      <c r="J93" s="1333"/>
      <c r="K93" s="1023"/>
      <c r="L93" s="1023"/>
      <c r="M93" s="1023"/>
      <c r="N93" s="1343"/>
      <c r="O93" s="1343"/>
      <c r="P93" s="1343"/>
      <c r="Q93" s="1343"/>
      <c r="R93" s="1343"/>
      <c r="S93" s="1343"/>
      <c r="T93" s="1343"/>
      <c r="U93" s="1343"/>
      <c r="V93" s="1343"/>
      <c r="W93" s="1343"/>
      <c r="X93" s="1343"/>
      <c r="Y93" s="1343"/>
      <c r="Z93" s="1343"/>
      <c r="AA93" s="1343"/>
      <c r="AB93" s="1343"/>
      <c r="AC93" s="1343"/>
      <c r="AD93" s="1343"/>
      <c r="AE93" s="1031"/>
      <c r="AF93" s="1033"/>
      <c r="AG93" s="1032"/>
      <c r="AH93" s="1193"/>
      <c r="AI93" s="1020"/>
    </row>
    <row r="94" spans="1:35" ht="33.75">
      <c r="A94" s="1023"/>
      <c r="B94" s="623"/>
      <c r="C94" s="255" t="s">
        <v>1350</v>
      </c>
      <c r="D94" s="255"/>
      <c r="E94" s="509"/>
      <c r="F94" s="639"/>
      <c r="G94" s="1344"/>
      <c r="H94" s="1344"/>
      <c r="I94" s="1333"/>
      <c r="J94" s="1333"/>
      <c r="K94" s="1023"/>
      <c r="L94" s="1023"/>
      <c r="M94" s="1023"/>
      <c r="N94" s="1343"/>
      <c r="O94" s="1343"/>
      <c r="P94" s="1343"/>
      <c r="Q94" s="1343"/>
      <c r="R94" s="1343"/>
      <c r="S94" s="1343"/>
      <c r="T94" s="1343"/>
      <c r="U94" s="1343"/>
      <c r="V94" s="1343"/>
      <c r="W94" s="1343"/>
      <c r="X94" s="1343"/>
      <c r="Y94" s="1343"/>
      <c r="Z94" s="1343"/>
      <c r="AA94" s="1343"/>
      <c r="AB94" s="1343"/>
      <c r="AC94" s="1343"/>
      <c r="AD94" s="1343"/>
      <c r="AE94" s="1031"/>
      <c r="AF94" s="1033"/>
      <c r="AG94" s="1032"/>
      <c r="AH94" s="1193"/>
      <c r="AI94" s="1020"/>
    </row>
    <row r="95" spans="1:35" ht="213.75">
      <c r="A95" s="1023"/>
      <c r="B95" s="623"/>
      <c r="C95" s="255" t="s">
        <v>1351</v>
      </c>
      <c r="D95" s="255">
        <v>4</v>
      </c>
      <c r="E95" s="509"/>
      <c r="F95" s="639"/>
      <c r="G95" s="1344"/>
      <c r="H95" s="1344"/>
      <c r="I95" s="1333"/>
      <c r="J95" s="1333"/>
      <c r="K95" s="1023"/>
      <c r="L95" s="1023"/>
      <c r="M95" s="1023"/>
      <c r="N95" s="1031">
        <v>10000000</v>
      </c>
      <c r="O95" s="1031"/>
      <c r="P95" s="1031"/>
      <c r="Q95" s="1031"/>
      <c r="R95" s="1031"/>
      <c r="S95" s="1031"/>
      <c r="T95" s="1031"/>
      <c r="U95" s="1031"/>
      <c r="V95" s="1031"/>
      <c r="W95" s="1031"/>
      <c r="X95" s="1031"/>
      <c r="Y95" s="1031"/>
      <c r="Z95" s="1031"/>
      <c r="AA95" s="1031"/>
      <c r="AB95" s="1031"/>
      <c r="AC95" s="1031"/>
      <c r="AD95" s="1031">
        <f>N95</f>
        <v>10000000</v>
      </c>
      <c r="AE95" s="1031"/>
      <c r="AF95" s="1033"/>
      <c r="AG95" s="1032"/>
      <c r="AH95" s="1193"/>
      <c r="AI95" s="1020"/>
    </row>
    <row r="96" spans="1:35" ht="78.75">
      <c r="A96" s="1023"/>
      <c r="B96" s="623"/>
      <c r="C96" s="761" t="s">
        <v>1352</v>
      </c>
      <c r="D96" s="255">
        <v>1</v>
      </c>
      <c r="E96" s="509"/>
      <c r="F96" s="639"/>
      <c r="G96" s="1344"/>
      <c r="H96" s="1344"/>
      <c r="I96" s="1333"/>
      <c r="J96" s="1333"/>
      <c r="K96" s="1023"/>
      <c r="L96" s="1023"/>
      <c r="M96" s="1023"/>
      <c r="N96" s="1031"/>
      <c r="O96" s="1031"/>
      <c r="P96" s="1031"/>
      <c r="Q96" s="1031"/>
      <c r="R96" s="1031"/>
      <c r="S96" s="1031"/>
      <c r="T96" s="1031"/>
      <c r="U96" s="1031"/>
      <c r="V96" s="1031"/>
      <c r="W96" s="1031"/>
      <c r="X96" s="1031"/>
      <c r="Y96" s="1031"/>
      <c r="Z96" s="1031"/>
      <c r="AA96" s="1031"/>
      <c r="AB96" s="1031"/>
      <c r="AC96" s="1031"/>
      <c r="AD96" s="1031"/>
      <c r="AE96" s="1031"/>
      <c r="AF96" s="1033"/>
      <c r="AG96" s="1032"/>
      <c r="AH96" s="1193"/>
      <c r="AI96" s="1020"/>
    </row>
    <row r="97" spans="1:35" ht="15">
      <c r="A97" s="1332"/>
      <c r="B97" s="1332"/>
      <c r="C97" s="1332"/>
      <c r="D97" s="1332"/>
      <c r="E97" s="1332"/>
      <c r="F97" s="1332"/>
      <c r="G97" s="1332"/>
      <c r="H97" s="1332"/>
      <c r="I97" s="1332"/>
      <c r="J97" s="1332"/>
      <c r="K97" s="1332"/>
      <c r="L97" s="1332"/>
      <c r="M97" s="1332"/>
      <c r="N97" s="1332"/>
      <c r="O97" s="1332"/>
      <c r="P97" s="1332"/>
      <c r="Q97" s="1332"/>
      <c r="R97" s="1332"/>
      <c r="S97" s="1332"/>
      <c r="T97" s="1332"/>
      <c r="U97" s="1332"/>
      <c r="V97" s="1332"/>
      <c r="W97" s="1332"/>
      <c r="X97" s="1332"/>
      <c r="Y97" s="1332"/>
      <c r="Z97" s="1332"/>
      <c r="AA97" s="1332"/>
      <c r="AB97" s="1332"/>
      <c r="AC97" s="1332"/>
      <c r="AD97" s="1332"/>
      <c r="AE97" s="1332"/>
      <c r="AF97" s="1332"/>
      <c r="AG97" s="1332"/>
      <c r="AH97" s="1332"/>
      <c r="AI97" s="1332"/>
    </row>
    <row r="98" spans="1:35" ht="67.5">
      <c r="A98" s="267" t="s">
        <v>17</v>
      </c>
      <c r="B98" s="268" t="s">
        <v>1114</v>
      </c>
      <c r="C98" s="268" t="s">
        <v>1115</v>
      </c>
      <c r="D98" s="268" t="s">
        <v>1120</v>
      </c>
      <c r="E98" s="268" t="s">
        <v>1117</v>
      </c>
      <c r="F98" s="268" t="s">
        <v>1118</v>
      </c>
      <c r="G98" s="269" t="s">
        <v>1128</v>
      </c>
      <c r="H98" s="268" t="s">
        <v>1119</v>
      </c>
      <c r="I98" s="276"/>
      <c r="J98" s="762"/>
      <c r="K98" s="277"/>
      <c r="L98" s="270"/>
      <c r="M98" s="270"/>
      <c r="N98" s="271">
        <f>SUM(N99:N101)</f>
        <v>20500000</v>
      </c>
      <c r="O98" s="272">
        <f>SUM(O99:O101)</f>
        <v>0</v>
      </c>
      <c r="P98" s="271">
        <f>SUM(P99:P101)</f>
        <v>0</v>
      </c>
      <c r="Q98" s="272">
        <f>SUM(Q99:Q101)</f>
        <v>0</v>
      </c>
      <c r="R98" s="271"/>
      <c r="S98" s="272"/>
      <c r="T98" s="271"/>
      <c r="U98" s="272"/>
      <c r="V98" s="271"/>
      <c r="W98" s="272"/>
      <c r="X98" s="271"/>
      <c r="Y98" s="272"/>
      <c r="Z98" s="271"/>
      <c r="AA98" s="272"/>
      <c r="AB98" s="271"/>
      <c r="AC98" s="272"/>
      <c r="AD98" s="273">
        <f>N98+P98+R98+T98+V98+X98+Z98+AB98</f>
        <v>20500000</v>
      </c>
      <c r="AE98" s="272">
        <f>AE99</f>
        <v>0</v>
      </c>
      <c r="AF98" s="274">
        <f>SUM(AF99:AF101)</f>
        <v>0</v>
      </c>
      <c r="AG98" s="751"/>
      <c r="AH98" s="751"/>
      <c r="AI98" s="275"/>
    </row>
    <row r="99" spans="1:35" ht="67.5">
      <c r="A99" s="1023" t="s">
        <v>175</v>
      </c>
      <c r="B99" s="623"/>
      <c r="C99" s="255" t="s">
        <v>1353</v>
      </c>
      <c r="D99" s="255">
        <v>1</v>
      </c>
      <c r="E99" s="508"/>
      <c r="F99" s="1232">
        <v>1</v>
      </c>
      <c r="G99" s="1340" t="s">
        <v>176</v>
      </c>
      <c r="H99" s="1340" t="s">
        <v>177</v>
      </c>
      <c r="I99" s="1340">
        <v>0</v>
      </c>
      <c r="J99" s="1340">
        <v>8</v>
      </c>
      <c r="K99" s="1340">
        <v>5</v>
      </c>
      <c r="L99" s="1341"/>
      <c r="M99" s="1341"/>
      <c r="N99" s="1031">
        <v>20500000</v>
      </c>
      <c r="O99" s="1031"/>
      <c r="P99" s="1031"/>
      <c r="Q99" s="1031"/>
      <c r="R99" s="1031"/>
      <c r="S99" s="1031"/>
      <c r="T99" s="1031"/>
      <c r="U99" s="1031"/>
      <c r="V99" s="1031"/>
      <c r="W99" s="1031"/>
      <c r="X99" s="1031"/>
      <c r="Y99" s="1031"/>
      <c r="Z99" s="1031"/>
      <c r="AA99" s="1031"/>
      <c r="AB99" s="1031"/>
      <c r="AC99" s="1031"/>
      <c r="AD99" s="1031">
        <f>N99</f>
        <v>20500000</v>
      </c>
      <c r="AE99" s="1031"/>
      <c r="AF99" s="1033" t="s">
        <v>1263</v>
      </c>
      <c r="AG99" s="1193" t="s">
        <v>1354</v>
      </c>
      <c r="AH99" s="1193"/>
      <c r="AI99" s="1339" t="s">
        <v>170</v>
      </c>
    </row>
    <row r="100" spans="1:35" ht="22.5">
      <c r="A100" s="1023"/>
      <c r="B100" s="623"/>
      <c r="C100" s="255" t="s">
        <v>1355</v>
      </c>
      <c r="D100" s="255">
        <v>1</v>
      </c>
      <c r="E100" s="508"/>
      <c r="F100" s="1172"/>
      <c r="G100" s="1340"/>
      <c r="H100" s="1340"/>
      <c r="I100" s="1340"/>
      <c r="J100" s="1340"/>
      <c r="K100" s="1340"/>
      <c r="L100" s="1342"/>
      <c r="M100" s="1342"/>
      <c r="N100" s="1031"/>
      <c r="O100" s="1031"/>
      <c r="P100" s="1031"/>
      <c r="Q100" s="1031"/>
      <c r="R100" s="1031"/>
      <c r="S100" s="1031"/>
      <c r="T100" s="1031"/>
      <c r="U100" s="1031"/>
      <c r="V100" s="1031"/>
      <c r="W100" s="1031"/>
      <c r="X100" s="1031"/>
      <c r="Y100" s="1031"/>
      <c r="Z100" s="1031"/>
      <c r="AA100" s="1031"/>
      <c r="AB100" s="1031"/>
      <c r="AC100" s="1031"/>
      <c r="AD100" s="1031"/>
      <c r="AE100" s="1031"/>
      <c r="AF100" s="1033"/>
      <c r="AG100" s="1193"/>
      <c r="AH100" s="1193"/>
      <c r="AI100" s="1339"/>
    </row>
    <row r="101" spans="1:35" ht="56.25">
      <c r="A101" s="1023"/>
      <c r="B101" s="623"/>
      <c r="C101" s="255" t="s">
        <v>1356</v>
      </c>
      <c r="D101" s="255">
        <v>4</v>
      </c>
      <c r="E101" s="508"/>
      <c r="F101" s="1102"/>
      <c r="G101" s="1340"/>
      <c r="H101" s="1340"/>
      <c r="I101" s="1340"/>
      <c r="J101" s="1340"/>
      <c r="K101" s="1340"/>
      <c r="L101" s="1342"/>
      <c r="M101" s="1342"/>
      <c r="N101" s="1031"/>
      <c r="O101" s="1031"/>
      <c r="P101" s="1031"/>
      <c r="Q101" s="1031"/>
      <c r="R101" s="1031"/>
      <c r="S101" s="1031"/>
      <c r="T101" s="1031"/>
      <c r="U101" s="1031"/>
      <c r="V101" s="1031"/>
      <c r="W101" s="1031"/>
      <c r="X101" s="1031"/>
      <c r="Y101" s="1031"/>
      <c r="Z101" s="1031"/>
      <c r="AA101" s="1031"/>
      <c r="AB101" s="1031"/>
      <c r="AC101" s="1031"/>
      <c r="AD101" s="1031"/>
      <c r="AE101" s="1031"/>
      <c r="AF101" s="1033"/>
      <c r="AG101" s="1193"/>
      <c r="AH101" s="1193"/>
      <c r="AI101" s="1339"/>
    </row>
    <row r="102" spans="1:35" ht="90">
      <c r="A102" s="1023"/>
      <c r="B102" s="623"/>
      <c r="C102" s="255" t="s">
        <v>1357</v>
      </c>
      <c r="D102" s="255"/>
      <c r="E102" s="508"/>
      <c r="F102" s="1232">
        <v>1</v>
      </c>
      <c r="G102" s="1340" t="s">
        <v>179</v>
      </c>
      <c r="H102" s="1340" t="s">
        <v>180</v>
      </c>
      <c r="I102" s="1340">
        <v>0</v>
      </c>
      <c r="J102" s="1340"/>
      <c r="K102" s="1340"/>
      <c r="L102" s="1341"/>
      <c r="M102" s="1341"/>
      <c r="N102" s="1031"/>
      <c r="O102" s="1031"/>
      <c r="P102" s="1031"/>
      <c r="Q102" s="1031"/>
      <c r="R102" s="1031"/>
      <c r="S102" s="1031"/>
      <c r="T102" s="1031"/>
      <c r="U102" s="1031"/>
      <c r="V102" s="1031"/>
      <c r="W102" s="1031"/>
      <c r="X102" s="1031"/>
      <c r="Y102" s="1031"/>
      <c r="Z102" s="1031"/>
      <c r="AA102" s="1031"/>
      <c r="AB102" s="1031"/>
      <c r="AC102" s="1031"/>
      <c r="AD102" s="1031"/>
      <c r="AE102" s="1031"/>
      <c r="AF102" s="1033" t="s">
        <v>1263</v>
      </c>
      <c r="AG102" s="1193" t="s">
        <v>1354</v>
      </c>
      <c r="AH102" s="1193"/>
      <c r="AI102" s="1339" t="s">
        <v>170</v>
      </c>
    </row>
    <row r="103" spans="1:35" ht="146.25">
      <c r="A103" s="1023"/>
      <c r="B103" s="623"/>
      <c r="C103" s="255" t="s">
        <v>1358</v>
      </c>
      <c r="D103" s="255"/>
      <c r="E103" s="508"/>
      <c r="F103" s="1233"/>
      <c r="G103" s="1340"/>
      <c r="H103" s="1340"/>
      <c r="I103" s="1340"/>
      <c r="J103" s="1340"/>
      <c r="K103" s="1340"/>
      <c r="L103" s="1342"/>
      <c r="M103" s="1342"/>
      <c r="N103" s="1031"/>
      <c r="O103" s="1031"/>
      <c r="P103" s="1031"/>
      <c r="Q103" s="1031"/>
      <c r="R103" s="1031"/>
      <c r="S103" s="1031"/>
      <c r="T103" s="1031"/>
      <c r="U103" s="1031"/>
      <c r="V103" s="1031"/>
      <c r="W103" s="1031"/>
      <c r="X103" s="1031"/>
      <c r="Y103" s="1031"/>
      <c r="Z103" s="1031"/>
      <c r="AA103" s="1031"/>
      <c r="AB103" s="1031"/>
      <c r="AC103" s="1031"/>
      <c r="AD103" s="1031"/>
      <c r="AE103" s="1031"/>
      <c r="AF103" s="1033"/>
      <c r="AG103" s="1193"/>
      <c r="AH103" s="1193"/>
      <c r="AI103" s="1339"/>
    </row>
    <row r="104" spans="1:35" ht="45">
      <c r="A104" s="1023"/>
      <c r="B104" s="623"/>
      <c r="C104" s="255" t="s">
        <v>1359</v>
      </c>
      <c r="D104" s="255"/>
      <c r="E104" s="508"/>
      <c r="F104" s="1233"/>
      <c r="G104" s="1340"/>
      <c r="H104" s="1340"/>
      <c r="I104" s="1340"/>
      <c r="J104" s="1340"/>
      <c r="K104" s="1340"/>
      <c r="L104" s="1342"/>
      <c r="M104" s="1342"/>
      <c r="N104" s="1031"/>
      <c r="O104" s="1031"/>
      <c r="P104" s="1031"/>
      <c r="Q104" s="1031"/>
      <c r="R104" s="1031"/>
      <c r="S104" s="1031"/>
      <c r="T104" s="1031"/>
      <c r="U104" s="1031"/>
      <c r="V104" s="1031"/>
      <c r="W104" s="1031"/>
      <c r="X104" s="1031"/>
      <c r="Y104" s="1031"/>
      <c r="Z104" s="1031"/>
      <c r="AA104" s="1031"/>
      <c r="AB104" s="1031"/>
      <c r="AC104" s="1031"/>
      <c r="AD104" s="1031"/>
      <c r="AE104" s="1031"/>
      <c r="AF104" s="1033"/>
      <c r="AG104" s="1193"/>
      <c r="AH104" s="1193"/>
      <c r="AI104" s="1339"/>
    </row>
    <row r="105" spans="1:35" ht="45">
      <c r="A105" s="1023"/>
      <c r="B105" s="623"/>
      <c r="C105" s="255" t="s">
        <v>1360</v>
      </c>
      <c r="D105" s="255"/>
      <c r="E105" s="508"/>
      <c r="F105" s="1323"/>
      <c r="G105" s="1340"/>
      <c r="H105" s="1340"/>
      <c r="I105" s="1340"/>
      <c r="J105" s="1340"/>
      <c r="K105" s="1340"/>
      <c r="L105" s="1342"/>
      <c r="M105" s="1342"/>
      <c r="N105" s="626"/>
      <c r="O105" s="626"/>
      <c r="P105" s="249"/>
      <c r="Q105" s="626"/>
      <c r="R105" s="626"/>
      <c r="S105" s="626"/>
      <c r="T105" s="626"/>
      <c r="U105" s="626"/>
      <c r="V105" s="626"/>
      <c r="W105" s="626"/>
      <c r="X105" s="626"/>
      <c r="Y105" s="626"/>
      <c r="Z105" s="626"/>
      <c r="AA105" s="626"/>
      <c r="AB105" s="626">
        <v>22300000</v>
      </c>
      <c r="AC105" s="626"/>
      <c r="AD105" s="763">
        <f>AB105</f>
        <v>22300000</v>
      </c>
      <c r="AE105" s="689"/>
      <c r="AF105" s="1033"/>
      <c r="AG105" s="1193"/>
      <c r="AH105" s="1193"/>
      <c r="AI105" s="1339"/>
    </row>
    <row r="106" spans="1:35" ht="15">
      <c r="A106" s="1329"/>
      <c r="B106" s="1329"/>
      <c r="C106" s="1329"/>
      <c r="D106" s="1329"/>
      <c r="E106" s="1329"/>
      <c r="F106" s="1329"/>
      <c r="G106" s="767"/>
      <c r="H106" s="767"/>
      <c r="I106" s="767"/>
      <c r="J106" s="767"/>
      <c r="K106" s="767"/>
      <c r="L106" s="767"/>
      <c r="M106" s="767"/>
      <c r="N106" s="767"/>
      <c r="O106" s="767"/>
      <c r="P106" s="767"/>
      <c r="Q106" s="767"/>
      <c r="R106" s="767"/>
      <c r="S106" s="767"/>
      <c r="T106" s="767"/>
      <c r="U106" s="767"/>
      <c r="V106" s="767"/>
      <c r="W106" s="767"/>
      <c r="X106" s="767"/>
      <c r="Y106" s="767"/>
      <c r="Z106" s="767"/>
      <c r="AA106" s="767"/>
      <c r="AB106" s="767"/>
      <c r="AC106" s="767"/>
      <c r="AD106" s="767"/>
      <c r="AE106" s="767"/>
      <c r="AF106" s="767"/>
      <c r="AG106" s="767"/>
      <c r="AH106" s="767"/>
      <c r="AI106" s="767"/>
    </row>
    <row r="107" spans="1:35" ht="15">
      <c r="A107" s="253" t="s">
        <v>1089</v>
      </c>
      <c r="B107" s="1024" t="s">
        <v>56</v>
      </c>
      <c r="C107" s="1024"/>
      <c r="D107" s="1024"/>
      <c r="E107" s="1024"/>
      <c r="F107" s="1024"/>
      <c r="G107" s="1024"/>
      <c r="H107" s="1024"/>
      <c r="I107" s="1024"/>
      <c r="J107" s="1024"/>
      <c r="K107" s="1024"/>
      <c r="L107" s="1024"/>
      <c r="M107" s="1024"/>
      <c r="N107" s="1024"/>
      <c r="O107" s="1024"/>
      <c r="P107" s="1024"/>
      <c r="Q107" s="1024"/>
      <c r="R107" s="1024"/>
      <c r="S107" s="278"/>
      <c r="T107" s="1047"/>
      <c r="U107" s="1048"/>
      <c r="V107" s="1048"/>
      <c r="W107" s="1048"/>
      <c r="X107" s="1048"/>
      <c r="Y107" s="1048"/>
      <c r="Z107" s="1048"/>
      <c r="AA107" s="1048"/>
      <c r="AB107" s="1048"/>
      <c r="AC107" s="1048"/>
      <c r="AD107" s="1048"/>
      <c r="AE107" s="1048"/>
      <c r="AF107" s="1048"/>
      <c r="AG107" s="1048"/>
      <c r="AH107" s="1048"/>
      <c r="AI107" s="1048"/>
    </row>
    <row r="108" spans="1:35" ht="15">
      <c r="A108" s="624" t="s">
        <v>1123</v>
      </c>
      <c r="B108" s="1024" t="s">
        <v>255</v>
      </c>
      <c r="C108" s="1024"/>
      <c r="D108" s="1024"/>
      <c r="E108" s="1024"/>
      <c r="F108" s="1024"/>
      <c r="G108" s="1024"/>
      <c r="H108" s="1024"/>
      <c r="I108" s="1024"/>
      <c r="J108" s="1024"/>
      <c r="K108" s="1024"/>
      <c r="L108" s="1024"/>
      <c r="M108" s="1024"/>
      <c r="N108" s="1024"/>
      <c r="O108" s="1024"/>
      <c r="P108" s="1024"/>
      <c r="Q108" s="1024"/>
      <c r="R108" s="1024"/>
      <c r="S108" s="631"/>
      <c r="T108" s="631"/>
      <c r="U108" s="632"/>
      <c r="V108" s="632"/>
      <c r="W108" s="632"/>
      <c r="X108" s="632"/>
      <c r="Y108" s="632"/>
      <c r="Z108" s="632"/>
      <c r="AA108" s="632"/>
      <c r="AB108" s="632"/>
      <c r="AC108" s="632"/>
      <c r="AD108" s="632"/>
      <c r="AE108" s="632"/>
      <c r="AF108" s="632"/>
      <c r="AG108" s="632"/>
      <c r="AH108" s="632"/>
      <c r="AI108" s="632"/>
    </row>
    <row r="109" spans="1:35" ht="15">
      <c r="A109" s="624" t="s">
        <v>1122</v>
      </c>
      <c r="B109" s="1024" t="s">
        <v>1257</v>
      </c>
      <c r="C109" s="1024"/>
      <c r="D109" s="1024"/>
      <c r="E109" s="1024"/>
      <c r="F109" s="1024"/>
      <c r="G109" s="1024"/>
      <c r="H109" s="1024"/>
      <c r="I109" s="1024"/>
      <c r="J109" s="1024"/>
      <c r="K109" s="1024"/>
      <c r="L109" s="1024"/>
      <c r="M109" s="1024"/>
      <c r="N109" s="1024"/>
      <c r="O109" s="1024"/>
      <c r="P109" s="1024"/>
      <c r="Q109" s="1024"/>
      <c r="R109" s="1024"/>
      <c r="S109" s="631"/>
      <c r="T109" s="631"/>
      <c r="U109" s="632"/>
      <c r="V109" s="632"/>
      <c r="W109" s="632"/>
      <c r="X109" s="632"/>
      <c r="Y109" s="632"/>
      <c r="Z109" s="632"/>
      <c r="AA109" s="632"/>
      <c r="AB109" s="632"/>
      <c r="AC109" s="632"/>
      <c r="AD109" s="632"/>
      <c r="AE109" s="632"/>
      <c r="AF109" s="632"/>
      <c r="AG109" s="632"/>
      <c r="AH109" s="632"/>
      <c r="AI109" s="632"/>
    </row>
    <row r="110" spans="1:35" ht="22.5">
      <c r="A110" s="253" t="s">
        <v>1121</v>
      </c>
      <c r="B110" s="1025" t="s">
        <v>1258</v>
      </c>
      <c r="C110" s="1025"/>
      <c r="D110" s="1025"/>
      <c r="E110" s="1025"/>
      <c r="F110" s="1025"/>
      <c r="G110" s="1025"/>
      <c r="H110" s="1025"/>
      <c r="I110" s="1025"/>
      <c r="J110" s="1025"/>
      <c r="K110" s="1025"/>
      <c r="L110" s="1025"/>
      <c r="M110" s="1025"/>
      <c r="N110" s="1026" t="s">
        <v>1090</v>
      </c>
      <c r="O110" s="1026"/>
      <c r="P110" s="1026"/>
      <c r="Q110" s="1026"/>
      <c r="R110" s="1026"/>
      <c r="S110" s="1026"/>
      <c r="T110" s="1026"/>
      <c r="U110" s="1026"/>
      <c r="V110" s="1026"/>
      <c r="W110" s="1026"/>
      <c r="X110" s="1026"/>
      <c r="Y110" s="1026"/>
      <c r="Z110" s="1026"/>
      <c r="AA110" s="1026"/>
      <c r="AB110" s="1026"/>
      <c r="AC110" s="1026"/>
      <c r="AD110" s="1026"/>
      <c r="AE110" s="1026"/>
      <c r="AF110" s="1054" t="s">
        <v>1091</v>
      </c>
      <c r="AG110" s="1054"/>
      <c r="AH110" s="1054"/>
      <c r="AI110" s="1054"/>
    </row>
    <row r="111" spans="1:35" ht="15">
      <c r="A111" s="1046" t="s">
        <v>1125</v>
      </c>
      <c r="B111" s="1039" t="s">
        <v>1092</v>
      </c>
      <c r="C111" s="1039"/>
      <c r="D111" s="1039"/>
      <c r="E111" s="1039"/>
      <c r="F111" s="1039"/>
      <c r="G111" s="1016" t="s">
        <v>1093</v>
      </c>
      <c r="H111" s="1016"/>
      <c r="I111" s="1327" t="s">
        <v>1094</v>
      </c>
      <c r="J111" s="1327" t="s">
        <v>1095</v>
      </c>
      <c r="K111" s="1325" t="s">
        <v>1533</v>
      </c>
      <c r="L111" s="1326" t="s">
        <v>1096</v>
      </c>
      <c r="M111" s="1326" t="s">
        <v>1097</v>
      </c>
      <c r="N111" s="1324" t="s">
        <v>1098</v>
      </c>
      <c r="O111" s="1324"/>
      <c r="P111" s="1324" t="s">
        <v>1099</v>
      </c>
      <c r="Q111" s="1324"/>
      <c r="R111" s="1324" t="s">
        <v>1100</v>
      </c>
      <c r="S111" s="1324"/>
      <c r="T111" s="1324" t="s">
        <v>1101</v>
      </c>
      <c r="U111" s="1324"/>
      <c r="V111" s="1324" t="s">
        <v>1102</v>
      </c>
      <c r="W111" s="1324"/>
      <c r="X111" s="1324" t="s">
        <v>1103</v>
      </c>
      <c r="Y111" s="1324"/>
      <c r="Z111" s="1324" t="s">
        <v>1104</v>
      </c>
      <c r="AA111" s="1324"/>
      <c r="AB111" s="1324" t="s">
        <v>1105</v>
      </c>
      <c r="AC111" s="1324"/>
      <c r="AD111" s="1324" t="s">
        <v>1106</v>
      </c>
      <c r="AE111" s="1324"/>
      <c r="AF111" s="1057" t="s">
        <v>1107</v>
      </c>
      <c r="AG111" s="1018" t="s">
        <v>1108</v>
      </c>
      <c r="AH111" s="1041" t="s">
        <v>1109</v>
      </c>
      <c r="AI111" s="1018" t="s">
        <v>1110</v>
      </c>
    </row>
    <row r="112" spans="1:35" ht="27">
      <c r="A112" s="1046"/>
      <c r="B112" s="1039"/>
      <c r="C112" s="1039"/>
      <c r="D112" s="1039"/>
      <c r="E112" s="1039"/>
      <c r="F112" s="1039"/>
      <c r="G112" s="1016"/>
      <c r="H112" s="1016"/>
      <c r="I112" s="1327" t="s">
        <v>1094</v>
      </c>
      <c r="J112" s="1327"/>
      <c r="K112" s="1325"/>
      <c r="L112" s="1326"/>
      <c r="M112" s="1326"/>
      <c r="N112" s="755" t="s">
        <v>1111</v>
      </c>
      <c r="O112" s="756" t="s">
        <v>1112</v>
      </c>
      <c r="P112" s="755" t="s">
        <v>1111</v>
      </c>
      <c r="Q112" s="756" t="s">
        <v>1112</v>
      </c>
      <c r="R112" s="755" t="s">
        <v>1111</v>
      </c>
      <c r="S112" s="756" t="s">
        <v>1112</v>
      </c>
      <c r="T112" s="755" t="s">
        <v>1111</v>
      </c>
      <c r="U112" s="756" t="s">
        <v>1112</v>
      </c>
      <c r="V112" s="755" t="s">
        <v>1111</v>
      </c>
      <c r="W112" s="756" t="s">
        <v>1112</v>
      </c>
      <c r="X112" s="755" t="s">
        <v>1111</v>
      </c>
      <c r="Y112" s="756" t="s">
        <v>1112</v>
      </c>
      <c r="Z112" s="755" t="s">
        <v>1111</v>
      </c>
      <c r="AA112" s="756" t="s">
        <v>1113</v>
      </c>
      <c r="AB112" s="755" t="s">
        <v>1111</v>
      </c>
      <c r="AC112" s="756" t="s">
        <v>1113</v>
      </c>
      <c r="AD112" s="755" t="s">
        <v>1111</v>
      </c>
      <c r="AE112" s="756" t="s">
        <v>1113</v>
      </c>
      <c r="AF112" s="1057"/>
      <c r="AG112" s="1018"/>
      <c r="AH112" s="1041"/>
      <c r="AI112" s="1018"/>
    </row>
    <row r="113" spans="1:35" ht="33.75">
      <c r="A113" s="630" t="s">
        <v>1259</v>
      </c>
      <c r="B113" s="1045" t="s">
        <v>1260</v>
      </c>
      <c r="C113" s="1045"/>
      <c r="D113" s="1045"/>
      <c r="E113" s="1045"/>
      <c r="F113" s="1045"/>
      <c r="G113" s="1017" t="s">
        <v>1261</v>
      </c>
      <c r="H113" s="1017"/>
      <c r="I113" s="621">
        <v>0</v>
      </c>
      <c r="J113" s="757">
        <v>8</v>
      </c>
      <c r="K113" s="262">
        <v>5</v>
      </c>
      <c r="L113" s="263"/>
      <c r="M113" s="263"/>
      <c r="N113" s="264">
        <v>0</v>
      </c>
      <c r="O113" s="264">
        <v>0</v>
      </c>
      <c r="P113" s="264">
        <v>0</v>
      </c>
      <c r="Q113" s="264">
        <v>0</v>
      </c>
      <c r="R113" s="264">
        <v>0</v>
      </c>
      <c r="S113" s="264">
        <v>0</v>
      </c>
      <c r="T113" s="264">
        <v>0</v>
      </c>
      <c r="U113" s="264">
        <v>0</v>
      </c>
      <c r="V113" s="264">
        <v>0</v>
      </c>
      <c r="W113" s="264">
        <v>0</v>
      </c>
      <c r="X113" s="264">
        <v>0</v>
      </c>
      <c r="Y113" s="264">
        <v>0</v>
      </c>
      <c r="Z113" s="264">
        <v>0</v>
      </c>
      <c r="AA113" s="264">
        <v>0</v>
      </c>
      <c r="AB113" s="264">
        <v>0</v>
      </c>
      <c r="AC113" s="264">
        <v>0</v>
      </c>
      <c r="AD113" s="264">
        <v>0</v>
      </c>
      <c r="AE113" s="264">
        <v>0</v>
      </c>
      <c r="AF113" s="265">
        <v>0</v>
      </c>
      <c r="AG113" s="265"/>
      <c r="AH113" s="265"/>
      <c r="AI113" s="266"/>
    </row>
    <row r="114" spans="1:35" ht="15">
      <c r="A114" s="1028"/>
      <c r="B114" s="1028"/>
      <c r="C114" s="1028"/>
      <c r="D114" s="1028"/>
      <c r="E114" s="1028"/>
      <c r="F114" s="1028"/>
      <c r="G114" s="1028"/>
      <c r="H114" s="1028"/>
      <c r="I114" s="1028"/>
      <c r="J114" s="1028"/>
      <c r="K114" s="1028"/>
      <c r="L114" s="1028"/>
      <c r="M114" s="1028"/>
      <c r="N114" s="1028"/>
      <c r="O114" s="1028"/>
      <c r="P114" s="1028"/>
      <c r="Q114" s="1028"/>
      <c r="R114" s="1028"/>
      <c r="S114" s="1028"/>
      <c r="T114" s="1028"/>
      <c r="U114" s="1028"/>
      <c r="V114" s="1028"/>
      <c r="W114" s="1028"/>
      <c r="X114" s="1028"/>
      <c r="Y114" s="1028"/>
      <c r="Z114" s="1028"/>
      <c r="AA114" s="1028"/>
      <c r="AB114" s="1028"/>
      <c r="AC114" s="1028"/>
      <c r="AD114" s="1028"/>
      <c r="AE114" s="1028"/>
      <c r="AF114" s="1028"/>
      <c r="AG114" s="1028"/>
      <c r="AH114" s="1028"/>
      <c r="AI114" s="1028"/>
    </row>
    <row r="115" spans="1:35" ht="67.5">
      <c r="A115" s="267" t="s">
        <v>17</v>
      </c>
      <c r="B115" s="268" t="s">
        <v>1114</v>
      </c>
      <c r="C115" s="268" t="s">
        <v>1115</v>
      </c>
      <c r="D115" s="268" t="s">
        <v>1116</v>
      </c>
      <c r="E115" s="268" t="s">
        <v>1117</v>
      </c>
      <c r="F115" s="268" t="s">
        <v>1118</v>
      </c>
      <c r="G115" s="269" t="s">
        <v>1129</v>
      </c>
      <c r="H115" s="268" t="s">
        <v>1119</v>
      </c>
      <c r="I115" s="270"/>
      <c r="J115" s="270"/>
      <c r="K115" s="270"/>
      <c r="L115" s="270"/>
      <c r="M115" s="270"/>
      <c r="N115" s="271">
        <v>0</v>
      </c>
      <c r="O115" s="272">
        <v>0</v>
      </c>
      <c r="P115" s="271">
        <v>0</v>
      </c>
      <c r="Q115" s="272">
        <v>0</v>
      </c>
      <c r="R115" s="271"/>
      <c r="S115" s="272"/>
      <c r="T115" s="271"/>
      <c r="U115" s="272"/>
      <c r="V115" s="271"/>
      <c r="W115" s="272"/>
      <c r="X115" s="271"/>
      <c r="Y115" s="272"/>
      <c r="Z115" s="271"/>
      <c r="AA115" s="272"/>
      <c r="AB115" s="271"/>
      <c r="AC115" s="272"/>
      <c r="AD115" s="273">
        <v>0</v>
      </c>
      <c r="AE115" s="272">
        <v>0</v>
      </c>
      <c r="AF115" s="274">
        <v>0</v>
      </c>
      <c r="AG115" s="751"/>
      <c r="AH115" s="751"/>
      <c r="AI115" s="275"/>
    </row>
    <row r="116" spans="1:35" ht="67.5">
      <c r="A116" s="1023" t="s">
        <v>1262</v>
      </c>
      <c r="B116" s="1023"/>
      <c r="C116" s="255" t="s">
        <v>1528</v>
      </c>
      <c r="D116" s="255"/>
      <c r="E116" s="436"/>
      <c r="F116" s="437"/>
      <c r="G116" s="1333" t="s">
        <v>1490</v>
      </c>
      <c r="H116" s="1333" t="s">
        <v>1491</v>
      </c>
      <c r="I116" s="1330"/>
      <c r="J116" s="740">
        <v>1</v>
      </c>
      <c r="K116" s="735">
        <v>0</v>
      </c>
      <c r="L116" s="1064"/>
      <c r="M116" s="735"/>
      <c r="N116" s="1030"/>
      <c r="O116" s="249"/>
      <c r="P116" s="251"/>
      <c r="Q116" s="250"/>
      <c r="R116" s="560">
        <v>2000000</v>
      </c>
      <c r="S116" s="250"/>
      <c r="T116" s="250"/>
      <c r="U116" s="250"/>
      <c r="V116" s="250"/>
      <c r="W116" s="250"/>
      <c r="X116" s="250"/>
      <c r="Y116" s="250"/>
      <c r="Z116" s="250"/>
      <c r="AA116" s="250"/>
      <c r="AB116" s="250"/>
      <c r="AC116" s="250"/>
      <c r="AD116" s="1031">
        <v>10748</v>
      </c>
      <c r="AE116" s="1031"/>
      <c r="AF116" s="1033" t="s">
        <v>1263</v>
      </c>
      <c r="AG116" s="1032" t="s">
        <v>1264</v>
      </c>
      <c r="AH116" s="1032"/>
      <c r="AI116" s="267" t="s">
        <v>1265</v>
      </c>
    </row>
    <row r="117" spans="1:35" ht="56.25">
      <c r="A117" s="1023"/>
      <c r="B117" s="1023"/>
      <c r="C117" s="255" t="s">
        <v>1529</v>
      </c>
      <c r="D117" s="255"/>
      <c r="E117" s="436"/>
      <c r="F117" s="557">
        <v>1</v>
      </c>
      <c r="G117" s="1333"/>
      <c r="H117" s="1333"/>
      <c r="I117" s="1330"/>
      <c r="J117" s="740">
        <v>5</v>
      </c>
      <c r="K117" s="735">
        <v>2</v>
      </c>
      <c r="L117" s="1064"/>
      <c r="M117" s="734">
        <v>1</v>
      </c>
      <c r="N117" s="1030"/>
      <c r="O117" s="249"/>
      <c r="P117" s="625"/>
      <c r="Q117" s="250"/>
      <c r="R117" s="560"/>
      <c r="S117" s="250"/>
      <c r="T117" s="250"/>
      <c r="U117" s="250"/>
      <c r="V117" s="250"/>
      <c r="W117" s="250"/>
      <c r="X117" s="250"/>
      <c r="Y117" s="250"/>
      <c r="Z117" s="250"/>
      <c r="AA117" s="250"/>
      <c r="AB117" s="250"/>
      <c r="AC117" s="250"/>
      <c r="AD117" s="1031"/>
      <c r="AE117" s="1031"/>
      <c r="AF117" s="1033"/>
      <c r="AG117" s="1032"/>
      <c r="AH117" s="1032"/>
      <c r="AI117" s="1023"/>
    </row>
    <row r="118" spans="1:35" ht="33.75">
      <c r="A118" s="1023"/>
      <c r="B118" s="1023"/>
      <c r="C118" s="255" t="s">
        <v>1530</v>
      </c>
      <c r="D118" s="255"/>
      <c r="E118" s="436"/>
      <c r="F118" s="437"/>
      <c r="G118" s="1333"/>
      <c r="H118" s="1333"/>
      <c r="I118" s="1330"/>
      <c r="J118" s="740">
        <v>1</v>
      </c>
      <c r="K118" s="735">
        <v>0</v>
      </c>
      <c r="L118" s="1064"/>
      <c r="M118" s="735"/>
      <c r="N118" s="1030"/>
      <c r="O118" s="249"/>
      <c r="P118" s="251"/>
      <c r="Q118" s="250"/>
      <c r="R118" s="560">
        <v>249700000</v>
      </c>
      <c r="S118" s="250"/>
      <c r="T118" s="250"/>
      <c r="U118" s="250"/>
      <c r="V118" s="250"/>
      <c r="W118" s="250"/>
      <c r="X118" s="250"/>
      <c r="Y118" s="250"/>
      <c r="Z118" s="250"/>
      <c r="AA118" s="250"/>
      <c r="AB118" s="250"/>
      <c r="AC118" s="250"/>
      <c r="AD118" s="1031"/>
      <c r="AE118" s="1031"/>
      <c r="AF118" s="1033"/>
      <c r="AG118" s="1032"/>
      <c r="AH118" s="1032"/>
      <c r="AI118" s="1023"/>
    </row>
    <row r="119" spans="1:35" ht="112.5">
      <c r="A119" s="1023"/>
      <c r="B119" s="1023"/>
      <c r="C119" s="255" t="s">
        <v>1266</v>
      </c>
      <c r="D119" s="255"/>
      <c r="E119" s="436"/>
      <c r="F119" s="437"/>
      <c r="G119" s="1333"/>
      <c r="H119" s="1333"/>
      <c r="I119" s="1330"/>
      <c r="J119" s="740">
        <v>1</v>
      </c>
      <c r="K119" s="735">
        <v>0</v>
      </c>
      <c r="L119" s="1064"/>
      <c r="M119" s="735"/>
      <c r="N119" s="1030"/>
      <c r="O119" s="249"/>
      <c r="P119" s="251"/>
      <c r="Q119" s="250"/>
      <c r="R119" s="560"/>
      <c r="S119" s="250"/>
      <c r="T119" s="250"/>
      <c r="U119" s="250"/>
      <c r="V119" s="250"/>
      <c r="W119" s="250"/>
      <c r="X119" s="250"/>
      <c r="Y119" s="250"/>
      <c r="Z119" s="250"/>
      <c r="AA119" s="250"/>
      <c r="AB119" s="250"/>
      <c r="AC119" s="250"/>
      <c r="AD119" s="1031"/>
      <c r="AE119" s="1031"/>
      <c r="AF119" s="1033"/>
      <c r="AG119" s="1032"/>
      <c r="AH119" s="1032"/>
      <c r="AI119" s="1023"/>
    </row>
    <row r="120" spans="1:35" ht="15">
      <c r="A120" s="764"/>
      <c r="B120" s="764"/>
      <c r="C120" s="764"/>
      <c r="D120" s="764"/>
      <c r="E120" s="764"/>
      <c r="F120" s="764"/>
      <c r="G120" s="764"/>
      <c r="H120" s="764"/>
      <c r="I120" s="764"/>
      <c r="J120" s="764"/>
      <c r="K120" s="764"/>
      <c r="L120" s="764"/>
      <c r="M120" s="764"/>
      <c r="N120" s="764"/>
      <c r="O120" s="764"/>
      <c r="P120" s="764"/>
      <c r="Q120" s="764"/>
      <c r="R120" s="764"/>
      <c r="S120" s="764"/>
      <c r="T120" s="764"/>
      <c r="U120" s="764"/>
      <c r="V120" s="764"/>
      <c r="W120" s="764"/>
      <c r="X120" s="764"/>
      <c r="Y120" s="764"/>
      <c r="Z120" s="764"/>
      <c r="AA120" s="764"/>
      <c r="AB120" s="764"/>
      <c r="AC120" s="764"/>
      <c r="AD120" s="764"/>
      <c r="AE120" s="764"/>
      <c r="AF120" s="764"/>
      <c r="AG120" s="764"/>
      <c r="AH120" s="764"/>
      <c r="AI120" s="764"/>
    </row>
    <row r="121" spans="1:35" ht="15">
      <c r="A121" s="253" t="s">
        <v>1089</v>
      </c>
      <c r="B121" s="1024" t="s">
        <v>56</v>
      </c>
      <c r="C121" s="1024"/>
      <c r="D121" s="1024"/>
      <c r="E121" s="1024"/>
      <c r="F121" s="1024"/>
      <c r="G121" s="1024"/>
      <c r="H121" s="1024"/>
      <c r="I121" s="1024"/>
      <c r="J121" s="1024"/>
      <c r="K121" s="1024"/>
      <c r="L121" s="1024"/>
      <c r="M121" s="1024"/>
      <c r="N121" s="1024"/>
      <c r="O121" s="1024"/>
      <c r="P121" s="1024"/>
      <c r="Q121" s="1024"/>
      <c r="R121" s="1024"/>
      <c r="S121" s="278"/>
      <c r="T121" s="1047"/>
      <c r="U121" s="1048"/>
      <c r="V121" s="1048"/>
      <c r="W121" s="1048"/>
      <c r="X121" s="1048"/>
      <c r="Y121" s="1048"/>
      <c r="Z121" s="1048"/>
      <c r="AA121" s="1048"/>
      <c r="AB121" s="1048"/>
      <c r="AC121" s="1048"/>
      <c r="AD121" s="1048"/>
      <c r="AE121" s="1048"/>
      <c r="AF121" s="1048"/>
      <c r="AG121" s="1048"/>
      <c r="AH121" s="1048"/>
      <c r="AI121" s="1048"/>
    </row>
    <row r="122" spans="1:35" ht="15">
      <c r="A122" s="624" t="s">
        <v>1123</v>
      </c>
      <c r="B122" s="1024" t="s">
        <v>1284</v>
      </c>
      <c r="C122" s="1024"/>
      <c r="D122" s="1024"/>
      <c r="E122" s="1024"/>
      <c r="F122" s="1024"/>
      <c r="G122" s="1024"/>
      <c r="H122" s="1024"/>
      <c r="I122" s="1024"/>
      <c r="J122" s="1024"/>
      <c r="K122" s="1024"/>
      <c r="L122" s="1024"/>
      <c r="M122" s="1024"/>
      <c r="N122" s="1024"/>
      <c r="O122" s="1024"/>
      <c r="P122" s="1024"/>
      <c r="Q122" s="1024"/>
      <c r="R122" s="1024"/>
      <c r="S122" s="631"/>
      <c r="T122" s="631"/>
      <c r="U122" s="632"/>
      <c r="V122" s="632"/>
      <c r="W122" s="632"/>
      <c r="X122" s="632"/>
      <c r="Y122" s="632"/>
      <c r="Z122" s="632"/>
      <c r="AA122" s="632"/>
      <c r="AB122" s="632"/>
      <c r="AC122" s="632"/>
      <c r="AD122" s="632"/>
      <c r="AE122" s="632"/>
      <c r="AF122" s="632"/>
      <c r="AG122" s="632"/>
      <c r="AH122" s="632"/>
      <c r="AI122" s="632"/>
    </row>
    <row r="123" spans="1:35" ht="15">
      <c r="A123" s="624" t="s">
        <v>1122</v>
      </c>
      <c r="B123" s="1024" t="s">
        <v>1285</v>
      </c>
      <c r="C123" s="1024"/>
      <c r="D123" s="1024"/>
      <c r="E123" s="1024"/>
      <c r="F123" s="1024"/>
      <c r="G123" s="1024"/>
      <c r="H123" s="1024"/>
      <c r="I123" s="1024"/>
      <c r="J123" s="1024"/>
      <c r="K123" s="1024"/>
      <c r="L123" s="1024"/>
      <c r="M123" s="1024"/>
      <c r="N123" s="1024"/>
      <c r="O123" s="1024"/>
      <c r="P123" s="1024"/>
      <c r="Q123" s="1024"/>
      <c r="R123" s="1024"/>
      <c r="S123" s="631"/>
      <c r="T123" s="631"/>
      <c r="U123" s="632"/>
      <c r="V123" s="632"/>
      <c r="W123" s="632"/>
      <c r="X123" s="632"/>
      <c r="Y123" s="632"/>
      <c r="Z123" s="632"/>
      <c r="AA123" s="632"/>
      <c r="AB123" s="632"/>
      <c r="AC123" s="632"/>
      <c r="AD123" s="632"/>
      <c r="AE123" s="632"/>
      <c r="AF123" s="632"/>
      <c r="AG123" s="632"/>
      <c r="AH123" s="632"/>
      <c r="AI123" s="632"/>
    </row>
    <row r="124" spans="1:35" ht="22.5">
      <c r="A124" s="253" t="s">
        <v>1121</v>
      </c>
      <c r="B124" s="1025" t="s">
        <v>463</v>
      </c>
      <c r="C124" s="1025"/>
      <c r="D124" s="1025"/>
      <c r="E124" s="1025"/>
      <c r="F124" s="1025"/>
      <c r="G124" s="1025"/>
      <c r="H124" s="1025"/>
      <c r="I124" s="1025"/>
      <c r="J124" s="1025"/>
      <c r="K124" s="1025"/>
      <c r="L124" s="1025"/>
      <c r="M124" s="1025"/>
      <c r="N124" s="1026" t="s">
        <v>1090</v>
      </c>
      <c r="O124" s="1026"/>
      <c r="P124" s="1026"/>
      <c r="Q124" s="1026"/>
      <c r="R124" s="1026"/>
      <c r="S124" s="1026"/>
      <c r="T124" s="1026"/>
      <c r="U124" s="1026"/>
      <c r="V124" s="1026"/>
      <c r="W124" s="1026"/>
      <c r="X124" s="1026"/>
      <c r="Y124" s="1026"/>
      <c r="Z124" s="1026"/>
      <c r="AA124" s="1026"/>
      <c r="AB124" s="1026"/>
      <c r="AC124" s="1026"/>
      <c r="AD124" s="1026"/>
      <c r="AE124" s="1026"/>
      <c r="AF124" s="1054" t="s">
        <v>1091</v>
      </c>
      <c r="AG124" s="1054"/>
      <c r="AH124" s="1054"/>
      <c r="AI124" s="1054"/>
    </row>
    <row r="125" spans="1:35" ht="15">
      <c r="A125" s="1046" t="s">
        <v>1125</v>
      </c>
      <c r="B125" s="1039" t="s">
        <v>1092</v>
      </c>
      <c r="C125" s="1039"/>
      <c r="D125" s="1039"/>
      <c r="E125" s="1039"/>
      <c r="F125" s="1039"/>
      <c r="G125" s="1016" t="s">
        <v>1093</v>
      </c>
      <c r="H125" s="1016"/>
      <c r="I125" s="1327" t="s">
        <v>1094</v>
      </c>
      <c r="J125" s="1327" t="s">
        <v>1095</v>
      </c>
      <c r="K125" s="1325" t="s">
        <v>1533</v>
      </c>
      <c r="L125" s="1326" t="s">
        <v>1096</v>
      </c>
      <c r="M125" s="1326" t="s">
        <v>1097</v>
      </c>
      <c r="N125" s="1324" t="s">
        <v>1098</v>
      </c>
      <c r="O125" s="1324"/>
      <c r="P125" s="1324" t="s">
        <v>1099</v>
      </c>
      <c r="Q125" s="1324"/>
      <c r="R125" s="1324" t="s">
        <v>1100</v>
      </c>
      <c r="S125" s="1324"/>
      <c r="T125" s="1324" t="s">
        <v>1101</v>
      </c>
      <c r="U125" s="1324"/>
      <c r="V125" s="1324" t="s">
        <v>1102</v>
      </c>
      <c r="W125" s="1324"/>
      <c r="X125" s="1324" t="s">
        <v>1103</v>
      </c>
      <c r="Y125" s="1324"/>
      <c r="Z125" s="1324" t="s">
        <v>1104</v>
      </c>
      <c r="AA125" s="1324"/>
      <c r="AB125" s="1324" t="s">
        <v>1105</v>
      </c>
      <c r="AC125" s="1324"/>
      <c r="AD125" s="1324" t="s">
        <v>1106</v>
      </c>
      <c r="AE125" s="1324"/>
      <c r="AF125" s="1057" t="s">
        <v>1107</v>
      </c>
      <c r="AG125" s="1018" t="s">
        <v>1108</v>
      </c>
      <c r="AH125" s="1041" t="s">
        <v>1109</v>
      </c>
      <c r="AI125" s="1018" t="s">
        <v>1110</v>
      </c>
    </row>
    <row r="126" spans="1:35" ht="27">
      <c r="A126" s="1046"/>
      <c r="B126" s="1039"/>
      <c r="C126" s="1039"/>
      <c r="D126" s="1039"/>
      <c r="E126" s="1039"/>
      <c r="F126" s="1039"/>
      <c r="G126" s="1016"/>
      <c r="H126" s="1016"/>
      <c r="I126" s="1327" t="s">
        <v>1094</v>
      </c>
      <c r="J126" s="1327"/>
      <c r="K126" s="1325"/>
      <c r="L126" s="1326"/>
      <c r="M126" s="1326"/>
      <c r="N126" s="755" t="s">
        <v>1111</v>
      </c>
      <c r="O126" s="756" t="s">
        <v>1112</v>
      </c>
      <c r="P126" s="755" t="s">
        <v>1111</v>
      </c>
      <c r="Q126" s="756" t="s">
        <v>1112</v>
      </c>
      <c r="R126" s="755" t="s">
        <v>1111</v>
      </c>
      <c r="S126" s="756" t="s">
        <v>1112</v>
      </c>
      <c r="T126" s="755" t="s">
        <v>1111</v>
      </c>
      <c r="U126" s="756" t="s">
        <v>1112</v>
      </c>
      <c r="V126" s="755" t="s">
        <v>1111</v>
      </c>
      <c r="W126" s="756" t="s">
        <v>1112</v>
      </c>
      <c r="X126" s="755" t="s">
        <v>1111</v>
      </c>
      <c r="Y126" s="756" t="s">
        <v>1112</v>
      </c>
      <c r="Z126" s="755" t="s">
        <v>1111</v>
      </c>
      <c r="AA126" s="756" t="s">
        <v>1113</v>
      </c>
      <c r="AB126" s="755" t="s">
        <v>1111</v>
      </c>
      <c r="AC126" s="756" t="s">
        <v>1113</v>
      </c>
      <c r="AD126" s="755" t="s">
        <v>1111</v>
      </c>
      <c r="AE126" s="756" t="s">
        <v>1113</v>
      </c>
      <c r="AF126" s="1057"/>
      <c r="AG126" s="1018"/>
      <c r="AH126" s="1041"/>
      <c r="AI126" s="1018"/>
    </row>
    <row r="127" spans="1:35" ht="33.75">
      <c r="A127" s="630" t="s">
        <v>1259</v>
      </c>
      <c r="B127" s="1045" t="s">
        <v>463</v>
      </c>
      <c r="C127" s="1045"/>
      <c r="D127" s="1045"/>
      <c r="E127" s="1045"/>
      <c r="F127" s="1045"/>
      <c r="G127" s="1017" t="s">
        <v>464</v>
      </c>
      <c r="H127" s="1017"/>
      <c r="I127" s="621"/>
      <c r="J127" s="757"/>
      <c r="K127" s="262"/>
      <c r="L127" s="263"/>
      <c r="M127" s="263"/>
      <c r="N127" s="264" t="e">
        <f>N129+#REF!+N141</f>
        <v>#REF!</v>
      </c>
      <c r="O127" s="264" t="e">
        <f>O129+#REF!+O141</f>
        <v>#REF!</v>
      </c>
      <c r="P127" s="264" t="e">
        <f>P129+#REF!+P141</f>
        <v>#REF!</v>
      </c>
      <c r="Q127" s="264" t="e">
        <f>Q129+#REF!+Q141</f>
        <v>#REF!</v>
      </c>
      <c r="R127" s="264" t="e">
        <f>R129+#REF!+R141</f>
        <v>#REF!</v>
      </c>
      <c r="S127" s="264" t="e">
        <f>S129+#REF!+S141</f>
        <v>#REF!</v>
      </c>
      <c r="T127" s="264" t="e">
        <f>T129+#REF!+T141</f>
        <v>#REF!</v>
      </c>
      <c r="U127" s="264" t="e">
        <f>U129+#REF!+U141</f>
        <v>#REF!</v>
      </c>
      <c r="V127" s="264" t="e">
        <f>V129+#REF!+V141</f>
        <v>#REF!</v>
      </c>
      <c r="W127" s="264" t="e">
        <f>W129+#REF!+W141</f>
        <v>#REF!</v>
      </c>
      <c r="X127" s="264" t="e">
        <f>X129+#REF!+X141</f>
        <v>#REF!</v>
      </c>
      <c r="Y127" s="264" t="e">
        <f>Y129+#REF!+Y141</f>
        <v>#REF!</v>
      </c>
      <c r="Z127" s="264" t="e">
        <f>Z129+#REF!+Z141</f>
        <v>#REF!</v>
      </c>
      <c r="AA127" s="264" t="e">
        <f>AA129+#REF!+AA141</f>
        <v>#REF!</v>
      </c>
      <c r="AB127" s="264" t="e">
        <f>AB129+#REF!+AB141</f>
        <v>#REF!</v>
      </c>
      <c r="AC127" s="264" t="e">
        <f>AC129+#REF!+AC141</f>
        <v>#REF!</v>
      </c>
      <c r="AD127" s="264" t="e">
        <f>+AD129+#REF!+AD141</f>
        <v>#REF!</v>
      </c>
      <c r="AE127" s="264" t="e">
        <f>AE129+#REF!+AE141</f>
        <v>#REF!</v>
      </c>
      <c r="AF127" s="265" t="e">
        <f>AF129+#REF!+AF141</f>
        <v>#REF!</v>
      </c>
      <c r="AG127" s="265"/>
      <c r="AH127" s="265"/>
      <c r="AI127" s="266"/>
    </row>
    <row r="128" spans="1:35" ht="15">
      <c r="A128" s="1028"/>
      <c r="B128" s="1028"/>
      <c r="C128" s="1028"/>
      <c r="D128" s="1028"/>
      <c r="E128" s="1028"/>
      <c r="F128" s="1028"/>
      <c r="G128" s="1028"/>
      <c r="H128" s="1028"/>
      <c r="I128" s="1028"/>
      <c r="J128" s="1028"/>
      <c r="K128" s="1028"/>
      <c r="L128" s="1028"/>
      <c r="M128" s="1028"/>
      <c r="N128" s="1028"/>
      <c r="O128" s="1028"/>
      <c r="P128" s="1028"/>
      <c r="Q128" s="1028"/>
      <c r="R128" s="1028"/>
      <c r="S128" s="1028"/>
      <c r="T128" s="1028"/>
      <c r="U128" s="1028"/>
      <c r="V128" s="1028"/>
      <c r="W128" s="1028"/>
      <c r="X128" s="1028"/>
      <c r="Y128" s="1028"/>
      <c r="Z128" s="1028"/>
      <c r="AA128" s="1028"/>
      <c r="AB128" s="1028"/>
      <c r="AC128" s="1028"/>
      <c r="AD128" s="1028"/>
      <c r="AE128" s="1028"/>
      <c r="AF128" s="1028"/>
      <c r="AG128" s="1028"/>
      <c r="AH128" s="1028"/>
      <c r="AI128" s="1028"/>
    </row>
    <row r="129" spans="1:35" ht="67.5">
      <c r="A129" s="267" t="s">
        <v>17</v>
      </c>
      <c r="B129" s="268" t="s">
        <v>1114</v>
      </c>
      <c r="C129" s="268" t="s">
        <v>1115</v>
      </c>
      <c r="D129" s="268" t="s">
        <v>1116</v>
      </c>
      <c r="E129" s="268" t="s">
        <v>1117</v>
      </c>
      <c r="F129" s="268" t="s">
        <v>1118</v>
      </c>
      <c r="G129" s="269" t="s">
        <v>1129</v>
      </c>
      <c r="H129" s="268" t="s">
        <v>1119</v>
      </c>
      <c r="I129" s="270"/>
      <c r="J129" s="270"/>
      <c r="K129" s="270"/>
      <c r="L129" s="270"/>
      <c r="M129" s="270"/>
      <c r="N129" s="271">
        <f>SUM(N130:N138)</f>
        <v>0</v>
      </c>
      <c r="O129" s="272">
        <f>SUM(O130:O138)</f>
        <v>0</v>
      </c>
      <c r="P129" s="271">
        <f>SUM(P130:P138)</f>
        <v>0</v>
      </c>
      <c r="Q129" s="272">
        <f>SUM(Q130:Q138)</f>
        <v>0</v>
      </c>
      <c r="R129" s="271"/>
      <c r="S129" s="272"/>
      <c r="T129" s="271"/>
      <c r="U129" s="272"/>
      <c r="V129" s="271"/>
      <c r="W129" s="272"/>
      <c r="X129" s="271"/>
      <c r="Y129" s="272"/>
      <c r="Z129" s="271"/>
      <c r="AA129" s="272"/>
      <c r="AB129" s="271"/>
      <c r="AC129" s="272"/>
      <c r="AD129" s="273">
        <f>N129+P129</f>
        <v>0</v>
      </c>
      <c r="AE129" s="272">
        <f>AE130</f>
        <v>0</v>
      </c>
      <c r="AF129" s="274">
        <f>SUM(AF130:AF138)</f>
        <v>0</v>
      </c>
      <c r="AG129" s="751"/>
      <c r="AH129" s="751"/>
      <c r="AI129" s="275"/>
    </row>
    <row r="130" spans="1:35" ht="56.25">
      <c r="A130" s="1023" t="s">
        <v>1286</v>
      </c>
      <c r="B130" s="1023"/>
      <c r="C130" s="255" t="s">
        <v>1287</v>
      </c>
      <c r="D130" s="255"/>
      <c r="E130" s="399"/>
      <c r="F130" s="437"/>
      <c r="G130" s="1333" t="s">
        <v>1288</v>
      </c>
      <c r="H130" s="1333" t="s">
        <v>1492</v>
      </c>
      <c r="I130" s="1337"/>
      <c r="J130" s="741"/>
      <c r="K130" s="741"/>
      <c r="L130" s="1338"/>
      <c r="M130" s="741"/>
      <c r="N130" s="1030"/>
      <c r="O130" s="249"/>
      <c r="P130" s="251"/>
      <c r="Q130" s="250"/>
      <c r="R130" s="1031" t="s">
        <v>1531</v>
      </c>
      <c r="S130" s="250"/>
      <c r="T130" s="250"/>
      <c r="U130" s="250"/>
      <c r="V130" s="250"/>
      <c r="W130" s="250"/>
      <c r="X130" s="250"/>
      <c r="Y130" s="250"/>
      <c r="Z130" s="250"/>
      <c r="AA130" s="250"/>
      <c r="AB130" s="250"/>
      <c r="AC130" s="250"/>
      <c r="AD130" s="1031"/>
      <c r="AE130" s="1031"/>
      <c r="AF130" s="1033" t="s">
        <v>1263</v>
      </c>
      <c r="AG130" s="1032" t="s">
        <v>1264</v>
      </c>
      <c r="AH130" s="1032"/>
      <c r="AI130" s="1020" t="s">
        <v>1289</v>
      </c>
    </row>
    <row r="131" spans="1:35" ht="45">
      <c r="A131" s="1023"/>
      <c r="B131" s="1023"/>
      <c r="C131" s="255" t="s">
        <v>1290</v>
      </c>
      <c r="D131" s="255"/>
      <c r="E131" s="436"/>
      <c r="F131" s="437"/>
      <c r="G131" s="1333"/>
      <c r="H131" s="1333"/>
      <c r="I131" s="1337"/>
      <c r="J131" s="743"/>
      <c r="K131" s="741"/>
      <c r="L131" s="1338"/>
      <c r="M131" s="742"/>
      <c r="N131" s="1030"/>
      <c r="O131" s="249"/>
      <c r="P131" s="625"/>
      <c r="Q131" s="250"/>
      <c r="R131" s="1031"/>
      <c r="S131" s="250"/>
      <c r="T131" s="250"/>
      <c r="U131" s="250"/>
      <c r="V131" s="250"/>
      <c r="W131" s="250"/>
      <c r="X131" s="250"/>
      <c r="Y131" s="250"/>
      <c r="Z131" s="250"/>
      <c r="AA131" s="250"/>
      <c r="AB131" s="250"/>
      <c r="AC131" s="250"/>
      <c r="AD131" s="1031"/>
      <c r="AE131" s="1031"/>
      <c r="AF131" s="1033"/>
      <c r="AG131" s="1032"/>
      <c r="AH131" s="1032"/>
      <c r="AI131" s="1020"/>
    </row>
    <row r="132" spans="1:35" ht="101.25">
      <c r="A132" s="1023"/>
      <c r="B132" s="1023"/>
      <c r="C132" s="255" t="s">
        <v>1291</v>
      </c>
      <c r="D132" s="255"/>
      <c r="E132" s="436"/>
      <c r="F132" s="437"/>
      <c r="G132" s="1333"/>
      <c r="H132" s="1333"/>
      <c r="I132" s="1337"/>
      <c r="J132" s="743"/>
      <c r="K132" s="741"/>
      <c r="L132" s="1338"/>
      <c r="M132" s="742"/>
      <c r="N132" s="1030"/>
      <c r="O132" s="249"/>
      <c r="P132" s="251"/>
      <c r="Q132" s="250"/>
      <c r="R132" s="1031"/>
      <c r="S132" s="250"/>
      <c r="T132" s="250"/>
      <c r="U132" s="250"/>
      <c r="V132" s="250"/>
      <c r="W132" s="250"/>
      <c r="X132" s="250"/>
      <c r="Y132" s="250"/>
      <c r="Z132" s="250"/>
      <c r="AA132" s="250"/>
      <c r="AB132" s="250"/>
      <c r="AC132" s="250"/>
      <c r="AD132" s="1031"/>
      <c r="AE132" s="1031"/>
      <c r="AF132" s="1033"/>
      <c r="AG132" s="1032"/>
      <c r="AH132" s="1032"/>
      <c r="AI132" s="1020"/>
    </row>
    <row r="133" spans="1:35" ht="67.5">
      <c r="A133" s="1023"/>
      <c r="B133" s="1023"/>
      <c r="C133" s="255" t="s">
        <v>1532</v>
      </c>
      <c r="D133" s="255"/>
      <c r="E133" s="436"/>
      <c r="F133" s="437"/>
      <c r="G133" s="1333"/>
      <c r="H133" s="1333"/>
      <c r="I133" s="1337"/>
      <c r="J133" s="743"/>
      <c r="K133" s="741"/>
      <c r="L133" s="1338"/>
      <c r="M133" s="742"/>
      <c r="N133" s="1030"/>
      <c r="O133" s="249"/>
      <c r="P133" s="251"/>
      <c r="Q133" s="250"/>
      <c r="R133" s="1031"/>
      <c r="S133" s="250"/>
      <c r="T133" s="250"/>
      <c r="U133" s="250"/>
      <c r="V133" s="250"/>
      <c r="W133" s="250"/>
      <c r="X133" s="250"/>
      <c r="Y133" s="250"/>
      <c r="Z133" s="250"/>
      <c r="AA133" s="250"/>
      <c r="AB133" s="250"/>
      <c r="AC133" s="250"/>
      <c r="AD133" s="1031"/>
      <c r="AE133" s="1031"/>
      <c r="AF133" s="1033"/>
      <c r="AG133" s="1032"/>
      <c r="AH133" s="1032"/>
      <c r="AI133" s="1020"/>
    </row>
    <row r="134" spans="1:35" ht="56.25">
      <c r="A134" s="1023"/>
      <c r="B134" s="1023"/>
      <c r="C134" s="255" t="s">
        <v>1292</v>
      </c>
      <c r="D134" s="255"/>
      <c r="E134" s="436"/>
      <c r="F134" s="437"/>
      <c r="G134" s="1333"/>
      <c r="H134" s="1333"/>
      <c r="I134" s="1337"/>
      <c r="J134" s="743"/>
      <c r="K134" s="741"/>
      <c r="L134" s="1338"/>
      <c r="M134" s="742"/>
      <c r="N134" s="1030"/>
      <c r="O134" s="249"/>
      <c r="P134" s="251"/>
      <c r="Q134" s="250"/>
      <c r="R134" s="1031"/>
      <c r="S134" s="250"/>
      <c r="T134" s="250"/>
      <c r="U134" s="250"/>
      <c r="V134" s="250"/>
      <c r="W134" s="250"/>
      <c r="X134" s="250"/>
      <c r="Y134" s="250"/>
      <c r="Z134" s="250"/>
      <c r="AA134" s="250"/>
      <c r="AB134" s="250"/>
      <c r="AC134" s="250"/>
      <c r="AD134" s="1031"/>
      <c r="AE134" s="1031"/>
      <c r="AF134" s="1033"/>
      <c r="AG134" s="1032"/>
      <c r="AH134" s="1032"/>
      <c r="AI134" s="1020"/>
    </row>
    <row r="135" spans="1:35" ht="45">
      <c r="A135" s="1023"/>
      <c r="B135" s="1023"/>
      <c r="C135" s="255" t="s">
        <v>1293</v>
      </c>
      <c r="D135" s="255"/>
      <c r="E135" s="399"/>
      <c r="F135" s="437"/>
      <c r="G135" s="1333"/>
      <c r="H135" s="1333"/>
      <c r="I135" s="1337"/>
      <c r="J135" s="743"/>
      <c r="K135" s="741"/>
      <c r="L135" s="742"/>
      <c r="M135" s="742"/>
      <c r="N135" s="1030"/>
      <c r="O135" s="249"/>
      <c r="P135" s="251"/>
      <c r="Q135" s="250"/>
      <c r="R135" s="1031"/>
      <c r="S135" s="250"/>
      <c r="T135" s="250"/>
      <c r="U135" s="250"/>
      <c r="V135" s="250"/>
      <c r="W135" s="250"/>
      <c r="X135" s="250"/>
      <c r="Y135" s="250"/>
      <c r="Z135" s="250"/>
      <c r="AA135" s="250"/>
      <c r="AB135" s="250"/>
      <c r="AC135" s="250"/>
      <c r="AD135" s="1031"/>
      <c r="AE135" s="1031"/>
      <c r="AF135" s="1033"/>
      <c r="AG135" s="1032"/>
      <c r="AH135" s="1032"/>
      <c r="AI135" s="1020"/>
    </row>
    <row r="136" spans="1:35" ht="33.75">
      <c r="A136" s="1023"/>
      <c r="B136" s="1023"/>
      <c r="C136" s="255" t="s">
        <v>1493</v>
      </c>
      <c r="D136" s="255"/>
      <c r="E136" s="399"/>
      <c r="F136" s="437"/>
      <c r="G136" s="1333"/>
      <c r="H136" s="1333"/>
      <c r="I136" s="1337"/>
      <c r="J136" s="743"/>
      <c r="K136" s="741"/>
      <c r="L136" s="742"/>
      <c r="M136" s="742"/>
      <c r="N136" s="1030"/>
      <c r="O136" s="249"/>
      <c r="P136" s="251"/>
      <c r="Q136" s="250"/>
      <c r="R136" s="1031"/>
      <c r="S136" s="250"/>
      <c r="T136" s="250"/>
      <c r="U136" s="250"/>
      <c r="V136" s="250"/>
      <c r="W136" s="250"/>
      <c r="X136" s="250"/>
      <c r="Y136" s="250"/>
      <c r="Z136" s="250"/>
      <c r="AA136" s="250"/>
      <c r="AB136" s="250"/>
      <c r="AC136" s="250"/>
      <c r="AD136" s="1031"/>
      <c r="AE136" s="1031"/>
      <c r="AF136" s="1033"/>
      <c r="AG136" s="1032"/>
      <c r="AH136" s="1032"/>
      <c r="AI136" s="1020"/>
    </row>
    <row r="137" spans="1:35" ht="22.5">
      <c r="A137" s="1023"/>
      <c r="B137" s="1023"/>
      <c r="C137" s="255" t="s">
        <v>1295</v>
      </c>
      <c r="D137" s="255"/>
      <c r="E137" s="399"/>
      <c r="F137" s="437"/>
      <c r="G137" s="1333"/>
      <c r="H137" s="1333"/>
      <c r="I137" s="1337"/>
      <c r="J137" s="743"/>
      <c r="K137" s="741"/>
      <c r="L137" s="742"/>
      <c r="M137" s="742"/>
      <c r="N137" s="1030"/>
      <c r="O137" s="249"/>
      <c r="P137" s="251"/>
      <c r="Q137" s="250"/>
      <c r="R137" s="1031"/>
      <c r="S137" s="250"/>
      <c r="T137" s="250"/>
      <c r="U137" s="250"/>
      <c r="V137" s="250"/>
      <c r="W137" s="250"/>
      <c r="X137" s="250"/>
      <c r="Y137" s="250"/>
      <c r="Z137" s="250"/>
      <c r="AA137" s="250"/>
      <c r="AB137" s="250"/>
      <c r="AC137" s="250"/>
      <c r="AD137" s="1031"/>
      <c r="AE137" s="1031"/>
      <c r="AF137" s="1033"/>
      <c r="AG137" s="1032"/>
      <c r="AH137" s="1032"/>
      <c r="AI137" s="1020"/>
    </row>
    <row r="138" spans="1:35" ht="78.75">
      <c r="A138" s="1023"/>
      <c r="B138" s="1023"/>
      <c r="C138" s="255" t="s">
        <v>1294</v>
      </c>
      <c r="D138" s="255"/>
      <c r="E138" s="436"/>
      <c r="F138" s="437"/>
      <c r="G138" s="1333"/>
      <c r="H138" s="1333"/>
      <c r="I138" s="1337"/>
      <c r="J138" s="743"/>
      <c r="K138" s="741"/>
      <c r="L138" s="742"/>
      <c r="M138" s="742"/>
      <c r="N138" s="1030"/>
      <c r="O138" s="249"/>
      <c r="P138" s="251"/>
      <c r="Q138" s="250"/>
      <c r="R138" s="1031"/>
      <c r="S138" s="250"/>
      <c r="T138" s="250"/>
      <c r="U138" s="250"/>
      <c r="V138" s="250"/>
      <c r="W138" s="250"/>
      <c r="X138" s="250"/>
      <c r="Y138" s="250"/>
      <c r="Z138" s="250"/>
      <c r="AA138" s="250"/>
      <c r="AB138" s="250"/>
      <c r="AC138" s="250"/>
      <c r="AD138" s="1031"/>
      <c r="AE138" s="1031"/>
      <c r="AF138" s="1033"/>
      <c r="AG138" s="1032"/>
      <c r="AH138" s="1032"/>
      <c r="AI138" s="1020"/>
    </row>
    <row r="139" spans="1:35" ht="15">
      <c r="A139" s="1332"/>
      <c r="B139" s="1332"/>
      <c r="C139" s="1332"/>
      <c r="D139" s="1332"/>
      <c r="E139" s="1332"/>
      <c r="F139" s="1332"/>
      <c r="G139" s="1332"/>
      <c r="H139" s="1332"/>
      <c r="I139" s="1332"/>
      <c r="J139" s="1332"/>
      <c r="K139" s="1332"/>
      <c r="L139" s="1332"/>
      <c r="M139" s="1332"/>
      <c r="N139" s="1332"/>
      <c r="O139" s="1332"/>
      <c r="P139" s="1332"/>
      <c r="Q139" s="1332"/>
      <c r="R139" s="1332"/>
      <c r="S139" s="1332"/>
      <c r="T139" s="1332"/>
      <c r="U139" s="1332"/>
      <c r="V139" s="1332"/>
      <c r="W139" s="1332"/>
      <c r="X139" s="1332"/>
      <c r="Y139" s="1332"/>
      <c r="Z139" s="1332"/>
      <c r="AA139" s="1332"/>
      <c r="AB139" s="1332"/>
      <c r="AC139" s="1332"/>
      <c r="AD139" s="1332"/>
      <c r="AE139" s="1332"/>
      <c r="AF139" s="1332"/>
      <c r="AG139" s="1332"/>
      <c r="AH139" s="1332"/>
      <c r="AI139" s="1332"/>
    </row>
    <row r="140" spans="1:35" ht="15">
      <c r="A140" s="764"/>
      <c r="B140" s="764"/>
      <c r="C140" s="764"/>
      <c r="D140" s="764"/>
      <c r="E140" s="764"/>
      <c r="F140" s="764"/>
      <c r="G140" s="764"/>
      <c r="H140" s="764"/>
      <c r="I140" s="764"/>
      <c r="J140" s="764"/>
      <c r="K140" s="764"/>
      <c r="L140" s="764"/>
      <c r="M140" s="764"/>
      <c r="N140" s="764"/>
      <c r="O140" s="764"/>
      <c r="P140" s="764"/>
      <c r="Q140" s="764"/>
      <c r="R140" s="764"/>
      <c r="S140" s="764"/>
      <c r="T140" s="764"/>
      <c r="U140" s="764"/>
      <c r="V140" s="764"/>
      <c r="W140" s="764"/>
      <c r="X140" s="764"/>
      <c r="Y140" s="764"/>
      <c r="Z140" s="764"/>
      <c r="AA140" s="764"/>
      <c r="AB140" s="764"/>
      <c r="AC140" s="764"/>
      <c r="AD140" s="764"/>
      <c r="AE140" s="764"/>
      <c r="AF140" s="764"/>
      <c r="AG140" s="764"/>
      <c r="AH140" s="764"/>
      <c r="AI140" s="764"/>
    </row>
    <row r="141" spans="1:35" ht="15">
      <c r="A141" s="253" t="s">
        <v>1089</v>
      </c>
      <c r="B141" s="1024" t="s">
        <v>56</v>
      </c>
      <c r="C141" s="1024"/>
      <c r="D141" s="1024"/>
      <c r="E141" s="1024"/>
      <c r="F141" s="1024"/>
      <c r="G141" s="1024"/>
      <c r="H141" s="1024"/>
      <c r="I141" s="1024"/>
      <c r="J141" s="1024"/>
      <c r="K141" s="1024"/>
      <c r="L141" s="1024"/>
      <c r="M141" s="1024"/>
      <c r="N141" s="1024"/>
      <c r="O141" s="1024"/>
      <c r="P141" s="1024"/>
      <c r="Q141" s="1024"/>
      <c r="R141" s="1024"/>
      <c r="S141" s="278"/>
      <c r="T141" s="1047"/>
      <c r="U141" s="1048"/>
      <c r="V141" s="1048"/>
      <c r="W141" s="1048"/>
      <c r="X141" s="1048"/>
      <c r="Y141" s="1048"/>
      <c r="Z141" s="1048"/>
      <c r="AA141" s="1048"/>
      <c r="AB141" s="1048"/>
      <c r="AC141" s="1048"/>
      <c r="AD141" s="1048"/>
      <c r="AE141" s="1048"/>
      <c r="AF141" s="1048"/>
      <c r="AG141" s="1048"/>
      <c r="AH141" s="1048"/>
      <c r="AI141" s="1048"/>
    </row>
    <row r="142" spans="1:35" ht="15">
      <c r="A142" s="624" t="s">
        <v>1123</v>
      </c>
      <c r="B142" s="1024" t="s">
        <v>1284</v>
      </c>
      <c r="C142" s="1024"/>
      <c r="D142" s="1024"/>
      <c r="E142" s="1024"/>
      <c r="F142" s="1024"/>
      <c r="G142" s="1024"/>
      <c r="H142" s="1024"/>
      <c r="I142" s="1024"/>
      <c r="J142" s="1024"/>
      <c r="K142" s="1024"/>
      <c r="L142" s="1024"/>
      <c r="M142" s="1024"/>
      <c r="N142" s="1024"/>
      <c r="O142" s="1024"/>
      <c r="P142" s="1024"/>
      <c r="Q142" s="1024"/>
      <c r="R142" s="1024"/>
      <c r="S142" s="631"/>
      <c r="T142" s="631"/>
      <c r="U142" s="632"/>
      <c r="V142" s="632"/>
      <c r="W142" s="632"/>
      <c r="X142" s="632"/>
      <c r="Y142" s="632"/>
      <c r="Z142" s="632"/>
      <c r="AA142" s="632"/>
      <c r="AB142" s="632"/>
      <c r="AC142" s="632"/>
      <c r="AD142" s="632"/>
      <c r="AE142" s="632"/>
      <c r="AF142" s="632"/>
      <c r="AG142" s="632"/>
      <c r="AH142" s="632"/>
      <c r="AI142" s="632"/>
    </row>
    <row r="143" spans="1:35" ht="15">
      <c r="A143" s="624" t="s">
        <v>1122</v>
      </c>
      <c r="B143" s="1024" t="s">
        <v>1296</v>
      </c>
      <c r="C143" s="1024"/>
      <c r="D143" s="1024"/>
      <c r="E143" s="1024"/>
      <c r="F143" s="1024"/>
      <c r="G143" s="1024"/>
      <c r="H143" s="1024"/>
      <c r="I143" s="1024"/>
      <c r="J143" s="1024"/>
      <c r="K143" s="1024"/>
      <c r="L143" s="1024"/>
      <c r="M143" s="1024"/>
      <c r="N143" s="1024"/>
      <c r="O143" s="1024"/>
      <c r="P143" s="1024"/>
      <c r="Q143" s="1024"/>
      <c r="R143" s="1024"/>
      <c r="S143" s="631"/>
      <c r="T143" s="631"/>
      <c r="U143" s="632"/>
      <c r="V143" s="632"/>
      <c r="W143" s="632"/>
      <c r="X143" s="632"/>
      <c r="Y143" s="632"/>
      <c r="Z143" s="632"/>
      <c r="AA143" s="632"/>
      <c r="AB143" s="632"/>
      <c r="AC143" s="632"/>
      <c r="AD143" s="632"/>
      <c r="AE143" s="632"/>
      <c r="AF143" s="632"/>
      <c r="AG143" s="632"/>
      <c r="AH143" s="632"/>
      <c r="AI143" s="632"/>
    </row>
    <row r="144" spans="1:35" ht="22.5">
      <c r="A144" s="253" t="s">
        <v>1121</v>
      </c>
      <c r="B144" s="1025" t="s">
        <v>57</v>
      </c>
      <c r="C144" s="1025"/>
      <c r="D144" s="1025"/>
      <c r="E144" s="1025"/>
      <c r="F144" s="1025"/>
      <c r="G144" s="1025"/>
      <c r="H144" s="1025"/>
      <c r="I144" s="1025"/>
      <c r="J144" s="1025"/>
      <c r="K144" s="1025"/>
      <c r="L144" s="1025"/>
      <c r="M144" s="1025"/>
      <c r="N144" s="1026" t="s">
        <v>1090</v>
      </c>
      <c r="O144" s="1026"/>
      <c r="P144" s="1026"/>
      <c r="Q144" s="1026"/>
      <c r="R144" s="1026"/>
      <c r="S144" s="1026"/>
      <c r="T144" s="1026"/>
      <c r="U144" s="1026"/>
      <c r="V144" s="1026"/>
      <c r="W144" s="1026"/>
      <c r="X144" s="1026"/>
      <c r="Y144" s="1026"/>
      <c r="Z144" s="1026"/>
      <c r="AA144" s="1026"/>
      <c r="AB144" s="1026"/>
      <c r="AC144" s="1026"/>
      <c r="AD144" s="1026"/>
      <c r="AE144" s="1026"/>
      <c r="AF144" s="1054" t="s">
        <v>1091</v>
      </c>
      <c r="AG144" s="1054"/>
      <c r="AH144" s="1054"/>
      <c r="AI144" s="1054"/>
    </row>
    <row r="145" spans="1:35" ht="15">
      <c r="A145" s="1046" t="s">
        <v>1125</v>
      </c>
      <c r="B145" s="1039" t="s">
        <v>1092</v>
      </c>
      <c r="C145" s="1039"/>
      <c r="D145" s="1039"/>
      <c r="E145" s="1039"/>
      <c r="F145" s="1039"/>
      <c r="G145" s="1016" t="s">
        <v>1093</v>
      </c>
      <c r="H145" s="1016"/>
      <c r="I145" s="1327" t="s">
        <v>1094</v>
      </c>
      <c r="J145" s="1327" t="s">
        <v>1095</v>
      </c>
      <c r="K145" s="1325" t="s">
        <v>1533</v>
      </c>
      <c r="L145" s="1326" t="s">
        <v>1096</v>
      </c>
      <c r="M145" s="1326" t="s">
        <v>1097</v>
      </c>
      <c r="N145" s="1324" t="s">
        <v>1098</v>
      </c>
      <c r="O145" s="1324"/>
      <c r="P145" s="1324" t="s">
        <v>1099</v>
      </c>
      <c r="Q145" s="1324"/>
      <c r="R145" s="1324" t="s">
        <v>1100</v>
      </c>
      <c r="S145" s="1324"/>
      <c r="T145" s="1324" t="s">
        <v>1101</v>
      </c>
      <c r="U145" s="1324"/>
      <c r="V145" s="1324" t="s">
        <v>1102</v>
      </c>
      <c r="W145" s="1324"/>
      <c r="X145" s="1324" t="s">
        <v>1103</v>
      </c>
      <c r="Y145" s="1324"/>
      <c r="Z145" s="1324" t="s">
        <v>1104</v>
      </c>
      <c r="AA145" s="1324"/>
      <c r="AB145" s="1324" t="s">
        <v>1105</v>
      </c>
      <c r="AC145" s="1324"/>
      <c r="AD145" s="1324" t="s">
        <v>1106</v>
      </c>
      <c r="AE145" s="1324"/>
      <c r="AF145" s="1057" t="s">
        <v>1107</v>
      </c>
      <c r="AG145" s="1018" t="s">
        <v>1108</v>
      </c>
      <c r="AH145" s="1041" t="s">
        <v>1109</v>
      </c>
      <c r="AI145" s="1018" t="s">
        <v>1110</v>
      </c>
    </row>
    <row r="146" spans="1:35" ht="27">
      <c r="A146" s="1046"/>
      <c r="B146" s="1039"/>
      <c r="C146" s="1039"/>
      <c r="D146" s="1039"/>
      <c r="E146" s="1039"/>
      <c r="F146" s="1039"/>
      <c r="G146" s="1016"/>
      <c r="H146" s="1016"/>
      <c r="I146" s="1327" t="s">
        <v>1094</v>
      </c>
      <c r="J146" s="1327"/>
      <c r="K146" s="1325"/>
      <c r="L146" s="1326"/>
      <c r="M146" s="1326"/>
      <c r="N146" s="755" t="s">
        <v>1111</v>
      </c>
      <c r="O146" s="756" t="s">
        <v>1112</v>
      </c>
      <c r="P146" s="755" t="s">
        <v>1111</v>
      </c>
      <c r="Q146" s="756" t="s">
        <v>1112</v>
      </c>
      <c r="R146" s="755" t="s">
        <v>1111</v>
      </c>
      <c r="S146" s="756" t="s">
        <v>1112</v>
      </c>
      <c r="T146" s="755" t="s">
        <v>1111</v>
      </c>
      <c r="U146" s="756" t="s">
        <v>1112</v>
      </c>
      <c r="V146" s="755" t="s">
        <v>1111</v>
      </c>
      <c r="W146" s="756" t="s">
        <v>1112</v>
      </c>
      <c r="X146" s="755" t="s">
        <v>1111</v>
      </c>
      <c r="Y146" s="756" t="s">
        <v>1112</v>
      </c>
      <c r="Z146" s="755" t="s">
        <v>1111</v>
      </c>
      <c r="AA146" s="756" t="s">
        <v>1113</v>
      </c>
      <c r="AB146" s="755" t="s">
        <v>1111</v>
      </c>
      <c r="AC146" s="756" t="s">
        <v>1113</v>
      </c>
      <c r="AD146" s="755" t="s">
        <v>1111</v>
      </c>
      <c r="AE146" s="756" t="s">
        <v>1113</v>
      </c>
      <c r="AF146" s="1057"/>
      <c r="AG146" s="1018"/>
      <c r="AH146" s="1041"/>
      <c r="AI146" s="1018"/>
    </row>
    <row r="147" spans="1:35" ht="45">
      <c r="A147" s="630" t="s">
        <v>1297</v>
      </c>
      <c r="B147" s="1045" t="s">
        <v>481</v>
      </c>
      <c r="C147" s="1045"/>
      <c r="D147" s="1045"/>
      <c r="E147" s="1045"/>
      <c r="F147" s="1045"/>
      <c r="G147" s="1017" t="s">
        <v>482</v>
      </c>
      <c r="H147" s="1017"/>
      <c r="I147" s="621">
        <v>750</v>
      </c>
      <c r="J147" s="757">
        <v>800</v>
      </c>
      <c r="K147" s="262">
        <v>5</v>
      </c>
      <c r="L147" s="263"/>
      <c r="M147" s="263"/>
      <c r="N147" s="264" t="e">
        <f>N149+N155+#REF!</f>
        <v>#REF!</v>
      </c>
      <c r="O147" s="264" t="e">
        <f>O149+O155+#REF!</f>
        <v>#REF!</v>
      </c>
      <c r="P147" s="264" t="e">
        <f>P149+P155+#REF!</f>
        <v>#REF!</v>
      </c>
      <c r="Q147" s="264" t="e">
        <f>Q149+Q155+#REF!</f>
        <v>#REF!</v>
      </c>
      <c r="R147" s="264" t="e">
        <f>R149+R155+#REF!</f>
        <v>#REF!</v>
      </c>
      <c r="S147" s="264" t="e">
        <f>S149+S155+#REF!</f>
        <v>#REF!</v>
      </c>
      <c r="T147" s="264" t="e">
        <f>T149+T155+#REF!</f>
        <v>#REF!</v>
      </c>
      <c r="U147" s="264" t="e">
        <f>U149+U155+#REF!</f>
        <v>#REF!</v>
      </c>
      <c r="V147" s="264" t="e">
        <f>V149+V155+#REF!</f>
        <v>#REF!</v>
      </c>
      <c r="W147" s="264" t="e">
        <f>W149+W155+#REF!</f>
        <v>#REF!</v>
      </c>
      <c r="X147" s="264" t="e">
        <f>X149+X155+#REF!</f>
        <v>#REF!</v>
      </c>
      <c r="Y147" s="264" t="e">
        <f>Y149+Y155+#REF!</f>
        <v>#REF!</v>
      </c>
      <c r="Z147" s="264" t="e">
        <f>Z149+Z155+#REF!</f>
        <v>#REF!</v>
      </c>
      <c r="AA147" s="264" t="e">
        <f>AA149+AA155+#REF!</f>
        <v>#REF!</v>
      </c>
      <c r="AB147" s="264" t="e">
        <f>AB149+AB155+#REF!</f>
        <v>#REF!</v>
      </c>
      <c r="AC147" s="264" t="e">
        <f>AC149+AC155+#REF!</f>
        <v>#REF!</v>
      </c>
      <c r="AD147" s="264" t="e">
        <f>+AD149+AD155+#REF!</f>
        <v>#REF!</v>
      </c>
      <c r="AE147" s="264" t="e">
        <f>AE149+AE155+#REF!</f>
        <v>#REF!</v>
      </c>
      <c r="AF147" s="265" t="e">
        <f>AF149+AF155+#REF!</f>
        <v>#REF!</v>
      </c>
      <c r="AG147" s="265"/>
      <c r="AH147" s="265"/>
      <c r="AI147" s="266"/>
    </row>
    <row r="148" spans="1:35" ht="15">
      <c r="A148" s="1028"/>
      <c r="B148" s="1028"/>
      <c r="C148" s="1028"/>
      <c r="D148" s="1028"/>
      <c r="E148" s="1028"/>
      <c r="F148" s="1028"/>
      <c r="G148" s="1028"/>
      <c r="H148" s="1028"/>
      <c r="I148" s="1028"/>
      <c r="J148" s="1028"/>
      <c r="K148" s="1028"/>
      <c r="L148" s="1028"/>
      <c r="M148" s="1028"/>
      <c r="N148" s="1028"/>
      <c r="O148" s="1028"/>
      <c r="P148" s="1028"/>
      <c r="Q148" s="1028"/>
      <c r="R148" s="1028"/>
      <c r="S148" s="1028"/>
      <c r="T148" s="1028"/>
      <c r="U148" s="1028"/>
      <c r="V148" s="1028"/>
      <c r="W148" s="1028"/>
      <c r="X148" s="1028"/>
      <c r="Y148" s="1028"/>
      <c r="Z148" s="1028"/>
      <c r="AA148" s="1028"/>
      <c r="AB148" s="1028"/>
      <c r="AC148" s="1028"/>
      <c r="AD148" s="1028"/>
      <c r="AE148" s="1028"/>
      <c r="AF148" s="1028"/>
      <c r="AG148" s="1028"/>
      <c r="AH148" s="1028"/>
      <c r="AI148" s="1028"/>
    </row>
    <row r="149" spans="1:35" ht="67.5">
      <c r="A149" s="267" t="s">
        <v>17</v>
      </c>
      <c r="B149" s="268" t="s">
        <v>1114</v>
      </c>
      <c r="C149" s="268" t="s">
        <v>1115</v>
      </c>
      <c r="D149" s="268" t="s">
        <v>1116</v>
      </c>
      <c r="E149" s="268" t="s">
        <v>1117</v>
      </c>
      <c r="F149" s="268" t="s">
        <v>1118</v>
      </c>
      <c r="G149" s="269" t="s">
        <v>1129</v>
      </c>
      <c r="H149" s="268" t="s">
        <v>1119</v>
      </c>
      <c r="I149" s="270"/>
      <c r="J149" s="270"/>
      <c r="K149" s="270"/>
      <c r="L149" s="270"/>
      <c r="M149" s="270"/>
      <c r="N149" s="271"/>
      <c r="O149" s="272"/>
      <c r="P149" s="271"/>
      <c r="Q149" s="272"/>
      <c r="R149" s="271"/>
      <c r="S149" s="272"/>
      <c r="T149" s="271"/>
      <c r="U149" s="272"/>
      <c r="V149" s="271"/>
      <c r="W149" s="272"/>
      <c r="X149" s="271"/>
      <c r="Y149" s="272"/>
      <c r="Z149" s="271"/>
      <c r="AA149" s="272"/>
      <c r="AB149" s="271"/>
      <c r="AC149" s="272"/>
      <c r="AD149" s="273"/>
      <c r="AE149" s="272"/>
      <c r="AF149" s="274">
        <v>500</v>
      </c>
      <c r="AG149" s="751"/>
      <c r="AH149" s="751"/>
      <c r="AI149" s="275"/>
    </row>
    <row r="150" spans="1:35" ht="33.75">
      <c r="A150" s="1023" t="s">
        <v>1298</v>
      </c>
      <c r="B150" s="1023"/>
      <c r="C150" s="255" t="s">
        <v>1299</v>
      </c>
      <c r="D150" s="255"/>
      <c r="E150" s="1036"/>
      <c r="F150" s="1085"/>
      <c r="G150" s="1022" t="s">
        <v>488</v>
      </c>
      <c r="H150" s="1022" t="s">
        <v>489</v>
      </c>
      <c r="I150" s="1330">
        <v>0</v>
      </c>
      <c r="J150" s="1331">
        <v>4</v>
      </c>
      <c r="K150" s="1064">
        <v>4</v>
      </c>
      <c r="L150" s="1064"/>
      <c r="M150" s="734">
        <v>1</v>
      </c>
      <c r="N150" s="1030" t="s">
        <v>1300</v>
      </c>
      <c r="O150" s="249"/>
      <c r="P150" s="251"/>
      <c r="Q150" s="250"/>
      <c r="R150" s="1031"/>
      <c r="S150" s="250"/>
      <c r="T150" s="250"/>
      <c r="U150" s="250"/>
      <c r="V150" s="250"/>
      <c r="W150" s="250"/>
      <c r="X150" s="250"/>
      <c r="Y150" s="250"/>
      <c r="Z150" s="250"/>
      <c r="AA150" s="250"/>
      <c r="AB150" s="250"/>
      <c r="AC150" s="250"/>
      <c r="AD150" s="1031"/>
      <c r="AE150" s="1031"/>
      <c r="AF150" s="1033"/>
      <c r="AG150" s="1032"/>
      <c r="AH150" s="1032"/>
      <c r="AI150" s="1020" t="s">
        <v>1301</v>
      </c>
    </row>
    <row r="151" spans="1:35" ht="45">
      <c r="A151" s="1023"/>
      <c r="B151" s="1023"/>
      <c r="C151" s="255" t="s">
        <v>1302</v>
      </c>
      <c r="D151" s="255"/>
      <c r="E151" s="1036"/>
      <c r="F151" s="1085"/>
      <c r="G151" s="1022"/>
      <c r="H151" s="1022"/>
      <c r="I151" s="1330"/>
      <c r="J151" s="1331"/>
      <c r="K151" s="1064"/>
      <c r="L151" s="1064"/>
      <c r="M151" s="734">
        <v>1</v>
      </c>
      <c r="N151" s="1030"/>
      <c r="O151" s="249"/>
      <c r="P151" s="625"/>
      <c r="Q151" s="250"/>
      <c r="R151" s="1031"/>
      <c r="S151" s="250"/>
      <c r="T151" s="250"/>
      <c r="U151" s="250"/>
      <c r="V151" s="250"/>
      <c r="W151" s="250"/>
      <c r="X151" s="250"/>
      <c r="Y151" s="250"/>
      <c r="Z151" s="250"/>
      <c r="AA151" s="250"/>
      <c r="AB151" s="250"/>
      <c r="AC151" s="250"/>
      <c r="AD151" s="1031"/>
      <c r="AE151" s="1031"/>
      <c r="AF151" s="1033"/>
      <c r="AG151" s="1032"/>
      <c r="AH151" s="1032"/>
      <c r="AI151" s="1020"/>
    </row>
    <row r="152" spans="1:35" ht="33.75">
      <c r="A152" s="1023"/>
      <c r="B152" s="1023"/>
      <c r="C152" s="255" t="s">
        <v>1303</v>
      </c>
      <c r="D152" s="255"/>
      <c r="E152" s="1036"/>
      <c r="F152" s="1085"/>
      <c r="G152" s="1022"/>
      <c r="H152" s="1022"/>
      <c r="I152" s="1330"/>
      <c r="J152" s="1331"/>
      <c r="K152" s="1064"/>
      <c r="L152" s="1064"/>
      <c r="M152" s="734">
        <v>1</v>
      </c>
      <c r="N152" s="1030"/>
      <c r="O152" s="249"/>
      <c r="P152" s="251"/>
      <c r="Q152" s="250"/>
      <c r="R152" s="1031"/>
      <c r="S152" s="250"/>
      <c r="T152" s="250"/>
      <c r="U152" s="250"/>
      <c r="V152" s="250"/>
      <c r="W152" s="250"/>
      <c r="X152" s="250"/>
      <c r="Y152" s="250"/>
      <c r="Z152" s="250"/>
      <c r="AA152" s="250"/>
      <c r="AB152" s="250"/>
      <c r="AC152" s="250"/>
      <c r="AD152" s="1031"/>
      <c r="AE152" s="1031"/>
      <c r="AF152" s="1033"/>
      <c r="AG152" s="1032"/>
      <c r="AH152" s="1032"/>
      <c r="AI152" s="1020"/>
    </row>
    <row r="153" spans="1:35" ht="33.75">
      <c r="A153" s="1023"/>
      <c r="B153" s="1023"/>
      <c r="C153" s="255" t="s">
        <v>1304</v>
      </c>
      <c r="D153" s="255"/>
      <c r="E153" s="1036"/>
      <c r="F153" s="1085"/>
      <c r="G153" s="1022"/>
      <c r="H153" s="1022"/>
      <c r="I153" s="1330"/>
      <c r="J153" s="1331"/>
      <c r="K153" s="1064"/>
      <c r="L153" s="1064"/>
      <c r="M153" s="734">
        <v>1</v>
      </c>
      <c r="N153" s="1030"/>
      <c r="O153" s="249"/>
      <c r="P153" s="251"/>
      <c r="Q153" s="250"/>
      <c r="R153" s="1031"/>
      <c r="S153" s="250"/>
      <c r="T153" s="250"/>
      <c r="U153" s="250"/>
      <c r="V153" s="250"/>
      <c r="W153" s="250"/>
      <c r="X153" s="250"/>
      <c r="Y153" s="250"/>
      <c r="Z153" s="250"/>
      <c r="AA153" s="250"/>
      <c r="AB153" s="250"/>
      <c r="AC153" s="250"/>
      <c r="AD153" s="1031"/>
      <c r="AE153" s="1031"/>
      <c r="AF153" s="1033"/>
      <c r="AG153" s="1032"/>
      <c r="AH153" s="1032"/>
      <c r="AI153" s="1020"/>
    </row>
    <row r="154" spans="1:35" ht="15">
      <c r="A154" s="1332"/>
      <c r="B154" s="1332"/>
      <c r="C154" s="1332"/>
      <c r="D154" s="1332"/>
      <c r="E154" s="1332"/>
      <c r="F154" s="1332"/>
      <c r="G154" s="1332"/>
      <c r="H154" s="1332"/>
      <c r="I154" s="1332"/>
      <c r="J154" s="1332"/>
      <c r="K154" s="1332"/>
      <c r="L154" s="1332"/>
      <c r="M154" s="1332"/>
      <c r="N154" s="1332"/>
      <c r="O154" s="1332"/>
      <c r="P154" s="1332"/>
      <c r="Q154" s="1332"/>
      <c r="R154" s="1332"/>
      <c r="S154" s="1332"/>
      <c r="T154" s="1332"/>
      <c r="U154" s="1332"/>
      <c r="V154" s="1332"/>
      <c r="W154" s="1332"/>
      <c r="X154" s="1332"/>
      <c r="Y154" s="1332"/>
      <c r="Z154" s="1332"/>
      <c r="AA154" s="1332"/>
      <c r="AB154" s="1332"/>
      <c r="AC154" s="1332"/>
      <c r="AD154" s="1332"/>
      <c r="AE154" s="1332"/>
      <c r="AF154" s="1332"/>
      <c r="AG154" s="1332"/>
      <c r="AH154" s="1332"/>
      <c r="AI154" s="1332"/>
    </row>
    <row r="155" spans="1:35" ht="67.5">
      <c r="A155" s="267" t="s">
        <v>17</v>
      </c>
      <c r="B155" s="268" t="s">
        <v>1114</v>
      </c>
      <c r="C155" s="268" t="s">
        <v>1115</v>
      </c>
      <c r="D155" s="268" t="s">
        <v>1120</v>
      </c>
      <c r="E155" s="268" t="s">
        <v>1117</v>
      </c>
      <c r="F155" s="268" t="s">
        <v>1118</v>
      </c>
      <c r="G155" s="269" t="s">
        <v>1128</v>
      </c>
      <c r="H155" s="268" t="s">
        <v>1119</v>
      </c>
      <c r="I155" s="276"/>
      <c r="J155" s="277"/>
      <c r="K155" s="277"/>
      <c r="L155" s="270"/>
      <c r="M155" s="270"/>
      <c r="N155" s="271">
        <v>0</v>
      </c>
      <c r="O155" s="272">
        <f>SUM(P156:P166)</f>
        <v>0</v>
      </c>
      <c r="P155" s="271">
        <v>0</v>
      </c>
      <c r="Q155" s="272">
        <f>SUM(R156:R166)</f>
        <v>0</v>
      </c>
      <c r="R155" s="271"/>
      <c r="S155" s="272"/>
      <c r="T155" s="271"/>
      <c r="U155" s="272"/>
      <c r="V155" s="271"/>
      <c r="W155" s="272"/>
      <c r="X155" s="271"/>
      <c r="Y155" s="272"/>
      <c r="Z155" s="271"/>
      <c r="AA155" s="272"/>
      <c r="AB155" s="271"/>
      <c r="AC155" s="272"/>
      <c r="AD155" s="271">
        <f>AE156</f>
        <v>0</v>
      </c>
      <c r="AE155" s="272">
        <f>AF156</f>
        <v>0</v>
      </c>
      <c r="AF155" s="274">
        <f>SUM(AG156:AG166)</f>
        <v>0</v>
      </c>
      <c r="AG155" s="751"/>
      <c r="AH155" s="751"/>
      <c r="AI155" s="275"/>
    </row>
    <row r="156" spans="1:35" ht="22.5">
      <c r="A156" s="1023" t="s">
        <v>1305</v>
      </c>
      <c r="B156" s="768"/>
      <c r="C156" s="255" t="s">
        <v>1306</v>
      </c>
      <c r="D156" s="255"/>
      <c r="E156" s="508"/>
      <c r="F156" s="639"/>
      <c r="G156" s="1336" t="s">
        <v>1307</v>
      </c>
      <c r="H156" s="1336" t="s">
        <v>1308</v>
      </c>
      <c r="I156" s="1337"/>
      <c r="J156" s="1085">
        <v>1</v>
      </c>
      <c r="K156" s="1085">
        <v>1</v>
      </c>
      <c r="L156" s="1290"/>
      <c r="M156" s="1335">
        <v>1</v>
      </c>
      <c r="N156" s="658"/>
      <c r="O156" s="626"/>
      <c r="P156" s="626"/>
      <c r="Q156" s="1031">
        <v>45000000</v>
      </c>
      <c r="R156" s="626"/>
      <c r="S156" s="626"/>
      <c r="T156" s="626"/>
      <c r="U156" s="626"/>
      <c r="V156" s="626"/>
      <c r="W156" s="626"/>
      <c r="X156" s="626"/>
      <c r="Y156" s="626"/>
      <c r="Z156" s="626"/>
      <c r="AA156" s="626"/>
      <c r="AB156" s="626"/>
      <c r="AC156" s="626"/>
      <c r="AD156" s="626"/>
      <c r="AE156" s="1031"/>
      <c r="AF156" s="1031"/>
      <c r="AG156" s="479"/>
      <c r="AH156" s="1032"/>
      <c r="AI156" s="1193" t="s">
        <v>190</v>
      </c>
    </row>
    <row r="157" spans="1:35" ht="45">
      <c r="A157" s="1023"/>
      <c r="B157" s="768"/>
      <c r="C157" s="255" t="s">
        <v>1309</v>
      </c>
      <c r="D157" s="255"/>
      <c r="E157" s="508"/>
      <c r="F157" s="639"/>
      <c r="G157" s="1336"/>
      <c r="H157" s="1336"/>
      <c r="I157" s="1337"/>
      <c r="J157" s="1334"/>
      <c r="K157" s="1334"/>
      <c r="L157" s="1290"/>
      <c r="M157" s="1290"/>
      <c r="N157" s="658"/>
      <c r="O157" s="626"/>
      <c r="P157" s="626"/>
      <c r="Q157" s="1031"/>
      <c r="R157" s="626"/>
      <c r="S157" s="626"/>
      <c r="T157" s="626"/>
      <c r="U157" s="626"/>
      <c r="V157" s="626"/>
      <c r="W157" s="626"/>
      <c r="X157" s="626"/>
      <c r="Y157" s="626"/>
      <c r="Z157" s="626"/>
      <c r="AA157" s="626"/>
      <c r="AB157" s="626"/>
      <c r="AC157" s="626"/>
      <c r="AD157" s="626"/>
      <c r="AE157" s="1031"/>
      <c r="AF157" s="1031"/>
      <c r="AG157" s="479"/>
      <c r="AH157" s="1032"/>
      <c r="AI157" s="1193"/>
    </row>
    <row r="158" spans="1:35" ht="22.5">
      <c r="A158" s="1023"/>
      <c r="B158" s="768"/>
      <c r="C158" s="255" t="s">
        <v>1310</v>
      </c>
      <c r="D158" s="255"/>
      <c r="E158" s="508"/>
      <c r="F158" s="639"/>
      <c r="G158" s="1336"/>
      <c r="H158" s="1336"/>
      <c r="I158" s="1337"/>
      <c r="J158" s="1334"/>
      <c r="K158" s="1334"/>
      <c r="L158" s="1290"/>
      <c r="M158" s="1290"/>
      <c r="N158" s="658"/>
      <c r="O158" s="626"/>
      <c r="P158" s="626"/>
      <c r="Q158" s="1031"/>
      <c r="R158" s="626"/>
      <c r="S158" s="626"/>
      <c r="T158" s="626"/>
      <c r="U158" s="626"/>
      <c r="V158" s="626"/>
      <c r="W158" s="626"/>
      <c r="X158" s="626"/>
      <c r="Y158" s="626"/>
      <c r="Z158" s="626"/>
      <c r="AA158" s="626"/>
      <c r="AB158" s="626"/>
      <c r="AC158" s="626"/>
      <c r="AD158" s="626"/>
      <c r="AE158" s="1031"/>
      <c r="AF158" s="1031"/>
      <c r="AG158" s="479"/>
      <c r="AH158" s="1032"/>
      <c r="AI158" s="1193"/>
    </row>
    <row r="159" spans="1:35" ht="22.5">
      <c r="A159" s="1023"/>
      <c r="B159" s="768"/>
      <c r="C159" s="255" t="s">
        <v>1311</v>
      </c>
      <c r="D159" s="255"/>
      <c r="E159" s="508"/>
      <c r="F159" s="639"/>
      <c r="G159" s="1336"/>
      <c r="H159" s="1336"/>
      <c r="I159" s="1337"/>
      <c r="J159" s="1334"/>
      <c r="K159" s="1334"/>
      <c r="L159" s="1290"/>
      <c r="M159" s="1290"/>
      <c r="N159" s="658"/>
      <c r="O159" s="626"/>
      <c r="P159" s="626"/>
      <c r="Q159" s="1031"/>
      <c r="R159" s="626"/>
      <c r="S159" s="626"/>
      <c r="T159" s="626"/>
      <c r="U159" s="626"/>
      <c r="V159" s="626"/>
      <c r="W159" s="626"/>
      <c r="X159" s="626"/>
      <c r="Y159" s="626"/>
      <c r="Z159" s="626"/>
      <c r="AA159" s="626"/>
      <c r="AB159" s="626"/>
      <c r="AC159" s="626"/>
      <c r="AD159" s="626"/>
      <c r="AE159" s="1031"/>
      <c r="AF159" s="1031"/>
      <c r="AG159" s="479"/>
      <c r="AH159" s="1032"/>
      <c r="AI159" s="1193"/>
    </row>
    <row r="160" spans="1:35" ht="22.5">
      <c r="A160" s="1023"/>
      <c r="B160" s="768"/>
      <c r="C160" s="255" t="s">
        <v>1312</v>
      </c>
      <c r="D160" s="255"/>
      <c r="E160" s="508"/>
      <c r="F160" s="639"/>
      <c r="G160" s="1336"/>
      <c r="H160" s="1336"/>
      <c r="I160" s="1337"/>
      <c r="J160" s="1334"/>
      <c r="K160" s="1334"/>
      <c r="L160" s="1290"/>
      <c r="M160" s="1290"/>
      <c r="N160" s="658"/>
      <c r="O160" s="626"/>
      <c r="P160" s="626"/>
      <c r="Q160" s="1031"/>
      <c r="R160" s="626"/>
      <c r="S160" s="626"/>
      <c r="T160" s="626"/>
      <c r="U160" s="626"/>
      <c r="V160" s="626"/>
      <c r="W160" s="626"/>
      <c r="X160" s="626"/>
      <c r="Y160" s="626"/>
      <c r="Z160" s="626"/>
      <c r="AA160" s="626"/>
      <c r="AB160" s="626"/>
      <c r="AC160" s="626"/>
      <c r="AD160" s="626"/>
      <c r="AE160" s="1031"/>
      <c r="AF160" s="1031"/>
      <c r="AG160" s="479"/>
      <c r="AH160" s="1032"/>
      <c r="AI160" s="1193"/>
    </row>
    <row r="161" spans="1:35" ht="22.5">
      <c r="A161" s="1023"/>
      <c r="B161" s="768"/>
      <c r="C161" s="255" t="s">
        <v>1313</v>
      </c>
      <c r="D161" s="255"/>
      <c r="E161" s="508"/>
      <c r="F161" s="639"/>
      <c r="G161" s="1336"/>
      <c r="H161" s="1336"/>
      <c r="I161" s="1337"/>
      <c r="J161" s="1334"/>
      <c r="K161" s="1334"/>
      <c r="L161" s="1290"/>
      <c r="M161" s="1290"/>
      <c r="N161" s="658"/>
      <c r="O161" s="626"/>
      <c r="P161" s="626"/>
      <c r="Q161" s="1031"/>
      <c r="R161" s="626"/>
      <c r="S161" s="626"/>
      <c r="T161" s="626"/>
      <c r="U161" s="626"/>
      <c r="V161" s="626"/>
      <c r="W161" s="626"/>
      <c r="X161" s="626"/>
      <c r="Y161" s="626"/>
      <c r="Z161" s="626"/>
      <c r="AA161" s="626"/>
      <c r="AB161" s="626"/>
      <c r="AC161" s="626"/>
      <c r="AD161" s="626"/>
      <c r="AE161" s="1031"/>
      <c r="AF161" s="1031"/>
      <c r="AG161" s="479"/>
      <c r="AH161" s="1032"/>
      <c r="AI161" s="1193"/>
    </row>
    <row r="162" spans="1:35" ht="22.5">
      <c r="A162" s="1023"/>
      <c r="B162" s="768"/>
      <c r="C162" s="255" t="s">
        <v>1314</v>
      </c>
      <c r="D162" s="255"/>
      <c r="E162" s="508"/>
      <c r="F162" s="639"/>
      <c r="G162" s="1336"/>
      <c r="H162" s="1336"/>
      <c r="I162" s="1337"/>
      <c r="J162" s="1334"/>
      <c r="K162" s="1334"/>
      <c r="L162" s="1290"/>
      <c r="M162" s="1290"/>
      <c r="N162" s="658"/>
      <c r="O162" s="626"/>
      <c r="P162" s="626"/>
      <c r="Q162" s="1031"/>
      <c r="R162" s="626"/>
      <c r="S162" s="626"/>
      <c r="T162" s="626"/>
      <c r="U162" s="626"/>
      <c r="V162" s="626"/>
      <c r="W162" s="626"/>
      <c r="X162" s="626"/>
      <c r="Y162" s="626"/>
      <c r="Z162" s="626"/>
      <c r="AA162" s="626"/>
      <c r="AB162" s="626"/>
      <c r="AC162" s="626"/>
      <c r="AD162" s="626"/>
      <c r="AE162" s="1031"/>
      <c r="AF162" s="1031"/>
      <c r="AG162" s="479"/>
      <c r="AH162" s="1032"/>
      <c r="AI162" s="1193"/>
    </row>
    <row r="163" spans="1:35" ht="22.5">
      <c r="A163" s="1023"/>
      <c r="B163" s="768"/>
      <c r="C163" s="255" t="s">
        <v>1315</v>
      </c>
      <c r="D163" s="255"/>
      <c r="E163" s="508"/>
      <c r="F163" s="639"/>
      <c r="G163" s="1336"/>
      <c r="H163" s="1336"/>
      <c r="I163" s="1337"/>
      <c r="J163" s="1334"/>
      <c r="K163" s="1334"/>
      <c r="L163" s="1290"/>
      <c r="M163" s="1290"/>
      <c r="N163" s="658"/>
      <c r="O163" s="626"/>
      <c r="P163" s="626"/>
      <c r="Q163" s="1031"/>
      <c r="R163" s="626"/>
      <c r="S163" s="626"/>
      <c r="T163" s="626"/>
      <c r="U163" s="626"/>
      <c r="V163" s="626"/>
      <c r="W163" s="626"/>
      <c r="X163" s="626"/>
      <c r="Y163" s="626"/>
      <c r="Z163" s="626"/>
      <c r="AA163" s="626"/>
      <c r="AB163" s="626"/>
      <c r="AC163" s="626"/>
      <c r="AD163" s="626"/>
      <c r="AE163" s="1031"/>
      <c r="AF163" s="1031"/>
      <c r="AG163" s="479"/>
      <c r="AH163" s="1032"/>
      <c r="AI163" s="1193"/>
    </row>
    <row r="164" spans="1:35" ht="33.75">
      <c r="A164" s="1023"/>
      <c r="B164" s="768"/>
      <c r="C164" s="255" t="s">
        <v>1316</v>
      </c>
      <c r="D164" s="255"/>
      <c r="E164" s="509"/>
      <c r="F164" s="639"/>
      <c r="G164" s="1336"/>
      <c r="H164" s="1336"/>
      <c r="I164" s="1337"/>
      <c r="J164" s="1334"/>
      <c r="K164" s="1334"/>
      <c r="L164" s="1290"/>
      <c r="M164" s="1290"/>
      <c r="N164" s="658"/>
      <c r="O164" s="626"/>
      <c r="P164" s="626"/>
      <c r="Q164" s="1031"/>
      <c r="R164" s="626"/>
      <c r="S164" s="626"/>
      <c r="T164" s="626"/>
      <c r="U164" s="626"/>
      <c r="V164" s="626"/>
      <c r="W164" s="626"/>
      <c r="X164" s="626"/>
      <c r="Y164" s="626"/>
      <c r="Z164" s="626"/>
      <c r="AA164" s="626"/>
      <c r="AB164" s="626"/>
      <c r="AC164" s="626"/>
      <c r="AD164" s="626"/>
      <c r="AE164" s="1031"/>
      <c r="AF164" s="1031"/>
      <c r="AG164" s="481"/>
      <c r="AH164" s="1032"/>
      <c r="AI164" s="1193"/>
    </row>
    <row r="165" spans="1:35" ht="56.25">
      <c r="A165" s="1023"/>
      <c r="B165" s="768"/>
      <c r="C165" s="517" t="s">
        <v>1317</v>
      </c>
      <c r="D165" s="255"/>
      <c r="E165" s="509"/>
      <c r="F165" s="639"/>
      <c r="G165" s="1336"/>
      <c r="H165" s="1336"/>
      <c r="I165" s="1337"/>
      <c r="J165" s="1334"/>
      <c r="K165" s="1334"/>
      <c r="L165" s="1290"/>
      <c r="M165" s="1290"/>
      <c r="N165" s="658"/>
      <c r="O165" s="626"/>
      <c r="P165" s="626"/>
      <c r="Q165" s="1031"/>
      <c r="R165" s="626"/>
      <c r="S165" s="626"/>
      <c r="T165" s="626"/>
      <c r="U165" s="626"/>
      <c r="V165" s="626"/>
      <c r="W165" s="626"/>
      <c r="X165" s="626"/>
      <c r="Y165" s="626"/>
      <c r="Z165" s="626"/>
      <c r="AA165" s="626"/>
      <c r="AB165" s="626"/>
      <c r="AC165" s="626"/>
      <c r="AD165" s="626"/>
      <c r="AE165" s="1031"/>
      <c r="AF165" s="1031"/>
      <c r="AG165" s="481"/>
      <c r="AH165" s="1032"/>
      <c r="AI165" s="1193"/>
    </row>
    <row r="166" spans="1:35" ht="56.25">
      <c r="A166" s="1023"/>
      <c r="B166" s="768"/>
      <c r="C166" s="255" t="s">
        <v>1318</v>
      </c>
      <c r="D166" s="255"/>
      <c r="E166" s="509"/>
      <c r="F166" s="639"/>
      <c r="G166" s="1336"/>
      <c r="H166" s="1336"/>
      <c r="I166" s="1337"/>
      <c r="J166" s="1334"/>
      <c r="K166" s="1334"/>
      <c r="L166" s="1290"/>
      <c r="M166" s="1290"/>
      <c r="N166" s="658"/>
      <c r="O166" s="626"/>
      <c r="P166" s="626"/>
      <c r="Q166" s="1031"/>
      <c r="R166" s="626"/>
      <c r="S166" s="626"/>
      <c r="T166" s="626"/>
      <c r="U166" s="626"/>
      <c r="V166" s="626"/>
      <c r="W166" s="626"/>
      <c r="X166" s="626"/>
      <c r="Y166" s="626"/>
      <c r="Z166" s="626"/>
      <c r="AA166" s="626"/>
      <c r="AB166" s="626"/>
      <c r="AC166" s="626"/>
      <c r="AD166" s="626"/>
      <c r="AE166" s="1031"/>
      <c r="AF166" s="1031"/>
      <c r="AG166" s="481"/>
      <c r="AH166" s="1032"/>
      <c r="AI166" s="1193"/>
    </row>
    <row r="167" spans="1:35" ht="15">
      <c r="A167" s="764"/>
      <c r="B167" s="764"/>
      <c r="C167" s="764"/>
      <c r="D167" s="764"/>
      <c r="E167" s="764"/>
      <c r="F167" s="764"/>
      <c r="G167" s="764"/>
      <c r="H167" s="764"/>
      <c r="I167" s="764"/>
      <c r="J167" s="764"/>
      <c r="K167" s="764"/>
      <c r="L167" s="764"/>
      <c r="M167" s="764"/>
      <c r="N167" s="764"/>
      <c r="O167" s="764"/>
      <c r="P167" s="764"/>
      <c r="Q167" s="764"/>
      <c r="R167" s="764"/>
      <c r="S167" s="764"/>
      <c r="T167" s="764"/>
      <c r="U167" s="764"/>
      <c r="V167" s="764"/>
      <c r="W167" s="764"/>
      <c r="X167" s="764"/>
      <c r="Y167" s="764"/>
      <c r="Z167" s="764"/>
      <c r="AA167" s="764"/>
      <c r="AB167" s="764"/>
      <c r="AC167" s="764"/>
      <c r="AD167" s="764"/>
      <c r="AE167" s="764"/>
      <c r="AF167" s="764"/>
      <c r="AG167" s="764"/>
      <c r="AH167" s="764"/>
      <c r="AI167" s="764"/>
    </row>
    <row r="168" spans="1:35" ht="15">
      <c r="A168" s="253" t="s">
        <v>1089</v>
      </c>
      <c r="B168" s="1024" t="s">
        <v>56</v>
      </c>
      <c r="C168" s="1024"/>
      <c r="D168" s="1024"/>
      <c r="E168" s="1024"/>
      <c r="F168" s="1024"/>
      <c r="G168" s="1024"/>
      <c r="H168" s="1024"/>
      <c r="I168" s="1024"/>
      <c r="J168" s="1024"/>
      <c r="K168" s="1024"/>
      <c r="L168" s="1024"/>
      <c r="M168" s="1024"/>
      <c r="N168" s="1024"/>
      <c r="O168" s="1024"/>
      <c r="P168" s="1024"/>
      <c r="Q168" s="1024"/>
      <c r="R168" s="1024"/>
      <c r="S168" s="278"/>
      <c r="T168" s="1047"/>
      <c r="U168" s="1048"/>
      <c r="V168" s="1048"/>
      <c r="W168" s="1048"/>
      <c r="X168" s="1048"/>
      <c r="Y168" s="1048"/>
      <c r="Z168" s="1048"/>
      <c r="AA168" s="1048"/>
      <c r="AB168" s="1048"/>
      <c r="AC168" s="1048"/>
      <c r="AD168" s="1048"/>
      <c r="AE168" s="1048"/>
      <c r="AF168" s="1048"/>
      <c r="AG168" s="1048"/>
      <c r="AH168" s="1048"/>
      <c r="AI168" s="1048"/>
    </row>
    <row r="169" spans="1:35" ht="15">
      <c r="A169" s="624" t="s">
        <v>1123</v>
      </c>
      <c r="B169" s="1024" t="s">
        <v>1284</v>
      </c>
      <c r="C169" s="1024"/>
      <c r="D169" s="1024"/>
      <c r="E169" s="1024"/>
      <c r="F169" s="1024"/>
      <c r="G169" s="1024"/>
      <c r="H169" s="1024"/>
      <c r="I169" s="1024"/>
      <c r="J169" s="1024"/>
      <c r="K169" s="1024"/>
      <c r="L169" s="1024"/>
      <c r="M169" s="1024"/>
      <c r="N169" s="1024"/>
      <c r="O169" s="1024"/>
      <c r="P169" s="1024"/>
      <c r="Q169" s="1024"/>
      <c r="R169" s="1024"/>
      <c r="S169" s="631"/>
      <c r="T169" s="631"/>
      <c r="U169" s="632"/>
      <c r="V169" s="632"/>
      <c r="W169" s="632"/>
      <c r="X169" s="632"/>
      <c r="Y169" s="632"/>
      <c r="Z169" s="632"/>
      <c r="AA169" s="632"/>
      <c r="AB169" s="632"/>
      <c r="AC169" s="632"/>
      <c r="AD169" s="632"/>
      <c r="AE169" s="632"/>
      <c r="AF169" s="632"/>
      <c r="AG169" s="632"/>
      <c r="AH169" s="632"/>
      <c r="AI169" s="632"/>
    </row>
    <row r="170" spans="1:35" ht="15">
      <c r="A170" s="624" t="s">
        <v>1122</v>
      </c>
      <c r="B170" s="1024" t="s">
        <v>1319</v>
      </c>
      <c r="C170" s="1024"/>
      <c r="D170" s="1024"/>
      <c r="E170" s="1024"/>
      <c r="F170" s="1024"/>
      <c r="G170" s="1024"/>
      <c r="H170" s="1024"/>
      <c r="I170" s="1024"/>
      <c r="J170" s="1024"/>
      <c r="K170" s="1024"/>
      <c r="L170" s="1024"/>
      <c r="M170" s="1024"/>
      <c r="N170" s="1024"/>
      <c r="O170" s="1024"/>
      <c r="P170" s="1024"/>
      <c r="Q170" s="1024"/>
      <c r="R170" s="1024"/>
      <c r="S170" s="631"/>
      <c r="T170" s="631"/>
      <c r="U170" s="632"/>
      <c r="V170" s="632"/>
      <c r="W170" s="632"/>
      <c r="X170" s="632"/>
      <c r="Y170" s="632"/>
      <c r="Z170" s="632"/>
      <c r="AA170" s="632"/>
      <c r="AB170" s="632"/>
      <c r="AC170" s="632"/>
      <c r="AD170" s="632"/>
      <c r="AE170" s="632"/>
      <c r="AF170" s="632"/>
      <c r="AG170" s="632"/>
      <c r="AH170" s="632"/>
      <c r="AI170" s="632"/>
    </row>
    <row r="171" spans="1:35" ht="22.5">
      <c r="A171" s="253" t="s">
        <v>1121</v>
      </c>
      <c r="B171" s="1025" t="s">
        <v>57</v>
      </c>
      <c r="C171" s="1025"/>
      <c r="D171" s="1025"/>
      <c r="E171" s="1025"/>
      <c r="F171" s="1025"/>
      <c r="G171" s="1025"/>
      <c r="H171" s="1025"/>
      <c r="I171" s="1025"/>
      <c r="J171" s="1025"/>
      <c r="K171" s="1025"/>
      <c r="L171" s="1025"/>
      <c r="M171" s="1025"/>
      <c r="N171" s="1026" t="s">
        <v>1090</v>
      </c>
      <c r="O171" s="1026"/>
      <c r="P171" s="1026"/>
      <c r="Q171" s="1026"/>
      <c r="R171" s="1026"/>
      <c r="S171" s="1026"/>
      <c r="T171" s="1026"/>
      <c r="U171" s="1026"/>
      <c r="V171" s="1026"/>
      <c r="W171" s="1026"/>
      <c r="X171" s="1026"/>
      <c r="Y171" s="1026"/>
      <c r="Z171" s="1026"/>
      <c r="AA171" s="1026"/>
      <c r="AB171" s="1026"/>
      <c r="AC171" s="1026"/>
      <c r="AD171" s="1026"/>
      <c r="AE171" s="1026"/>
      <c r="AF171" s="1054" t="s">
        <v>1091</v>
      </c>
      <c r="AG171" s="1054"/>
      <c r="AH171" s="1054"/>
      <c r="AI171" s="1054"/>
    </row>
    <row r="172" spans="1:35" ht="15">
      <c r="A172" s="1046" t="s">
        <v>1125</v>
      </c>
      <c r="B172" s="1039" t="s">
        <v>1092</v>
      </c>
      <c r="C172" s="1039"/>
      <c r="D172" s="1039"/>
      <c r="E172" s="1039"/>
      <c r="F172" s="1039"/>
      <c r="G172" s="1016" t="s">
        <v>1093</v>
      </c>
      <c r="H172" s="1016"/>
      <c r="I172" s="1327" t="s">
        <v>1094</v>
      </c>
      <c r="J172" s="1327" t="s">
        <v>1095</v>
      </c>
      <c r="K172" s="1325" t="s">
        <v>1533</v>
      </c>
      <c r="L172" s="1326" t="s">
        <v>1096</v>
      </c>
      <c r="M172" s="1326" t="s">
        <v>1097</v>
      </c>
      <c r="N172" s="1324" t="s">
        <v>1098</v>
      </c>
      <c r="O172" s="1324"/>
      <c r="P172" s="1324" t="s">
        <v>1099</v>
      </c>
      <c r="Q172" s="1324"/>
      <c r="R172" s="1324" t="s">
        <v>1100</v>
      </c>
      <c r="S172" s="1324"/>
      <c r="T172" s="1324" t="s">
        <v>1101</v>
      </c>
      <c r="U172" s="1324"/>
      <c r="V172" s="1324" t="s">
        <v>1102</v>
      </c>
      <c r="W172" s="1324"/>
      <c r="X172" s="1324" t="s">
        <v>1103</v>
      </c>
      <c r="Y172" s="1324"/>
      <c r="Z172" s="1324" t="s">
        <v>1104</v>
      </c>
      <c r="AA172" s="1324"/>
      <c r="AB172" s="1324" t="s">
        <v>1105</v>
      </c>
      <c r="AC172" s="1324"/>
      <c r="AD172" s="1324" t="s">
        <v>1106</v>
      </c>
      <c r="AE172" s="1324"/>
      <c r="AF172" s="1057" t="s">
        <v>1107</v>
      </c>
      <c r="AG172" s="1018" t="s">
        <v>1108</v>
      </c>
      <c r="AH172" s="1041" t="s">
        <v>1109</v>
      </c>
      <c r="AI172" s="1018" t="s">
        <v>1110</v>
      </c>
    </row>
    <row r="173" spans="1:35" ht="27">
      <c r="A173" s="1046"/>
      <c r="B173" s="1039"/>
      <c r="C173" s="1039"/>
      <c r="D173" s="1039"/>
      <c r="E173" s="1039"/>
      <c r="F173" s="1039"/>
      <c r="G173" s="1016"/>
      <c r="H173" s="1016"/>
      <c r="I173" s="1327" t="s">
        <v>1094</v>
      </c>
      <c r="J173" s="1327"/>
      <c r="K173" s="1325"/>
      <c r="L173" s="1326"/>
      <c r="M173" s="1326"/>
      <c r="N173" s="755" t="s">
        <v>1111</v>
      </c>
      <c r="O173" s="756" t="s">
        <v>1112</v>
      </c>
      <c r="P173" s="755" t="s">
        <v>1111</v>
      </c>
      <c r="Q173" s="756" t="s">
        <v>1112</v>
      </c>
      <c r="R173" s="755" t="s">
        <v>1111</v>
      </c>
      <c r="S173" s="756" t="s">
        <v>1112</v>
      </c>
      <c r="T173" s="755" t="s">
        <v>1111</v>
      </c>
      <c r="U173" s="756" t="s">
        <v>1112</v>
      </c>
      <c r="V173" s="755" t="s">
        <v>1111</v>
      </c>
      <c r="W173" s="756" t="s">
        <v>1112</v>
      </c>
      <c r="X173" s="755" t="s">
        <v>1111</v>
      </c>
      <c r="Y173" s="756" t="s">
        <v>1112</v>
      </c>
      <c r="Z173" s="755" t="s">
        <v>1111</v>
      </c>
      <c r="AA173" s="756" t="s">
        <v>1113</v>
      </c>
      <c r="AB173" s="755" t="s">
        <v>1111</v>
      </c>
      <c r="AC173" s="756" t="s">
        <v>1113</v>
      </c>
      <c r="AD173" s="755" t="s">
        <v>1111</v>
      </c>
      <c r="AE173" s="756" t="s">
        <v>1113</v>
      </c>
      <c r="AF173" s="1057"/>
      <c r="AG173" s="1018"/>
      <c r="AH173" s="1041"/>
      <c r="AI173" s="1018"/>
    </row>
    <row r="174" spans="1:35" ht="22.5">
      <c r="A174" s="630" t="s">
        <v>1320</v>
      </c>
      <c r="B174" s="1045" t="s">
        <v>1321</v>
      </c>
      <c r="C174" s="1045"/>
      <c r="D174" s="1045"/>
      <c r="E174" s="1045"/>
      <c r="F174" s="1045"/>
      <c r="G174" s="1017" t="s">
        <v>453</v>
      </c>
      <c r="H174" s="1017"/>
      <c r="I174" s="621">
        <v>0</v>
      </c>
      <c r="J174" s="757">
        <v>1</v>
      </c>
      <c r="K174" s="262">
        <v>1</v>
      </c>
      <c r="L174" s="263"/>
      <c r="M174" s="263"/>
      <c r="N174" s="264">
        <v>0</v>
      </c>
      <c r="O174" s="264">
        <v>0</v>
      </c>
      <c r="P174" s="264">
        <v>0</v>
      </c>
      <c r="Q174" s="264">
        <v>0</v>
      </c>
      <c r="R174" s="264">
        <v>0</v>
      </c>
      <c r="S174" s="264">
        <v>0</v>
      </c>
      <c r="T174" s="264">
        <v>0</v>
      </c>
      <c r="U174" s="264">
        <v>0</v>
      </c>
      <c r="V174" s="264">
        <v>0</v>
      </c>
      <c r="W174" s="264">
        <v>0</v>
      </c>
      <c r="X174" s="264">
        <v>0</v>
      </c>
      <c r="Y174" s="264">
        <v>0</v>
      </c>
      <c r="Z174" s="264">
        <v>0</v>
      </c>
      <c r="AA174" s="264">
        <v>0</v>
      </c>
      <c r="AB174" s="264">
        <v>0</v>
      </c>
      <c r="AC174" s="264">
        <v>0</v>
      </c>
      <c r="AD174" s="264">
        <v>25000000</v>
      </c>
      <c r="AE174" s="264">
        <v>0</v>
      </c>
      <c r="AF174" s="265"/>
      <c r="AG174" s="265"/>
      <c r="AH174" s="265"/>
      <c r="AI174" s="266"/>
    </row>
    <row r="175" spans="1:35" ht="15">
      <c r="A175" s="1028"/>
      <c r="B175" s="1028"/>
      <c r="C175" s="1028"/>
      <c r="D175" s="1028"/>
      <c r="E175" s="1028"/>
      <c r="F175" s="1028"/>
      <c r="G175" s="1028"/>
      <c r="H175" s="1028"/>
      <c r="I175" s="1028"/>
      <c r="J175" s="1028"/>
      <c r="K175" s="1028"/>
      <c r="L175" s="1028"/>
      <c r="M175" s="1028"/>
      <c r="N175" s="1028"/>
      <c r="O175" s="1028"/>
      <c r="P175" s="1028"/>
      <c r="Q175" s="1028"/>
      <c r="R175" s="1028"/>
      <c r="S175" s="1028"/>
      <c r="T175" s="1028"/>
      <c r="U175" s="1028"/>
      <c r="V175" s="1028"/>
      <c r="W175" s="1028"/>
      <c r="X175" s="1028"/>
      <c r="Y175" s="1028"/>
      <c r="Z175" s="1028"/>
      <c r="AA175" s="1028"/>
      <c r="AB175" s="1028"/>
      <c r="AC175" s="1028"/>
      <c r="AD175" s="1028"/>
      <c r="AE175" s="1028"/>
      <c r="AF175" s="1028"/>
      <c r="AG175" s="1028"/>
      <c r="AH175" s="1028"/>
      <c r="AI175" s="1028"/>
    </row>
    <row r="176" spans="1:35" ht="67.5">
      <c r="A176" s="267" t="s">
        <v>17</v>
      </c>
      <c r="B176" s="268" t="s">
        <v>1114</v>
      </c>
      <c r="C176" s="268" t="s">
        <v>1115</v>
      </c>
      <c r="D176" s="268" t="s">
        <v>1116</v>
      </c>
      <c r="E176" s="268" t="s">
        <v>1117</v>
      </c>
      <c r="F176" s="268" t="s">
        <v>1118</v>
      </c>
      <c r="G176" s="269" t="s">
        <v>1129</v>
      </c>
      <c r="H176" s="268" t="s">
        <v>1119</v>
      </c>
      <c r="I176" s="270"/>
      <c r="J176" s="270"/>
      <c r="K176" s="270"/>
      <c r="L176" s="270"/>
      <c r="M176" s="270"/>
      <c r="N176" s="271">
        <v>0</v>
      </c>
      <c r="O176" s="272">
        <v>0</v>
      </c>
      <c r="P176" s="271">
        <v>0</v>
      </c>
      <c r="Q176" s="272">
        <v>0</v>
      </c>
      <c r="R176" s="271"/>
      <c r="S176" s="272"/>
      <c r="T176" s="271"/>
      <c r="U176" s="272"/>
      <c r="V176" s="271"/>
      <c r="W176" s="272"/>
      <c r="X176" s="271"/>
      <c r="Y176" s="272"/>
      <c r="Z176" s="271"/>
      <c r="AA176" s="272"/>
      <c r="AB176" s="271"/>
      <c r="AC176" s="272"/>
      <c r="AD176" s="273">
        <v>0</v>
      </c>
      <c r="AE176" s="272">
        <v>0</v>
      </c>
      <c r="AF176" s="274">
        <v>0</v>
      </c>
      <c r="AG176" s="751"/>
      <c r="AH176" s="751"/>
      <c r="AI176" s="275"/>
    </row>
    <row r="177" spans="1:35" ht="112.5">
      <c r="A177" s="1023" t="s">
        <v>1322</v>
      </c>
      <c r="B177" s="1023"/>
      <c r="C177" s="255" t="s">
        <v>1323</v>
      </c>
      <c r="D177" s="255"/>
      <c r="E177" s="1036"/>
      <c r="F177" s="1085"/>
      <c r="G177" s="1333" t="s">
        <v>456</v>
      </c>
      <c r="H177" s="1333" t="s">
        <v>1324</v>
      </c>
      <c r="I177" s="1330">
        <v>0</v>
      </c>
      <c r="J177" s="1331">
        <v>1</v>
      </c>
      <c r="K177" s="1064">
        <v>1</v>
      </c>
      <c r="L177" s="734">
        <v>1</v>
      </c>
      <c r="M177" s="1064"/>
      <c r="N177" s="1030"/>
      <c r="O177" s="249"/>
      <c r="P177" s="1173">
        <v>25000000</v>
      </c>
      <c r="Q177" s="250"/>
      <c r="R177" s="1031"/>
      <c r="S177" s="250"/>
      <c r="T177" s="250"/>
      <c r="U177" s="250"/>
      <c r="V177" s="250"/>
      <c r="W177" s="250"/>
      <c r="X177" s="250"/>
      <c r="Y177" s="250"/>
      <c r="Z177" s="250"/>
      <c r="AA177" s="250"/>
      <c r="AB177" s="250"/>
      <c r="AC177" s="250"/>
      <c r="AD177" s="1031" t="s">
        <v>1325</v>
      </c>
      <c r="AE177" s="1031"/>
      <c r="AF177" s="1033" t="s">
        <v>1326</v>
      </c>
      <c r="AG177" s="1032" t="s">
        <v>1264</v>
      </c>
      <c r="AH177" s="1032"/>
      <c r="AI177" s="1020" t="s">
        <v>1259</v>
      </c>
    </row>
    <row r="178" spans="1:35" ht="101.25">
      <c r="A178" s="1023"/>
      <c r="B178" s="1023"/>
      <c r="C178" s="769" t="s">
        <v>1327</v>
      </c>
      <c r="D178" s="255"/>
      <c r="E178" s="1036"/>
      <c r="F178" s="1085"/>
      <c r="G178" s="1333"/>
      <c r="H178" s="1333"/>
      <c r="I178" s="1330"/>
      <c r="J178" s="1331"/>
      <c r="K178" s="1064"/>
      <c r="L178" s="734">
        <v>1</v>
      </c>
      <c r="M178" s="1064"/>
      <c r="N178" s="1030"/>
      <c r="O178" s="249"/>
      <c r="P178" s="1173"/>
      <c r="Q178" s="250"/>
      <c r="R178" s="1031"/>
      <c r="S178" s="250"/>
      <c r="T178" s="250"/>
      <c r="U178" s="250"/>
      <c r="V178" s="250"/>
      <c r="W178" s="250"/>
      <c r="X178" s="250"/>
      <c r="Y178" s="250"/>
      <c r="Z178" s="250"/>
      <c r="AA178" s="250"/>
      <c r="AB178" s="250"/>
      <c r="AC178" s="250"/>
      <c r="AD178" s="1031"/>
      <c r="AE178" s="1031"/>
      <c r="AF178" s="1033"/>
      <c r="AG178" s="1032"/>
      <c r="AH178" s="1032"/>
      <c r="AI178" s="1020"/>
    </row>
    <row r="179" spans="1:35" ht="112.5">
      <c r="A179" s="1023"/>
      <c r="B179" s="1023"/>
      <c r="C179" s="769" t="s">
        <v>1328</v>
      </c>
      <c r="D179" s="255"/>
      <c r="E179" s="1036"/>
      <c r="F179" s="1085"/>
      <c r="G179" s="1333"/>
      <c r="H179" s="1333"/>
      <c r="I179" s="1330"/>
      <c r="J179" s="1331"/>
      <c r="K179" s="1064"/>
      <c r="L179" s="734">
        <v>1</v>
      </c>
      <c r="M179" s="1064"/>
      <c r="N179" s="1030"/>
      <c r="O179" s="249"/>
      <c r="P179" s="1173"/>
      <c r="Q179" s="250"/>
      <c r="R179" s="1031"/>
      <c r="S179" s="250"/>
      <c r="T179" s="250"/>
      <c r="U179" s="250"/>
      <c r="V179" s="250"/>
      <c r="W179" s="250"/>
      <c r="X179" s="250"/>
      <c r="Y179" s="250"/>
      <c r="Z179" s="250"/>
      <c r="AA179" s="250"/>
      <c r="AB179" s="250"/>
      <c r="AC179" s="250"/>
      <c r="AD179" s="1031"/>
      <c r="AE179" s="1031"/>
      <c r="AF179" s="1033"/>
      <c r="AG179" s="1032"/>
      <c r="AH179" s="1032"/>
      <c r="AI179" s="1020"/>
    </row>
    <row r="180" spans="1:35" ht="123.75">
      <c r="A180" s="1023"/>
      <c r="B180" s="1023"/>
      <c r="C180" s="255" t="s">
        <v>1329</v>
      </c>
      <c r="D180" s="255"/>
      <c r="E180" s="1036"/>
      <c r="F180" s="1085"/>
      <c r="G180" s="1333"/>
      <c r="H180" s="1333"/>
      <c r="I180" s="1330"/>
      <c r="J180" s="1331"/>
      <c r="K180" s="1064"/>
      <c r="L180" s="734">
        <v>1</v>
      </c>
      <c r="M180" s="1064"/>
      <c r="N180" s="1030"/>
      <c r="O180" s="249"/>
      <c r="P180" s="1173"/>
      <c r="Q180" s="250"/>
      <c r="R180" s="1031"/>
      <c r="S180" s="250"/>
      <c r="T180" s="250"/>
      <c r="U180" s="250"/>
      <c r="V180" s="250"/>
      <c r="W180" s="250"/>
      <c r="X180" s="250"/>
      <c r="Y180" s="250"/>
      <c r="Z180" s="250"/>
      <c r="AA180" s="250"/>
      <c r="AB180" s="250"/>
      <c r="AC180" s="250"/>
      <c r="AD180" s="1031"/>
      <c r="AE180" s="1031"/>
      <c r="AF180" s="1033"/>
      <c r="AG180" s="1032"/>
      <c r="AH180" s="1032"/>
      <c r="AI180" s="1020"/>
    </row>
    <row r="181" spans="1:35" ht="15">
      <c r="A181" s="1332"/>
      <c r="B181" s="1332"/>
      <c r="C181" s="1332"/>
      <c r="D181" s="1332"/>
      <c r="E181" s="1332"/>
      <c r="F181" s="1332"/>
      <c r="G181" s="1332"/>
      <c r="H181" s="1332"/>
      <c r="I181" s="1332"/>
      <c r="J181" s="1332"/>
      <c r="K181" s="1332"/>
      <c r="L181" s="1332"/>
      <c r="M181" s="1332"/>
      <c r="N181" s="1332"/>
      <c r="O181" s="1332"/>
      <c r="P181" s="1332"/>
      <c r="Q181" s="1332"/>
      <c r="R181" s="1332"/>
      <c r="S181" s="1332"/>
      <c r="T181" s="1332"/>
      <c r="U181" s="1332"/>
      <c r="V181" s="1332"/>
      <c r="W181" s="1332"/>
      <c r="X181" s="1332"/>
      <c r="Y181" s="1332"/>
      <c r="Z181" s="1332"/>
      <c r="AA181" s="1332"/>
      <c r="AB181" s="1332"/>
      <c r="AC181" s="1332"/>
      <c r="AD181" s="1332"/>
      <c r="AE181" s="1332"/>
      <c r="AF181" s="1332"/>
      <c r="AG181" s="1332"/>
      <c r="AH181" s="1332"/>
      <c r="AI181" s="1332"/>
    </row>
    <row r="182" spans="1:35" ht="67.5">
      <c r="A182" s="267" t="s">
        <v>17</v>
      </c>
      <c r="B182" s="268" t="s">
        <v>1114</v>
      </c>
      <c r="C182" s="268" t="s">
        <v>1115</v>
      </c>
      <c r="D182" s="268" t="s">
        <v>1116</v>
      </c>
      <c r="E182" s="268" t="s">
        <v>1117</v>
      </c>
      <c r="F182" s="268" t="s">
        <v>1118</v>
      </c>
      <c r="G182" s="269" t="s">
        <v>1129</v>
      </c>
      <c r="H182" s="268" t="s">
        <v>1119</v>
      </c>
      <c r="I182" s="270"/>
      <c r="J182" s="270"/>
      <c r="K182" s="270"/>
      <c r="L182" s="270"/>
      <c r="M182" s="270"/>
      <c r="N182" s="271">
        <v>0</v>
      </c>
      <c r="O182" s="272">
        <v>0</v>
      </c>
      <c r="P182" s="271">
        <v>0</v>
      </c>
      <c r="Q182" s="272">
        <v>0</v>
      </c>
      <c r="R182" s="271"/>
      <c r="S182" s="272"/>
      <c r="T182" s="271"/>
      <c r="U182" s="272"/>
      <c r="V182" s="271"/>
      <c r="W182" s="272"/>
      <c r="X182" s="271"/>
      <c r="Y182" s="272"/>
      <c r="Z182" s="271"/>
      <c r="AA182" s="272"/>
      <c r="AB182" s="271"/>
      <c r="AC182" s="272"/>
      <c r="AD182" s="273">
        <v>0</v>
      </c>
      <c r="AE182" s="272">
        <v>0</v>
      </c>
      <c r="AF182" s="274">
        <v>0</v>
      </c>
      <c r="AG182" s="751"/>
      <c r="AH182" s="751"/>
      <c r="AI182" s="275"/>
    </row>
    <row r="183" spans="1:35" ht="56.25">
      <c r="A183" s="1023" t="s">
        <v>1330</v>
      </c>
      <c r="B183" s="1023"/>
      <c r="C183" s="255" t="s">
        <v>1331</v>
      </c>
      <c r="D183" s="255"/>
      <c r="E183" s="1036"/>
      <c r="F183" s="1085"/>
      <c r="G183" s="1333" t="s">
        <v>460</v>
      </c>
      <c r="H183" s="1333" t="s">
        <v>1332</v>
      </c>
      <c r="I183" s="1330">
        <v>0</v>
      </c>
      <c r="J183" s="1331">
        <v>1</v>
      </c>
      <c r="K183" s="1064">
        <v>1</v>
      </c>
      <c r="L183" s="734">
        <v>1</v>
      </c>
      <c r="M183" s="1064"/>
      <c r="N183" s="1030">
        <v>25000000</v>
      </c>
      <c r="O183" s="249"/>
      <c r="P183" s="1173">
        <v>25000000</v>
      </c>
      <c r="Q183" s="250"/>
      <c r="R183" s="1031"/>
      <c r="S183" s="250"/>
      <c r="T183" s="250"/>
      <c r="U183" s="250"/>
      <c r="V183" s="250"/>
      <c r="W183" s="250"/>
      <c r="X183" s="250"/>
      <c r="Y183" s="250"/>
      <c r="Z183" s="250"/>
      <c r="AA183" s="250"/>
      <c r="AB183" s="250"/>
      <c r="AC183" s="250"/>
      <c r="AD183" s="1031" t="s">
        <v>1325</v>
      </c>
      <c r="AE183" s="1031"/>
      <c r="AF183" s="1033" t="s">
        <v>1326</v>
      </c>
      <c r="AG183" s="1032" t="s">
        <v>1264</v>
      </c>
      <c r="AH183" s="1032"/>
      <c r="AI183" s="1020" t="s">
        <v>1259</v>
      </c>
    </row>
    <row r="184" spans="1:35" ht="90">
      <c r="A184" s="1023"/>
      <c r="B184" s="1023"/>
      <c r="C184" s="769" t="s">
        <v>1333</v>
      </c>
      <c r="D184" s="255"/>
      <c r="E184" s="1036"/>
      <c r="F184" s="1085"/>
      <c r="G184" s="1333"/>
      <c r="H184" s="1333"/>
      <c r="I184" s="1330"/>
      <c r="J184" s="1331"/>
      <c r="K184" s="1064"/>
      <c r="L184" s="734">
        <v>1</v>
      </c>
      <c r="M184" s="1064"/>
      <c r="N184" s="1030"/>
      <c r="O184" s="249"/>
      <c r="P184" s="1173"/>
      <c r="Q184" s="250"/>
      <c r="R184" s="1031"/>
      <c r="S184" s="250"/>
      <c r="T184" s="250"/>
      <c r="U184" s="250"/>
      <c r="V184" s="250"/>
      <c r="W184" s="250"/>
      <c r="X184" s="250"/>
      <c r="Y184" s="250"/>
      <c r="Z184" s="250"/>
      <c r="AA184" s="250"/>
      <c r="AB184" s="250"/>
      <c r="AC184" s="250"/>
      <c r="AD184" s="1031"/>
      <c r="AE184" s="1031"/>
      <c r="AF184" s="1033"/>
      <c r="AG184" s="1032"/>
      <c r="AH184" s="1032"/>
      <c r="AI184" s="1020"/>
    </row>
    <row r="185" spans="1:35" ht="157.5">
      <c r="A185" s="1023"/>
      <c r="B185" s="1023"/>
      <c r="C185" s="769" t="s">
        <v>1334</v>
      </c>
      <c r="D185" s="255"/>
      <c r="E185" s="1036"/>
      <c r="F185" s="1085"/>
      <c r="G185" s="1333"/>
      <c r="H185" s="1333"/>
      <c r="I185" s="1330"/>
      <c r="J185" s="1331"/>
      <c r="K185" s="1064"/>
      <c r="L185" s="734">
        <v>1</v>
      </c>
      <c r="M185" s="1064"/>
      <c r="N185" s="1030"/>
      <c r="O185" s="249"/>
      <c r="P185" s="1173"/>
      <c r="Q185" s="250"/>
      <c r="R185" s="1031"/>
      <c r="S185" s="250"/>
      <c r="T185" s="250"/>
      <c r="U185" s="250"/>
      <c r="V185" s="250"/>
      <c r="W185" s="250"/>
      <c r="X185" s="250"/>
      <c r="Y185" s="250"/>
      <c r="Z185" s="250"/>
      <c r="AA185" s="250"/>
      <c r="AB185" s="250"/>
      <c r="AC185" s="250"/>
      <c r="AD185" s="1031"/>
      <c r="AE185" s="1031"/>
      <c r="AF185" s="1033"/>
      <c r="AG185" s="1032"/>
      <c r="AH185" s="1032"/>
      <c r="AI185" s="1020"/>
    </row>
    <row r="186" spans="1:35" ht="180">
      <c r="A186" s="1023"/>
      <c r="B186" s="1023"/>
      <c r="C186" s="770" t="s">
        <v>1335</v>
      </c>
      <c r="D186" s="255">
        <v>4</v>
      </c>
      <c r="E186" s="1036"/>
      <c r="F186" s="1085"/>
      <c r="G186" s="1333"/>
      <c r="H186" s="1333"/>
      <c r="I186" s="1330"/>
      <c r="J186" s="1331"/>
      <c r="K186" s="1064"/>
      <c r="L186" s="734">
        <v>1</v>
      </c>
      <c r="M186" s="1064"/>
      <c r="N186" s="1030"/>
      <c r="O186" s="249"/>
      <c r="P186" s="1173"/>
      <c r="Q186" s="250"/>
      <c r="R186" s="1031"/>
      <c r="S186" s="250"/>
      <c r="T186" s="250"/>
      <c r="U186" s="250"/>
      <c r="V186" s="250"/>
      <c r="W186" s="250"/>
      <c r="X186" s="250"/>
      <c r="Y186" s="250"/>
      <c r="Z186" s="250"/>
      <c r="AA186" s="250"/>
      <c r="AB186" s="250"/>
      <c r="AC186" s="250"/>
      <c r="AD186" s="1031"/>
      <c r="AE186" s="1031"/>
      <c r="AF186" s="1033"/>
      <c r="AG186" s="1032"/>
      <c r="AH186" s="1032"/>
      <c r="AI186" s="1020"/>
    </row>
    <row r="187" spans="1:35" ht="15">
      <c r="A187" s="1328" t="s">
        <v>1126</v>
      </c>
      <c r="B187" s="1328"/>
      <c r="C187" s="1328"/>
      <c r="D187" s="1328"/>
      <c r="E187" s="1328"/>
      <c r="F187" s="1328"/>
      <c r="G187" s="1328"/>
      <c r="H187" s="1328"/>
      <c r="I187" s="1328"/>
      <c r="J187" s="1328"/>
      <c r="K187" s="1328"/>
      <c r="L187" s="1328"/>
      <c r="M187" s="1328"/>
      <c r="N187" s="1328"/>
      <c r="O187" s="1328"/>
      <c r="P187" s="1328"/>
      <c r="Q187" s="1328"/>
      <c r="R187" s="1328"/>
      <c r="S187" s="1328"/>
      <c r="T187" s="1328"/>
      <c r="U187" s="1328"/>
      <c r="V187" s="1328"/>
      <c r="W187" s="1328"/>
      <c r="X187" s="1328"/>
      <c r="Y187" s="1328"/>
      <c r="Z187" s="1328"/>
      <c r="AA187" s="1328"/>
      <c r="AB187" s="1328"/>
      <c r="AC187" s="1328"/>
      <c r="AD187" s="1328"/>
      <c r="AE187" s="1328"/>
      <c r="AF187" s="1328"/>
      <c r="AG187" s="1328"/>
      <c r="AH187" s="1328"/>
      <c r="AI187" s="1328"/>
    </row>
    <row r="188" spans="1:35" ht="15">
      <c r="A188" s="1328" t="s">
        <v>1127</v>
      </c>
      <c r="B188" s="1328"/>
      <c r="C188" s="1328"/>
      <c r="D188" s="1328"/>
      <c r="E188" s="1328"/>
      <c r="F188" s="1328"/>
      <c r="G188" s="1328"/>
      <c r="H188" s="1328"/>
      <c r="I188" s="1328"/>
      <c r="J188" s="1328"/>
      <c r="K188" s="1328"/>
      <c r="L188" s="1328"/>
      <c r="M188" s="1328"/>
      <c r="N188" s="1328"/>
      <c r="O188" s="1328"/>
      <c r="P188" s="1328"/>
      <c r="Q188" s="1328"/>
      <c r="R188" s="1328"/>
      <c r="S188" s="1328"/>
      <c r="T188" s="1328"/>
      <c r="U188" s="1328"/>
      <c r="V188" s="1328"/>
      <c r="W188" s="1328"/>
      <c r="X188" s="1328"/>
      <c r="Y188" s="1328"/>
      <c r="Z188" s="1328"/>
      <c r="AA188" s="1328"/>
      <c r="AB188" s="1328"/>
      <c r="AC188" s="1328"/>
      <c r="AD188" s="1328"/>
      <c r="AE188" s="1328"/>
      <c r="AF188" s="1328"/>
      <c r="AG188" s="1328"/>
      <c r="AH188" s="1328"/>
      <c r="AI188" s="1328"/>
    </row>
    <row r="189" spans="1:35" ht="15">
      <c r="A189" s="1329" t="s">
        <v>1256</v>
      </c>
      <c r="B189" s="1329"/>
      <c r="C189" s="1329"/>
      <c r="D189" s="1329"/>
      <c r="E189" s="1329"/>
      <c r="F189" s="1329"/>
      <c r="G189" s="767"/>
      <c r="H189" s="767"/>
      <c r="I189" s="767"/>
      <c r="J189" s="767"/>
      <c r="K189" s="767"/>
      <c r="L189" s="767"/>
      <c r="M189" s="767"/>
      <c r="N189" s="767"/>
      <c r="O189" s="767"/>
      <c r="P189" s="767"/>
      <c r="Q189" s="767"/>
      <c r="R189" s="767"/>
      <c r="S189" s="767"/>
      <c r="T189" s="767"/>
      <c r="U189" s="767"/>
      <c r="V189" s="767"/>
      <c r="W189" s="767"/>
      <c r="X189" s="767"/>
      <c r="Y189" s="767"/>
      <c r="Z189" s="767"/>
      <c r="AA189" s="767"/>
      <c r="AB189" s="767"/>
      <c r="AC189" s="767"/>
      <c r="AD189" s="767"/>
      <c r="AE189" s="767"/>
      <c r="AF189" s="767"/>
      <c r="AG189" s="767"/>
      <c r="AH189" s="767"/>
      <c r="AI189" s="767"/>
    </row>
    <row r="190" spans="1:35" ht="15">
      <c r="A190" s="253" t="s">
        <v>1089</v>
      </c>
      <c r="B190" s="1024" t="s">
        <v>56</v>
      </c>
      <c r="C190" s="1024"/>
      <c r="D190" s="1024"/>
      <c r="E190" s="1024"/>
      <c r="F190" s="1024"/>
      <c r="G190" s="1024"/>
      <c r="H190" s="1024"/>
      <c r="I190" s="1024"/>
      <c r="J190" s="1024"/>
      <c r="K190" s="1024"/>
      <c r="L190" s="1024"/>
      <c r="M190" s="1024"/>
      <c r="N190" s="1024"/>
      <c r="O190" s="1024"/>
      <c r="P190" s="1024"/>
      <c r="Q190" s="1024"/>
      <c r="R190" s="1024"/>
      <c r="S190" s="278"/>
      <c r="T190" s="1047"/>
      <c r="U190" s="1048"/>
      <c r="V190" s="1048"/>
      <c r="W190" s="1048"/>
      <c r="X190" s="1048"/>
      <c r="Y190" s="1048"/>
      <c r="Z190" s="1048"/>
      <c r="AA190" s="1048"/>
      <c r="AB190" s="1048"/>
      <c r="AC190" s="1048"/>
      <c r="AD190" s="1048"/>
      <c r="AE190" s="1048"/>
      <c r="AF190" s="1048"/>
      <c r="AG190" s="1048"/>
      <c r="AH190" s="1048"/>
      <c r="AI190" s="1048"/>
    </row>
    <row r="191" spans="1:35" ht="15">
      <c r="A191" s="624" t="s">
        <v>1123</v>
      </c>
      <c r="B191" s="1024" t="s">
        <v>1284</v>
      </c>
      <c r="C191" s="1024"/>
      <c r="D191" s="1024"/>
      <c r="E191" s="1024"/>
      <c r="F191" s="1024"/>
      <c r="G191" s="1024"/>
      <c r="H191" s="1024"/>
      <c r="I191" s="1024"/>
      <c r="J191" s="1024"/>
      <c r="K191" s="1024"/>
      <c r="L191" s="1024"/>
      <c r="M191" s="1024"/>
      <c r="N191" s="1024"/>
      <c r="O191" s="1024"/>
      <c r="P191" s="1024"/>
      <c r="Q191" s="1024"/>
      <c r="R191" s="1024"/>
      <c r="S191" s="631"/>
      <c r="T191" s="631"/>
      <c r="U191" s="632"/>
      <c r="V191" s="632"/>
      <c r="W191" s="632"/>
      <c r="X191" s="632"/>
      <c r="Y191" s="632"/>
      <c r="Z191" s="632"/>
      <c r="AA191" s="632"/>
      <c r="AB191" s="632"/>
      <c r="AC191" s="632"/>
      <c r="AD191" s="632"/>
      <c r="AE191" s="632"/>
      <c r="AF191" s="632"/>
      <c r="AG191" s="632"/>
      <c r="AH191" s="632"/>
      <c r="AI191" s="632"/>
    </row>
    <row r="192" spans="1:35" ht="15">
      <c r="A192" s="624" t="s">
        <v>1122</v>
      </c>
      <c r="B192" s="1024" t="s">
        <v>1494</v>
      </c>
      <c r="C192" s="1024"/>
      <c r="D192" s="1024"/>
      <c r="E192" s="1024"/>
      <c r="F192" s="1024"/>
      <c r="G192" s="1024"/>
      <c r="H192" s="1024"/>
      <c r="I192" s="1024"/>
      <c r="J192" s="1024"/>
      <c r="K192" s="1024"/>
      <c r="L192" s="1024"/>
      <c r="M192" s="1024"/>
      <c r="N192" s="1024"/>
      <c r="O192" s="1024"/>
      <c r="P192" s="1024"/>
      <c r="Q192" s="1024"/>
      <c r="R192" s="1024"/>
      <c r="S192" s="631"/>
      <c r="T192" s="631"/>
      <c r="U192" s="632"/>
      <c r="V192" s="632"/>
      <c r="W192" s="632"/>
      <c r="X192" s="632"/>
      <c r="Y192" s="632"/>
      <c r="Z192" s="632"/>
      <c r="AA192" s="632"/>
      <c r="AB192" s="632"/>
      <c r="AC192" s="632"/>
      <c r="AD192" s="632"/>
      <c r="AE192" s="632"/>
      <c r="AF192" s="632"/>
      <c r="AG192" s="632"/>
      <c r="AH192" s="632"/>
      <c r="AI192" s="632"/>
    </row>
    <row r="193" spans="1:35" ht="22.5">
      <c r="A193" s="253" t="s">
        <v>1121</v>
      </c>
      <c r="B193" s="1025" t="s">
        <v>57</v>
      </c>
      <c r="C193" s="1025"/>
      <c r="D193" s="1025"/>
      <c r="E193" s="1025"/>
      <c r="F193" s="1025"/>
      <c r="G193" s="1025"/>
      <c r="H193" s="1025"/>
      <c r="I193" s="1025"/>
      <c r="J193" s="1025"/>
      <c r="K193" s="1025"/>
      <c r="L193" s="1025"/>
      <c r="M193" s="1025"/>
      <c r="N193" s="1026" t="s">
        <v>1090</v>
      </c>
      <c r="O193" s="1026"/>
      <c r="P193" s="1026"/>
      <c r="Q193" s="1026"/>
      <c r="R193" s="1026"/>
      <c r="S193" s="1026"/>
      <c r="T193" s="1026"/>
      <c r="U193" s="1026"/>
      <c r="V193" s="1026"/>
      <c r="W193" s="1026"/>
      <c r="X193" s="1026"/>
      <c r="Y193" s="1026"/>
      <c r="Z193" s="1026"/>
      <c r="AA193" s="1026"/>
      <c r="AB193" s="1026"/>
      <c r="AC193" s="1026"/>
      <c r="AD193" s="1026"/>
      <c r="AE193" s="1026"/>
      <c r="AF193" s="1054" t="s">
        <v>1091</v>
      </c>
      <c r="AG193" s="1054"/>
      <c r="AH193" s="1054"/>
      <c r="AI193" s="1054"/>
    </row>
    <row r="194" spans="1:35" ht="15">
      <c r="A194" s="1046" t="s">
        <v>1125</v>
      </c>
      <c r="B194" s="1039" t="s">
        <v>1092</v>
      </c>
      <c r="C194" s="1039"/>
      <c r="D194" s="1039"/>
      <c r="E194" s="1039"/>
      <c r="F194" s="1039"/>
      <c r="G194" s="1016" t="s">
        <v>1093</v>
      </c>
      <c r="H194" s="1016"/>
      <c r="I194" s="1327" t="s">
        <v>1094</v>
      </c>
      <c r="J194" s="1327" t="s">
        <v>1095</v>
      </c>
      <c r="K194" s="1325" t="s">
        <v>1533</v>
      </c>
      <c r="L194" s="1326" t="s">
        <v>1096</v>
      </c>
      <c r="M194" s="1326" t="s">
        <v>1097</v>
      </c>
      <c r="N194" s="1324" t="s">
        <v>1098</v>
      </c>
      <c r="O194" s="1324"/>
      <c r="P194" s="1324" t="s">
        <v>1099</v>
      </c>
      <c r="Q194" s="1324"/>
      <c r="R194" s="1324" t="s">
        <v>1100</v>
      </c>
      <c r="S194" s="1324"/>
      <c r="T194" s="1324" t="s">
        <v>1101</v>
      </c>
      <c r="U194" s="1324"/>
      <c r="V194" s="1324" t="s">
        <v>1102</v>
      </c>
      <c r="W194" s="1324"/>
      <c r="X194" s="1324" t="s">
        <v>1103</v>
      </c>
      <c r="Y194" s="1324"/>
      <c r="Z194" s="1324" t="s">
        <v>1104</v>
      </c>
      <c r="AA194" s="1324"/>
      <c r="AB194" s="1324" t="s">
        <v>1105</v>
      </c>
      <c r="AC194" s="1324"/>
      <c r="AD194" s="1324" t="s">
        <v>1106</v>
      </c>
      <c r="AE194" s="1324"/>
      <c r="AF194" s="1057" t="s">
        <v>1107</v>
      </c>
      <c r="AG194" s="1018" t="s">
        <v>1108</v>
      </c>
      <c r="AH194" s="1041" t="s">
        <v>1109</v>
      </c>
      <c r="AI194" s="1018" t="s">
        <v>1110</v>
      </c>
    </row>
    <row r="195" spans="1:35" ht="27">
      <c r="A195" s="1046"/>
      <c r="B195" s="1039"/>
      <c r="C195" s="1039"/>
      <c r="D195" s="1039"/>
      <c r="E195" s="1039"/>
      <c r="F195" s="1039"/>
      <c r="G195" s="1016"/>
      <c r="H195" s="1016"/>
      <c r="I195" s="1327" t="s">
        <v>1094</v>
      </c>
      <c r="J195" s="1327"/>
      <c r="K195" s="1325"/>
      <c r="L195" s="1326"/>
      <c r="M195" s="1326"/>
      <c r="N195" s="755" t="s">
        <v>1111</v>
      </c>
      <c r="O195" s="756" t="s">
        <v>1112</v>
      </c>
      <c r="P195" s="755" t="s">
        <v>1111</v>
      </c>
      <c r="Q195" s="756" t="s">
        <v>1112</v>
      </c>
      <c r="R195" s="755" t="s">
        <v>1111</v>
      </c>
      <c r="S195" s="756" t="s">
        <v>1112</v>
      </c>
      <c r="T195" s="755" t="s">
        <v>1111</v>
      </c>
      <c r="U195" s="756" t="s">
        <v>1112</v>
      </c>
      <c r="V195" s="755" t="s">
        <v>1111</v>
      </c>
      <c r="W195" s="756" t="s">
        <v>1112</v>
      </c>
      <c r="X195" s="755" t="s">
        <v>1111</v>
      </c>
      <c r="Y195" s="756" t="s">
        <v>1112</v>
      </c>
      <c r="Z195" s="755" t="s">
        <v>1111</v>
      </c>
      <c r="AA195" s="756" t="s">
        <v>1113</v>
      </c>
      <c r="AB195" s="755" t="s">
        <v>1111</v>
      </c>
      <c r="AC195" s="756" t="s">
        <v>1113</v>
      </c>
      <c r="AD195" s="755" t="s">
        <v>1111</v>
      </c>
      <c r="AE195" s="756" t="s">
        <v>1113</v>
      </c>
      <c r="AF195" s="1057"/>
      <c r="AG195" s="1018"/>
      <c r="AH195" s="1041"/>
      <c r="AI195" s="1018"/>
    </row>
    <row r="196" spans="1:35" ht="33.75">
      <c r="A196" s="630" t="s">
        <v>1272</v>
      </c>
      <c r="B196" s="1045" t="s">
        <v>1495</v>
      </c>
      <c r="C196" s="1045"/>
      <c r="D196" s="1045"/>
      <c r="E196" s="1045"/>
      <c r="F196" s="1045"/>
      <c r="G196" s="1017" t="s">
        <v>1496</v>
      </c>
      <c r="H196" s="1017"/>
      <c r="I196" s="621">
        <v>0</v>
      </c>
      <c r="J196" s="757">
        <v>0</v>
      </c>
      <c r="K196" s="262">
        <v>0</v>
      </c>
      <c r="L196" s="263"/>
      <c r="M196" s="263"/>
      <c r="N196" s="264" t="e">
        <f>N198+N203+#REF!</f>
        <v>#REF!</v>
      </c>
      <c r="O196" s="264" t="e">
        <f>O198+O203+#REF!</f>
        <v>#REF!</v>
      </c>
      <c r="P196" s="264" t="e">
        <f>P198+P203+#REF!</f>
        <v>#REF!</v>
      </c>
      <c r="Q196" s="264" t="e">
        <f>Q198+Q203+#REF!</f>
        <v>#REF!</v>
      </c>
      <c r="R196" s="264" t="e">
        <f>R198+R203+#REF!</f>
        <v>#REF!</v>
      </c>
      <c r="S196" s="264" t="e">
        <f>S198+S203+#REF!</f>
        <v>#REF!</v>
      </c>
      <c r="T196" s="264" t="e">
        <f>T198+T203+#REF!</f>
        <v>#REF!</v>
      </c>
      <c r="U196" s="264" t="e">
        <f>U198+U203+#REF!</f>
        <v>#REF!</v>
      </c>
      <c r="V196" s="264" t="e">
        <f>V198+V203+#REF!</f>
        <v>#REF!</v>
      </c>
      <c r="W196" s="264" t="e">
        <f>W198+W203+#REF!</f>
        <v>#REF!</v>
      </c>
      <c r="X196" s="264" t="e">
        <f>X198+X203+#REF!</f>
        <v>#REF!</v>
      </c>
      <c r="Y196" s="264" t="e">
        <f>Y198+Y203+#REF!</f>
        <v>#REF!</v>
      </c>
      <c r="Z196" s="264" t="e">
        <f>Z198+Z203+#REF!</f>
        <v>#REF!</v>
      </c>
      <c r="AA196" s="264" t="e">
        <f>AA198+AA203+#REF!</f>
        <v>#REF!</v>
      </c>
      <c r="AB196" s="264" t="e">
        <f>AB198+AB203+#REF!</f>
        <v>#REF!</v>
      </c>
      <c r="AC196" s="264" t="e">
        <f>AC198+AC203+#REF!</f>
        <v>#REF!</v>
      </c>
      <c r="AD196" s="264" t="e">
        <f>+AD198+AD203+#REF!</f>
        <v>#REF!</v>
      </c>
      <c r="AE196" s="264" t="e">
        <f>AE198+AE203+#REF!</f>
        <v>#REF!</v>
      </c>
      <c r="AF196" s="265" t="e">
        <f>AF198+AF203+#REF!</f>
        <v>#REF!</v>
      </c>
      <c r="AG196" s="265"/>
      <c r="AH196" s="265"/>
      <c r="AI196" s="266"/>
    </row>
    <row r="197" spans="1:35" ht="15">
      <c r="A197" s="1028"/>
      <c r="B197" s="1028"/>
      <c r="C197" s="1028"/>
      <c r="D197" s="1028"/>
      <c r="E197" s="1028"/>
      <c r="F197" s="1028"/>
      <c r="G197" s="1028"/>
      <c r="H197" s="1028"/>
      <c r="I197" s="1028"/>
      <c r="J197" s="1028"/>
      <c r="K197" s="1028"/>
      <c r="L197" s="1028"/>
      <c r="M197" s="1028"/>
      <c r="N197" s="1028"/>
      <c r="O197" s="1028"/>
      <c r="P197" s="1028"/>
      <c r="Q197" s="1028"/>
      <c r="R197" s="1028"/>
      <c r="S197" s="1028"/>
      <c r="T197" s="1028"/>
      <c r="U197" s="1028"/>
      <c r="V197" s="1028"/>
      <c r="W197" s="1028"/>
      <c r="X197" s="1028"/>
      <c r="Y197" s="1028"/>
      <c r="Z197" s="1028"/>
      <c r="AA197" s="1028"/>
      <c r="AB197" s="1028"/>
      <c r="AC197" s="1028"/>
      <c r="AD197" s="1028"/>
      <c r="AE197" s="1028"/>
      <c r="AF197" s="1028"/>
      <c r="AG197" s="1028"/>
      <c r="AH197" s="1028"/>
      <c r="AI197" s="1028"/>
    </row>
    <row r="198" spans="1:35" ht="67.5">
      <c r="A198" s="267" t="s">
        <v>17</v>
      </c>
      <c r="B198" s="268" t="s">
        <v>1114</v>
      </c>
      <c r="C198" s="268" t="s">
        <v>1115</v>
      </c>
      <c r="D198" s="268" t="s">
        <v>1116</v>
      </c>
      <c r="E198" s="268" t="s">
        <v>1117</v>
      </c>
      <c r="F198" s="268" t="s">
        <v>1118</v>
      </c>
      <c r="G198" s="269" t="s">
        <v>1129</v>
      </c>
      <c r="H198" s="268" t="s">
        <v>1119</v>
      </c>
      <c r="I198" s="270"/>
      <c r="J198" s="270"/>
      <c r="K198" s="270"/>
      <c r="L198" s="270"/>
      <c r="M198" s="270"/>
      <c r="N198" s="271">
        <f>SUM(N199:N201)</f>
        <v>0</v>
      </c>
      <c r="O198" s="272">
        <f>SUM(O199:O201)</f>
        <v>0</v>
      </c>
      <c r="P198" s="271">
        <f>SUM(P199:P201)</f>
        <v>0</v>
      </c>
      <c r="Q198" s="272">
        <f>SUM(Q199:Q201)</f>
        <v>0</v>
      </c>
      <c r="R198" s="271"/>
      <c r="S198" s="272"/>
      <c r="T198" s="271"/>
      <c r="U198" s="272"/>
      <c r="V198" s="271"/>
      <c r="W198" s="272"/>
      <c r="X198" s="271"/>
      <c r="Y198" s="272"/>
      <c r="Z198" s="271"/>
      <c r="AA198" s="272"/>
      <c r="AB198" s="271"/>
      <c r="AC198" s="272"/>
      <c r="AD198" s="273">
        <f>N198+P198</f>
        <v>0</v>
      </c>
      <c r="AE198" s="272">
        <f>AE199</f>
        <v>0</v>
      </c>
      <c r="AF198" s="274">
        <f>SUM(AF199:AF201)</f>
        <v>0</v>
      </c>
      <c r="AG198" s="751"/>
      <c r="AH198" s="751"/>
      <c r="AI198" s="275"/>
    </row>
    <row r="199" spans="1:35" ht="101.25">
      <c r="A199" s="342" t="s">
        <v>1534</v>
      </c>
      <c r="B199" s="342"/>
      <c r="C199" s="255" t="s">
        <v>425</v>
      </c>
      <c r="D199" s="255"/>
      <c r="E199" s="399"/>
      <c r="F199" s="557"/>
      <c r="G199" s="255" t="s">
        <v>425</v>
      </c>
      <c r="H199" s="618" t="s">
        <v>426</v>
      </c>
      <c r="I199" s="559"/>
      <c r="J199" s="734">
        <v>1</v>
      </c>
      <c r="K199" s="734">
        <v>1</v>
      </c>
      <c r="L199" s="735"/>
      <c r="M199" s="734">
        <v>1</v>
      </c>
      <c r="N199" s="561"/>
      <c r="O199" s="249"/>
      <c r="P199" s="251"/>
      <c r="Q199" s="471"/>
      <c r="R199" s="560"/>
      <c r="S199" s="250"/>
      <c r="T199" s="250"/>
      <c r="U199" s="250"/>
      <c r="V199" s="250"/>
      <c r="W199" s="250"/>
      <c r="X199" s="250"/>
      <c r="Y199" s="250"/>
      <c r="Z199" s="250"/>
      <c r="AA199" s="250"/>
      <c r="AB199" s="250"/>
      <c r="AC199" s="250"/>
      <c r="AD199" s="560"/>
      <c r="AE199" s="560"/>
      <c r="AF199" s="562"/>
      <c r="AG199" s="563"/>
      <c r="AH199" s="563"/>
      <c r="AI199" s="564"/>
    </row>
    <row r="200" spans="1:35" ht="135">
      <c r="A200" s="342"/>
      <c r="B200" s="342"/>
      <c r="C200" s="255" t="s">
        <v>429</v>
      </c>
      <c r="D200" s="255"/>
      <c r="E200" s="399"/>
      <c r="F200" s="557"/>
      <c r="G200" s="255" t="s">
        <v>429</v>
      </c>
      <c r="H200" s="618" t="s">
        <v>430</v>
      </c>
      <c r="I200" s="559"/>
      <c r="J200" s="734">
        <v>1</v>
      </c>
      <c r="K200" s="734">
        <v>1</v>
      </c>
      <c r="L200" s="735"/>
      <c r="M200" s="734">
        <v>1</v>
      </c>
      <c r="N200" s="561"/>
      <c r="O200" s="249"/>
      <c r="P200" s="625"/>
      <c r="Q200" s="471"/>
      <c r="R200" s="560"/>
      <c r="S200" s="250"/>
      <c r="T200" s="250"/>
      <c r="U200" s="250"/>
      <c r="V200" s="250"/>
      <c r="W200" s="250"/>
      <c r="X200" s="250"/>
      <c r="Y200" s="250"/>
      <c r="Z200" s="250"/>
      <c r="AA200" s="250"/>
      <c r="AB200" s="250"/>
      <c r="AC200" s="250"/>
      <c r="AD200" s="560"/>
      <c r="AE200" s="560"/>
      <c r="AF200" s="562"/>
      <c r="AG200" s="563"/>
      <c r="AH200" s="563"/>
      <c r="AI200" s="564"/>
    </row>
    <row r="201" spans="1:35" ht="382.5">
      <c r="A201" s="342"/>
      <c r="B201" s="342"/>
      <c r="C201" s="771" t="s">
        <v>432</v>
      </c>
      <c r="D201" s="255"/>
      <c r="E201" s="399"/>
      <c r="F201" s="557"/>
      <c r="G201" s="771" t="s">
        <v>432</v>
      </c>
      <c r="H201" s="618" t="s">
        <v>433</v>
      </c>
      <c r="I201" s="559"/>
      <c r="J201" s="740"/>
      <c r="K201" s="734">
        <v>1</v>
      </c>
      <c r="L201" s="734">
        <v>1</v>
      </c>
      <c r="M201" s="734">
        <v>1</v>
      </c>
      <c r="N201" s="625"/>
      <c r="O201" s="249"/>
      <c r="P201" s="251"/>
      <c r="Q201" s="471"/>
      <c r="R201" s="560">
        <v>1000000</v>
      </c>
      <c r="S201" s="250"/>
      <c r="T201" s="250"/>
      <c r="U201" s="250"/>
      <c r="V201" s="250"/>
      <c r="W201" s="250"/>
      <c r="X201" s="250"/>
      <c r="Y201" s="250"/>
      <c r="Z201" s="250"/>
      <c r="AA201" s="250"/>
      <c r="AB201" s="250"/>
      <c r="AC201" s="250"/>
      <c r="AD201" s="560"/>
      <c r="AE201" s="560"/>
      <c r="AF201" s="562"/>
      <c r="AG201" s="563"/>
      <c r="AH201" s="563"/>
      <c r="AI201" s="564"/>
    </row>
    <row r="202" spans="1:35" ht="15">
      <c r="A202" s="772"/>
      <c r="B202" s="772"/>
      <c r="C202" s="772"/>
      <c r="D202" s="772"/>
      <c r="E202" s="772"/>
      <c r="F202" s="772"/>
      <c r="G202" s="772"/>
      <c r="H202" s="772"/>
      <c r="I202" s="772"/>
      <c r="J202" s="772"/>
      <c r="K202" s="772"/>
      <c r="L202" s="772"/>
      <c r="M202" s="785"/>
      <c r="N202" s="772"/>
      <c r="O202" s="772"/>
      <c r="P202" s="772"/>
      <c r="Q202" s="772"/>
      <c r="R202" s="772"/>
      <c r="S202" s="772"/>
      <c r="T202" s="772"/>
      <c r="U202" s="772"/>
      <c r="V202" s="772"/>
      <c r="W202" s="772"/>
      <c r="X202" s="772"/>
      <c r="Y202" s="772"/>
      <c r="Z202" s="772"/>
      <c r="AA202" s="772"/>
      <c r="AB202" s="772"/>
      <c r="AC202" s="772"/>
      <c r="AD202" s="772"/>
      <c r="AE202" s="772"/>
      <c r="AF202" s="772"/>
      <c r="AG202" s="772"/>
      <c r="AH202" s="772"/>
      <c r="AI202" s="772"/>
    </row>
    <row r="203" spans="1:35" ht="67.5">
      <c r="A203" s="267" t="s">
        <v>17</v>
      </c>
      <c r="B203" s="268" t="s">
        <v>1114</v>
      </c>
      <c r="C203" s="268" t="s">
        <v>1115</v>
      </c>
      <c r="D203" s="268" t="s">
        <v>1120</v>
      </c>
      <c r="E203" s="268" t="s">
        <v>1117</v>
      </c>
      <c r="F203" s="268" t="s">
        <v>1118</v>
      </c>
      <c r="G203" s="269" t="s">
        <v>1128</v>
      </c>
      <c r="H203" s="268" t="s">
        <v>1119</v>
      </c>
      <c r="I203" s="276"/>
      <c r="J203" s="277"/>
      <c r="K203" s="277"/>
      <c r="L203" s="270"/>
      <c r="M203" s="270"/>
      <c r="N203" s="271">
        <f>SUM(N204:N208)</f>
        <v>0</v>
      </c>
      <c r="O203" s="272">
        <f>SUM(O204:O208)</f>
        <v>0</v>
      </c>
      <c r="P203" s="271">
        <f>SUM(P204:P208)</f>
        <v>0</v>
      </c>
      <c r="Q203" s="272">
        <f>SUM(Q204:Q208)</f>
        <v>0</v>
      </c>
      <c r="R203" s="271"/>
      <c r="S203" s="272"/>
      <c r="T203" s="271"/>
      <c r="U203" s="272"/>
      <c r="V203" s="271"/>
      <c r="W203" s="272"/>
      <c r="X203" s="271"/>
      <c r="Y203" s="272"/>
      <c r="Z203" s="271"/>
      <c r="AA203" s="272"/>
      <c r="AB203" s="271"/>
      <c r="AC203" s="272"/>
      <c r="AD203" s="271"/>
      <c r="AE203" s="272">
        <f>AE204</f>
        <v>0</v>
      </c>
      <c r="AF203" s="274">
        <f>SUM(AF204:AF208)</f>
        <v>0</v>
      </c>
      <c r="AG203" s="751"/>
      <c r="AH203" s="751"/>
      <c r="AI203" s="275"/>
    </row>
    <row r="204" spans="1:35" ht="88.5" customHeight="1">
      <c r="A204" s="342"/>
      <c r="B204" s="623"/>
      <c r="C204" s="255" t="s">
        <v>437</v>
      </c>
      <c r="D204" s="255"/>
      <c r="E204" s="477"/>
      <c r="F204" s="639"/>
      <c r="G204" s="255" t="s">
        <v>437</v>
      </c>
      <c r="H204" s="617" t="s">
        <v>438</v>
      </c>
      <c r="I204" s="773"/>
      <c r="J204" s="774"/>
      <c r="K204" s="557">
        <v>1</v>
      </c>
      <c r="L204" s="775">
        <v>1</v>
      </c>
      <c r="M204" s="775">
        <v>1</v>
      </c>
      <c r="N204" s="626"/>
      <c r="O204" s="626"/>
      <c r="P204" s="626"/>
      <c r="Q204" s="626"/>
      <c r="R204" s="560">
        <v>2000000</v>
      </c>
      <c r="S204" s="626"/>
      <c r="T204" s="626"/>
      <c r="U204" s="626"/>
      <c r="V204" s="626">
        <v>2000000</v>
      </c>
      <c r="W204" s="626"/>
      <c r="X204" s="626"/>
      <c r="Y204" s="626"/>
      <c r="Z204" s="626"/>
      <c r="AA204" s="626"/>
      <c r="AB204" s="626"/>
      <c r="AC204" s="626"/>
      <c r="AD204" s="560"/>
      <c r="AE204" s="560"/>
      <c r="AF204" s="479"/>
      <c r="AG204" s="563"/>
      <c r="AH204" s="777"/>
      <c r="AI204" s="778" t="s">
        <v>1280</v>
      </c>
    </row>
    <row r="205" spans="1:35" ht="146.25">
      <c r="A205" s="342"/>
      <c r="B205" s="623"/>
      <c r="C205" s="255" t="s">
        <v>439</v>
      </c>
      <c r="D205" s="255"/>
      <c r="E205" s="477"/>
      <c r="F205" s="639"/>
      <c r="G205" s="255" t="s">
        <v>439</v>
      </c>
      <c r="H205" s="617" t="s">
        <v>438</v>
      </c>
      <c r="I205" s="773"/>
      <c r="J205" s="689"/>
      <c r="K205" s="779">
        <v>1</v>
      </c>
      <c r="L205" s="775">
        <v>1</v>
      </c>
      <c r="M205" s="775">
        <v>1</v>
      </c>
      <c r="N205" s="626"/>
      <c r="O205" s="626"/>
      <c r="P205" s="626"/>
      <c r="Q205" s="626"/>
      <c r="R205" s="560">
        <v>8000000</v>
      </c>
      <c r="S205" s="626"/>
      <c r="T205" s="626"/>
      <c r="U205" s="626"/>
      <c r="V205" s="626">
        <v>2000000</v>
      </c>
      <c r="W205" s="626"/>
      <c r="X205" s="626"/>
      <c r="Y205" s="626"/>
      <c r="Z205" s="626"/>
      <c r="AA205" s="626"/>
      <c r="AB205" s="626"/>
      <c r="AC205" s="626"/>
      <c r="AD205" s="560"/>
      <c r="AE205" s="560"/>
      <c r="AF205" s="479"/>
      <c r="AG205" s="563"/>
      <c r="AH205" s="777"/>
      <c r="AI205" s="778"/>
    </row>
    <row r="206" spans="1:35" ht="180">
      <c r="A206" s="342"/>
      <c r="B206" s="623"/>
      <c r="C206" s="255" t="s">
        <v>440</v>
      </c>
      <c r="D206" s="255"/>
      <c r="E206" s="480"/>
      <c r="F206" s="639"/>
      <c r="G206" s="255" t="s">
        <v>440</v>
      </c>
      <c r="H206" s="617" t="s">
        <v>438</v>
      </c>
      <c r="I206" s="773"/>
      <c r="J206" s="689"/>
      <c r="K206" s="689">
        <v>1</v>
      </c>
      <c r="L206" s="776">
        <v>1</v>
      </c>
      <c r="M206" s="776"/>
      <c r="N206" s="626"/>
      <c r="O206" s="626"/>
      <c r="P206" s="626"/>
      <c r="Q206" s="626"/>
      <c r="R206" s="560">
        <v>1000000</v>
      </c>
      <c r="S206" s="626"/>
      <c r="T206" s="626"/>
      <c r="U206" s="626"/>
      <c r="V206" s="626"/>
      <c r="W206" s="626"/>
      <c r="X206" s="626"/>
      <c r="Y206" s="626"/>
      <c r="Z206" s="626"/>
      <c r="AA206" s="626"/>
      <c r="AB206" s="626"/>
      <c r="AC206" s="626"/>
      <c r="AD206" s="560"/>
      <c r="AE206" s="560"/>
      <c r="AF206" s="481"/>
      <c r="AG206" s="563"/>
      <c r="AH206" s="777"/>
      <c r="AI206" s="778"/>
    </row>
    <row r="207" spans="1:35" ht="123.75">
      <c r="A207" s="675"/>
      <c r="B207" s="497"/>
      <c r="C207" s="455" t="s">
        <v>449</v>
      </c>
      <c r="D207" s="455"/>
      <c r="E207" s="749"/>
      <c r="F207" s="676"/>
      <c r="G207" s="455" t="s">
        <v>449</v>
      </c>
      <c r="H207" s="126" t="s">
        <v>441</v>
      </c>
      <c r="I207" s="719"/>
      <c r="J207" s="657"/>
      <c r="K207" s="657">
        <v>1</v>
      </c>
      <c r="L207" s="720">
        <v>1</v>
      </c>
      <c r="M207" s="721"/>
      <c r="N207" s="647"/>
      <c r="O207" s="637"/>
      <c r="P207" s="637"/>
      <c r="Q207" s="637"/>
      <c r="R207" s="685">
        <v>2000000</v>
      </c>
      <c r="S207" s="637"/>
      <c r="T207" s="637"/>
      <c r="U207" s="637"/>
      <c r="V207" s="637"/>
      <c r="W207" s="637"/>
      <c r="X207" s="637"/>
      <c r="Y207" s="637"/>
      <c r="Z207" s="637"/>
      <c r="AA207" s="637"/>
      <c r="AB207" s="637"/>
      <c r="AC207" s="637"/>
      <c r="AD207" s="685"/>
      <c r="AE207" s="685"/>
      <c r="AF207" s="750"/>
      <c r="AG207" s="705"/>
      <c r="AH207" s="722"/>
      <c r="AI207" s="723"/>
    </row>
    <row r="208" spans="1:35" ht="113.25" thickBot="1">
      <c r="A208" s="724"/>
      <c r="B208" s="661"/>
      <c r="C208" s="483" t="s">
        <v>446</v>
      </c>
      <c r="D208" s="516"/>
      <c r="E208" s="662"/>
      <c r="F208" s="651"/>
      <c r="G208" s="516" t="s">
        <v>446</v>
      </c>
      <c r="H208" s="617" t="s">
        <v>447</v>
      </c>
      <c r="I208" s="725"/>
      <c r="J208" s="726"/>
      <c r="K208" s="726">
        <v>8</v>
      </c>
      <c r="L208" s="727">
        <v>3</v>
      </c>
      <c r="M208" s="728">
        <v>2</v>
      </c>
      <c r="N208" s="499"/>
      <c r="O208" s="636"/>
      <c r="P208" s="636"/>
      <c r="Q208" s="636"/>
      <c r="R208" s="685">
        <v>1000000</v>
      </c>
      <c r="S208" s="636"/>
      <c r="T208" s="636"/>
      <c r="U208" s="636"/>
      <c r="V208" s="636"/>
      <c r="W208" s="636"/>
      <c r="X208" s="636"/>
      <c r="Y208" s="636"/>
      <c r="Z208" s="636"/>
      <c r="AA208" s="636"/>
      <c r="AB208" s="636"/>
      <c r="AC208" s="636"/>
      <c r="AD208" s="707"/>
      <c r="AE208" s="707"/>
      <c r="AF208" s="519"/>
      <c r="AG208" s="708"/>
      <c r="AH208" s="729"/>
      <c r="AI208" s="730"/>
    </row>
    <row r="209" spans="1:35" ht="15.75" thickBot="1">
      <c r="A209" s="1146"/>
      <c r="B209" s="1147"/>
      <c r="C209" s="1147"/>
      <c r="D209" s="1147"/>
      <c r="E209" s="1147"/>
      <c r="F209" s="1147"/>
      <c r="G209" s="1147"/>
      <c r="H209" s="1147"/>
      <c r="I209" s="1147"/>
      <c r="J209" s="1147"/>
      <c r="K209" s="1147"/>
      <c r="L209" s="1147"/>
      <c r="M209" s="1147"/>
      <c r="N209" s="1147"/>
      <c r="O209" s="1147"/>
      <c r="P209" s="1147"/>
      <c r="Q209" s="1147"/>
      <c r="R209" s="1147"/>
      <c r="S209" s="1147"/>
      <c r="T209" s="1147"/>
      <c r="U209" s="1147"/>
      <c r="V209" s="1147"/>
      <c r="W209" s="1147"/>
      <c r="X209" s="1147"/>
      <c r="Y209" s="1147"/>
      <c r="Z209" s="1147"/>
      <c r="AA209" s="1147"/>
      <c r="AB209" s="1147"/>
      <c r="AC209" s="1147"/>
      <c r="AD209" s="1147"/>
      <c r="AE209" s="1147"/>
      <c r="AF209" s="1147"/>
      <c r="AG209" s="1147"/>
      <c r="AH209" s="1147"/>
      <c r="AI209" s="1148"/>
    </row>
  </sheetData>
  <sheetProtection/>
  <mergeCells count="623">
    <mergeCell ref="G13:G15"/>
    <mergeCell ref="H13:H15"/>
    <mergeCell ref="AG8:AG9"/>
    <mergeCell ref="A1:AI1"/>
    <mergeCell ref="A2:AI2"/>
    <mergeCell ref="A3:F3"/>
    <mergeCell ref="B4:R4"/>
    <mergeCell ref="T4:AI4"/>
    <mergeCell ref="B5:R5"/>
    <mergeCell ref="B6:R6"/>
    <mergeCell ref="B7:M7"/>
    <mergeCell ref="N7:AE7"/>
    <mergeCell ref="AF7:AI7"/>
    <mergeCell ref="AH8:AH9"/>
    <mergeCell ref="AI8:AI9"/>
    <mergeCell ref="B10:F10"/>
    <mergeCell ref="G10:H10"/>
    <mergeCell ref="A11:AI11"/>
    <mergeCell ref="V8:W8"/>
    <mergeCell ref="X8:Y8"/>
    <mergeCell ref="Z8:AA8"/>
    <mergeCell ref="AB8:AC8"/>
    <mergeCell ref="AD8:AE8"/>
    <mergeCell ref="AF8:AF9"/>
    <mergeCell ref="L8:L9"/>
    <mergeCell ref="M8:M9"/>
    <mergeCell ref="N8:O8"/>
    <mergeCell ref="P8:Q8"/>
    <mergeCell ref="R8:S8"/>
    <mergeCell ref="T8:U8"/>
    <mergeCell ref="A8:A9"/>
    <mergeCell ref="B8:F9"/>
    <mergeCell ref="G8:H9"/>
    <mergeCell ref="I8:I9"/>
    <mergeCell ref="J8:J9"/>
    <mergeCell ref="K8:K9"/>
    <mergeCell ref="AH13:AH15"/>
    <mergeCell ref="AI13:AI15"/>
    <mergeCell ref="A18:A29"/>
    <mergeCell ref="B18:B29"/>
    <mergeCell ref="D18:D19"/>
    <mergeCell ref="G18:G19"/>
    <mergeCell ref="H18:H19"/>
    <mergeCell ref="I18:I29"/>
    <mergeCell ref="L18:L29"/>
    <mergeCell ref="P13:P15"/>
    <mergeCell ref="R13:R15"/>
    <mergeCell ref="AD13:AD15"/>
    <mergeCell ref="AE13:AE15"/>
    <mergeCell ref="AF13:AF15"/>
    <mergeCell ref="AG13:AG15"/>
    <mergeCell ref="I13:I15"/>
    <mergeCell ref="J13:J15"/>
    <mergeCell ref="K13:K15"/>
    <mergeCell ref="L13:L15"/>
    <mergeCell ref="M13:M15"/>
    <mergeCell ref="N13:N15"/>
    <mergeCell ref="B13:B15"/>
    <mergeCell ref="D13:D15"/>
    <mergeCell ref="E13:E15"/>
    <mergeCell ref="AH18:AH29"/>
    <mergeCell ref="AI18:AI29"/>
    <mergeCell ref="B31:R31"/>
    <mergeCell ref="T31:AI31"/>
    <mergeCell ref="B32:R32"/>
    <mergeCell ref="B33:R33"/>
    <mergeCell ref="M18:M29"/>
    <mergeCell ref="P18:P19"/>
    <mergeCell ref="AD18:AD29"/>
    <mergeCell ref="AE18:AE29"/>
    <mergeCell ref="AF18:AF29"/>
    <mergeCell ref="AG18:AG29"/>
    <mergeCell ref="B34:M34"/>
    <mergeCell ref="N34:AE34"/>
    <mergeCell ref="AF34:AI34"/>
    <mergeCell ref="A35:A36"/>
    <mergeCell ref="B35:F36"/>
    <mergeCell ref="G35:H36"/>
    <mergeCell ref="I35:I36"/>
    <mergeCell ref="J35:J36"/>
    <mergeCell ref="K35:K36"/>
    <mergeCell ref="L35:L36"/>
    <mergeCell ref="AH35:AH36"/>
    <mergeCell ref="AI35:AI36"/>
    <mergeCell ref="B37:F37"/>
    <mergeCell ref="G37:H37"/>
    <mergeCell ref="A38:AI38"/>
    <mergeCell ref="A40:A43"/>
    <mergeCell ref="B40:B43"/>
    <mergeCell ref="G40:G43"/>
    <mergeCell ref="X35:Y35"/>
    <mergeCell ref="Z35:AA35"/>
    <mergeCell ref="AB35:AC35"/>
    <mergeCell ref="AD35:AE35"/>
    <mergeCell ref="AF35:AF36"/>
    <mergeCell ref="AG35:AG36"/>
    <mergeCell ref="M35:M36"/>
    <mergeCell ref="N35:O35"/>
    <mergeCell ref="P35:Q35"/>
    <mergeCell ref="R35:S35"/>
    <mergeCell ref="T35:U35"/>
    <mergeCell ref="V35:W35"/>
    <mergeCell ref="AE40:AE43"/>
    <mergeCell ref="AF40:AF43"/>
    <mergeCell ref="AG40:AG43"/>
    <mergeCell ref="AH40:AH43"/>
    <mergeCell ref="AI40:AI43"/>
    <mergeCell ref="A44:AI44"/>
    <mergeCell ref="N40:N43"/>
    <mergeCell ref="O40:O43"/>
    <mergeCell ref="P40:P43"/>
    <mergeCell ref="Q40:Q43"/>
    <mergeCell ref="R40:R43"/>
    <mergeCell ref="AD40:AD43"/>
    <mergeCell ref="H40:H43"/>
    <mergeCell ref="I40:I43"/>
    <mergeCell ref="J40:J43"/>
    <mergeCell ref="K40:K43"/>
    <mergeCell ref="L40:L43"/>
    <mergeCell ref="M40:M43"/>
    <mergeCell ref="AH46:AH49"/>
    <mergeCell ref="AI46:AI49"/>
    <mergeCell ref="A50:AI50"/>
    <mergeCell ref="B52:R52"/>
    <mergeCell ref="T52:AI52"/>
    <mergeCell ref="B53:R53"/>
    <mergeCell ref="L46:L49"/>
    <mergeCell ref="M46:M49"/>
    <mergeCell ref="P46:P49"/>
    <mergeCell ref="AD46:AD49"/>
    <mergeCell ref="AE46:AE49"/>
    <mergeCell ref="AG46:AG49"/>
    <mergeCell ref="A46:A49"/>
    <mergeCell ref="G46:G49"/>
    <mergeCell ref="H46:H49"/>
    <mergeCell ref="I46:I49"/>
    <mergeCell ref="J46:J49"/>
    <mergeCell ref="K46:K49"/>
    <mergeCell ref="B54:R54"/>
    <mergeCell ref="B55:M55"/>
    <mergeCell ref="N55:AE55"/>
    <mergeCell ref="AF55:AI55"/>
    <mergeCell ref="A56:A57"/>
    <mergeCell ref="B56:F57"/>
    <mergeCell ref="G56:H57"/>
    <mergeCell ref="I56:I57"/>
    <mergeCell ref="J56:J57"/>
    <mergeCell ref="K56:K57"/>
    <mergeCell ref="AG56:AG57"/>
    <mergeCell ref="AH56:AH57"/>
    <mergeCell ref="AI56:AI57"/>
    <mergeCell ref="B58:F58"/>
    <mergeCell ref="G58:H58"/>
    <mergeCell ref="A59:AI59"/>
    <mergeCell ref="V56:W56"/>
    <mergeCell ref="X56:Y56"/>
    <mergeCell ref="Z56:AA56"/>
    <mergeCell ref="AB56:AC56"/>
    <mergeCell ref="AD56:AE56"/>
    <mergeCell ref="AF56:AF57"/>
    <mergeCell ref="L56:L57"/>
    <mergeCell ref="M56:M57"/>
    <mergeCell ref="N56:O56"/>
    <mergeCell ref="P56:Q56"/>
    <mergeCell ref="R56:S56"/>
    <mergeCell ref="T56:U56"/>
    <mergeCell ref="K61:K72"/>
    <mergeCell ref="L61:L72"/>
    <mergeCell ref="M61:M72"/>
    <mergeCell ref="N61:N70"/>
    <mergeCell ref="N71:N72"/>
    <mergeCell ref="A61:A72"/>
    <mergeCell ref="B61:B64"/>
    <mergeCell ref="E61:E64"/>
    <mergeCell ref="F61:F64"/>
    <mergeCell ref="G61:G72"/>
    <mergeCell ref="H61:H72"/>
    <mergeCell ref="I61:I72"/>
    <mergeCell ref="J61:J72"/>
    <mergeCell ref="U61:U70"/>
    <mergeCell ref="V61:V70"/>
    <mergeCell ref="W61:W70"/>
    <mergeCell ref="X61:X70"/>
    <mergeCell ref="Y61:Y70"/>
    <mergeCell ref="Z61:Z70"/>
    <mergeCell ref="O61:O70"/>
    <mergeCell ref="P61:P70"/>
    <mergeCell ref="Q61:Q70"/>
    <mergeCell ref="R61:R70"/>
    <mergeCell ref="S61:S70"/>
    <mergeCell ref="T61:T70"/>
    <mergeCell ref="AG61:AG64"/>
    <mergeCell ref="AH61:AH64"/>
    <mergeCell ref="AI61:AI64"/>
    <mergeCell ref="AG65:AG72"/>
    <mergeCell ref="AH65:AH72"/>
    <mergeCell ref="AI65:AI72"/>
    <mergeCell ref="AA61:AA70"/>
    <mergeCell ref="AB61:AB70"/>
    <mergeCell ref="AC61:AC70"/>
    <mergeCell ref="AD61:AD70"/>
    <mergeCell ref="AE61:AE70"/>
    <mergeCell ref="AF61:AF72"/>
    <mergeCell ref="AA71:AA72"/>
    <mergeCell ref="AB71:AB72"/>
    <mergeCell ref="AC71:AC72"/>
    <mergeCell ref="AD71:AD72"/>
    <mergeCell ref="AE71:AE72"/>
    <mergeCell ref="A74:A80"/>
    <mergeCell ref="G74:G76"/>
    <mergeCell ref="H74:H76"/>
    <mergeCell ref="I74:I76"/>
    <mergeCell ref="J74:J76"/>
    <mergeCell ref="K74:K76"/>
    <mergeCell ref="L74:L76"/>
    <mergeCell ref="M74:M76"/>
    <mergeCell ref="N74:N79"/>
    <mergeCell ref="U71:U72"/>
    <mergeCell ref="V71:V72"/>
    <mergeCell ref="W71:W72"/>
    <mergeCell ref="X71:X72"/>
    <mergeCell ref="Y71:Y72"/>
    <mergeCell ref="Z71:Z72"/>
    <mergeCell ref="O71:O72"/>
    <mergeCell ref="P71:P72"/>
    <mergeCell ref="Q71:Q72"/>
    <mergeCell ref="R71:R72"/>
    <mergeCell ref="S71:S72"/>
    <mergeCell ref="T71:T72"/>
    <mergeCell ref="V74:V79"/>
    <mergeCell ref="W74:W79"/>
    <mergeCell ref="X74:X79"/>
    <mergeCell ref="Y74:Y79"/>
    <mergeCell ref="Z74:Z79"/>
    <mergeCell ref="O74:O79"/>
    <mergeCell ref="P74:P79"/>
    <mergeCell ref="Q74:Q79"/>
    <mergeCell ref="R74:R79"/>
    <mergeCell ref="S74:S79"/>
    <mergeCell ref="T74:T79"/>
    <mergeCell ref="AG77:AG80"/>
    <mergeCell ref="AH77:AH80"/>
    <mergeCell ref="AI77:AI80"/>
    <mergeCell ref="B82:F82"/>
    <mergeCell ref="G82:H82"/>
    <mergeCell ref="A83:AI83"/>
    <mergeCell ref="AG74:AG76"/>
    <mergeCell ref="AH74:AH76"/>
    <mergeCell ref="AI74:AI76"/>
    <mergeCell ref="G77:G80"/>
    <mergeCell ref="H77:H80"/>
    <mergeCell ref="I77:I80"/>
    <mergeCell ref="J77:J80"/>
    <mergeCell ref="K77:K80"/>
    <mergeCell ref="L77:L80"/>
    <mergeCell ref="M77:M80"/>
    <mergeCell ref="AA74:AA79"/>
    <mergeCell ref="AB74:AB79"/>
    <mergeCell ref="AC74:AC79"/>
    <mergeCell ref="AD74:AD79"/>
    <mergeCell ref="AE74:AE79"/>
    <mergeCell ref="AF74:AF76"/>
    <mergeCell ref="AF77:AF80"/>
    <mergeCell ref="U74:U79"/>
    <mergeCell ref="K85:K96"/>
    <mergeCell ref="L85:L96"/>
    <mergeCell ref="M85:M96"/>
    <mergeCell ref="N85:N94"/>
    <mergeCell ref="N95:N96"/>
    <mergeCell ref="A85:A96"/>
    <mergeCell ref="B85:B88"/>
    <mergeCell ref="E85:E88"/>
    <mergeCell ref="F85:F88"/>
    <mergeCell ref="G85:G96"/>
    <mergeCell ref="H85:H96"/>
    <mergeCell ref="I85:I96"/>
    <mergeCell ref="J85:J96"/>
    <mergeCell ref="U85:U94"/>
    <mergeCell ref="V85:V94"/>
    <mergeCell ref="W85:W94"/>
    <mergeCell ref="X85:X94"/>
    <mergeCell ref="Y85:Y94"/>
    <mergeCell ref="Z85:Z94"/>
    <mergeCell ref="O85:O94"/>
    <mergeCell ref="P85:P94"/>
    <mergeCell ref="Q85:Q94"/>
    <mergeCell ref="R85:R94"/>
    <mergeCell ref="S85:S94"/>
    <mergeCell ref="T85:T94"/>
    <mergeCell ref="AG85:AG88"/>
    <mergeCell ref="AH85:AH88"/>
    <mergeCell ref="AI85:AI88"/>
    <mergeCell ref="AG89:AG96"/>
    <mergeCell ref="AH89:AH96"/>
    <mergeCell ref="AI89:AI96"/>
    <mergeCell ref="AA85:AA94"/>
    <mergeCell ref="AB85:AB94"/>
    <mergeCell ref="AC85:AC94"/>
    <mergeCell ref="AD85:AD94"/>
    <mergeCell ref="AE85:AE94"/>
    <mergeCell ref="AF85:AF96"/>
    <mergeCell ref="AA95:AA96"/>
    <mergeCell ref="AB95:AB96"/>
    <mergeCell ref="AC95:AC96"/>
    <mergeCell ref="AD95:AD96"/>
    <mergeCell ref="AE95:AE96"/>
    <mergeCell ref="A97:AI97"/>
    <mergeCell ref="A99:A105"/>
    <mergeCell ref="G99:G101"/>
    <mergeCell ref="H99:H101"/>
    <mergeCell ref="I99:I101"/>
    <mergeCell ref="J99:J101"/>
    <mergeCell ref="K99:K101"/>
    <mergeCell ref="L99:L101"/>
    <mergeCell ref="M99:M101"/>
    <mergeCell ref="V99:V104"/>
    <mergeCell ref="W99:W104"/>
    <mergeCell ref="X99:X104"/>
    <mergeCell ref="Y99:Y104"/>
    <mergeCell ref="N99:N104"/>
    <mergeCell ref="O99:O104"/>
    <mergeCell ref="P99:P104"/>
    <mergeCell ref="Q99:Q104"/>
    <mergeCell ref="R99:R104"/>
    <mergeCell ref="S99:S104"/>
    <mergeCell ref="M102:M105"/>
    <mergeCell ref="AF102:AF105"/>
    <mergeCell ref="AG102:AG105"/>
    <mergeCell ref="AH102:AH105"/>
    <mergeCell ref="AI102:AI105"/>
    <mergeCell ref="U95:U96"/>
    <mergeCell ref="V95:V96"/>
    <mergeCell ref="W95:W96"/>
    <mergeCell ref="X95:X96"/>
    <mergeCell ref="Y95:Y96"/>
    <mergeCell ref="Z95:Z96"/>
    <mergeCell ref="O95:O96"/>
    <mergeCell ref="P95:P96"/>
    <mergeCell ref="Q95:Q96"/>
    <mergeCell ref="R95:R96"/>
    <mergeCell ref="S95:S96"/>
    <mergeCell ref="T95:T96"/>
    <mergeCell ref="A106:F106"/>
    <mergeCell ref="AF99:AF101"/>
    <mergeCell ref="AG99:AG101"/>
    <mergeCell ref="AH99:AH101"/>
    <mergeCell ref="AI99:AI101"/>
    <mergeCell ref="G102:G105"/>
    <mergeCell ref="H102:H105"/>
    <mergeCell ref="I102:I105"/>
    <mergeCell ref="J102:J105"/>
    <mergeCell ref="K102:K105"/>
    <mergeCell ref="L102:L105"/>
    <mergeCell ref="Z99:Z104"/>
    <mergeCell ref="AA99:AA104"/>
    <mergeCell ref="AB99:AB104"/>
    <mergeCell ref="AC99:AC104"/>
    <mergeCell ref="AD99:AD104"/>
    <mergeCell ref="AE99:AE104"/>
    <mergeCell ref="T99:T104"/>
    <mergeCell ref="U99:U104"/>
    <mergeCell ref="A111:A112"/>
    <mergeCell ref="B111:F112"/>
    <mergeCell ref="G111:H112"/>
    <mergeCell ref="I111:I112"/>
    <mergeCell ref="J111:J112"/>
    <mergeCell ref="K111:K112"/>
    <mergeCell ref="B107:R107"/>
    <mergeCell ref="T107:AI107"/>
    <mergeCell ref="B108:R108"/>
    <mergeCell ref="B109:R109"/>
    <mergeCell ref="B110:M110"/>
    <mergeCell ref="N110:AE110"/>
    <mergeCell ref="AF110:AI110"/>
    <mergeCell ref="A116:A119"/>
    <mergeCell ref="B116:B119"/>
    <mergeCell ref="G116:G119"/>
    <mergeCell ref="H116:H119"/>
    <mergeCell ref="I116:I119"/>
    <mergeCell ref="L116:L119"/>
    <mergeCell ref="AG111:AG112"/>
    <mergeCell ref="AH111:AH112"/>
    <mergeCell ref="AI111:AI112"/>
    <mergeCell ref="B113:F113"/>
    <mergeCell ref="G113:H113"/>
    <mergeCell ref="A114:AI114"/>
    <mergeCell ref="V111:W111"/>
    <mergeCell ref="X111:Y111"/>
    <mergeCell ref="Z111:AA111"/>
    <mergeCell ref="AB111:AC111"/>
    <mergeCell ref="AD111:AE111"/>
    <mergeCell ref="AF111:AF112"/>
    <mergeCell ref="L111:L112"/>
    <mergeCell ref="M111:M112"/>
    <mergeCell ref="N111:O111"/>
    <mergeCell ref="P111:Q111"/>
    <mergeCell ref="R111:S111"/>
    <mergeCell ref="T111:U111"/>
    <mergeCell ref="AH116:AH119"/>
    <mergeCell ref="AI117:AI119"/>
    <mergeCell ref="B121:R121"/>
    <mergeCell ref="T121:AI121"/>
    <mergeCell ref="B122:R122"/>
    <mergeCell ref="B123:R123"/>
    <mergeCell ref="N116:N119"/>
    <mergeCell ref="AD116:AD119"/>
    <mergeCell ref="AE116:AE119"/>
    <mergeCell ref="AF116:AF119"/>
    <mergeCell ref="AG116:AG119"/>
    <mergeCell ref="B124:M124"/>
    <mergeCell ref="N124:AE124"/>
    <mergeCell ref="AF124:AI124"/>
    <mergeCell ref="A125:A126"/>
    <mergeCell ref="B125:F126"/>
    <mergeCell ref="G125:H126"/>
    <mergeCell ref="I125:I126"/>
    <mergeCell ref="J125:J126"/>
    <mergeCell ref="K125:K126"/>
    <mergeCell ref="L125:L126"/>
    <mergeCell ref="AH125:AH126"/>
    <mergeCell ref="AI125:AI126"/>
    <mergeCell ref="B127:F127"/>
    <mergeCell ref="G127:H127"/>
    <mergeCell ref="A128:AI128"/>
    <mergeCell ref="A130:A138"/>
    <mergeCell ref="B130:B138"/>
    <mergeCell ref="G130:G138"/>
    <mergeCell ref="H130:H138"/>
    <mergeCell ref="I130:I138"/>
    <mergeCell ref="X125:Y125"/>
    <mergeCell ref="Z125:AA125"/>
    <mergeCell ref="AB125:AC125"/>
    <mergeCell ref="AD125:AE125"/>
    <mergeCell ref="AF125:AF126"/>
    <mergeCell ref="AG125:AG126"/>
    <mergeCell ref="M125:M126"/>
    <mergeCell ref="N125:O125"/>
    <mergeCell ref="P125:Q125"/>
    <mergeCell ref="R125:S125"/>
    <mergeCell ref="T125:U125"/>
    <mergeCell ref="V125:W125"/>
    <mergeCell ref="AF130:AF138"/>
    <mergeCell ref="AG130:AG138"/>
    <mergeCell ref="AH130:AH138"/>
    <mergeCell ref="AI130:AI138"/>
    <mergeCell ref="A139:AI139"/>
    <mergeCell ref="B141:R141"/>
    <mergeCell ref="T141:AI141"/>
    <mergeCell ref="L130:L134"/>
    <mergeCell ref="N130:N138"/>
    <mergeCell ref="R130:R138"/>
    <mergeCell ref="AD130:AD138"/>
    <mergeCell ref="AE130:AE138"/>
    <mergeCell ref="B142:R142"/>
    <mergeCell ref="B143:R143"/>
    <mergeCell ref="B144:M144"/>
    <mergeCell ref="N144:AE144"/>
    <mergeCell ref="AF144:AI144"/>
    <mergeCell ref="A145:A146"/>
    <mergeCell ref="B145:F146"/>
    <mergeCell ref="G145:H146"/>
    <mergeCell ref="I145:I146"/>
    <mergeCell ref="J145:J146"/>
    <mergeCell ref="AF145:AF146"/>
    <mergeCell ref="AG145:AG146"/>
    <mergeCell ref="AH145:AH146"/>
    <mergeCell ref="AI145:AI146"/>
    <mergeCell ref="B147:F147"/>
    <mergeCell ref="G147:H147"/>
    <mergeCell ref="T145:U145"/>
    <mergeCell ref="V145:W145"/>
    <mergeCell ref="X145:Y145"/>
    <mergeCell ref="Z145:AA145"/>
    <mergeCell ref="AB145:AC145"/>
    <mergeCell ref="AD145:AE145"/>
    <mergeCell ref="K145:K146"/>
    <mergeCell ref="L145:L146"/>
    <mergeCell ref="M145:M146"/>
    <mergeCell ref="N145:O145"/>
    <mergeCell ref="P145:Q145"/>
    <mergeCell ref="R145:S145"/>
    <mergeCell ref="A148:AI148"/>
    <mergeCell ref="A150:A153"/>
    <mergeCell ref="B150:B153"/>
    <mergeCell ref="E150:E153"/>
    <mergeCell ref="F150:F153"/>
    <mergeCell ref="G150:G153"/>
    <mergeCell ref="H150:H153"/>
    <mergeCell ref="I150:I153"/>
    <mergeCell ref="J150:J153"/>
    <mergeCell ref="K150:K153"/>
    <mergeCell ref="AF150:AF153"/>
    <mergeCell ref="AG150:AG153"/>
    <mergeCell ref="AH150:AH153"/>
    <mergeCell ref="AI150:AI153"/>
    <mergeCell ref="A154:AI154"/>
    <mergeCell ref="A156:A166"/>
    <mergeCell ref="G156:G166"/>
    <mergeCell ref="H156:H166"/>
    <mergeCell ref="I156:I166"/>
    <mergeCell ref="J156:J166"/>
    <mergeCell ref="L150:L153"/>
    <mergeCell ref="N150:N153"/>
    <mergeCell ref="R150:R153"/>
    <mergeCell ref="AD150:AD153"/>
    <mergeCell ref="AE150:AE153"/>
    <mergeCell ref="AH156:AH166"/>
    <mergeCell ref="AI156:AI166"/>
    <mergeCell ref="B168:R168"/>
    <mergeCell ref="T168:AI168"/>
    <mergeCell ref="B169:R169"/>
    <mergeCell ref="B170:R170"/>
    <mergeCell ref="K156:K166"/>
    <mergeCell ref="L156:L166"/>
    <mergeCell ref="M156:M166"/>
    <mergeCell ref="Q156:Q166"/>
    <mergeCell ref="AE156:AE166"/>
    <mergeCell ref="AF156:AF166"/>
    <mergeCell ref="B171:M171"/>
    <mergeCell ref="N171:AE171"/>
    <mergeCell ref="AF171:AI171"/>
    <mergeCell ref="A172:A173"/>
    <mergeCell ref="B172:F173"/>
    <mergeCell ref="G172:H173"/>
    <mergeCell ref="I172:I173"/>
    <mergeCell ref="J172:J173"/>
    <mergeCell ref="K172:K173"/>
    <mergeCell ref="L172:L173"/>
    <mergeCell ref="AH172:AH173"/>
    <mergeCell ref="AI172:AI173"/>
    <mergeCell ref="B174:F174"/>
    <mergeCell ref="G174:H174"/>
    <mergeCell ref="A175:AI175"/>
    <mergeCell ref="A177:A180"/>
    <mergeCell ref="B177:B180"/>
    <mergeCell ref="E177:E180"/>
    <mergeCell ref="F177:F180"/>
    <mergeCell ref="G177:G180"/>
    <mergeCell ref="X172:Y172"/>
    <mergeCell ref="Z172:AA172"/>
    <mergeCell ref="AB172:AC172"/>
    <mergeCell ref="AD172:AE172"/>
    <mergeCell ref="AF172:AF173"/>
    <mergeCell ref="AG172:AG173"/>
    <mergeCell ref="M172:M173"/>
    <mergeCell ref="N172:O172"/>
    <mergeCell ref="P172:Q172"/>
    <mergeCell ref="R172:S172"/>
    <mergeCell ref="T172:U172"/>
    <mergeCell ref="V172:W172"/>
    <mergeCell ref="AG177:AG180"/>
    <mergeCell ref="AH177:AH180"/>
    <mergeCell ref="AI177:AI180"/>
    <mergeCell ref="A181:AI181"/>
    <mergeCell ref="A183:A186"/>
    <mergeCell ref="B183:B186"/>
    <mergeCell ref="E183:E186"/>
    <mergeCell ref="F183:F186"/>
    <mergeCell ref="G183:G186"/>
    <mergeCell ref="H183:H186"/>
    <mergeCell ref="N177:N180"/>
    <mergeCell ref="P177:P180"/>
    <mergeCell ref="R177:R180"/>
    <mergeCell ref="AD177:AD180"/>
    <mergeCell ref="AE177:AE180"/>
    <mergeCell ref="AF177:AF180"/>
    <mergeCell ref="H177:H180"/>
    <mergeCell ref="I177:I180"/>
    <mergeCell ref="J177:J180"/>
    <mergeCell ref="K177:K180"/>
    <mergeCell ref="M177:M180"/>
    <mergeCell ref="AH183:AH186"/>
    <mergeCell ref="AI183:AI186"/>
    <mergeCell ref="A187:AI187"/>
    <mergeCell ref="A188:AI188"/>
    <mergeCell ref="A189:F189"/>
    <mergeCell ref="B190:R190"/>
    <mergeCell ref="T190:AI190"/>
    <mergeCell ref="P183:P186"/>
    <mergeCell ref="R183:R186"/>
    <mergeCell ref="AD183:AD186"/>
    <mergeCell ref="AE183:AE186"/>
    <mergeCell ref="AF183:AF186"/>
    <mergeCell ref="AG183:AG186"/>
    <mergeCell ref="I183:I186"/>
    <mergeCell ref="J183:J186"/>
    <mergeCell ref="K183:K186"/>
    <mergeCell ref="M183:M186"/>
    <mergeCell ref="N183:N186"/>
    <mergeCell ref="B191:R191"/>
    <mergeCell ref="B192:R192"/>
    <mergeCell ref="B193:M193"/>
    <mergeCell ref="N193:AE193"/>
    <mergeCell ref="AF193:AI193"/>
    <mergeCell ref="A194:A195"/>
    <mergeCell ref="B194:F195"/>
    <mergeCell ref="G194:H195"/>
    <mergeCell ref="I194:I195"/>
    <mergeCell ref="J194:J195"/>
    <mergeCell ref="A197:AI197"/>
    <mergeCell ref="A209:AI209"/>
    <mergeCell ref="F18:F19"/>
    <mergeCell ref="F46:F49"/>
    <mergeCell ref="F99:F101"/>
    <mergeCell ref="F102:F105"/>
    <mergeCell ref="AF194:AF195"/>
    <mergeCell ref="AG194:AG195"/>
    <mergeCell ref="AH194:AH195"/>
    <mergeCell ref="AI194:AI195"/>
    <mergeCell ref="B196:F196"/>
    <mergeCell ref="G196:H196"/>
    <mergeCell ref="T194:U194"/>
    <mergeCell ref="V194:W194"/>
    <mergeCell ref="X194:Y194"/>
    <mergeCell ref="Z194:AA194"/>
    <mergeCell ref="AB194:AC194"/>
    <mergeCell ref="AD194:AE194"/>
    <mergeCell ref="K194:K195"/>
    <mergeCell ref="L194:L195"/>
    <mergeCell ref="M194:M195"/>
    <mergeCell ref="N194:O194"/>
    <mergeCell ref="P194:Q194"/>
    <mergeCell ref="R194:S194"/>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dc:creator>
  <cp:keywords/>
  <dc:description/>
  <cp:lastModifiedBy>David Suarez Sanchez</cp:lastModifiedBy>
  <cp:lastPrinted>2013-01-25T13:42:48Z</cp:lastPrinted>
  <dcterms:created xsi:type="dcterms:W3CDTF">2013-01-18T17:30:14Z</dcterms:created>
  <dcterms:modified xsi:type="dcterms:W3CDTF">2013-07-15T19:33:55Z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