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95" activeTab="0"/>
  </bookViews>
  <sheets>
    <sheet name="EDUCAC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Family</author>
  </authors>
  <commentList>
    <comment ref="O20" authorId="0">
      <text>
        <r>
          <rPr>
            <b/>
            <sz val="9"/>
            <rFont val="Tahoma"/>
            <family val="2"/>
          </rPr>
          <t>14800 COD 3
30000 COD. 34
250 CODIGO 50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    ( 7)   95070960
    (23)   25317281
    (34) 17851310,2
    (38)  812000
    (69)  51450000</t>
        </r>
      </text>
    </comment>
    <comment ref="O22" authorId="0">
      <text>
        <r>
          <rPr>
            <b/>
            <sz val="9"/>
            <rFont val="Tahoma"/>
            <family val="2"/>
          </rPr>
          <t xml:space="preserve">(3) 40.000.000
</t>
        </r>
      </text>
    </comment>
    <comment ref="H24" authorId="0">
      <text>
        <r>
          <rPr>
            <b/>
            <sz val="9"/>
            <rFont val="Tahoma"/>
            <family val="2"/>
          </rPr>
          <t>Family:</t>
        </r>
        <r>
          <rPr>
            <sz val="9"/>
            <rFont val="Tahoma"/>
            <family val="2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2"/>
          </rPr>
          <t xml:space="preserve">(69) 14400000
(32)4968699
(34)35465678
(38)14534322
(41)355228150
(70)15000000
(76)110000000
(03)37563812
(07)5941060
(76)82000000
</t>
        </r>
      </text>
    </comment>
    <comment ref="O24" authorId="0">
      <text>
        <r>
          <rPr>
            <b/>
            <sz val="9"/>
            <rFont val="Tahoma"/>
            <family val="2"/>
          </rPr>
          <t>(32) 2060000
(47) 2173300
 (2)  1653933
 (32) 2060000
 (47) 519367
(70)15000000</t>
        </r>
      </text>
    </comment>
    <comment ref="O50" authorId="0">
      <text>
        <r>
          <rPr>
            <b/>
            <sz val="9"/>
            <rFont val="Tahoma"/>
            <family val="2"/>
          </rPr>
          <t>COD. 3</t>
        </r>
      </text>
    </comment>
    <comment ref="O35" authorId="0">
      <text>
        <r>
          <rPr>
            <b/>
            <sz val="9"/>
            <rFont val="Tahoma"/>
            <family val="2"/>
          </rPr>
          <t>(3) 45000000
(76) 62933175</t>
        </r>
      </text>
    </comment>
    <comment ref="F23" authorId="0">
      <text>
        <r>
          <rPr>
            <b/>
            <sz val="9"/>
            <rFont val="Tahoma"/>
            <family val="2"/>
          </rPr>
          <t xml:space="preserve">POBLACION ESCOLARF  COLEGIO + CHAQUIRA
</t>
        </r>
      </text>
    </comment>
    <comment ref="F20" authorId="0">
      <text>
        <r>
          <rPr>
            <b/>
            <sz val="9"/>
            <rFont val="Tahoma"/>
            <family val="2"/>
          </rPr>
          <t>TODOS LOS  MATRICULADOS  DEL MUNICIPIO</t>
        </r>
      </text>
    </comment>
    <comment ref="D35" authorId="0">
      <text>
        <r>
          <rPr>
            <b/>
            <sz val="9"/>
            <rFont val="Tahoma"/>
            <family val="2"/>
          </rPr>
          <t>VERIFICAR CON CONVENIO</t>
        </r>
      </text>
    </comment>
    <comment ref="H50" authorId="0">
      <text>
        <r>
          <rPr>
            <b/>
            <sz val="9"/>
            <rFont val="Tahoma"/>
            <family val="2"/>
          </rPr>
          <t>COD. 3</t>
        </r>
      </text>
    </comment>
    <comment ref="F21" authorId="0">
      <text>
        <r>
          <rPr>
            <b/>
            <sz val="9"/>
            <rFont val="Tahoma"/>
            <family val="2"/>
          </rPr>
          <t>TODOS LOS  MATRICULADOS  DEL MUNICIPIO</t>
        </r>
      </text>
    </comment>
    <comment ref="F22" authorId="0">
      <text>
        <r>
          <rPr>
            <b/>
            <sz val="9"/>
            <rFont val="Tahoma"/>
            <family val="2"/>
          </rPr>
          <t>TODOS LOS  MATRICULADOS  DEL MUNICIPIO</t>
        </r>
      </text>
    </comment>
    <comment ref="F24" authorId="0">
      <text>
        <r>
          <rPr>
            <b/>
            <sz val="9"/>
            <rFont val="Tahoma"/>
            <family val="2"/>
          </rPr>
          <t>TODOS LOS  MATRICULADOS  DEL MUNICIPIO</t>
        </r>
      </text>
    </comment>
  </commentList>
</comments>
</file>

<file path=xl/sharedStrings.xml><?xml version="1.0" encoding="utf-8"?>
<sst xmlns="http://schemas.openxmlformats.org/spreadsheetml/2006/main" count="118" uniqueCount="56">
  <si>
    <t>PROYECTO y/o ACCIÓN</t>
  </si>
  <si>
    <t>RESPONSABLE</t>
  </si>
  <si>
    <t>OBSERVACIONES</t>
  </si>
  <si>
    <t>NOMBRE DEL PROYECTO</t>
  </si>
  <si>
    <t>META FÍSICA (anual)</t>
  </si>
  <si>
    <t>MUNICIPIO</t>
  </si>
  <si>
    <t xml:space="preserve">OTROS  RECURSOS </t>
  </si>
  <si>
    <t xml:space="preserve">SGP </t>
  </si>
  <si>
    <t>PROPIOS</t>
  </si>
  <si>
    <t xml:space="preserve">NACIONALES </t>
  </si>
  <si>
    <t xml:space="preserve">DEPARTAMENTALES </t>
  </si>
  <si>
    <t xml:space="preserve">REGALIAS </t>
  </si>
  <si>
    <t xml:space="preserve">CREDITO </t>
  </si>
  <si>
    <t xml:space="preserve">OTROS </t>
  </si>
  <si>
    <t>TOTAL PROGRAMA</t>
  </si>
  <si>
    <t xml:space="preserve">PROGRAMA:  </t>
  </si>
  <si>
    <t>META PDM:    (4AÑOS)</t>
  </si>
  <si>
    <t xml:space="preserve">Desarrollo Social </t>
  </si>
  <si>
    <t>Nº</t>
  </si>
  <si>
    <t>AVANCE FISICO A LA FECHA</t>
  </si>
  <si>
    <t xml:space="preserve">% DE AVANCE FISICO A LA FECHA </t>
  </si>
  <si>
    <t>% logro de avance de resultado</t>
  </si>
  <si>
    <t>TOTAL PROGRAMADO</t>
  </si>
  <si>
    <t>TOTAL EJECUTADO</t>
  </si>
  <si>
    <t>POBLACION BENEFICIADA</t>
  </si>
  <si>
    <t xml:space="preserve">SISTEMA DEPARTAMENTAL DE EVALUACIÓN A LA GESTIÓN MUNICIPAL </t>
  </si>
  <si>
    <t>DEPARTAMENTO: CUNDINAMARCA</t>
  </si>
  <si>
    <t>FORMATO DAPC  No 2</t>
  </si>
  <si>
    <t>MUNICIPIO Y CODIGO DANE:  CARMEN DE  CARUPA</t>
  </si>
  <si>
    <t>SECRETARÍA O DEPENDENCIA MUNICIPAL: OFICINA DESARROLLO  SOCIAL</t>
  </si>
  <si>
    <t>Responsable: Coordinador Desarrollo Social</t>
  </si>
  <si>
    <t xml:space="preserve">Hoja No. _____ de _____ </t>
  </si>
  <si>
    <t>EDUCACION</t>
  </si>
  <si>
    <t>Dotación  a 27  instituciones  educativas</t>
  </si>
  <si>
    <t>Adecuación, mejoramiento de centros educativos</t>
  </si>
  <si>
    <t>Pago servicios publicos instituciones educativas</t>
  </si>
  <si>
    <t>Ampliación de  centros educativos</t>
  </si>
  <si>
    <t>AMPLIAR COBERTURA EN LOS SUBSIDIOS DE EDUCACIÓN</t>
  </si>
  <si>
    <t>MEJORAMIENTO EN LA CALIDAD DELA EDUCACIÓN 27 INSTITUCIONES EDUCATIVAS</t>
  </si>
  <si>
    <t>Subsidios transporte escolar</t>
  </si>
  <si>
    <t>Alimentacion escolar</t>
  </si>
  <si>
    <t>Convenios funcionamiento</t>
  </si>
  <si>
    <t>SECTOR: EDUCACIÓN</t>
  </si>
  <si>
    <t>Desarrollo Social y Secretaria Gobierno</t>
  </si>
  <si>
    <t>Desarrollo Social e Infraestructura</t>
  </si>
  <si>
    <t>GRATUIDAD EN EDUCACIÓN</t>
  </si>
  <si>
    <t>TRANSFERENCIAS MATRÍCULAS SISBEN 1 Y 2</t>
  </si>
  <si>
    <t>Transferencias Matrículas sisben 1 y 2</t>
  </si>
  <si>
    <t>Apoyo a proyectos de articulación (capacitación e Incentivos)</t>
  </si>
  <si>
    <t>Desarrollo Social y Secretaría de Hacienda</t>
  </si>
  <si>
    <t>Desarrollo Social y Secretaría de Gobierno</t>
  </si>
  <si>
    <t>META (anual ): 2011</t>
  </si>
  <si>
    <t>INVERSIÓN PROGRAMADA (2011) / FUENTE MILES DE $</t>
  </si>
  <si>
    <t>COMPONENTE DE EFICACIA - PLAN DE ACCION - AÑO _2012</t>
  </si>
  <si>
    <t>PLAN DE DESARROLLO: TRAYECTORIA SOCIAL GARANTIA DE BUEN GOBIERNO</t>
  </si>
  <si>
    <t>Fecha de elaboración: 39_01_2012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</si>
</sst>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C$&quot;* #,##0_);_(&quot;C$&quot;* \(#,##0\);_(&quot;C$&quot;* &quot;-&quot;_);_(@_)"/>
    <numFmt numFmtId="187" formatCode="_(&quot;C$&quot;* #,##0.00_);_(&quot;C$&quot;* \(#,##0.00\);_(&quot;C$&quot;* &quot;-&quot;??_);_(@_)"/>
    <numFmt numFmtId="188" formatCode="_(* #,##0_);_(* \(#,##0\);_(* &quot;-&quot;??_);_(@_)"/>
    <numFmt numFmtId="189" formatCode="0.0%"/>
    <numFmt numFmtId="190" formatCode="#,##0_ ;[Red]\-#,##0\ "/>
    <numFmt numFmtId="191" formatCode="_(* #,##0.0_);_(* \(#,##0.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top" wrapText="1"/>
      <protection locked="0"/>
    </xf>
    <xf numFmtId="0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8" xfId="0" applyNumberFormat="1" applyFont="1" applyFill="1" applyBorder="1" applyAlignment="1" applyProtection="1">
      <alignment horizontal="centerContinuous" vertical="center"/>
      <protection locked="0"/>
    </xf>
    <xf numFmtId="0" fontId="4" fillId="0" borderId="19" xfId="0" applyNumberFormat="1" applyFont="1" applyFill="1" applyBorder="1" applyAlignment="1" applyProtection="1">
      <alignment horizontal="centerContinuous" vertical="center"/>
      <protection locked="0"/>
    </xf>
    <xf numFmtId="0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NumberFormat="1" applyFont="1" applyFill="1" applyBorder="1" applyAlignment="1" applyProtection="1">
      <alignment horizontal="right" vertical="center"/>
      <protection locked="0"/>
    </xf>
    <xf numFmtId="1" fontId="4" fillId="33" borderId="24" xfId="0" applyNumberFormat="1" applyFont="1" applyFill="1" applyBorder="1" applyAlignment="1" applyProtection="1">
      <alignment horizontal="center" vertical="center"/>
      <protection locked="0"/>
    </xf>
    <xf numFmtId="9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18" xfId="54" applyFont="1" applyFill="1" applyBorder="1" applyAlignment="1" applyProtection="1">
      <alignment horizontal="center" vertical="center"/>
      <protection locked="0"/>
    </xf>
    <xf numFmtId="10" fontId="3" fillId="33" borderId="18" xfId="54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 vertical="justify"/>
    </xf>
    <xf numFmtId="190" fontId="0" fillId="0" borderId="18" xfId="0" applyNumberFormat="1" applyFont="1" applyBorder="1" applyAlignment="1">
      <alignment horizontal="center" vertical="center" wrapText="1"/>
    </xf>
    <xf numFmtId="188" fontId="0" fillId="0" borderId="18" xfId="48" applyNumberFormat="1" applyFont="1" applyBorder="1" applyAlignment="1">
      <alignment horizontal="center" vertical="center" wrapText="1"/>
    </xf>
    <xf numFmtId="3" fontId="0" fillId="0" borderId="28" xfId="48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9" fontId="3" fillId="0" borderId="18" xfId="54" applyFont="1" applyFill="1" applyBorder="1" applyAlignment="1" applyProtection="1">
      <alignment horizontal="center" vertical="center"/>
      <protection locked="0"/>
    </xf>
    <xf numFmtId="10" fontId="3" fillId="0" borderId="18" xfId="54" applyNumberFormat="1" applyFont="1" applyFill="1" applyBorder="1" applyAlignment="1" applyProtection="1">
      <alignment horizontal="center" vertical="center"/>
      <protection locked="0"/>
    </xf>
    <xf numFmtId="1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>
      <alignment horizontal="left" vertical="justify"/>
    </xf>
    <xf numFmtId="18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54" applyNumberFormat="1" applyFont="1" applyFill="1" applyAlignment="1">
      <alignment vertical="center"/>
    </xf>
    <xf numFmtId="188" fontId="0" fillId="0" borderId="18" xfId="48" applyNumberFormat="1" applyFont="1" applyBorder="1" applyAlignment="1">
      <alignment horizontal="center" vertical="center"/>
    </xf>
    <xf numFmtId="9" fontId="3" fillId="33" borderId="18" xfId="54" applyNumberFormat="1" applyFont="1" applyFill="1" applyBorder="1" applyAlignment="1" applyProtection="1">
      <alignment horizontal="center" vertical="center"/>
      <protection locked="0"/>
    </xf>
    <xf numFmtId="9" fontId="3" fillId="0" borderId="0" xfId="54" applyFont="1" applyAlignment="1">
      <alignment vertical="center"/>
    </xf>
    <xf numFmtId="188" fontId="3" fillId="0" borderId="0" xfId="0" applyNumberFormat="1" applyFont="1" applyAlignment="1">
      <alignment vertical="center"/>
    </xf>
    <xf numFmtId="188" fontId="3" fillId="0" borderId="0" xfId="48" applyNumberFormat="1" applyFont="1" applyAlignment="1">
      <alignment vertical="center"/>
    </xf>
    <xf numFmtId="188" fontId="8" fillId="0" borderId="26" xfId="48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0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NumberFormat="1" applyFont="1" applyFill="1" applyBorder="1" applyAlignment="1" applyProtection="1">
      <alignment horizontal="center" vertical="justify"/>
      <protection locked="0"/>
    </xf>
    <xf numFmtId="0" fontId="4" fillId="0" borderId="11" xfId="0" applyNumberFormat="1" applyFont="1" applyFill="1" applyBorder="1" applyAlignment="1" applyProtection="1">
      <alignment horizontal="center" vertical="justify"/>
      <protection locked="0"/>
    </xf>
    <xf numFmtId="0" fontId="4" fillId="0" borderId="35" xfId="0" applyNumberFormat="1" applyFont="1" applyFill="1" applyBorder="1" applyAlignment="1" applyProtection="1">
      <alignment horizontal="center" vertical="justify"/>
      <protection locked="0"/>
    </xf>
    <xf numFmtId="0" fontId="4" fillId="0" borderId="36" xfId="0" applyNumberFormat="1" applyFont="1" applyFill="1" applyBorder="1" applyAlignment="1" applyProtection="1">
      <alignment horizontal="center" vertical="justify"/>
      <protection locked="0"/>
    </xf>
    <xf numFmtId="0" fontId="4" fillId="0" borderId="37" xfId="0" applyNumberFormat="1" applyFont="1" applyFill="1" applyBorder="1" applyAlignment="1" applyProtection="1">
      <alignment horizontal="center" vertical="justify"/>
      <protection locked="0"/>
    </xf>
    <xf numFmtId="0" fontId="4" fillId="0" borderId="38" xfId="0" applyNumberFormat="1" applyFont="1" applyFill="1" applyBorder="1" applyAlignment="1" applyProtection="1">
      <alignment horizontal="center" vertical="justify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42" xfId="0" applyNumberFormat="1" applyFont="1" applyFill="1" applyBorder="1" applyAlignment="1" applyProtection="1">
      <alignment horizontal="center" vertical="top" wrapText="1"/>
      <protection locked="0"/>
    </xf>
    <xf numFmtId="4" fontId="3" fillId="36" borderId="43" xfId="0" applyNumberFormat="1" applyFont="1" applyFill="1" applyBorder="1" applyAlignment="1" applyProtection="1">
      <alignment horizontal="center" vertical="top" wrapText="1"/>
      <protection locked="0"/>
    </xf>
    <xf numFmtId="4" fontId="3" fillId="36" borderId="18" xfId="0" applyNumberFormat="1" applyFont="1" applyFill="1" applyBorder="1" applyAlignment="1" applyProtection="1">
      <alignment horizontal="center" vertical="top" wrapText="1"/>
      <protection locked="0"/>
    </xf>
    <xf numFmtId="4" fontId="3" fillId="36" borderId="44" xfId="0" applyNumberFormat="1" applyFont="1" applyFill="1" applyBorder="1" applyAlignment="1" applyProtection="1">
      <alignment horizontal="center" vertical="top" wrapText="1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40" xfId="0" applyNumberFormat="1" applyFont="1" applyFill="1" applyBorder="1" applyAlignment="1" applyProtection="1">
      <alignment horizontal="center" vertical="center"/>
      <protection locked="0"/>
    </xf>
    <xf numFmtId="0" fontId="4" fillId="36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/>
    </xf>
    <xf numFmtId="0" fontId="3" fillId="36" borderId="42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9525</xdr:rowOff>
    </xdr:from>
    <xdr:to>
      <xdr:col>7</xdr:col>
      <xdr:colOff>457200</xdr:colOff>
      <xdr:row>4</xdr:row>
      <xdr:rowOff>38100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B1">
      <selection activeCell="H54" sqref="H54"/>
    </sheetView>
  </sheetViews>
  <sheetFormatPr defaultColWidth="11.421875" defaultRowHeight="12.75"/>
  <cols>
    <col min="1" max="1" width="6.28125" style="1" customWidth="1"/>
    <col min="2" max="2" width="27.28125" style="1" customWidth="1"/>
    <col min="3" max="3" width="16.140625" style="70" customWidth="1"/>
    <col min="4" max="6" width="8.8515625" style="1" customWidth="1"/>
    <col min="7" max="7" width="9.421875" style="1" customWidth="1"/>
    <col min="8" max="8" width="13.57421875" style="1" customWidth="1"/>
    <col min="9" max="9" width="13.421875" style="1" customWidth="1"/>
    <col min="10" max="10" width="9.57421875" style="1" customWidth="1"/>
    <col min="11" max="11" width="13.57421875" style="1" customWidth="1"/>
    <col min="12" max="12" width="11.7109375" style="1" customWidth="1"/>
    <col min="13" max="13" width="11.57421875" style="1" customWidth="1"/>
    <col min="14" max="14" width="13.28125" style="1" customWidth="1"/>
    <col min="15" max="15" width="12.8515625" style="1" customWidth="1"/>
    <col min="16" max="16" width="14.8515625" style="1" customWidth="1"/>
    <col min="17" max="17" width="16.28125" style="1" customWidth="1"/>
    <col min="18" max="18" width="20.421875" style="1" customWidth="1"/>
    <col min="19" max="19" width="14.421875" style="1" customWidth="1"/>
    <col min="20" max="16384" width="11.421875" style="1" customWidth="1"/>
  </cols>
  <sheetData>
    <row r="1" spans="3:18" ht="14.25">
      <c r="C1" s="51"/>
      <c r="D1" s="51"/>
      <c r="F1" s="52"/>
      <c r="G1" s="53"/>
      <c r="H1" s="53"/>
      <c r="R1" s="1"/>
    </row>
    <row r="2" spans="3:18" ht="14.25">
      <c r="C2" s="51"/>
      <c r="D2" s="51"/>
      <c r="F2" s="52"/>
      <c r="G2" s="53"/>
      <c r="H2" s="53"/>
      <c r="R2" s="1"/>
    </row>
    <row r="3" spans="3:18" ht="14.25">
      <c r="C3" s="51"/>
      <c r="D3" s="51"/>
      <c r="F3" s="52"/>
      <c r="G3" s="53"/>
      <c r="H3" s="53"/>
      <c r="R3" s="1"/>
    </row>
    <row r="4" spans="1:17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2.75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3:17" ht="12.75">
      <c r="C6" s="51"/>
      <c r="D6" s="51"/>
      <c r="E6" s="118" t="s">
        <v>53</v>
      </c>
      <c r="F6" s="118"/>
      <c r="G6" s="118"/>
      <c r="H6" s="118"/>
      <c r="I6" s="118"/>
      <c r="J6" s="118"/>
      <c r="K6" s="118"/>
      <c r="P6" s="114"/>
      <c r="Q6" s="114"/>
    </row>
    <row r="7" spans="1:17" ht="12.75">
      <c r="A7" s="114" t="s">
        <v>26</v>
      </c>
      <c r="B7" s="114"/>
      <c r="C7" s="114"/>
      <c r="D7" s="114"/>
      <c r="E7" s="114"/>
      <c r="F7" s="114"/>
      <c r="G7" s="53"/>
      <c r="H7" s="53"/>
      <c r="L7" s="114"/>
      <c r="M7" s="114"/>
      <c r="N7" s="54"/>
      <c r="O7" s="54" t="s">
        <v>27</v>
      </c>
      <c r="P7" s="54"/>
      <c r="Q7" s="54"/>
    </row>
    <row r="8" spans="1:17" ht="12.75">
      <c r="A8" s="114" t="s">
        <v>28</v>
      </c>
      <c r="B8" s="114"/>
      <c r="C8" s="114"/>
      <c r="D8" s="114"/>
      <c r="E8" s="114"/>
      <c r="F8" s="114"/>
      <c r="G8" s="53"/>
      <c r="H8" s="53"/>
      <c r="L8" s="54"/>
      <c r="M8" s="54"/>
      <c r="N8" s="54"/>
      <c r="O8" s="54" t="s">
        <v>31</v>
      </c>
      <c r="P8" s="54"/>
      <c r="Q8" s="54"/>
    </row>
    <row r="9" spans="1:17" ht="12.75">
      <c r="A9" s="114" t="s">
        <v>29</v>
      </c>
      <c r="B9" s="114"/>
      <c r="C9" s="114"/>
      <c r="D9" s="114"/>
      <c r="E9" s="114"/>
      <c r="F9" s="114"/>
      <c r="G9" s="53"/>
      <c r="H9" s="53"/>
      <c r="L9" s="54"/>
      <c r="M9" s="54"/>
      <c r="N9" s="54"/>
      <c r="O9" s="54" t="s">
        <v>30</v>
      </c>
      <c r="P9" s="54"/>
      <c r="Q9" s="54"/>
    </row>
    <row r="10" spans="1:17" ht="12.75">
      <c r="A10" s="55" t="s">
        <v>54</v>
      </c>
      <c r="B10" s="55"/>
      <c r="C10" s="51"/>
      <c r="D10" s="51"/>
      <c r="F10" s="52"/>
      <c r="G10" s="53"/>
      <c r="H10" s="53"/>
      <c r="L10" s="55"/>
      <c r="M10" s="55"/>
      <c r="N10" s="55"/>
      <c r="O10" s="55" t="s">
        <v>55</v>
      </c>
      <c r="P10" s="55"/>
      <c r="Q10" s="55"/>
    </row>
    <row r="11" ht="14.25"/>
    <row r="12" spans="2:13" ht="15.75" thickBot="1">
      <c r="B12" s="2"/>
      <c r="C12" s="65"/>
      <c r="D12" s="2"/>
      <c r="E12" s="2"/>
      <c r="F12" s="2"/>
      <c r="G12" s="2"/>
      <c r="H12" s="2"/>
      <c r="M12" s="3"/>
    </row>
    <row r="13" spans="1:18" ht="15">
      <c r="A13" s="61"/>
      <c r="B13" s="4" t="s">
        <v>42</v>
      </c>
      <c r="C13" s="66"/>
      <c r="D13" s="89" t="s">
        <v>16</v>
      </c>
      <c r="E13" s="90"/>
      <c r="F13" s="90"/>
      <c r="G13" s="91"/>
      <c r="H13" s="115" t="s">
        <v>38</v>
      </c>
      <c r="I13" s="115"/>
      <c r="J13" s="115"/>
      <c r="K13" s="115"/>
      <c r="L13" s="115"/>
      <c r="M13" s="5"/>
      <c r="N13" s="6" t="s">
        <v>51</v>
      </c>
      <c r="O13" s="103" t="s">
        <v>38</v>
      </c>
      <c r="P13" s="103"/>
      <c r="Q13" s="103"/>
      <c r="R13" s="104"/>
    </row>
    <row r="14" spans="1:18" ht="35.25" customHeight="1" thickBot="1">
      <c r="A14" s="62"/>
      <c r="B14" s="7"/>
      <c r="C14" s="22"/>
      <c r="D14" s="92"/>
      <c r="E14" s="93"/>
      <c r="F14" s="93"/>
      <c r="G14" s="94"/>
      <c r="H14" s="116"/>
      <c r="I14" s="116"/>
      <c r="J14" s="116"/>
      <c r="K14" s="116"/>
      <c r="L14" s="116"/>
      <c r="M14" s="8"/>
      <c r="N14" s="9"/>
      <c r="O14" s="105"/>
      <c r="P14" s="105"/>
      <c r="Q14" s="105"/>
      <c r="R14" s="106"/>
    </row>
    <row r="15" spans="1:18" ht="15" customHeight="1">
      <c r="A15" s="62"/>
      <c r="B15" s="10" t="s">
        <v>15</v>
      </c>
      <c r="C15" s="107" t="s">
        <v>32</v>
      </c>
      <c r="D15" s="108"/>
      <c r="E15" s="108"/>
      <c r="F15" s="108"/>
      <c r="G15" s="109"/>
      <c r="H15" s="11"/>
      <c r="I15" s="11"/>
      <c r="J15" s="12"/>
      <c r="K15" s="12"/>
      <c r="L15" s="12"/>
      <c r="M15" s="12"/>
      <c r="N15" s="12"/>
      <c r="O15" s="13"/>
      <c r="P15" s="13"/>
      <c r="Q15" s="14"/>
      <c r="R15" s="15"/>
    </row>
    <row r="16" spans="1:18" ht="15">
      <c r="A16" s="62"/>
      <c r="B16" s="10"/>
      <c r="C16" s="67"/>
      <c r="D16" s="11"/>
      <c r="E16" s="11"/>
      <c r="F16" s="11"/>
      <c r="G16" s="11"/>
      <c r="H16" s="11"/>
      <c r="I16" s="11"/>
      <c r="J16" s="16"/>
      <c r="K16" s="16"/>
      <c r="L16" s="16"/>
      <c r="M16" s="13"/>
      <c r="N16" s="13"/>
      <c r="O16" s="13"/>
      <c r="P16" s="13"/>
      <c r="Q16" s="16"/>
      <c r="R16" s="17"/>
    </row>
    <row r="17" spans="1:18" ht="12.75" customHeight="1">
      <c r="A17" s="62"/>
      <c r="B17" s="18" t="s">
        <v>0</v>
      </c>
      <c r="C17" s="24"/>
      <c r="D17" s="19"/>
      <c r="E17" s="19"/>
      <c r="F17" s="19"/>
      <c r="G17" s="19"/>
      <c r="H17" s="19"/>
      <c r="I17" s="19" t="s">
        <v>52</v>
      </c>
      <c r="J17" s="19"/>
      <c r="K17" s="19"/>
      <c r="L17" s="19"/>
      <c r="M17" s="19"/>
      <c r="N17" s="19"/>
      <c r="O17" s="20"/>
      <c r="P17" s="21"/>
      <c r="Q17" s="87" t="s">
        <v>1</v>
      </c>
      <c r="R17" s="111" t="s">
        <v>2</v>
      </c>
    </row>
    <row r="18" spans="1:18" ht="20.25" customHeight="1">
      <c r="A18" s="100" t="s">
        <v>18</v>
      </c>
      <c r="B18" s="101" t="s">
        <v>3</v>
      </c>
      <c r="C18" s="87" t="s">
        <v>4</v>
      </c>
      <c r="D18" s="87" t="s">
        <v>19</v>
      </c>
      <c r="E18" s="87" t="s">
        <v>20</v>
      </c>
      <c r="F18" s="87" t="s">
        <v>24</v>
      </c>
      <c r="G18" s="98" t="s">
        <v>21</v>
      </c>
      <c r="H18" s="95" t="s">
        <v>5</v>
      </c>
      <c r="I18" s="96"/>
      <c r="J18" s="95" t="s">
        <v>6</v>
      </c>
      <c r="K18" s="97"/>
      <c r="L18" s="97"/>
      <c r="M18" s="97"/>
      <c r="N18" s="97"/>
      <c r="O18" s="96"/>
      <c r="P18" s="22"/>
      <c r="Q18" s="110"/>
      <c r="R18" s="112"/>
    </row>
    <row r="19" spans="1:18" ht="51" customHeight="1">
      <c r="A19" s="100"/>
      <c r="B19" s="102"/>
      <c r="C19" s="88"/>
      <c r="D19" s="88"/>
      <c r="E19" s="88"/>
      <c r="F19" s="88"/>
      <c r="G19" s="99"/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4" t="s">
        <v>12</v>
      </c>
      <c r="N19" s="24" t="s">
        <v>13</v>
      </c>
      <c r="O19" s="23" t="s">
        <v>22</v>
      </c>
      <c r="P19" s="23" t="s">
        <v>23</v>
      </c>
      <c r="Q19" s="88"/>
      <c r="R19" s="113"/>
    </row>
    <row r="20" spans="1:18" ht="51">
      <c r="A20" s="63">
        <v>1</v>
      </c>
      <c r="B20" s="74" t="s">
        <v>33</v>
      </c>
      <c r="C20" s="68">
        <v>27</v>
      </c>
      <c r="D20" s="42"/>
      <c r="E20" s="73"/>
      <c r="F20" s="81"/>
      <c r="G20" s="72"/>
      <c r="H20" s="57">
        <f>14800000+30000000+250000</f>
        <v>45050000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0</v>
      </c>
      <c r="O20" s="40">
        <v>45050000</v>
      </c>
      <c r="P20" s="40">
        <v>0</v>
      </c>
      <c r="Q20" s="41" t="s">
        <v>43</v>
      </c>
      <c r="R20" s="25"/>
    </row>
    <row r="21" spans="1:18" ht="38.25">
      <c r="A21" s="63">
        <v>2</v>
      </c>
      <c r="B21" s="74" t="s">
        <v>34</v>
      </c>
      <c r="C21" s="68">
        <v>27</v>
      </c>
      <c r="D21" s="42"/>
      <c r="E21" s="73"/>
      <c r="F21" s="81"/>
      <c r="G21" s="76"/>
      <c r="H21" s="58">
        <f>95070960+17851310.2+51450000</f>
        <v>164372270.2</v>
      </c>
      <c r="I21" s="58">
        <v>25317281</v>
      </c>
      <c r="J21" s="45"/>
      <c r="K21" s="45"/>
      <c r="L21" s="45">
        <v>812000</v>
      </c>
      <c r="M21" s="45"/>
      <c r="N21" s="46"/>
      <c r="O21" s="40">
        <v>190501551</v>
      </c>
      <c r="P21" s="40">
        <v>0</v>
      </c>
      <c r="Q21" s="41" t="s">
        <v>44</v>
      </c>
      <c r="R21" s="25"/>
    </row>
    <row r="22" spans="1:18" ht="51">
      <c r="A22" s="63">
        <v>3</v>
      </c>
      <c r="B22" s="74" t="s">
        <v>35</v>
      </c>
      <c r="C22" s="68">
        <v>29</v>
      </c>
      <c r="D22" s="34"/>
      <c r="E22" s="73"/>
      <c r="F22" s="81"/>
      <c r="G22" s="71"/>
      <c r="H22" s="59">
        <v>40000000</v>
      </c>
      <c r="I22" s="47">
        <v>0</v>
      </c>
      <c r="J22" s="45">
        <v>0</v>
      </c>
      <c r="K22" s="45">
        <v>0</v>
      </c>
      <c r="L22" s="45">
        <v>0</v>
      </c>
      <c r="M22" s="45">
        <v>0</v>
      </c>
      <c r="N22" s="46">
        <v>0</v>
      </c>
      <c r="O22" s="40">
        <v>40000000</v>
      </c>
      <c r="P22" s="40">
        <v>15218144.4</v>
      </c>
      <c r="Q22" s="41" t="s">
        <v>43</v>
      </c>
      <c r="R22" s="25"/>
    </row>
    <row r="23" spans="1:18" ht="38.25">
      <c r="A23" s="63">
        <v>4</v>
      </c>
      <c r="B23" s="74" t="s">
        <v>36</v>
      </c>
      <c r="C23" s="68">
        <v>5</v>
      </c>
      <c r="D23" s="34"/>
      <c r="E23" s="73"/>
      <c r="F23" s="82"/>
      <c r="G23" s="71"/>
      <c r="H23" s="59">
        <f>14400000+35465678+15000000+37563812+5941060</f>
        <v>108370550</v>
      </c>
      <c r="I23" s="45">
        <v>4968699</v>
      </c>
      <c r="J23" s="45">
        <v>0</v>
      </c>
      <c r="K23" s="45">
        <f>355228150+110000000+82000000</f>
        <v>547228150</v>
      </c>
      <c r="L23" s="45">
        <f>14534322</f>
        <v>14534322</v>
      </c>
      <c r="M23" s="45">
        <v>0</v>
      </c>
      <c r="N23" s="46">
        <v>0</v>
      </c>
      <c r="O23" s="40">
        <f>14400000+4968699+35465678+14534322+355228150+15000000+110000000+37563812+5941060+82000000</f>
        <v>675101721</v>
      </c>
      <c r="P23" s="40">
        <f>492279850-53183000</f>
        <v>439096850</v>
      </c>
      <c r="Q23" s="41" t="s">
        <v>44</v>
      </c>
      <c r="R23" s="25"/>
    </row>
    <row r="24" spans="1:18" ht="51">
      <c r="A24" s="63">
        <v>5</v>
      </c>
      <c r="B24" s="74" t="s">
        <v>48</v>
      </c>
      <c r="C24" s="68">
        <v>3</v>
      </c>
      <c r="D24" s="36"/>
      <c r="E24" s="75"/>
      <c r="F24" s="81"/>
      <c r="G24" s="72"/>
      <c r="H24" s="77">
        <f>1653933+15000000</f>
        <v>16653933</v>
      </c>
      <c r="I24" s="77">
        <f>2060000+2060000+2173300+519367</f>
        <v>6812667</v>
      </c>
      <c r="J24" s="48">
        <v>0</v>
      </c>
      <c r="K24" s="48">
        <v>0</v>
      </c>
      <c r="L24" s="48">
        <v>0</v>
      </c>
      <c r="M24" s="49">
        <v>0</v>
      </c>
      <c r="N24" s="45">
        <v>0</v>
      </c>
      <c r="O24" s="40">
        <f>8466600+15000000</f>
        <v>23466600</v>
      </c>
      <c r="P24" s="40">
        <v>0</v>
      </c>
      <c r="Q24" s="41" t="s">
        <v>43</v>
      </c>
      <c r="R24" s="50"/>
    </row>
    <row r="25" spans="1:18" s="32" customFormat="1" ht="15.75" thickBot="1">
      <c r="A25" s="64"/>
      <c r="B25" s="26" t="s">
        <v>14</v>
      </c>
      <c r="C25" s="69"/>
      <c r="D25" s="28"/>
      <c r="E25" s="29"/>
      <c r="F25" s="29"/>
      <c r="G25" s="29"/>
      <c r="H25" s="30">
        <f>SUM(H20:H24)</f>
        <v>374446753.2</v>
      </c>
      <c r="I25" s="30">
        <f aca="true" t="shared" si="0" ref="I25:P25">SUM(I20:I24)</f>
        <v>37098647</v>
      </c>
      <c r="J25" s="30">
        <f t="shared" si="0"/>
        <v>0</v>
      </c>
      <c r="K25" s="30">
        <f t="shared" si="0"/>
        <v>547228150</v>
      </c>
      <c r="L25" s="30">
        <f t="shared" si="0"/>
        <v>15346322</v>
      </c>
      <c r="M25" s="30">
        <f t="shared" si="0"/>
        <v>0</v>
      </c>
      <c r="N25" s="30">
        <f t="shared" si="0"/>
        <v>0</v>
      </c>
      <c r="O25" s="30">
        <f>SUM(O20:O24)</f>
        <v>974119872</v>
      </c>
      <c r="P25" s="30">
        <f t="shared" si="0"/>
        <v>454314994.4</v>
      </c>
      <c r="Q25" s="27"/>
      <c r="R25" s="31"/>
    </row>
    <row r="26" ht="14.25">
      <c r="F26" s="80"/>
    </row>
    <row r="27" ht="15" thickBot="1">
      <c r="P27" s="83"/>
    </row>
    <row r="28" spans="1:18" ht="15">
      <c r="A28" s="61"/>
      <c r="B28" s="4" t="s">
        <v>42</v>
      </c>
      <c r="C28" s="66"/>
      <c r="D28" s="89" t="s">
        <v>16</v>
      </c>
      <c r="E28" s="90"/>
      <c r="F28" s="90"/>
      <c r="G28" s="91"/>
      <c r="H28" s="115" t="s">
        <v>37</v>
      </c>
      <c r="I28" s="115"/>
      <c r="J28" s="115"/>
      <c r="K28" s="115"/>
      <c r="L28" s="115"/>
      <c r="M28" s="5"/>
      <c r="N28" s="6" t="s">
        <v>51</v>
      </c>
      <c r="O28" s="103" t="s">
        <v>37</v>
      </c>
      <c r="P28" s="103"/>
      <c r="Q28" s="103"/>
      <c r="R28" s="104"/>
    </row>
    <row r="29" spans="1:18" ht="35.25" customHeight="1" thickBot="1">
      <c r="A29" s="62"/>
      <c r="B29" s="7"/>
      <c r="C29" s="22"/>
      <c r="D29" s="92"/>
      <c r="E29" s="93"/>
      <c r="F29" s="93"/>
      <c r="G29" s="94"/>
      <c r="H29" s="116"/>
      <c r="I29" s="116"/>
      <c r="J29" s="116"/>
      <c r="K29" s="116"/>
      <c r="L29" s="116"/>
      <c r="M29" s="8"/>
      <c r="N29" s="9"/>
      <c r="O29" s="105"/>
      <c r="P29" s="105"/>
      <c r="Q29" s="105"/>
      <c r="R29" s="106"/>
    </row>
    <row r="30" spans="1:18" ht="15" customHeight="1">
      <c r="A30" s="62"/>
      <c r="B30" s="10" t="s">
        <v>15</v>
      </c>
      <c r="C30" s="107" t="s">
        <v>32</v>
      </c>
      <c r="D30" s="108"/>
      <c r="E30" s="108"/>
      <c r="F30" s="108"/>
      <c r="G30" s="109"/>
      <c r="H30" s="11"/>
      <c r="I30" s="11"/>
      <c r="J30" s="12"/>
      <c r="K30" s="12"/>
      <c r="L30" s="12"/>
      <c r="M30" s="12"/>
      <c r="N30" s="12"/>
      <c r="O30" s="13"/>
      <c r="P30" s="13"/>
      <c r="Q30" s="14"/>
      <c r="R30" s="15"/>
    </row>
    <row r="31" spans="1:18" ht="15">
      <c r="A31" s="62"/>
      <c r="B31" s="10"/>
      <c r="C31" s="67"/>
      <c r="D31" s="11"/>
      <c r="E31" s="11"/>
      <c r="F31" s="11"/>
      <c r="G31" s="11"/>
      <c r="H31" s="11"/>
      <c r="I31" s="11"/>
      <c r="J31" s="16"/>
      <c r="K31" s="16"/>
      <c r="L31" s="16"/>
      <c r="M31" s="13"/>
      <c r="N31" s="13"/>
      <c r="O31" s="13"/>
      <c r="P31" s="13"/>
      <c r="Q31" s="16"/>
      <c r="R31" s="17"/>
    </row>
    <row r="32" spans="1:18" ht="12.75" customHeight="1">
      <c r="A32" s="62"/>
      <c r="B32" s="18" t="s">
        <v>0</v>
      </c>
      <c r="C32" s="24"/>
      <c r="D32" s="19"/>
      <c r="E32" s="19"/>
      <c r="F32" s="19"/>
      <c r="G32" s="19"/>
      <c r="H32" s="19"/>
      <c r="I32" s="19" t="s">
        <v>52</v>
      </c>
      <c r="J32" s="19"/>
      <c r="K32" s="19"/>
      <c r="L32" s="19"/>
      <c r="M32" s="19"/>
      <c r="N32" s="19"/>
      <c r="O32" s="20"/>
      <c r="P32" s="21"/>
      <c r="Q32" s="87" t="s">
        <v>1</v>
      </c>
      <c r="R32" s="111" t="s">
        <v>2</v>
      </c>
    </row>
    <row r="33" spans="1:18" ht="20.25" customHeight="1">
      <c r="A33" s="100" t="s">
        <v>18</v>
      </c>
      <c r="B33" s="101" t="s">
        <v>3</v>
      </c>
      <c r="C33" s="87" t="s">
        <v>4</v>
      </c>
      <c r="D33" s="87" t="s">
        <v>19</v>
      </c>
      <c r="E33" s="87" t="s">
        <v>20</v>
      </c>
      <c r="F33" s="87" t="s">
        <v>24</v>
      </c>
      <c r="G33" s="98" t="s">
        <v>21</v>
      </c>
      <c r="H33" s="95" t="s">
        <v>5</v>
      </c>
      <c r="I33" s="96"/>
      <c r="J33" s="95" t="s">
        <v>6</v>
      </c>
      <c r="K33" s="97"/>
      <c r="L33" s="97"/>
      <c r="M33" s="97"/>
      <c r="N33" s="97"/>
      <c r="O33" s="96"/>
      <c r="P33" s="22"/>
      <c r="Q33" s="110"/>
      <c r="R33" s="112"/>
    </row>
    <row r="34" spans="1:18" ht="51" customHeight="1">
      <c r="A34" s="100"/>
      <c r="B34" s="102"/>
      <c r="C34" s="88"/>
      <c r="D34" s="88"/>
      <c r="E34" s="88"/>
      <c r="F34" s="88"/>
      <c r="G34" s="99"/>
      <c r="H34" s="23" t="s">
        <v>7</v>
      </c>
      <c r="I34" s="23" t="s">
        <v>8</v>
      </c>
      <c r="J34" s="23" t="s">
        <v>9</v>
      </c>
      <c r="K34" s="23" t="s">
        <v>10</v>
      </c>
      <c r="L34" s="23" t="s">
        <v>11</v>
      </c>
      <c r="M34" s="24" t="s">
        <v>12</v>
      </c>
      <c r="N34" s="24" t="s">
        <v>13</v>
      </c>
      <c r="O34" s="23" t="s">
        <v>22</v>
      </c>
      <c r="P34" s="23" t="s">
        <v>23</v>
      </c>
      <c r="Q34" s="88"/>
      <c r="R34" s="113"/>
    </row>
    <row r="35" spans="1:18" ht="51">
      <c r="A35" s="63">
        <v>1</v>
      </c>
      <c r="B35" s="74" t="s">
        <v>39</v>
      </c>
      <c r="C35" s="68">
        <v>260</v>
      </c>
      <c r="D35" s="86"/>
      <c r="E35" s="43"/>
      <c r="F35" s="44"/>
      <c r="G35" s="38"/>
      <c r="H35" s="57">
        <v>45000000</v>
      </c>
      <c r="I35" s="45"/>
      <c r="J35" s="45"/>
      <c r="K35" s="45">
        <v>62933175</v>
      </c>
      <c r="L35" s="45"/>
      <c r="M35" s="45"/>
      <c r="N35" s="46"/>
      <c r="O35" s="40">
        <f>45000000+62933175</f>
        <v>107933175</v>
      </c>
      <c r="P35" s="40">
        <v>21863597</v>
      </c>
      <c r="Q35" s="41" t="s">
        <v>49</v>
      </c>
      <c r="R35" s="25"/>
    </row>
    <row r="36" spans="1:18" ht="51">
      <c r="A36" s="63">
        <v>2</v>
      </c>
      <c r="B36" s="74" t="s">
        <v>40</v>
      </c>
      <c r="C36" s="68">
        <v>1336</v>
      </c>
      <c r="D36" s="85"/>
      <c r="E36" s="37"/>
      <c r="F36" s="33"/>
      <c r="G36" s="78"/>
      <c r="H36" s="58"/>
      <c r="I36" s="47"/>
      <c r="J36" s="45"/>
      <c r="K36" s="45"/>
      <c r="L36" s="45"/>
      <c r="M36" s="45"/>
      <c r="N36" s="46"/>
      <c r="O36" s="40">
        <v>86721929</v>
      </c>
      <c r="P36" s="40">
        <v>45012000</v>
      </c>
      <c r="Q36" s="41" t="s">
        <v>50</v>
      </c>
      <c r="R36" s="25"/>
    </row>
    <row r="37" spans="1:18" ht="51">
      <c r="A37" s="63">
        <v>3</v>
      </c>
      <c r="B37" s="74" t="s">
        <v>41</v>
      </c>
      <c r="C37" s="68">
        <v>2</v>
      </c>
      <c r="D37" s="85"/>
      <c r="E37" s="37"/>
      <c r="F37" s="33"/>
      <c r="G37" s="78"/>
      <c r="H37" s="58"/>
      <c r="I37" s="47"/>
      <c r="J37" s="45"/>
      <c r="K37" s="45"/>
      <c r="L37" s="45"/>
      <c r="M37" s="45"/>
      <c r="N37" s="46"/>
      <c r="O37" s="40">
        <f>SUM(I37:N37)</f>
        <v>0</v>
      </c>
      <c r="P37" s="40">
        <v>0</v>
      </c>
      <c r="Q37" s="41" t="s">
        <v>50</v>
      </c>
      <c r="R37" s="25"/>
    </row>
    <row r="38" spans="1:18" ht="15">
      <c r="A38" s="63"/>
      <c r="B38" s="56"/>
      <c r="C38" s="68"/>
      <c r="D38" s="34"/>
      <c r="E38" s="37"/>
      <c r="F38" s="33"/>
      <c r="G38" s="38"/>
      <c r="H38" s="59"/>
      <c r="I38" s="47"/>
      <c r="J38" s="45"/>
      <c r="K38" s="45"/>
      <c r="L38" s="45"/>
      <c r="M38" s="45"/>
      <c r="N38" s="46"/>
      <c r="O38" s="40">
        <f>SUM(H38:N38)</f>
        <v>0</v>
      </c>
      <c r="P38" s="40"/>
      <c r="Q38" s="41"/>
      <c r="R38" s="25"/>
    </row>
    <row r="39" spans="1:18" ht="15">
      <c r="A39" s="63"/>
      <c r="B39" s="56"/>
      <c r="C39" s="68"/>
      <c r="D39" s="36"/>
      <c r="E39" s="37"/>
      <c r="F39" s="35"/>
      <c r="G39" s="39"/>
      <c r="H39" s="60"/>
      <c r="I39" s="48"/>
      <c r="J39" s="48"/>
      <c r="K39" s="48"/>
      <c r="L39" s="48"/>
      <c r="M39" s="49"/>
      <c r="N39" s="49"/>
      <c r="O39" s="40">
        <f>SUM(H39:N39)</f>
        <v>0</v>
      </c>
      <c r="P39" s="40"/>
      <c r="Q39" s="41"/>
      <c r="R39" s="50"/>
    </row>
    <row r="40" spans="1:18" s="32" customFormat="1" ht="15.75" thickBot="1">
      <c r="A40" s="64"/>
      <c r="B40" s="26" t="s">
        <v>14</v>
      </c>
      <c r="C40" s="69"/>
      <c r="D40" s="28"/>
      <c r="E40" s="29"/>
      <c r="F40" s="29"/>
      <c r="G40" s="29"/>
      <c r="H40" s="30">
        <f>SUM(H35:H39)</f>
        <v>45000000</v>
      </c>
      <c r="I40" s="30">
        <f aca="true" t="shared" si="1" ref="I40:P40">SUM(I35:I39)</f>
        <v>0</v>
      </c>
      <c r="J40" s="30">
        <f t="shared" si="1"/>
        <v>0</v>
      </c>
      <c r="K40" s="30">
        <f t="shared" si="1"/>
        <v>62933175</v>
      </c>
      <c r="L40" s="30">
        <f t="shared" si="1"/>
        <v>0</v>
      </c>
      <c r="M40" s="30">
        <f t="shared" si="1"/>
        <v>0</v>
      </c>
      <c r="N40" s="30">
        <f t="shared" si="1"/>
        <v>0</v>
      </c>
      <c r="O40" s="30">
        <f t="shared" si="1"/>
        <v>194655104</v>
      </c>
      <c r="P40" s="30">
        <f t="shared" si="1"/>
        <v>66875597</v>
      </c>
      <c r="Q40" s="27"/>
      <c r="R40" s="31"/>
    </row>
    <row r="41" ht="14.25">
      <c r="P41" s="79"/>
    </row>
    <row r="42" ht="15" thickBot="1"/>
    <row r="43" spans="1:18" ht="15">
      <c r="A43" s="61"/>
      <c r="B43" s="4" t="s">
        <v>42</v>
      </c>
      <c r="C43" s="66"/>
      <c r="D43" s="89" t="s">
        <v>16</v>
      </c>
      <c r="E43" s="90"/>
      <c r="F43" s="90"/>
      <c r="G43" s="91"/>
      <c r="H43" s="115" t="s">
        <v>45</v>
      </c>
      <c r="I43" s="115"/>
      <c r="J43" s="115"/>
      <c r="K43" s="115"/>
      <c r="L43" s="115"/>
      <c r="M43" s="5"/>
      <c r="N43" s="6" t="s">
        <v>51</v>
      </c>
      <c r="O43" s="103" t="s">
        <v>46</v>
      </c>
      <c r="P43" s="103"/>
      <c r="Q43" s="103"/>
      <c r="R43" s="104"/>
    </row>
    <row r="44" spans="1:18" ht="15.75" thickBot="1">
      <c r="A44" s="62"/>
      <c r="B44" s="7"/>
      <c r="C44" s="22"/>
      <c r="D44" s="92"/>
      <c r="E44" s="93"/>
      <c r="F44" s="93"/>
      <c r="G44" s="94"/>
      <c r="H44" s="116"/>
      <c r="I44" s="116"/>
      <c r="J44" s="116"/>
      <c r="K44" s="116"/>
      <c r="L44" s="116"/>
      <c r="M44" s="8"/>
      <c r="N44" s="9"/>
      <c r="O44" s="105"/>
      <c r="P44" s="105"/>
      <c r="Q44" s="105"/>
      <c r="R44" s="106"/>
    </row>
    <row r="45" spans="1:18" ht="15">
      <c r="A45" s="62"/>
      <c r="B45" s="10" t="s">
        <v>15</v>
      </c>
      <c r="C45" s="107" t="s">
        <v>32</v>
      </c>
      <c r="D45" s="108"/>
      <c r="E45" s="108"/>
      <c r="F45" s="108"/>
      <c r="G45" s="109"/>
      <c r="H45" s="11"/>
      <c r="I45" s="11"/>
      <c r="J45" s="12"/>
      <c r="K45" s="12"/>
      <c r="L45" s="12"/>
      <c r="M45" s="12"/>
      <c r="N45" s="12"/>
      <c r="O45" s="13"/>
      <c r="P45" s="13"/>
      <c r="Q45" s="14"/>
      <c r="R45" s="15"/>
    </row>
    <row r="46" spans="1:18" ht="15">
      <c r="A46" s="62"/>
      <c r="B46" s="10"/>
      <c r="C46" s="67"/>
      <c r="D46" s="11"/>
      <c r="E46" s="11"/>
      <c r="F46" s="11"/>
      <c r="G46" s="11"/>
      <c r="H46" s="11"/>
      <c r="I46" s="11"/>
      <c r="J46" s="16"/>
      <c r="K46" s="16"/>
      <c r="L46" s="16"/>
      <c r="M46" s="13"/>
      <c r="N46" s="13"/>
      <c r="O46" s="13"/>
      <c r="P46" s="13"/>
      <c r="Q46" s="16"/>
      <c r="R46" s="17"/>
    </row>
    <row r="47" spans="1:18" ht="15">
      <c r="A47" s="62"/>
      <c r="B47" s="18" t="s">
        <v>0</v>
      </c>
      <c r="C47" s="24"/>
      <c r="D47" s="19"/>
      <c r="E47" s="19"/>
      <c r="F47" s="19"/>
      <c r="G47" s="19"/>
      <c r="H47" s="19"/>
      <c r="I47" s="19" t="s">
        <v>52</v>
      </c>
      <c r="J47" s="19"/>
      <c r="K47" s="19"/>
      <c r="L47" s="19"/>
      <c r="M47" s="19"/>
      <c r="N47" s="19"/>
      <c r="O47" s="20"/>
      <c r="P47" s="21"/>
      <c r="Q47" s="87" t="s">
        <v>1</v>
      </c>
      <c r="R47" s="111" t="s">
        <v>2</v>
      </c>
    </row>
    <row r="48" spans="1:18" ht="15">
      <c r="A48" s="100" t="s">
        <v>18</v>
      </c>
      <c r="B48" s="101" t="s">
        <v>3</v>
      </c>
      <c r="C48" s="87" t="s">
        <v>4</v>
      </c>
      <c r="D48" s="87" t="s">
        <v>19</v>
      </c>
      <c r="E48" s="87" t="s">
        <v>20</v>
      </c>
      <c r="F48" s="87" t="s">
        <v>24</v>
      </c>
      <c r="G48" s="98" t="s">
        <v>21</v>
      </c>
      <c r="H48" s="95" t="s">
        <v>5</v>
      </c>
      <c r="I48" s="96"/>
      <c r="J48" s="95" t="s">
        <v>6</v>
      </c>
      <c r="K48" s="97"/>
      <c r="L48" s="97"/>
      <c r="M48" s="97"/>
      <c r="N48" s="97"/>
      <c r="O48" s="96"/>
      <c r="P48" s="22"/>
      <c r="Q48" s="110"/>
      <c r="R48" s="112"/>
    </row>
    <row r="49" spans="1:18" ht="45">
      <c r="A49" s="100"/>
      <c r="B49" s="102"/>
      <c r="C49" s="88"/>
      <c r="D49" s="88"/>
      <c r="E49" s="88"/>
      <c r="F49" s="88"/>
      <c r="G49" s="99"/>
      <c r="H49" s="23" t="s">
        <v>7</v>
      </c>
      <c r="I49" s="23" t="s">
        <v>8</v>
      </c>
      <c r="J49" s="23" t="s">
        <v>9</v>
      </c>
      <c r="K49" s="23" t="s">
        <v>10</v>
      </c>
      <c r="L49" s="23" t="s">
        <v>11</v>
      </c>
      <c r="M49" s="24" t="s">
        <v>12</v>
      </c>
      <c r="N49" s="24" t="s">
        <v>13</v>
      </c>
      <c r="O49" s="23" t="s">
        <v>22</v>
      </c>
      <c r="P49" s="23" t="s">
        <v>23</v>
      </c>
      <c r="Q49" s="88"/>
      <c r="R49" s="113"/>
    </row>
    <row r="50" spans="1:18" ht="45.75" customHeight="1">
      <c r="A50" s="63">
        <v>1</v>
      </c>
      <c r="B50" s="74" t="s">
        <v>47</v>
      </c>
      <c r="C50" s="68">
        <v>1</v>
      </c>
      <c r="D50" s="42"/>
      <c r="E50" s="43"/>
      <c r="F50" s="44"/>
      <c r="G50" s="38"/>
      <c r="H50" s="84">
        <v>53183000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6">
        <v>0</v>
      </c>
      <c r="O50" s="40">
        <v>53183000</v>
      </c>
      <c r="P50" s="40">
        <v>53183000</v>
      </c>
      <c r="Q50" s="41" t="s">
        <v>17</v>
      </c>
      <c r="R50" s="25"/>
    </row>
    <row r="51" spans="1:18" ht="15.75" thickBot="1">
      <c r="A51" s="64"/>
      <c r="B51" s="26" t="s">
        <v>14</v>
      </c>
      <c r="C51" s="69"/>
      <c r="D51" s="28"/>
      <c r="E51" s="29"/>
      <c r="F51" s="29"/>
      <c r="G51" s="29"/>
      <c r="H51" s="30">
        <f aca="true" t="shared" si="2" ref="H51:P51">SUM(H50:H50)</f>
        <v>53183000</v>
      </c>
      <c r="I51" s="30">
        <f t="shared" si="2"/>
        <v>0</v>
      </c>
      <c r="J51" s="30">
        <f t="shared" si="2"/>
        <v>0</v>
      </c>
      <c r="K51" s="30">
        <f t="shared" si="2"/>
        <v>0</v>
      </c>
      <c r="L51" s="30">
        <f t="shared" si="2"/>
        <v>0</v>
      </c>
      <c r="M51" s="30">
        <f t="shared" si="2"/>
        <v>0</v>
      </c>
      <c r="N51" s="30">
        <f t="shared" si="2"/>
        <v>0</v>
      </c>
      <c r="O51" s="30">
        <f t="shared" si="2"/>
        <v>53183000</v>
      </c>
      <c r="P51" s="30">
        <f t="shared" si="2"/>
        <v>53183000</v>
      </c>
      <c r="Q51" s="27"/>
      <c r="R51" s="31"/>
    </row>
  </sheetData>
  <sheetProtection/>
  <mergeCells count="53">
    <mergeCell ref="A18:A19"/>
    <mergeCell ref="D33:D34"/>
    <mergeCell ref="O28:R29"/>
    <mergeCell ref="C30:G30"/>
    <mergeCell ref="Q32:Q34"/>
    <mergeCell ref="R32:R34"/>
    <mergeCell ref="E33:E34"/>
    <mergeCell ref="F33:F34"/>
    <mergeCell ref="D28:G29"/>
    <mergeCell ref="R17:R19"/>
    <mergeCell ref="H18:I18"/>
    <mergeCell ref="E18:E19"/>
    <mergeCell ref="G18:G19"/>
    <mergeCell ref="D18:D19"/>
    <mergeCell ref="Q17:Q19"/>
    <mergeCell ref="J18:O18"/>
    <mergeCell ref="F18:F19"/>
    <mergeCell ref="H28:L29"/>
    <mergeCell ref="B18:B19"/>
    <mergeCell ref="C18:C19"/>
    <mergeCell ref="A4:Q4"/>
    <mergeCell ref="A5:Q5"/>
    <mergeCell ref="E6:K6"/>
    <mergeCell ref="P6:Q6"/>
    <mergeCell ref="O13:R14"/>
    <mergeCell ref="D13:G14"/>
    <mergeCell ref="A7:F7"/>
    <mergeCell ref="L7:M7"/>
    <mergeCell ref="A8:F8"/>
    <mergeCell ref="A9:F9"/>
    <mergeCell ref="C15:G15"/>
    <mergeCell ref="H13:L14"/>
    <mergeCell ref="A48:A49"/>
    <mergeCell ref="B48:B49"/>
    <mergeCell ref="C48:C49"/>
    <mergeCell ref="D48:D49"/>
    <mergeCell ref="H43:L44"/>
    <mergeCell ref="A33:A34"/>
    <mergeCell ref="B33:B34"/>
    <mergeCell ref="G48:G49"/>
    <mergeCell ref="H48:I48"/>
    <mergeCell ref="J48:O48"/>
    <mergeCell ref="O43:R44"/>
    <mergeCell ref="C45:G45"/>
    <mergeCell ref="Q47:Q49"/>
    <mergeCell ref="C33:C34"/>
    <mergeCell ref="R47:R49"/>
    <mergeCell ref="E48:E49"/>
    <mergeCell ref="F48:F49"/>
    <mergeCell ref="D43:G44"/>
    <mergeCell ref="H33:I33"/>
    <mergeCell ref="J33:O33"/>
    <mergeCell ref="G33:G34"/>
  </mergeCells>
  <printOptions horizontalCentered="1" verticalCentered="1"/>
  <pageMargins left="1.25" right="0.3937007874015748" top="1.01" bottom="1.63" header="0.5905511811023623" footer="0.2362204724409449"/>
  <pageSetup fitToHeight="100" fitToWidth="100" horizontalDpi="600" verticalDpi="600" orientation="landscape" paperSize="5" scale="70" r:id="rId4"/>
  <headerFooter alignWithMargins="0">
    <oddHeader>&amp;C&amp;F&amp;RPágina &amp;P</oddHeader>
    <oddFooter>&amp;CPágina &amp;P</oddFooter>
  </headerFooter>
  <rowBreaks count="1" manualBreakCount="1">
    <brk id="26" max="255" man="1"/>
  </rowBreaks>
  <colBreaks count="1" manualBreakCount="1">
    <brk id="1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nohosala</cp:lastModifiedBy>
  <cp:lastPrinted>2008-09-22T22:33:23Z</cp:lastPrinted>
  <dcterms:created xsi:type="dcterms:W3CDTF">2002-12-05T17:10:31Z</dcterms:created>
  <dcterms:modified xsi:type="dcterms:W3CDTF">2012-09-15T17:42:19Z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-78401685</vt:i4>
  </property>
  <property fmtid="{D5CDD505-2E9C-101B-9397-08002B2CF9AE}" pid="3" name="_EmailSubject">
    <vt:lpwstr>Formatos.xls  SISTEMA DE EVALUACION - EFICACIA-</vt:lpwstr>
  </property>
  <property fmtid="{D5CDD505-2E9C-101B-9397-08002B2CF9AE}" pid="4" name="_AuthorEmail">
    <vt:lpwstr>DMSUAREZ@cundinamarca.gov.co</vt:lpwstr>
  </property>
  <property fmtid="{D5CDD505-2E9C-101B-9397-08002B2CF9AE}" pid="5" name="_AuthorEmailDisplayName">
    <vt:lpwstr>MIREYA SUAREZ ARMERO</vt:lpwstr>
  </property>
  <property fmtid="{D5CDD505-2E9C-101B-9397-08002B2CF9AE}" pid="6" name="_ReviewingToolsShownOnce">
    <vt:lpwstr/>
  </property>
</Properties>
</file>