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7980" windowHeight="6285" tabRatio="652"/>
  </bookViews>
  <sheets>
    <sheet name="JUSTICIA" sheetId="36" r:id="rId1"/>
    <sheet name="FORTALECIMIENTO" sheetId="35" r:id="rId2"/>
    <sheet name="PROMOCION" sheetId="34" r:id="rId3"/>
    <sheet name="PREVENCION Y ATENCION DE DESAST" sheetId="17" r:id="rId4"/>
    <sheet name="CENTROS DE RECLUCION" sheetId="37" r:id="rId5"/>
    <sheet name="AMBIENTAL" sheetId="15" r:id="rId6"/>
    <sheet name="AGRICOLA " sheetId="28" r:id="rId7"/>
    <sheet name="VIAS Y TRANSPORTE" sheetId="12" r:id="rId8"/>
    <sheet name="EQUIPAMENTO MUNICIPAL" sheetId="11" r:id="rId9"/>
    <sheet name="AGUA POTABLE Y SANEAMIENTO BASI" sheetId="10" r:id="rId10"/>
    <sheet name="VIVIENDA" sheetId="9" r:id="rId11"/>
    <sheet name="SERVICIOS PUBLICOS" sheetId="13" r:id="rId12"/>
    <sheet name="CULTURA " sheetId="22" r:id="rId13"/>
    <sheet name="RECRACION Y DEPORTE" sheetId="23" r:id="rId14"/>
    <sheet name="GRUPOS VULNERABLES" sheetId="6" r:id="rId15"/>
    <sheet name="EDUCACION" sheetId="5" r:id="rId16"/>
    <sheet name="SALUD" sheetId="1" r:id="rId17"/>
  </sheets>
  <definedNames>
    <definedName name="_xlnm.Print_Area" localSheetId="9">'AGUA POTABLE Y SANEAMIENTO BASI'!$A$1:$Q$37</definedName>
    <definedName name="_xlnm.Print_Area" localSheetId="7">'VIAS Y TRANSPORTE'!$A$1:$Q$28</definedName>
  </definedNames>
  <calcPr calcId="125725"/>
</workbook>
</file>

<file path=xl/calcChain.xml><?xml version="1.0" encoding="utf-8"?>
<calcChain xmlns="http://schemas.openxmlformats.org/spreadsheetml/2006/main">
  <c r="P22" i="36"/>
  <c r="N22"/>
  <c r="N20"/>
  <c r="N19"/>
  <c r="G20" i="35"/>
  <c r="N20" i="34"/>
  <c r="M23" i="17"/>
  <c r="N22"/>
  <c r="N21"/>
  <c r="N19"/>
  <c r="N20"/>
  <c r="P20" i="37"/>
  <c r="P21" s="1"/>
  <c r="O23"/>
  <c r="H23"/>
  <c r="G23"/>
  <c r="N21"/>
  <c r="N20"/>
  <c r="N19"/>
  <c r="P9"/>
  <c r="G24" i="15"/>
  <c r="N23"/>
  <c r="G22"/>
  <c r="N22"/>
  <c r="H24"/>
  <c r="N25" i="28"/>
  <c r="H26"/>
  <c r="G26"/>
  <c r="N26"/>
  <c r="N24"/>
  <c r="N23"/>
  <c r="N22"/>
  <c r="N23" i="37" l="1"/>
  <c r="G19" i="12"/>
  <c r="H19"/>
  <c r="A12" i="10"/>
  <c r="G28"/>
  <c r="N27"/>
  <c r="N26"/>
  <c r="N25"/>
  <c r="N24"/>
  <c r="G19"/>
  <c r="N25" i="9"/>
  <c r="N24"/>
  <c r="N23"/>
  <c r="N22"/>
  <c r="N21"/>
  <c r="N20"/>
  <c r="G19" i="22"/>
  <c r="H19"/>
  <c r="N27" i="6" l="1"/>
  <c r="N26"/>
  <c r="N25"/>
  <c r="G25"/>
  <c r="H29" i="5"/>
  <c r="A8"/>
  <c r="A8" i="6" s="1"/>
  <c r="A8" i="23" s="1"/>
  <c r="A8" i="22" s="1"/>
  <c r="A8" i="13" s="1"/>
  <c r="A8" i="9" s="1"/>
  <c r="A8" i="10" s="1"/>
  <c r="A8" i="11" s="1"/>
  <c r="A8" i="12" s="1"/>
  <c r="A8" i="28" s="1"/>
  <c r="A8" i="15" s="1"/>
  <c r="A8" i="37" s="1"/>
  <c r="A8" i="17" s="1"/>
  <c r="A8" i="34" s="1"/>
  <c r="A8" i="35" s="1"/>
  <c r="A8" i="36" s="1"/>
  <c r="I19" i="1"/>
  <c r="I23" s="1"/>
  <c r="G19"/>
  <c r="G23" s="1"/>
  <c r="N21" i="36"/>
  <c r="H23"/>
  <c r="N19" i="34"/>
  <c r="N23" s="1"/>
  <c r="H23"/>
  <c r="H23" i="17"/>
  <c r="N21" i="28"/>
  <c r="H23" i="12"/>
  <c r="G23"/>
  <c r="O23"/>
  <c r="N19" i="11"/>
  <c r="H22"/>
  <c r="G26" i="9"/>
  <c r="H28" i="22"/>
  <c r="H29" i="6"/>
  <c r="G29"/>
  <c r="N21" i="1"/>
  <c r="N22"/>
  <c r="O23" i="36"/>
  <c r="O23" i="35"/>
  <c r="O23" i="34"/>
  <c r="O23" i="17"/>
  <c r="O22" i="11"/>
  <c r="O26" i="9"/>
  <c r="O20" i="13"/>
  <c r="O28" i="22"/>
  <c r="O29" i="5"/>
  <c r="O29" i="6"/>
  <c r="G23" i="36"/>
  <c r="P9"/>
  <c r="N20" i="35"/>
  <c r="G23"/>
  <c r="N19"/>
  <c r="P9"/>
  <c r="G23" i="34"/>
  <c r="P9"/>
  <c r="G23" i="17"/>
  <c r="N20" i="15"/>
  <c r="N21"/>
  <c r="N19"/>
  <c r="N20" i="28"/>
  <c r="N19" i="12"/>
  <c r="N20"/>
  <c r="N21"/>
  <c r="N22"/>
  <c r="G22" i="11"/>
  <c r="N21"/>
  <c r="N20"/>
  <c r="A12"/>
  <c r="A12" i="12" s="1"/>
  <c r="A12" i="28" s="1"/>
  <c r="G20" i="13"/>
  <c r="N18"/>
  <c r="N20" i="22"/>
  <c r="N21"/>
  <c r="N22"/>
  <c r="N23"/>
  <c r="N24"/>
  <c r="N25"/>
  <c r="N26"/>
  <c r="N27"/>
  <c r="N19"/>
  <c r="G28"/>
  <c r="N24" i="6"/>
  <c r="N21"/>
  <c r="N20"/>
  <c r="N19"/>
  <c r="A12"/>
  <c r="A12" i="23" s="1"/>
  <c r="A12" i="22" s="1"/>
  <c r="G29" i="5"/>
  <c r="N28"/>
  <c r="N27"/>
  <c r="N26"/>
  <c r="N25"/>
  <c r="N24"/>
  <c r="N23"/>
  <c r="N22"/>
  <c r="N20"/>
  <c r="N21"/>
  <c r="A9"/>
  <c r="A9" i="6" s="1"/>
  <c r="A9" i="23" s="1"/>
  <c r="A9" i="22" s="1"/>
  <c r="A9" i="13" s="1"/>
  <c r="A9" i="9" s="1"/>
  <c r="A9" i="10" s="1"/>
  <c r="A9" i="11" s="1"/>
  <c r="A9" i="12" s="1"/>
  <c r="A9" i="28" s="1"/>
  <c r="A9" i="15" s="1"/>
  <c r="A9" i="37" s="1"/>
  <c r="N20" i="1"/>
  <c r="H23"/>
  <c r="J23"/>
  <c r="N19" i="5"/>
  <c r="N23" i="6"/>
  <c r="N22"/>
  <c r="N20" i="23"/>
  <c r="N21"/>
  <c r="N22"/>
  <c r="O23"/>
  <c r="N19" i="10"/>
  <c r="N20"/>
  <c r="N21"/>
  <c r="N22"/>
  <c r="N23"/>
  <c r="N19" i="13"/>
  <c r="P9" i="15"/>
  <c r="A29" s="1"/>
  <c r="P9" i="1"/>
  <c r="P9" i="17"/>
  <c r="I9" i="5"/>
  <c r="I9" i="6" s="1"/>
  <c r="I9" i="23" s="1"/>
  <c r="I9" i="22" s="1"/>
  <c r="I9" i="13" s="1"/>
  <c r="A5" i="5"/>
  <c r="A5" i="6" s="1"/>
  <c r="A5" i="23" s="1"/>
  <c r="A5" i="22" s="1"/>
  <c r="N19" i="28"/>
  <c r="A35" i="5"/>
  <c r="A35" i="6" s="1"/>
  <c r="N19" i="23"/>
  <c r="G23"/>
  <c r="N19" i="9"/>
  <c r="O28" i="10"/>
  <c r="O23" i="1"/>
  <c r="A12" i="34" l="1"/>
  <c r="A12" i="15"/>
  <c r="P9" i="5"/>
  <c r="P9" i="6" s="1"/>
  <c r="P9" i="23" s="1"/>
  <c r="A28" s="1"/>
  <c r="N23" i="17"/>
  <c r="N23" i="12"/>
  <c r="N19" i="1"/>
  <c r="N23" i="23"/>
  <c r="N20" i="13"/>
  <c r="N23" i="36"/>
  <c r="N23" i="35"/>
  <c r="N24" i="15"/>
  <c r="N22" i="11"/>
  <c r="N28" i="10"/>
  <c r="N26" i="9"/>
  <c r="N28" i="22"/>
  <c r="N29" i="6"/>
  <c r="N29" i="5"/>
  <c r="N23" i="1"/>
  <c r="P9" i="22"/>
  <c r="A34" s="1"/>
  <c r="A33" i="9" s="1"/>
  <c r="P9" s="1"/>
  <c r="P9" i="10" s="1"/>
  <c r="A5" i="9"/>
  <c r="A5" i="10" s="1"/>
  <c r="A5" i="11" s="1"/>
  <c r="A5" i="12" s="1"/>
  <c r="A5" i="13"/>
  <c r="A5" i="28" s="1"/>
  <c r="A5" i="15" s="1"/>
  <c r="A5" i="37" s="1"/>
  <c r="I9" i="28"/>
  <c r="I9" i="15" s="1"/>
  <c r="I9" i="37" s="1"/>
  <c r="I9" i="9"/>
  <c r="H9" i="10" s="1"/>
  <c r="I9" i="11" s="1"/>
  <c r="I9" i="12" s="1"/>
  <c r="A9" i="36"/>
  <c r="A9" i="34"/>
  <c r="A9" i="35"/>
  <c r="A9" i="17"/>
  <c r="A12" i="37" l="1"/>
  <c r="A12" i="17"/>
  <c r="A34" i="10"/>
  <c r="P9" i="11"/>
  <c r="I9" i="35"/>
  <c r="I9" i="36"/>
  <c r="I9" i="17"/>
  <c r="I9" i="34"/>
  <c r="A5" i="36"/>
  <c r="A5" i="34"/>
  <c r="A5" i="17"/>
  <c r="A5" i="35"/>
  <c r="P9" i="12" l="1"/>
  <c r="A27" i="11"/>
  <c r="A27" i="12" l="1"/>
  <c r="P9" i="28"/>
  <c r="P9" i="13" l="1"/>
  <c r="A26" s="1"/>
  <c r="A31" i="28"/>
</calcChain>
</file>

<file path=xl/comments1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gob2003admin</author>
  </authors>
  <commentList>
    <comment ref="B17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gob2003admin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gob2003admin: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<sst xmlns="http://schemas.openxmlformats.org/spreadsheetml/2006/main" count="758" uniqueCount="217">
  <si>
    <t xml:space="preserve">SISTEMA DEPARTAMENTAL DE EVALUACIÓN A LA GESTIÓN MUNICIPAL </t>
  </si>
  <si>
    <t>FORMATO DAPC  No 2</t>
  </si>
  <si>
    <t xml:space="preserve">JEFE DE PLANEACIÓN: </t>
  </si>
  <si>
    <t xml:space="preserve">META DE RESULTADO PARA EL PERIODO DE GOBIERNO: </t>
  </si>
  <si>
    <t xml:space="preserve">META DE RESULTADO ANUAL: </t>
  </si>
  <si>
    <t xml:space="preserve">FUENTES DE RECURSOS DE INVERSIÓN EN EL PRESENTE AÑO </t>
  </si>
  <si>
    <t>ENTIDAD RESPONSABLE</t>
  </si>
  <si>
    <t xml:space="preserve">OBSERVACIONES </t>
  </si>
  <si>
    <t>No</t>
  </si>
  <si>
    <t xml:space="preserve">PROYECTO Y SUS ACCIONES </t>
  </si>
  <si>
    <t xml:space="preserve">NOMBRE DEL PROYECTO </t>
  </si>
  <si>
    <t>META FISICA</t>
  </si>
  <si>
    <t>SGP</t>
  </si>
  <si>
    <t>PROPIOS</t>
  </si>
  <si>
    <t>NACIONALES</t>
  </si>
  <si>
    <t xml:space="preserve">DEPARTAMENTALES </t>
  </si>
  <si>
    <t>OTROS</t>
  </si>
  <si>
    <t xml:space="preserve"> $ TOTAL PROGRAMADO</t>
  </si>
  <si>
    <t xml:space="preserve"> $ TOTAL EJECUTADO</t>
  </si>
  <si>
    <t>TOTAL PROGRAMA</t>
  </si>
  <si>
    <t>% logro de avance de resultado</t>
  </si>
  <si>
    <t>Fecha de elaboración:</t>
  </si>
  <si>
    <t xml:space="preserve">SUBPROGRAMA </t>
  </si>
  <si>
    <t>DEPARTAMENTO: CUNDINAMARCA</t>
  </si>
  <si>
    <t>UMATA</t>
  </si>
  <si>
    <t xml:space="preserve">SUBPROGRAMA: </t>
  </si>
  <si>
    <t>PLANEACION Y UMATA</t>
  </si>
  <si>
    <t>AVANCE FÍSICO A LA FECHA</t>
  </si>
  <si>
    <t xml:space="preserve">% DE AVANCE FÍSICO A LA FECHA </t>
  </si>
  <si>
    <t xml:space="preserve">REGALÍAS </t>
  </si>
  <si>
    <t xml:space="preserve">CRÉDITO </t>
  </si>
  <si>
    <t xml:space="preserve">JEFE DE PLANEACIÓN:  </t>
  </si>
  <si>
    <t>SECRETARIA DE GOBIERNO</t>
  </si>
  <si>
    <t>META FÍSICA</t>
  </si>
  <si>
    <t>SECTOR: ELECTRIFICACIÓN</t>
  </si>
  <si>
    <t>FORMATO APC  No 2</t>
  </si>
  <si>
    <t xml:space="preserve">Secretario de Planeacion </t>
  </si>
  <si>
    <t xml:space="preserve">Secretario de planeacion </t>
  </si>
  <si>
    <t>Elaboro:</t>
  </si>
  <si>
    <t xml:space="preserve">SECRETARIA DE PLANEACION </t>
  </si>
  <si>
    <t xml:space="preserve">GARANTIZAR EL SUMINISTRO DE AGUA ACTA PARA EL CONSUMO HUMANO  90 % (195) DE LAS FAMILIAS DEL ÁREA URBANA Y RURAL   </t>
  </si>
  <si>
    <t xml:space="preserve">COORDINACIÓN DE DEPORTES Y CULTURA </t>
  </si>
  <si>
    <t>ARQ. LUIS FERNANDO QUESADA SALTARIN</t>
  </si>
  <si>
    <t>ARQ.  LUIS FERNANDO QUESADA SALTARIN</t>
  </si>
  <si>
    <t>Mantener al 100% la cobertura de afiliación al régimen subsidiado</t>
  </si>
  <si>
    <t>PROGRAMA:</t>
  </si>
  <si>
    <t xml:space="preserve">REALIZAR LA EJECUCION DEL PIC "PLAN DE INTERVENCIONES COLECTIVAS" CON ÉNFASIS EN LA PREVENCIÓN CON ENFASIS EN LAS MADRES GESTANTES Y POBLACION INFANTIL </t>
  </si>
  <si>
    <t>DIRECCION LOCAL DE SALUD</t>
  </si>
  <si>
    <t> Garantizar a todas y todos los niños en edad escolar  el acceso y la permanencia en el sistema educativo, asegurando los medios de transporte y alimentación especialmente para la población rural dispersa e Implementando un modelo administrativo eficiente para generar ingresos a las escuelas de tal forma que garanticen condiciones de bienestar a los estudiantes.</t>
  </si>
  <si>
    <t xml:space="preserve">PROGRAMA: </t>
  </si>
  <si>
    <t>MANTENER EN 60% DE COBERTURA DE  LA POBLACION ESTUDIANTIL EN LOS PROGRAMAS DE ALIMENTACION Y TRANSPORTE ESCOLAR</t>
  </si>
  <si>
    <t>ALCALDIA MUNICIPAL</t>
  </si>
  <si>
    <r>
      <t xml:space="preserve">PROGRAMA: </t>
    </r>
    <r>
      <rPr>
        <sz val="10"/>
        <color indexed="8"/>
        <rFont val="Arial"/>
        <family val="2"/>
      </rPr>
      <t xml:space="preserve"> </t>
    </r>
  </si>
  <si>
    <t>SUBPROGRAMA:</t>
  </si>
  <si>
    <t>Aumentar  en un 100% el numero de proyectos formativos  aumentando en un 100% el numero de beneficiarios directos</t>
  </si>
  <si>
    <t>CONSTRUCCION, MANTENIMIENTO Y ADECUACION DE LOS ESCENARIOS DEPORTIVOS</t>
  </si>
  <si>
    <t>DOTACION DE ESCENARIOS DEPORTIVOS E IMPLEMENTOS PARA LA PRACTICA DEL DEPORTE</t>
  </si>
  <si>
    <r>
      <t xml:space="preserve">PROGRAMA: </t>
    </r>
    <r>
      <rPr>
        <sz val="10"/>
        <rFont val="Arial"/>
        <family val="2"/>
      </rPr>
      <t/>
    </r>
  </si>
  <si>
    <r>
      <t>SUBPROGRAMA:</t>
    </r>
    <r>
      <rPr>
        <sz val="10"/>
        <rFont val="Arial"/>
        <family val="2"/>
      </rPr>
      <t xml:space="preserve">  </t>
    </r>
  </si>
  <si>
    <t>Aumentar en un 100% el número eventos culturales de carácter general</t>
  </si>
  <si>
    <t>MANTENIMIENTO DE REDES ALUMBRADDO PUBLICO CASCO URBANO Y RURAL</t>
  </si>
  <si>
    <t xml:space="preserve">Mejorar en 100% del estado de servicio </t>
  </si>
  <si>
    <r>
      <t>SUBPROGRAMA</t>
    </r>
    <r>
      <rPr>
        <sz val="10"/>
        <rFont val="Arial"/>
        <family val="2"/>
      </rPr>
      <t xml:space="preserve"> : </t>
    </r>
  </si>
  <si>
    <t>SECRETARIA DE PLANEACION</t>
  </si>
  <si>
    <t xml:space="preserve">MANTENIMIENTO DEL 100% DE  100% PARA EL PERIODO DE GOBIERNO </t>
  </si>
  <si>
    <t>hoja No 03</t>
  </si>
  <si>
    <t>hoja No 02</t>
  </si>
  <si>
    <t>hoja No 01</t>
  </si>
  <si>
    <t>hoja No 04</t>
  </si>
  <si>
    <t>hoja No 05</t>
  </si>
  <si>
    <t>hoja No 06</t>
  </si>
  <si>
    <t>hoja No 07</t>
  </si>
  <si>
    <t xml:space="preserve">PROGRAMA  : </t>
  </si>
  <si>
    <t>SECTOR: VIVIENDA TECHO DIGNO PARA TODOS</t>
  </si>
  <si>
    <t>Disminuir en un 25% el déficit  cualitativo</t>
  </si>
  <si>
    <t>hoja No 08</t>
  </si>
  <si>
    <t>SECTOR: AGUA POTABLE Y SANEAMIENTO BASICO</t>
  </si>
  <si>
    <t>hoja No 09</t>
  </si>
  <si>
    <t xml:space="preserve">SECTOR: EQUIPAMIENTO URBANO Y RURAL </t>
  </si>
  <si>
    <r>
      <t>PROGRAMA:</t>
    </r>
    <r>
      <rPr>
        <b/>
        <sz val="10"/>
        <rFont val="Arial"/>
        <family val="2"/>
      </rPr>
      <t/>
    </r>
  </si>
  <si>
    <r>
      <t xml:space="preserve">SUBPROGRAMA: </t>
    </r>
    <r>
      <rPr>
        <sz val="10"/>
        <rFont val="Arial"/>
        <family val="2"/>
      </rPr>
      <t/>
    </r>
  </si>
  <si>
    <t>Aumentar en 30% el numero de equipamientos en buen estado-</t>
  </si>
  <si>
    <t>hoja No 10</t>
  </si>
  <si>
    <t>SECTOR: INFRAESTRUCTURA  PARA EL TRANSPORTE Y LA MOVILIDAD</t>
  </si>
  <si>
    <t>Aumentar en 24 kilómetros de vías rural en buen estado.</t>
  </si>
  <si>
    <r>
      <t>PROGRAMA:</t>
    </r>
    <r>
      <rPr>
        <sz val="10"/>
        <rFont val="Arial"/>
        <family val="2"/>
      </rPr>
      <t xml:space="preserve"> </t>
    </r>
  </si>
  <si>
    <r>
      <t>SUBPROGRAMA:</t>
    </r>
    <r>
      <rPr>
        <sz val="10"/>
        <rFont val="Arial"/>
        <family val="2"/>
      </rPr>
      <t xml:space="preserve"> </t>
    </r>
  </si>
  <si>
    <t>Aumentar en un 10 % Rentabilidad económica por hectárea</t>
  </si>
  <si>
    <t xml:space="preserve">400  PARA EL 2009 - 1200 PARA EL PERIODO DE GOBIERNO </t>
  </si>
  <si>
    <t>hoja No  11</t>
  </si>
  <si>
    <t>ADECUACION DE AREAS URBANAS Y RURALES EN ZONA DE RIESGO</t>
  </si>
  <si>
    <t xml:space="preserve">Aumentar en un 200% las hectáreas de protección de fuentes hídricas </t>
  </si>
  <si>
    <t xml:space="preserve">SECTOR: RECURSOS NATURALES </t>
  </si>
  <si>
    <t xml:space="preserve">PROGRAMA:  </t>
  </si>
  <si>
    <t xml:space="preserve">6HECTAREAS  PARA EL 2009- 24 PARA EL PERIODO DE GOBIERNO </t>
  </si>
  <si>
    <t>SECTOR:  GESTION DEL RIESGO</t>
  </si>
  <si>
    <t xml:space="preserve">PROGRAMA : </t>
  </si>
  <si>
    <t xml:space="preserve">SUBPROGRAMA:   </t>
  </si>
  <si>
    <t xml:space="preserve">LMantener el organismo de socoro de atención y prevención existente </t>
  </si>
  <si>
    <t xml:space="preserve">100%  PARA EL 2009- 100PARA EL PERIODO DE GOBIERNO </t>
  </si>
  <si>
    <t>hoja No -12</t>
  </si>
  <si>
    <t>hoja No 13</t>
  </si>
  <si>
    <t>SECRETARIA DE PLANEACION - COORDINACION DE CULTURA Y DEPORTE</t>
  </si>
  <si>
    <t xml:space="preserve"> 100 turistas en el segundo año e incrementar el 10% anual</t>
  </si>
  <si>
    <t xml:space="preserve">100 TURISTAS  PARA EL 2009- 350PARA EL PERIODO DE GOBIERNO </t>
  </si>
  <si>
    <t>hoja No 14</t>
  </si>
  <si>
    <t>hoja No 15</t>
  </si>
  <si>
    <t>EJE / ÁREA/ DIMENSIÓN: POLITICO</t>
  </si>
  <si>
    <t>SECTOR:  FORTALECIMIENTO INSTITUCIONAL</t>
  </si>
  <si>
    <t xml:space="preserve"> Apoyo a la gestión administrativa para el cumplimiento del 100% de las competencias municipales</t>
  </si>
  <si>
    <t xml:space="preserve">100% DE LAS COMPETENCIAS  PARA EL 2009- 100PARA EL PERIODO DE GOBIERNO </t>
  </si>
  <si>
    <t xml:space="preserve">SECTOR:  FORTALECIMIENTO CIUDADANO – SEGURIDAD  Y CONVIVENCIA CIUDADANA </t>
  </si>
  <si>
    <t>hoja No 16</t>
  </si>
  <si>
    <t xml:space="preserve">Disminuir numero de de conflictos ciudadanos presentados </t>
  </si>
  <si>
    <t>DESPACHO ALCALDIA</t>
  </si>
  <si>
    <t>FOMENTO, DESARROLLO Y PRACTICA DEL DEPORTE, LA RECREACION Y EL APROVECHAMIENTO DEL TIEMPO LIBRE (JUEGOS DEL MAGISTERIO, JUEGOS DE LA MUJER, JUEGOS ESCOLARES, JUEGOS INTERCOLEGIADOS, JUEGOS CAMPESINOS,  EVENTOS DEPORTIVOS MUNICIPALES MULTIPLES DICIPLINAS Y JORNADAS RECREODEPORTIVAS PARA  NINOS ADULTOS  MAYORES)</t>
  </si>
  <si>
    <t>ESCUELAS DE FORMACION DEPORTIVA (CAPACITACION TECNICA Y DE JUZGAMIENTO)</t>
  </si>
  <si>
    <t xml:space="preserve">20 PARA EL 2009 - 40 PARA EL PERIODO DE GOBIERNO </t>
  </si>
  <si>
    <t xml:space="preserve">1200 PARA EL 2009 - 4800 PARA EL PERIODO DE GOBIERNO </t>
  </si>
  <si>
    <t>SUBSIDIOS SERVICIOS PUBLICOS (% DE LA POBLACION)</t>
  </si>
  <si>
    <t xml:space="preserve">300 PARA EL 2009  -  1200 PARA EL PERIODO DE GOBIERNO </t>
  </si>
  <si>
    <t xml:space="preserve">100 PARA EL 2009 -  100 PARA EL PERIODO DE GOBIERNO </t>
  </si>
  <si>
    <t xml:space="preserve">24 INMUEBLES    PARA EL 2009 - 91 PARA EL PERIODO DE GOBIERNO </t>
  </si>
  <si>
    <t xml:space="preserve">6 KILÓMETROS PARA EL 2009 - 24 PARA EL PERIODO DE GOBIERNO </t>
  </si>
  <si>
    <t>CONTRATACIÓN CON LA EPS-S.DE CONVIDA Y CAFÉ SALUD PARA CONTINUIDAD Y AMPLIACION EN EL CUBRIMIENTO EN LA ATENCIÓN EN SALUD A TODA LA POBLACIÓN DE LOS NIVELES 1 Y 2 DEL SISBEN  DEL MUNICIPIO</t>
  </si>
  <si>
    <t>INTERVENTORIA DEL REGIMEN SUBSIDIADO</t>
  </si>
  <si>
    <t>APORTE SUPERINTENDENCIA DE SALUD</t>
  </si>
  <si>
    <t>COMPONENTE DE EFICACIA - PLAN DE ACCIÓN - AÑO 2011</t>
  </si>
  <si>
    <t>COORDINACIÓN DE DEPORTES Y CULTURA  - SECRETARIA DE PLANEACION</t>
  </si>
  <si>
    <t>SECRETARIA DE PLANEACION - OFICINA DE SERVICIOS PUBLICOS</t>
  </si>
  <si>
    <t xml:space="preserve"> OFICINA DE SERVICIOS PUBLICOS</t>
  </si>
  <si>
    <t>CLOPAD</t>
  </si>
  <si>
    <t>FORTALECIMIENTO DE LA CAPACIDAD INSTITUCIONAL Y ADMINISTRATIVA DEL MUNICIPIO</t>
  </si>
  <si>
    <t xml:space="preserve">1 CONFLICTO CIUDADANO  PARA EL 2011 PARA EL PERIODO DE GOBIERNO </t>
  </si>
  <si>
    <t>MUNICIPIO Y CÓDIGO DANE: ARBELAEZ 25053</t>
  </si>
  <si>
    <r>
      <t>PLAN DE DESARROLLO</t>
    </r>
    <r>
      <rPr>
        <sz val="10"/>
        <rFont val="Arial"/>
        <family val="2"/>
      </rPr>
      <t>: ASI SE CONSTRUYE EL FUTURO</t>
    </r>
  </si>
  <si>
    <t>ENERO  2012</t>
  </si>
  <si>
    <t>EJE / ÁREA/ DIMENSIÓN: DESARROLLO HUMANO</t>
  </si>
  <si>
    <t>SECTOR: SALUD</t>
  </si>
  <si>
    <t>8646 Afiliados al regimen subsidiado</t>
  </si>
  <si>
    <t>SECRETARIA DE GOBIERNO - INTERVENTOR EN SALUD</t>
  </si>
  <si>
    <t>SECRETARIA DE DESARROLLO SOCIAL - ESE HOSPITAL ARBELAEZ</t>
  </si>
  <si>
    <t xml:space="preserve">SECTOR: EDUCACIÓN </t>
  </si>
  <si>
    <t>CONSTRUCCION AMPLIACION Y ADECUACION DE INFRAESTRUCTURA EDUCATIVA</t>
  </si>
  <si>
    <t>MANTENIMIENTO DE INFRAESTRUCTURA EDUCATIVA</t>
  </si>
  <si>
    <t>DOTACION INSTITUCIONAL DE INFRAESTRUCTURA EDUCATIVA</t>
  </si>
  <si>
    <t>DOTACION INSTITUCIONAL DE MATERIAL Y MEDIOS PEDAGOGICOS PARA EL APREDIZAJE</t>
  </si>
  <si>
    <t xml:space="preserve">PAGO DE SERVICIOS PUBLICOS EN LAS INSTITUCIONES EDUCATIVAS </t>
  </si>
  <si>
    <t>TRANSPORTE ESCOLAR</t>
  </si>
  <si>
    <t>ALIMENTACION ESCOLAR</t>
  </si>
  <si>
    <t xml:space="preserve">SECTOR: ATENCION POBLACION VULNERABLE  </t>
  </si>
  <si>
    <t>PROTECCION INTEGRAL A LA PRIMERA INFANCIA</t>
  </si>
  <si>
    <t>PROTECCION INTEGRAL A LA NINEZ</t>
  </si>
  <si>
    <t>SECRETARIA DE DESARROLLO SOCIAL</t>
  </si>
  <si>
    <t>PROTECCION INTEGRAL A LA  ADOLECENCIA</t>
  </si>
  <si>
    <t>ATENCION Y APOYO AL ADULTO MAYOR</t>
  </si>
  <si>
    <t>ATENCION Y APOYO A MADRES O PADRES CABEZA DE HOGAR</t>
  </si>
  <si>
    <t>ATENCION Y APOYO A LA POBLACION DESPLAZADA POR LA VIOLENCIA</t>
  </si>
  <si>
    <t xml:space="preserve">PROGRAMA DE DISCAPACIDAD </t>
  </si>
  <si>
    <t>ATENCION Y APOYO A LA POBLACION REINSERTADA</t>
  </si>
  <si>
    <t>PROGRAMA DISENADOS PRA LA SUPERACION DE LA POBBREZA EXTREMA, RED UNIDOS Y FAMILIAS EN ACCION</t>
  </si>
  <si>
    <t>SECTOR: RECREACION Y DEPORTE</t>
  </si>
  <si>
    <t xml:space="preserve">SECTOR:  CULTURAL </t>
  </si>
  <si>
    <t>FOMENTO, APOYO Y DIFUSION DE EVENTOS Y EXPRESIONES ARTISTICAS Y CULTURALES</t>
  </si>
  <si>
    <t>CONSTRUCCION, MANTENIMIENTO Y ADECUACION DE LA INFRAESTRUCTURA ARTISTICA Y CULTURAL</t>
  </si>
  <si>
    <t>MANTENIMIENTO Y DOTACION BIBLIOTECAS</t>
  </si>
  <si>
    <t>PAGO DE INSTRUCTORES CONTRATADOS PRA LA BANDA MUSICALES</t>
  </si>
  <si>
    <t>PAGO DE INSTRUCTORES Y BIBLIOTECOLOGOS CONTRATADOS PARA LA EJECUCION DE PROGRAMAS Y PROYECTOS ARTITISCOS Y CULTURALES</t>
  </si>
  <si>
    <t>EJE / ÁREA/ DIMENSIÓN: DESARROLLO URBANO Y AMBIENTAL</t>
  </si>
  <si>
    <t>SUBSIDIOS PARA EL MEJORAMIENTO DE VIVIENDA DE INTERES SOCIAL</t>
  </si>
  <si>
    <t>PLANES Y PROYECTOS DE MEJORAMIENTO DE VIVIENDA Y SANEAMIENTO BASICO</t>
  </si>
  <si>
    <t>PLANES Y PROYECTOS DE CONSTRUCCION DE VIVIENDA EN SITIO PROPIO</t>
  </si>
  <si>
    <t>PLANES Y PROYECTOS PARA LA ADQUISICION Y/O CONSTRUCCION DE VIVIENDA</t>
  </si>
  <si>
    <t>SUBSIDIOS PARA REUBICACION DE VIVIENDAS ASENTADAS EN ZONAS DE ALTO RIESGO</t>
  </si>
  <si>
    <t>PREINVERSION EN DISENO</t>
  </si>
  <si>
    <t>CONSTRUCCION DE SISTEMAS DE POTABILIZACION DEL AGUA</t>
  </si>
  <si>
    <t>AMPLIACION  SISTEMAS DE ACUEDUCTO</t>
  </si>
  <si>
    <t xml:space="preserve">REHABILITACION DE SISTEMAS DE ACUEDUCTO </t>
  </si>
  <si>
    <t>AMPLIACION DE SISTEMAS DE ALCANTARRILLADO SANITARIO</t>
  </si>
  <si>
    <t>REHABILITACION DE SISTEMAS DE ALCANTARILLADO SANITARIO</t>
  </si>
  <si>
    <t>UNIDADES SANITARIAS</t>
  </si>
  <si>
    <t>PLAN DE DEPARTAMENTAL DE AGUAS</t>
  </si>
  <si>
    <t>MEJORAMIENTO Y MANTENIMIENTO DE LA INFRAESTRUCTURA MUNICIPAL</t>
  </si>
  <si>
    <t>CONSTRUCCION DE PLAZAS DE MERCADO, MATADEROS, CEMENTERIOS, PARQUES Y ANDENES Y MOBILIARIOS DEL ESPACIO PUBLICO</t>
  </si>
  <si>
    <t>MEJORAMIENTO Y MANTENIMIENTO DE  PLAZAS DE MERCADO, MATADEROS, CEMENTERIOS, PARQUES Y ANDENES Y MOBILIARIOS DEL ESPACIO PUBLICO</t>
  </si>
  <si>
    <t xml:space="preserve">MEJORAMIENTO DE VIAS  </t>
  </si>
  <si>
    <t>REHABILITACION DE VIAS</t>
  </si>
  <si>
    <t>MANTENIMIENTO RURTINARIO DE VIAS</t>
  </si>
  <si>
    <t>MANTENIMIENTO PERIODICO DE VIAS</t>
  </si>
  <si>
    <t>MONTAJE, DOTACION Y MANTENIMENTO DE GRANAJAS EXPERIMENTALES</t>
  </si>
  <si>
    <t>PROYECTO DE CONSTRUCCION Y MANTENIMIENTO DE DISTRITOS DE RIEGO Y ADECUACION DE TIERRAS</t>
  </si>
  <si>
    <t xml:space="preserve">PROMOCION DE ALIANZAS, ASOCIACIONES DE PRODUCTORES </t>
  </si>
  <si>
    <t>PROGRAMA Y PROYECTOS  ASISTENCIA TECNICA DIRECTA RURAL</t>
  </si>
  <si>
    <t>PAGO TECNICO VINCULADO A LA PRESTACION DEL SERVICIO DE  ASISTENCIA TECNICA DIRECTA RURAL</t>
  </si>
  <si>
    <t>CONTRATOS CELEBRADOS CON ENTIDADES PRESTADORAS DEL SERVICIO DE ASISTENCIA TECNICA DIRECTA</t>
  </si>
  <si>
    <t>DESARROLLO DE PROGRAMAS Y PROYECTOS PRODUCTIVOS EN EL MARCO DEL PLAN AGROPECUARIO</t>
  </si>
  <si>
    <t>DISPOSICION  ELIMINACION Y RECICLAJE DE RESIDUOS LIQUIDOS Y SOLIDOS</t>
  </si>
  <si>
    <t>CONSERVACION DE MICROCUENCAS QUE ABASTECEN EL ACUEDUCTO, PROTECCION DE FUENTES Y REFORESTACION DE CICHA CUENCA</t>
  </si>
  <si>
    <t>EDUCACION AMBIENTAL NO FORMAL</t>
  </si>
  <si>
    <t>ADQUISICION DE PREDIOS DE RESERVA HIDRICA Y ZONAS DE RESERVA NATURALES</t>
  </si>
  <si>
    <t>REFORESTACION Y CONTROL DE LA EROSION</t>
  </si>
  <si>
    <t>SECTOR:  CENTROS DE RECLUCION</t>
  </si>
  <si>
    <t>DOTACION CENTROS DE RECLUCION</t>
  </si>
  <si>
    <t>ALIMENTACION PERSONAS DETENIDAS</t>
  </si>
  <si>
    <t>PAGO DE PERSONAL DE LA GUARDIA PENITENCIARIA</t>
  </si>
  <si>
    <t>ATENCION A DESASTRES</t>
  </si>
  <si>
    <t>EDUCACION PARA LA PREVENCION Y ATENCION DE DESASTRES</t>
  </si>
  <si>
    <t>CONTRATO CELEBRADOS CON EL CUERPO DE BOMBEROS PARA LA PREVENCION Y CONTROL DE INCENDIOS</t>
  </si>
  <si>
    <t>SECTOR:  PROMOCION AL DESARROLLO</t>
  </si>
  <si>
    <t>PROMOCION DE ASOCIACIONES Y ALIAZAS PARA EL DESARROLLO EMPRESARIAL E INDUSTRIAL</t>
  </si>
  <si>
    <t>PROMOCION DEL DESARROLLO</t>
  </si>
  <si>
    <t>EJE / ÁREA/ DIMENSIÓN: DESARROLLO INSTITUCIONAL</t>
  </si>
  <si>
    <t>ELABORACION Y ACTURALIZACIONN DEL PLAN DE DESARROLLO</t>
  </si>
  <si>
    <t>PAGO INSPECTOR DE POLICIA</t>
  </si>
  <si>
    <t>PAGO DE COMISARIO DE FAMILIA, MEDICOS, PSICOLOGOS Y TRANAJADORES SOCIALES DE LAS COMISARIAS DE FAMILIA.</t>
  </si>
  <si>
    <t>FONDO TERRITORIAL DE SEGURIDAD</t>
  </si>
  <si>
    <t>DESARROLLO DEL PLAN INTERGRAL DE SEGURIDAD CIUDADANA</t>
  </si>
</sst>
</file>

<file path=xl/styles.xml><?xml version="1.0" encoding="utf-8"?>
<styleSheet xmlns="http://schemas.openxmlformats.org/spreadsheetml/2006/main">
  <numFmts count="7">
    <numFmt numFmtId="164" formatCode="_ &quot;$&quot;\ * #,##0_ ;_ &quot;$&quot;\ * \-#,##0_ ;_ &quot;$&quot;\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[$$-240A]\ * #,##0.00_ ;_ [$$-240A]\ * \-#,##0.00_ ;_ [$$-240A]\ * &quot;-&quot;??_ ;_ @_ "/>
    <numFmt numFmtId="168" formatCode="_ [$$-240A]\ * #,##0_ ;_ [$$-240A]\ * \-#,##0_ ;_ [$$-240A]\ * &quot;-&quot;??_ ;_ @_ "/>
    <numFmt numFmtId="169" formatCode="_ [$$-240A]\ * #,##0_ ;_ [$$-240A]\ * \-#,##0_ ;_ [$$-240A]\ * &quot;-&quot;_ ;_ @_ "/>
    <numFmt numFmtId="170" formatCode="_-[$$-340A]\ * #,##0_-;\-[$$-340A]\ * #,##0_-;_-[$$-340A]\ * &quot;-&quot;_-;_-@_-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2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0" fillId="0" borderId="9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/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16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164" fontId="0" fillId="2" borderId="13" xfId="0" applyNumberFormat="1" applyFill="1" applyBorder="1"/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169" fontId="0" fillId="0" borderId="14" xfId="0" applyNumberFormat="1" applyBorder="1" applyAlignment="1">
      <alignment horizontal="center" vertical="center"/>
    </xf>
    <xf numFmtId="169" fontId="0" fillId="0" borderId="17" xfId="0" applyNumberFormat="1" applyBorder="1" applyAlignment="1">
      <alignment horizontal="center" vertical="center"/>
    </xf>
    <xf numFmtId="169" fontId="0" fillId="2" borderId="14" xfId="0" applyNumberFormat="1" applyFill="1" applyBorder="1" applyAlignment="1">
      <alignment horizontal="center" vertical="center"/>
    </xf>
    <xf numFmtId="169" fontId="0" fillId="2" borderId="13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9" fontId="6" fillId="2" borderId="13" xfId="0" applyNumberFormat="1" applyFont="1" applyFill="1" applyBorder="1" applyAlignment="1">
      <alignment horizontal="center" vertical="center" wrapText="1"/>
    </xf>
    <xf numFmtId="169" fontId="0" fillId="2" borderId="14" xfId="0" applyNumberFormat="1" applyFill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70" fontId="0" fillId="2" borderId="14" xfId="0" applyNumberFormat="1" applyFill="1" applyBorder="1" applyAlignment="1">
      <alignment vertical="center"/>
    </xf>
    <xf numFmtId="170" fontId="0" fillId="0" borderId="14" xfId="0" applyNumberFormat="1" applyBorder="1" applyAlignment="1">
      <alignment vertical="center"/>
    </xf>
    <xf numFmtId="170" fontId="0" fillId="2" borderId="13" xfId="0" applyNumberFormat="1" applyFill="1" applyBorder="1" applyAlignment="1">
      <alignment vertical="center"/>
    </xf>
    <xf numFmtId="170" fontId="0" fillId="0" borderId="13" xfId="0" applyNumberFormat="1" applyBorder="1" applyAlignment="1">
      <alignment vertical="center"/>
    </xf>
    <xf numFmtId="0" fontId="0" fillId="2" borderId="20" xfId="0" applyFill="1" applyBorder="1"/>
    <xf numFmtId="0" fontId="6" fillId="0" borderId="17" xfId="0" applyFont="1" applyBorder="1"/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/>
    <xf numFmtId="169" fontId="0" fillId="0" borderId="13" xfId="0" applyNumberFormat="1" applyFill="1" applyBorder="1" applyAlignment="1">
      <alignment horizontal="right" vertical="center" wrapText="1"/>
    </xf>
    <xf numFmtId="169" fontId="0" fillId="0" borderId="0" xfId="0" applyNumberFormat="1"/>
    <xf numFmtId="169" fontId="0" fillId="0" borderId="14" xfId="0" applyNumberFormat="1" applyFill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164" fontId="0" fillId="2" borderId="14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4" fontId="0" fillId="0" borderId="0" xfId="0" applyNumberFormat="1"/>
    <xf numFmtId="0" fontId="0" fillId="0" borderId="7" xfId="0" applyBorder="1"/>
    <xf numFmtId="0" fontId="0" fillId="0" borderId="24" xfId="0" applyBorder="1"/>
    <xf numFmtId="0" fontId="2" fillId="0" borderId="20" xfId="0" applyFont="1" applyBorder="1"/>
    <xf numFmtId="0" fontId="0" fillId="0" borderId="0" xfId="0" applyAlignment="1"/>
    <xf numFmtId="0" fontId="0" fillId="0" borderId="2" xfId="0" applyBorder="1" applyAlignment="1"/>
    <xf numFmtId="0" fontId="0" fillId="0" borderId="2" xfId="0" applyBorder="1"/>
    <xf numFmtId="0" fontId="2" fillId="0" borderId="2" xfId="0" applyFont="1" applyBorder="1"/>
    <xf numFmtId="0" fontId="0" fillId="0" borderId="0" xfId="0" applyBorder="1"/>
    <xf numFmtId="0" fontId="10" fillId="0" borderId="0" xfId="0" applyFont="1"/>
    <xf numFmtId="168" fontId="0" fillId="0" borderId="0" xfId="0" applyNumberFormat="1" applyBorder="1"/>
    <xf numFmtId="164" fontId="0" fillId="0" borderId="0" xfId="0" applyNumberFormat="1"/>
    <xf numFmtId="15" fontId="0" fillId="0" borderId="0" xfId="0" applyNumberFormat="1"/>
    <xf numFmtId="169" fontId="0" fillId="2" borderId="13" xfId="0" applyNumberFormat="1" applyFill="1" applyBorder="1" applyAlignment="1">
      <alignment vertical="center"/>
    </xf>
    <xf numFmtId="168" fontId="0" fillId="0" borderId="13" xfId="0" applyNumberFormat="1" applyBorder="1" applyAlignment="1">
      <alignment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vertical="center" wrapText="1"/>
    </xf>
    <xf numFmtId="2" fontId="0" fillId="2" borderId="14" xfId="0" applyNumberFormat="1" applyFill="1" applyBorder="1"/>
    <xf numFmtId="0" fontId="0" fillId="0" borderId="25" xfId="0" applyBorder="1"/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169" fontId="2" fillId="0" borderId="2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6" xfId="0" applyFont="1" applyBorder="1"/>
    <xf numFmtId="0" fontId="0" fillId="0" borderId="14" xfId="0" applyBorder="1" applyAlignment="1">
      <alignment horizontal="justify" vertical="center" wrapText="1"/>
    </xf>
    <xf numFmtId="0" fontId="6" fillId="0" borderId="6" xfId="0" applyFont="1" applyBorder="1" applyAlignment="1"/>
    <xf numFmtId="0" fontId="2" fillId="0" borderId="0" xfId="0" applyFont="1" applyBorder="1"/>
    <xf numFmtId="0" fontId="6" fillId="0" borderId="0" xfId="0" applyFont="1"/>
    <xf numFmtId="10" fontId="0" fillId="0" borderId="13" xfId="0" applyNumberFormat="1" applyBorder="1" applyAlignment="1">
      <alignment horizontal="center" vertical="center" wrapText="1"/>
    </xf>
    <xf numFmtId="10" fontId="0" fillId="2" borderId="13" xfId="0" applyNumberFormat="1" applyFill="1" applyBorder="1" applyAlignment="1">
      <alignment horizontal="center" vertical="center"/>
    </xf>
    <xf numFmtId="49" fontId="0" fillId="0" borderId="0" xfId="0" applyNumberFormat="1"/>
    <xf numFmtId="38" fontId="0" fillId="0" borderId="16" xfId="0" applyNumberFormat="1" applyBorder="1"/>
    <xf numFmtId="164" fontId="0" fillId="0" borderId="14" xfId="0" applyNumberForma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15" fontId="6" fillId="0" borderId="0" xfId="0" applyNumberFormat="1" applyFont="1"/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167" fontId="0" fillId="0" borderId="13" xfId="0" applyNumberFormat="1" applyBorder="1" applyAlignment="1">
      <alignment vertical="center"/>
    </xf>
    <xf numFmtId="0" fontId="0" fillId="0" borderId="28" xfId="0" applyBorder="1"/>
    <xf numFmtId="0" fontId="2" fillId="0" borderId="28" xfId="0" applyFont="1" applyBorder="1"/>
    <xf numFmtId="169" fontId="0" fillId="0" borderId="28" xfId="0" applyNumberFormat="1" applyBorder="1"/>
    <xf numFmtId="169" fontId="0" fillId="0" borderId="28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0" borderId="17" xfId="0" applyFont="1" applyBorder="1" applyAlignment="1">
      <alignment horizontal="justify" vertical="center" wrapText="1"/>
    </xf>
    <xf numFmtId="9" fontId="0" fillId="0" borderId="17" xfId="0" applyNumberFormat="1" applyBorder="1" applyAlignment="1">
      <alignment horizontal="center" vertical="center"/>
    </xf>
    <xf numFmtId="169" fontId="0" fillId="2" borderId="17" xfId="0" applyNumberFormat="1" applyFill="1" applyBorder="1" applyAlignment="1">
      <alignment vertical="center"/>
    </xf>
    <xf numFmtId="167" fontId="0" fillId="0" borderId="17" xfId="0" applyNumberForma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/>
    <xf numFmtId="169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67" fontId="0" fillId="0" borderId="26" xfId="0" applyNumberFormat="1" applyBorder="1" applyAlignment="1">
      <alignment vertical="center"/>
    </xf>
    <xf numFmtId="0" fontId="0" fillId="0" borderId="29" xfId="0" applyBorder="1"/>
    <xf numFmtId="0" fontId="2" fillId="0" borderId="30" xfId="0" applyFont="1" applyBorder="1"/>
    <xf numFmtId="0" fontId="0" fillId="0" borderId="31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 wrapText="1"/>
    </xf>
    <xf numFmtId="10" fontId="0" fillId="0" borderId="31" xfId="0" applyNumberFormat="1" applyBorder="1" applyAlignment="1">
      <alignment horizontal="center" vertical="center"/>
    </xf>
    <xf numFmtId="167" fontId="0" fillId="0" borderId="31" xfId="0" applyNumberFormat="1" applyBorder="1"/>
    <xf numFmtId="168" fontId="2" fillId="2" borderId="31" xfId="0" applyNumberFormat="1" applyFont="1" applyFill="1" applyBorder="1" applyAlignment="1">
      <alignment horizontal="center" vertical="center"/>
    </xf>
    <xf numFmtId="0" fontId="0" fillId="0" borderId="31" xfId="0" applyBorder="1"/>
    <xf numFmtId="167" fontId="0" fillId="2" borderId="31" xfId="0" applyNumberFormat="1" applyFill="1" applyBorder="1" applyAlignment="1">
      <alignment horizontal="center" vertical="center"/>
    </xf>
    <xf numFmtId="167" fontId="2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/>
    <xf numFmtId="0" fontId="2" fillId="0" borderId="23" xfId="0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1" xfId="0" applyFont="1" applyBorder="1"/>
    <xf numFmtId="166" fontId="2" fillId="0" borderId="31" xfId="1" applyFont="1" applyBorder="1" applyAlignment="1">
      <alignment horizontal="center" vertical="center" wrapText="1"/>
    </xf>
    <xf numFmtId="168" fontId="0" fillId="0" borderId="31" xfId="0" applyNumberFormat="1" applyBorder="1"/>
    <xf numFmtId="0" fontId="0" fillId="0" borderId="31" xfId="0" applyBorder="1" applyAlignment="1">
      <alignment wrapText="1"/>
    </xf>
    <xf numFmtId="0" fontId="2" fillId="0" borderId="24" xfId="0" applyFont="1" applyBorder="1"/>
    <xf numFmtId="0" fontId="0" fillId="0" borderId="26" xfId="0" applyBorder="1"/>
    <xf numFmtId="0" fontId="6" fillId="0" borderId="34" xfId="0" applyFont="1" applyBorder="1"/>
    <xf numFmtId="169" fontId="2" fillId="0" borderId="30" xfId="0" applyNumberFormat="1" applyFont="1" applyBorder="1"/>
    <xf numFmtId="0" fontId="2" fillId="0" borderId="35" xfId="0" applyFont="1" applyBorder="1"/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169" fontId="6" fillId="2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textRotation="90" wrapText="1"/>
    </xf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169" fontId="2" fillId="0" borderId="20" xfId="0" applyNumberFormat="1" applyFont="1" applyBorder="1"/>
    <xf numFmtId="168" fontId="2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/>
    <xf numFmtId="0" fontId="6" fillId="0" borderId="14" xfId="0" applyFont="1" applyBorder="1" applyAlignment="1">
      <alignment horizontal="center" vertical="center"/>
    </xf>
    <xf numFmtId="169" fontId="6" fillId="2" borderId="14" xfId="0" applyNumberFormat="1" applyFont="1" applyFill="1" applyBorder="1" applyAlignment="1">
      <alignment horizontal="center" vertical="center"/>
    </xf>
    <xf numFmtId="0" fontId="6" fillId="0" borderId="14" xfId="0" applyFont="1" applyBorder="1"/>
    <xf numFmtId="167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/>
    <xf numFmtId="169" fontId="6" fillId="2" borderId="17" xfId="0" applyNumberFormat="1" applyFont="1" applyFill="1" applyBorder="1" applyAlignment="1">
      <alignment horizontal="center" vertical="center"/>
    </xf>
    <xf numFmtId="167" fontId="6" fillId="0" borderId="17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9" fontId="0" fillId="2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69" fontId="0" fillId="0" borderId="17" xfId="0" applyNumberFormat="1" applyFill="1" applyBorder="1" applyAlignment="1">
      <alignment horizontal="right" vertical="center" wrapText="1"/>
    </xf>
    <xf numFmtId="3" fontId="0" fillId="0" borderId="17" xfId="0" applyNumberFormat="1" applyFill="1" applyBorder="1" applyAlignment="1">
      <alignment horizontal="right" vertical="center" wrapText="1"/>
    </xf>
    <xf numFmtId="0" fontId="0" fillId="0" borderId="17" xfId="0" applyBorder="1" applyAlignment="1">
      <alignment horizontal="justify" vertical="center" wrapText="1"/>
    </xf>
    <xf numFmtId="0" fontId="2" fillId="0" borderId="20" xfId="0" applyFont="1" applyBorder="1" applyAlignment="1">
      <alignment horizontal="left" vertical="center"/>
    </xf>
    <xf numFmtId="169" fontId="2" fillId="0" borderId="31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 wrapText="1"/>
    </xf>
    <xf numFmtId="10" fontId="0" fillId="2" borderId="14" xfId="0" applyNumberFormat="1" applyFill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 wrapText="1"/>
    </xf>
    <xf numFmtId="10" fontId="0" fillId="2" borderId="17" xfId="0" applyNumberFormat="1" applyFill="1" applyBorder="1" applyAlignment="1">
      <alignment horizontal="center" vertical="center"/>
    </xf>
    <xf numFmtId="0" fontId="0" fillId="0" borderId="34" xfId="0" applyBorder="1"/>
    <xf numFmtId="0" fontId="2" fillId="0" borderId="30" xfId="0" applyFont="1" applyBorder="1" applyAlignment="1">
      <alignment horizontal="left" vertical="center" wrapText="1"/>
    </xf>
    <xf numFmtId="0" fontId="0" fillId="0" borderId="30" xfId="0" applyBorder="1"/>
    <xf numFmtId="169" fontId="2" fillId="0" borderId="30" xfId="0" applyNumberFormat="1" applyFont="1" applyBorder="1" applyAlignment="1">
      <alignment horizontal="center" vertical="center"/>
    </xf>
    <xf numFmtId="0" fontId="0" fillId="0" borderId="35" xfId="0" applyBorder="1"/>
    <xf numFmtId="0" fontId="0" fillId="0" borderId="23" xfId="0" applyBorder="1"/>
    <xf numFmtId="0" fontId="0" fillId="0" borderId="21" xfId="0" applyBorder="1"/>
    <xf numFmtId="0" fontId="2" fillId="0" borderId="24" xfId="0" applyFont="1" applyBorder="1" applyAlignment="1">
      <alignment horizontal="left" vertical="center" wrapText="1"/>
    </xf>
    <xf numFmtId="164" fontId="2" fillId="2" borderId="20" xfId="0" applyNumberFormat="1" applyFont="1" applyFill="1" applyBorder="1"/>
    <xf numFmtId="169" fontId="0" fillId="0" borderId="17" xfId="0" applyNumberFormat="1" applyBorder="1"/>
    <xf numFmtId="1" fontId="0" fillId="0" borderId="11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10" fontId="0" fillId="0" borderId="31" xfId="0" applyNumberFormat="1" applyBorder="1" applyAlignment="1">
      <alignment horizontal="center" vertical="center" wrapText="1"/>
    </xf>
    <xf numFmtId="10" fontId="0" fillId="2" borderId="11" xfId="0" applyNumberFormat="1" applyFill="1" applyBorder="1" applyAlignment="1">
      <alignment horizontal="center" vertical="center"/>
    </xf>
    <xf numFmtId="10" fontId="0" fillId="2" borderId="31" xfId="0" applyNumberFormat="1" applyFill="1" applyBorder="1" applyAlignment="1">
      <alignment horizontal="center" vertical="center"/>
    </xf>
    <xf numFmtId="170" fontId="2" fillId="0" borderId="20" xfId="0" applyNumberFormat="1" applyFont="1" applyBorder="1"/>
    <xf numFmtId="167" fontId="0" fillId="0" borderId="28" xfId="0" applyNumberFormat="1" applyBorder="1"/>
    <xf numFmtId="167" fontId="2" fillId="0" borderId="28" xfId="0" applyNumberFormat="1" applyFont="1" applyBorder="1"/>
    <xf numFmtId="0" fontId="2" fillId="0" borderId="17" xfId="0" applyFont="1" applyBorder="1"/>
    <xf numFmtId="169" fontId="2" fillId="0" borderId="17" xfId="0" applyNumberFormat="1" applyFont="1" applyBorder="1" applyAlignment="1">
      <alignment horizontal="center" vertical="center"/>
    </xf>
    <xf numFmtId="169" fontId="2" fillId="0" borderId="17" xfId="0" applyNumberFormat="1" applyFont="1" applyBorder="1"/>
    <xf numFmtId="165" fontId="0" fillId="0" borderId="13" xfId="2" applyFont="1" applyBorder="1" applyAlignment="1">
      <alignment vertical="center"/>
    </xf>
    <xf numFmtId="165" fontId="0" fillId="2" borderId="13" xfId="2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textRotation="90" wrapText="1"/>
    </xf>
    <xf numFmtId="169" fontId="2" fillId="0" borderId="31" xfId="0" applyNumberFormat="1" applyFont="1" applyBorder="1"/>
    <xf numFmtId="168" fontId="2" fillId="0" borderId="31" xfId="0" applyNumberFormat="1" applyFont="1" applyBorder="1"/>
    <xf numFmtId="0" fontId="0" fillId="0" borderId="46" xfId="0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1" fontId="0" fillId="0" borderId="47" xfId="0" applyNumberFormat="1" applyBorder="1" applyAlignment="1">
      <alignment horizontal="center" vertical="center" wrapText="1"/>
    </xf>
    <xf numFmtId="10" fontId="0" fillId="0" borderId="47" xfId="0" applyNumberFormat="1" applyBorder="1" applyAlignment="1">
      <alignment horizontal="center" vertical="center" wrapText="1"/>
    </xf>
    <xf numFmtId="10" fontId="0" fillId="2" borderId="47" xfId="0" applyNumberFormat="1" applyFill="1" applyBorder="1" applyAlignment="1">
      <alignment horizontal="center" vertical="center"/>
    </xf>
    <xf numFmtId="169" fontId="0" fillId="2" borderId="47" xfId="0" applyNumberFormat="1" applyFill="1" applyBorder="1" applyAlignment="1">
      <alignment vertical="center"/>
    </xf>
    <xf numFmtId="0" fontId="0" fillId="0" borderId="47" xfId="0" applyBorder="1" applyAlignment="1">
      <alignment vertical="center"/>
    </xf>
    <xf numFmtId="167" fontId="0" fillId="0" borderId="47" xfId="0" applyNumberFormat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169" fontId="2" fillId="0" borderId="28" xfId="0" applyNumberFormat="1" applyFont="1" applyBorder="1"/>
    <xf numFmtId="169" fontId="2" fillId="0" borderId="28" xfId="0" applyNumberFormat="1" applyFont="1" applyBorder="1" applyAlignment="1">
      <alignment vertical="center"/>
    </xf>
    <xf numFmtId="165" fontId="0" fillId="0" borderId="14" xfId="2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9" fontId="6" fillId="0" borderId="11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justify" vertical="center" wrapText="1"/>
    </xf>
    <xf numFmtId="0" fontId="6" fillId="0" borderId="47" xfId="0" applyFont="1" applyBorder="1" applyAlignment="1">
      <alignment horizontal="center" vertical="center" wrapText="1"/>
    </xf>
    <xf numFmtId="169" fontId="6" fillId="0" borderId="47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6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 wrapText="1"/>
    </xf>
    <xf numFmtId="10" fontId="0" fillId="0" borderId="50" xfId="0" applyNumberFormat="1" applyBorder="1" applyAlignment="1">
      <alignment horizontal="center" vertical="center" wrapText="1"/>
    </xf>
    <xf numFmtId="10" fontId="0" fillId="2" borderId="50" xfId="0" applyNumberFormat="1" applyFill="1" applyBorder="1" applyAlignment="1">
      <alignment horizontal="center" vertical="center"/>
    </xf>
    <xf numFmtId="169" fontId="0" fillId="2" borderId="50" xfId="0" applyNumberFormat="1" applyFill="1" applyBorder="1" applyAlignment="1">
      <alignment horizontal="center" vertical="center"/>
    </xf>
    <xf numFmtId="169" fontId="0" fillId="0" borderId="50" xfId="0" applyNumberForma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169" fontId="0" fillId="0" borderId="11" xfId="0" applyNumberForma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0" fontId="6" fillId="0" borderId="47" xfId="0" applyFont="1" applyBorder="1" applyAlignment="1">
      <alignment vertical="center" wrapText="1"/>
    </xf>
    <xf numFmtId="169" fontId="6" fillId="2" borderId="47" xfId="0" applyNumberFormat="1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69" fontId="6" fillId="0" borderId="31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4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justify"/>
    </xf>
    <xf numFmtId="0" fontId="2" fillId="0" borderId="7" xfId="0" applyFont="1" applyBorder="1" applyAlignment="1">
      <alignment horizontal="justify"/>
    </xf>
    <xf numFmtId="0" fontId="2" fillId="0" borderId="8" xfId="0" applyFont="1" applyBorder="1" applyAlignment="1">
      <alignment horizontal="justify"/>
    </xf>
    <xf numFmtId="0" fontId="6" fillId="0" borderId="4" xfId="0" applyFont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5" xfId="0" applyBorder="1" applyAlignment="1">
      <alignment horizontal="justify"/>
    </xf>
    <xf numFmtId="0" fontId="0" fillId="0" borderId="6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8" xfId="0" applyBorder="1" applyAlignment="1">
      <alignment horizontal="justify"/>
    </xf>
    <xf numFmtId="0" fontId="6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4" xfId="0" applyFont="1" applyFill="1" applyBorder="1" applyAlignment="1">
      <alignment horizontal="justify" vertical="justify" wrapText="1"/>
    </xf>
    <xf numFmtId="0" fontId="6" fillId="0" borderId="0" xfId="0" applyFont="1" applyFill="1" applyBorder="1" applyAlignment="1">
      <alignment horizontal="justify" vertical="justify" wrapText="1"/>
    </xf>
    <xf numFmtId="0" fontId="6" fillId="0" borderId="5" xfId="0" applyFont="1" applyFill="1" applyBorder="1" applyAlignment="1">
      <alignment horizontal="justify" vertical="justify" wrapText="1"/>
    </xf>
    <xf numFmtId="0" fontId="6" fillId="0" borderId="4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5" xfId="0" applyBorder="1" applyAlignment="1">
      <alignment horizontal="justify" vertical="justify" wrapTex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39" xfId="0" applyFont="1" applyBorder="1" applyAlignment="1">
      <alignment horizontal="justify"/>
    </xf>
    <xf numFmtId="0" fontId="6" fillId="0" borderId="4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0" fillId="0" borderId="6" xfId="0" applyBorder="1" applyAlignment="1">
      <alignment horizontal="justify" wrapText="1"/>
    </xf>
    <xf numFmtId="0" fontId="0" fillId="0" borderId="7" xfId="0" applyBorder="1" applyAlignment="1">
      <alignment horizontal="justify" wrapText="1"/>
    </xf>
    <xf numFmtId="0" fontId="0" fillId="0" borderId="8" xfId="0" applyBorder="1" applyAlignment="1">
      <alignment horizontal="justify" wrapText="1"/>
    </xf>
    <xf numFmtId="0" fontId="6" fillId="0" borderId="40" xfId="0" applyFont="1" applyFill="1" applyBorder="1" applyAlignment="1">
      <alignment horizontal="justify" vertical="justify" wrapText="1"/>
    </xf>
    <xf numFmtId="0" fontId="6" fillId="0" borderId="25" xfId="0" applyFont="1" applyFill="1" applyBorder="1" applyAlignment="1">
      <alignment horizontal="justify" vertical="justify" wrapText="1"/>
    </xf>
    <xf numFmtId="0" fontId="6" fillId="0" borderId="41" xfId="0" applyFont="1" applyFill="1" applyBorder="1" applyAlignment="1">
      <alignment horizontal="justify" vertical="justify" wrapText="1"/>
    </xf>
    <xf numFmtId="0" fontId="6" fillId="0" borderId="42" xfId="0" applyFont="1" applyFill="1" applyBorder="1" applyAlignment="1">
      <alignment horizontal="justify" vertical="justify" wrapText="1"/>
    </xf>
    <xf numFmtId="0" fontId="6" fillId="0" borderId="43" xfId="0" applyFont="1" applyFill="1" applyBorder="1" applyAlignment="1">
      <alignment horizontal="justify" vertical="justify" wrapText="1"/>
    </xf>
    <xf numFmtId="0" fontId="6" fillId="0" borderId="44" xfId="0" applyFont="1" applyFill="1" applyBorder="1" applyAlignment="1">
      <alignment horizontal="justify" vertical="justify" wrapText="1"/>
    </xf>
    <xf numFmtId="0" fontId="0" fillId="0" borderId="4" xfId="0" applyBorder="1" applyAlignment="1">
      <alignment horizontal="justify" vertical="justify" wrapText="1"/>
    </xf>
    <xf numFmtId="0" fontId="0" fillId="0" borderId="39" xfId="0" applyBorder="1" applyAlignment="1">
      <alignment horizontal="justify"/>
    </xf>
    <xf numFmtId="0" fontId="2" fillId="0" borderId="4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39" xfId="0" applyFont="1" applyBorder="1" applyAlignment="1">
      <alignment wrapText="1"/>
    </xf>
    <xf numFmtId="0" fontId="0" fillId="0" borderId="39" xfId="0" applyBorder="1" applyAlignment="1">
      <alignment wrapText="1"/>
    </xf>
    <xf numFmtId="0" fontId="2" fillId="0" borderId="39" xfId="0" applyFont="1" applyBorder="1" applyAlignment="1">
      <alignment horizontal="justify" wrapText="1"/>
    </xf>
    <xf numFmtId="0" fontId="0" fillId="0" borderId="39" xfId="0" applyBorder="1" applyAlignment="1">
      <alignment horizontal="justify" wrapText="1"/>
    </xf>
    <xf numFmtId="0" fontId="9" fillId="0" borderId="6" xfId="0" applyFont="1" applyBorder="1" applyAlignment="1">
      <alignment wrapText="1"/>
    </xf>
    <xf numFmtId="0" fontId="2" fillId="0" borderId="4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5" xfId="0" applyFont="1" applyBorder="1" applyAlignment="1">
      <alignment horizontal="justify" wrapText="1"/>
    </xf>
    <xf numFmtId="0" fontId="6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5"/>
  <sheetViews>
    <sheetView tabSelected="1" view="pageBreakPreview" zoomScale="50" zoomScaleNormal="70" zoomScaleSheetLayoutView="50" workbookViewId="0">
      <selection activeCell="D26" sqref="D26"/>
    </sheetView>
  </sheetViews>
  <sheetFormatPr baseColWidth="10" defaultRowHeight="12.75"/>
  <cols>
    <col min="1" max="1" width="4.140625" customWidth="1"/>
    <col min="2" max="2" width="46.28515625" customWidth="1"/>
    <col min="3" max="3" width="13.7109375" customWidth="1"/>
    <col min="4" max="4" width="12" customWidth="1"/>
    <col min="5" max="5" width="13.42578125" customWidth="1"/>
    <col min="6" max="6" width="17.85546875" customWidth="1"/>
    <col min="7" max="7" width="14.85546875" customWidth="1"/>
    <col min="8" max="8" width="15.7109375" customWidth="1"/>
    <col min="9" max="13" width="7.7109375" customWidth="1"/>
    <col min="14" max="14" width="16.42578125" bestFit="1" customWidth="1"/>
    <col min="15" max="15" width="22.7109375" customWidth="1"/>
    <col min="16" max="16" width="28.140625" customWidth="1"/>
    <col min="17" max="17" width="25.8554687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AMBIENTAL!A5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112</v>
      </c>
      <c r="Q7" s="293"/>
    </row>
    <row r="8" spans="1:17" ht="20.100000000000001" customHeight="1">
      <c r="A8" s="291" t="str">
        <f>FORTALECIMIENTO!A8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AMBIENTAL!A9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88" t="str">
        <f>AMBIENTAL!I9</f>
        <v>ENERO  2012</v>
      </c>
      <c r="P9" t="str">
        <f>A28</f>
        <v>ARQ. LUIS FERNANDO QUESADA SALTARIN</v>
      </c>
    </row>
    <row r="11" spans="1:17" ht="13.5" thickBot="1"/>
    <row r="12" spans="1:17" ht="20.100000000000001" customHeight="1">
      <c r="A12" s="1" t="s">
        <v>107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20.100000000000001" customHeight="1">
      <c r="A13" s="4" t="s">
        <v>111</v>
      </c>
      <c r="B13" s="5"/>
      <c r="C13" s="5"/>
      <c r="D13" s="5"/>
      <c r="E13" s="5"/>
      <c r="F13" s="6"/>
      <c r="G13" s="304" t="s">
        <v>113</v>
      </c>
      <c r="H13" s="305"/>
      <c r="I13" s="305"/>
      <c r="J13" s="305"/>
      <c r="K13" s="305"/>
      <c r="L13" s="305"/>
      <c r="M13" s="305"/>
      <c r="N13" s="305"/>
      <c r="O13" s="306"/>
      <c r="P13" s="310" t="s">
        <v>133</v>
      </c>
      <c r="Q13" s="311"/>
    </row>
    <row r="14" spans="1:17" ht="13.5" thickBot="1">
      <c r="A14" s="315" t="s">
        <v>96</v>
      </c>
      <c r="B14" s="316"/>
      <c r="C14" s="316"/>
      <c r="D14" s="316"/>
      <c r="E14" s="316"/>
      <c r="F14" s="317"/>
      <c r="G14" s="307"/>
      <c r="H14" s="308"/>
      <c r="I14" s="308"/>
      <c r="J14" s="308"/>
      <c r="K14" s="308"/>
      <c r="L14" s="308"/>
      <c r="M14" s="308"/>
      <c r="N14" s="308"/>
      <c r="O14" s="309"/>
      <c r="P14" s="312"/>
      <c r="Q14" s="311"/>
    </row>
    <row r="15" spans="1:17" ht="13.5" thickBot="1">
      <c r="A15" s="116" t="s">
        <v>97</v>
      </c>
      <c r="B15" s="22"/>
      <c r="P15" s="313"/>
      <c r="Q15" s="314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92.25" thickBot="1">
      <c r="A18" s="11" t="s">
        <v>8</v>
      </c>
      <c r="B18" s="17" t="s">
        <v>10</v>
      </c>
      <c r="C18" s="18" t="s">
        <v>33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33" customHeight="1">
      <c r="A19" s="64">
        <v>1</v>
      </c>
      <c r="B19" s="126" t="s">
        <v>213</v>
      </c>
      <c r="C19" s="42">
        <v>1</v>
      </c>
      <c r="D19" s="46"/>
      <c r="E19" s="117"/>
      <c r="F19" s="118"/>
      <c r="G19" s="69">
        <v>9400000</v>
      </c>
      <c r="H19" s="69">
        <v>20000000</v>
      </c>
      <c r="I19" s="55"/>
      <c r="J19" s="55"/>
      <c r="K19" s="55"/>
      <c r="L19" s="55"/>
      <c r="M19" s="55"/>
      <c r="N19" s="135">
        <f>SUM(G19:M19)</f>
        <v>29400000</v>
      </c>
      <c r="O19" s="135"/>
      <c r="P19" s="125" t="s">
        <v>32</v>
      </c>
      <c r="Q19" s="136"/>
    </row>
    <row r="20" spans="1:17" ht="48" customHeight="1">
      <c r="A20" s="62">
        <v>2</v>
      </c>
      <c r="B20" s="27" t="s">
        <v>214</v>
      </c>
      <c r="C20" s="36">
        <v>1</v>
      </c>
      <c r="D20" s="46"/>
      <c r="E20" s="117"/>
      <c r="F20" s="118"/>
      <c r="G20" s="101">
        <v>4400000</v>
      </c>
      <c r="H20" s="56">
        <v>25000000</v>
      </c>
      <c r="I20" s="56"/>
      <c r="J20" s="56"/>
      <c r="K20" s="56"/>
      <c r="L20" s="56"/>
      <c r="M20" s="56"/>
      <c r="N20" s="130">
        <f>SUM(G20:M20)</f>
        <v>29400000</v>
      </c>
      <c r="O20" s="130"/>
      <c r="P20" s="27" t="s">
        <v>32</v>
      </c>
      <c r="Q20" s="137"/>
    </row>
    <row r="21" spans="1:17">
      <c r="A21" s="62">
        <v>3</v>
      </c>
      <c r="B21" s="27" t="s">
        <v>215</v>
      </c>
      <c r="C21" s="36">
        <v>1</v>
      </c>
      <c r="D21" s="46"/>
      <c r="E21" s="117"/>
      <c r="F21" s="118"/>
      <c r="G21" s="101">
        <v>2000000</v>
      </c>
      <c r="H21" s="101">
        <v>40000000</v>
      </c>
      <c r="I21" s="56"/>
      <c r="J21" s="56"/>
      <c r="K21" s="56"/>
      <c r="L21" s="56"/>
      <c r="M21" s="56"/>
      <c r="N21" s="130">
        <f>SUM(G21:M21)</f>
        <v>42000000</v>
      </c>
      <c r="O21" s="130"/>
      <c r="P21" s="27" t="s">
        <v>32</v>
      </c>
      <c r="Q21" s="137"/>
    </row>
    <row r="22" spans="1:17" ht="25.5">
      <c r="A22" s="62">
        <v>4</v>
      </c>
      <c r="B22" s="108" t="s">
        <v>216</v>
      </c>
      <c r="C22" s="36">
        <v>1</v>
      </c>
      <c r="D22" s="46"/>
      <c r="E22" s="117"/>
      <c r="F22" s="118"/>
      <c r="G22" s="101">
        <v>2000000</v>
      </c>
      <c r="H22" s="101"/>
      <c r="I22" s="56"/>
      <c r="J22" s="56"/>
      <c r="K22" s="56"/>
      <c r="L22" s="56"/>
      <c r="M22" s="56"/>
      <c r="N22" s="130">
        <f>SUM(G22:M22)</f>
        <v>2000000</v>
      </c>
      <c r="O22" s="130"/>
      <c r="P22" s="27" t="str">
        <f>P21</f>
        <v>SECRETARIA DE GOBIERNO</v>
      </c>
      <c r="Q22" s="137"/>
    </row>
    <row r="23" spans="1:17" ht="24.95" customHeight="1" thickBot="1">
      <c r="A23" s="131"/>
      <c r="B23" s="132" t="s">
        <v>19</v>
      </c>
      <c r="C23" s="131"/>
      <c r="D23" s="131"/>
      <c r="E23" s="131"/>
      <c r="F23" s="131"/>
      <c r="G23" s="133">
        <f>SUM(G19:G22)</f>
        <v>17800000</v>
      </c>
      <c r="H23" s="133">
        <f>SUM(H19:H22)</f>
        <v>85000000</v>
      </c>
      <c r="I23" s="131"/>
      <c r="J23" s="131"/>
      <c r="K23" s="131"/>
      <c r="L23" s="131"/>
      <c r="M23" s="131"/>
      <c r="N23" s="134">
        <f>SUM(N19:N22)</f>
        <v>102800000</v>
      </c>
      <c r="O23" s="232">
        <f>SUM(O19:O22)</f>
        <v>0</v>
      </c>
      <c r="P23" s="131"/>
      <c r="Q23" s="131"/>
    </row>
    <row r="26" spans="1:17">
      <c r="A26" t="s">
        <v>38</v>
      </c>
    </row>
    <row r="27" spans="1:17" ht="37.5" customHeight="1" thickBot="1">
      <c r="A27" s="89"/>
      <c r="B27" s="89"/>
      <c r="H27" s="96"/>
      <c r="I27" s="96"/>
      <c r="J27" s="96"/>
      <c r="K27" s="96"/>
      <c r="L27" s="96"/>
    </row>
    <row r="28" spans="1:17">
      <c r="A28" s="116" t="s">
        <v>42</v>
      </c>
      <c r="H28" s="96"/>
      <c r="I28" s="96"/>
      <c r="J28" s="96"/>
      <c r="K28" s="96"/>
      <c r="L28" s="96"/>
    </row>
    <row r="29" spans="1:17">
      <c r="A29" t="s">
        <v>36</v>
      </c>
    </row>
    <row r="35" spans="5:7">
      <c r="E35" s="97"/>
      <c r="F35" s="97"/>
      <c r="G35" s="97"/>
    </row>
  </sheetData>
  <mergeCells count="17">
    <mergeCell ref="A8:F8"/>
    <mergeCell ref="P8:Q8"/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  <mergeCell ref="A4:Q4"/>
    <mergeCell ref="A5:Q5"/>
    <mergeCell ref="P6:Q6"/>
    <mergeCell ref="A7:F7"/>
    <mergeCell ref="P7:Q7"/>
  </mergeCells>
  <printOptions horizontalCentered="1" verticalCentered="1"/>
  <pageMargins left="0.19685039370078741" right="0.35433070866141736" top="0.19685039370078741" bottom="0.19685039370078741" header="0" footer="0"/>
  <pageSetup scale="49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zoomScale="50" zoomScaleNormal="40" zoomScaleSheetLayoutView="50" workbookViewId="0">
      <selection activeCell="F20" sqref="F20"/>
    </sheetView>
  </sheetViews>
  <sheetFormatPr baseColWidth="10" defaultRowHeight="12.75"/>
  <cols>
    <col min="1" max="1" width="6.28515625" customWidth="1"/>
    <col min="2" max="2" width="50.7109375" customWidth="1"/>
    <col min="3" max="3" width="15.28515625" customWidth="1"/>
    <col min="4" max="4" width="13.140625" customWidth="1"/>
    <col min="5" max="5" width="14.5703125" customWidth="1"/>
    <col min="6" max="6" width="17" customWidth="1"/>
    <col min="7" max="7" width="22.85546875" customWidth="1"/>
    <col min="8" max="8" width="13.140625" customWidth="1"/>
    <col min="9" max="9" width="9.42578125" customWidth="1"/>
    <col min="10" max="13" width="7.7109375" customWidth="1"/>
    <col min="14" max="14" width="19.42578125" bestFit="1" customWidth="1"/>
    <col min="15" max="15" width="19.28515625" customWidth="1"/>
    <col min="16" max="16" width="23.7109375" customWidth="1"/>
    <col min="17" max="17" width="19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VIVIENDA!A5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75</v>
      </c>
      <c r="Q7" s="293"/>
    </row>
    <row r="8" spans="1:17" ht="20.100000000000001" customHeight="1">
      <c r="A8" s="291" t="str">
        <f>VIVIENDA!A8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VIVIENDA!A9</f>
        <v>PLAN DE DESARROLLO: ASI SE CONSTRUYE EL FUTURO</v>
      </c>
      <c r="B9" s="294"/>
      <c r="C9" s="294"/>
      <c r="D9" s="294"/>
      <c r="E9" s="294"/>
      <c r="F9" s="294"/>
      <c r="G9" t="s">
        <v>21</v>
      </c>
      <c r="H9" s="100" t="str">
        <f>VIVIENDA!I9</f>
        <v>ENERO  2012</v>
      </c>
      <c r="P9" t="str">
        <f>VIVIENDA!P9</f>
        <v>ARQ.  LUIS FERNANDO QUESADA SALTARIN</v>
      </c>
    </row>
    <row r="11" spans="1:17" ht="13.5" thickBot="1"/>
    <row r="12" spans="1:17" ht="20.100000000000001" customHeight="1">
      <c r="A12" s="1" t="str">
        <f>VIVIENDA!A12</f>
        <v>EJE / ÁREA/ DIMENSIÓN: DESARROLLO URBANO Y AMBIENTAL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20.100000000000001" customHeight="1">
      <c r="A13" s="4" t="s">
        <v>76</v>
      </c>
      <c r="B13" s="5"/>
      <c r="C13" s="5"/>
      <c r="D13" s="5"/>
      <c r="E13" s="5"/>
      <c r="F13" s="6"/>
      <c r="G13" s="357" t="s">
        <v>40</v>
      </c>
      <c r="H13" s="336"/>
      <c r="I13" s="336"/>
      <c r="J13" s="336"/>
      <c r="K13" s="336"/>
      <c r="L13" s="336"/>
      <c r="M13" s="336"/>
      <c r="N13" s="336"/>
      <c r="O13" s="337"/>
      <c r="P13" s="310" t="s">
        <v>121</v>
      </c>
      <c r="Q13" s="311"/>
    </row>
    <row r="14" spans="1:17" ht="13.5" thickBot="1">
      <c r="A14" s="315" t="s">
        <v>49</v>
      </c>
      <c r="B14" s="316"/>
      <c r="C14" s="316"/>
      <c r="D14" s="316"/>
      <c r="E14" s="316"/>
      <c r="F14" s="317"/>
      <c r="G14" s="338"/>
      <c r="H14" s="339"/>
      <c r="I14" s="339"/>
      <c r="J14" s="339"/>
      <c r="K14" s="339"/>
      <c r="L14" s="339"/>
      <c r="M14" s="339"/>
      <c r="N14" s="339"/>
      <c r="O14" s="340"/>
      <c r="P14" s="313"/>
      <c r="Q14" s="314"/>
    </row>
    <row r="15" spans="1:17" ht="13.5" thickBot="1">
      <c r="A15" s="344" t="s">
        <v>25</v>
      </c>
      <c r="B15" s="344"/>
      <c r="C15" s="344"/>
      <c r="D15" s="344"/>
      <c r="E15" s="344"/>
      <c r="F15" s="344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78.75" thickBot="1">
      <c r="A18" s="11" t="s">
        <v>8</v>
      </c>
      <c r="B18" s="17" t="s">
        <v>10</v>
      </c>
      <c r="C18" s="18" t="s">
        <v>33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32.25" customHeight="1" thickBot="1">
      <c r="A19" s="178">
        <v>1</v>
      </c>
      <c r="B19" s="179" t="s">
        <v>119</v>
      </c>
      <c r="C19" s="128">
        <v>100</v>
      </c>
      <c r="D19" s="225"/>
      <c r="E19" s="226"/>
      <c r="F19" s="228"/>
      <c r="G19" s="180">
        <f>13787957+13787957+13787957</f>
        <v>41363871</v>
      </c>
      <c r="H19" s="180"/>
      <c r="I19" s="181"/>
      <c r="J19" s="181"/>
      <c r="K19" s="181"/>
      <c r="L19" s="181"/>
      <c r="M19" s="181"/>
      <c r="N19" s="180">
        <f t="shared" ref="N19:N27" si="0">SUM(G19:M19)</f>
        <v>41363871</v>
      </c>
      <c r="O19" s="180"/>
      <c r="P19" s="167" t="s">
        <v>130</v>
      </c>
      <c r="Q19" s="182"/>
    </row>
    <row r="20" spans="1:17" ht="71.25" customHeight="1" thickBot="1">
      <c r="A20" s="183">
        <v>2</v>
      </c>
      <c r="B20" s="124" t="s">
        <v>174</v>
      </c>
      <c r="C20" s="24">
        <v>2</v>
      </c>
      <c r="D20" s="46"/>
      <c r="E20" s="117"/>
      <c r="F20" s="118"/>
      <c r="G20" s="68">
        <v>5000000</v>
      </c>
      <c r="H20" s="68"/>
      <c r="I20" s="25"/>
      <c r="J20" s="25"/>
      <c r="K20" s="25"/>
      <c r="L20" s="25"/>
      <c r="M20" s="25"/>
      <c r="N20" s="26">
        <f t="shared" si="0"/>
        <v>5000000</v>
      </c>
      <c r="O20" s="26"/>
      <c r="P20" s="167" t="s">
        <v>129</v>
      </c>
      <c r="Q20" s="184"/>
    </row>
    <row r="21" spans="1:17" ht="65.25" customHeight="1" thickBot="1">
      <c r="A21" s="183">
        <v>3</v>
      </c>
      <c r="B21" s="124" t="s">
        <v>175</v>
      </c>
      <c r="C21" s="24">
        <v>1</v>
      </c>
      <c r="D21" s="46"/>
      <c r="E21" s="117"/>
      <c r="F21" s="118"/>
      <c r="G21" s="68">
        <v>2000000</v>
      </c>
      <c r="H21" s="68"/>
      <c r="I21" s="25"/>
      <c r="J21" s="25"/>
      <c r="K21" s="25"/>
      <c r="L21" s="25"/>
      <c r="M21" s="25"/>
      <c r="N21" s="26">
        <f t="shared" si="0"/>
        <v>2000000</v>
      </c>
      <c r="O21" s="26"/>
      <c r="P21" s="167" t="s">
        <v>129</v>
      </c>
      <c r="Q21" s="184"/>
    </row>
    <row r="22" spans="1:17" ht="59.25" customHeight="1" thickBot="1">
      <c r="A22" s="183">
        <v>4</v>
      </c>
      <c r="B22" s="124" t="s">
        <v>176</v>
      </c>
      <c r="C22" s="24">
        <v>1</v>
      </c>
      <c r="D22" s="46"/>
      <c r="E22" s="117"/>
      <c r="F22" s="118"/>
      <c r="G22" s="68">
        <v>14000000</v>
      </c>
      <c r="H22" s="68"/>
      <c r="I22" s="25"/>
      <c r="J22" s="25"/>
      <c r="K22" s="25"/>
      <c r="L22" s="25"/>
      <c r="M22" s="25"/>
      <c r="N22" s="26">
        <f t="shared" si="0"/>
        <v>14000000</v>
      </c>
      <c r="O22" s="26"/>
      <c r="P22" s="167" t="s">
        <v>129</v>
      </c>
      <c r="Q22" s="184"/>
    </row>
    <row r="23" spans="1:17" ht="62.25" customHeight="1" thickBot="1">
      <c r="A23" s="183">
        <v>5</v>
      </c>
      <c r="B23" s="124" t="s">
        <v>177</v>
      </c>
      <c r="C23" s="24">
        <v>100</v>
      </c>
      <c r="D23" s="46"/>
      <c r="E23" s="117"/>
      <c r="F23" s="118"/>
      <c r="G23" s="68">
        <v>13000000</v>
      </c>
      <c r="H23" s="68"/>
      <c r="I23" s="25"/>
      <c r="J23" s="25"/>
      <c r="K23" s="25"/>
      <c r="L23" s="25"/>
      <c r="M23" s="25"/>
      <c r="N23" s="26">
        <f t="shared" si="0"/>
        <v>13000000</v>
      </c>
      <c r="O23" s="26"/>
      <c r="P23" s="167" t="s">
        <v>129</v>
      </c>
      <c r="Q23" s="184"/>
    </row>
    <row r="24" spans="1:17" ht="62.25" customHeight="1" thickBot="1">
      <c r="A24" s="260">
        <v>6</v>
      </c>
      <c r="B24" s="277" t="s">
        <v>178</v>
      </c>
      <c r="C24" s="262"/>
      <c r="D24" s="155"/>
      <c r="E24" s="227"/>
      <c r="F24" s="229"/>
      <c r="G24" s="278">
        <v>10000000</v>
      </c>
      <c r="H24" s="278"/>
      <c r="I24" s="279"/>
      <c r="J24" s="279"/>
      <c r="K24" s="279"/>
      <c r="L24" s="279"/>
      <c r="M24" s="279"/>
      <c r="N24" s="263">
        <f t="shared" si="0"/>
        <v>10000000</v>
      </c>
      <c r="O24" s="263"/>
      <c r="P24" s="167" t="s">
        <v>129</v>
      </c>
      <c r="Q24" s="280"/>
    </row>
    <row r="25" spans="1:17" ht="62.25" customHeight="1" thickBot="1">
      <c r="A25" s="260">
        <v>7</v>
      </c>
      <c r="B25" s="277" t="s">
        <v>179</v>
      </c>
      <c r="C25" s="262"/>
      <c r="D25" s="155"/>
      <c r="E25" s="227"/>
      <c r="F25" s="229"/>
      <c r="G25" s="278">
        <v>11151824</v>
      </c>
      <c r="H25" s="278"/>
      <c r="I25" s="279"/>
      <c r="J25" s="279"/>
      <c r="K25" s="279"/>
      <c r="L25" s="279"/>
      <c r="M25" s="279"/>
      <c r="N25" s="263">
        <f t="shared" si="0"/>
        <v>11151824</v>
      </c>
      <c r="O25" s="263"/>
      <c r="P25" s="167" t="s">
        <v>129</v>
      </c>
      <c r="Q25" s="280"/>
    </row>
    <row r="26" spans="1:17" ht="62.25" customHeight="1" thickBot="1">
      <c r="A26" s="260">
        <v>8</v>
      </c>
      <c r="B26" s="277" t="s">
        <v>180</v>
      </c>
      <c r="C26" s="262"/>
      <c r="D26" s="155"/>
      <c r="E26" s="227"/>
      <c r="F26" s="229"/>
      <c r="G26" s="278">
        <v>7769000</v>
      </c>
      <c r="H26" s="278"/>
      <c r="I26" s="279"/>
      <c r="J26" s="279"/>
      <c r="K26" s="279"/>
      <c r="L26" s="279"/>
      <c r="M26" s="279"/>
      <c r="N26" s="263">
        <f t="shared" si="0"/>
        <v>7769000</v>
      </c>
      <c r="O26" s="263"/>
      <c r="P26" s="167" t="s">
        <v>129</v>
      </c>
      <c r="Q26" s="280"/>
    </row>
    <row r="27" spans="1:17" ht="62.25" customHeight="1" thickBot="1">
      <c r="A27" s="260">
        <v>9</v>
      </c>
      <c r="B27" s="277" t="s">
        <v>181</v>
      </c>
      <c r="C27" s="262"/>
      <c r="D27" s="155"/>
      <c r="E27" s="227"/>
      <c r="F27" s="229"/>
      <c r="G27" s="278">
        <v>179243433</v>
      </c>
      <c r="H27" s="278"/>
      <c r="I27" s="279"/>
      <c r="J27" s="279"/>
      <c r="K27" s="279"/>
      <c r="L27" s="279"/>
      <c r="M27" s="279"/>
      <c r="N27" s="263">
        <f t="shared" si="0"/>
        <v>179243433</v>
      </c>
      <c r="O27" s="263"/>
      <c r="P27" s="167" t="s">
        <v>129</v>
      </c>
      <c r="Q27" s="280"/>
    </row>
    <row r="28" spans="1:17" ht="23.25" customHeight="1" thickBot="1">
      <c r="A28" s="175"/>
      <c r="B28" s="153" t="s">
        <v>19</v>
      </c>
      <c r="C28" s="153"/>
      <c r="D28" s="153"/>
      <c r="E28" s="153"/>
      <c r="F28" s="153"/>
      <c r="G28" s="176">
        <f>SUM(G19:G27)</f>
        <v>283528128</v>
      </c>
      <c r="H28" s="153"/>
      <c r="I28" s="153"/>
      <c r="J28" s="153"/>
      <c r="K28" s="153"/>
      <c r="L28" s="153"/>
      <c r="M28" s="153"/>
      <c r="N28" s="176">
        <f>SUM(N19:N27)</f>
        <v>283528128</v>
      </c>
      <c r="O28" s="176">
        <f>SUM(O19:O27)</f>
        <v>0</v>
      </c>
      <c r="P28" s="153"/>
      <c r="Q28" s="177"/>
    </row>
    <row r="29" spans="1:17" ht="13.5" thickTop="1">
      <c r="N29" s="97"/>
    </row>
    <row r="31" spans="1:17">
      <c r="P31" s="38"/>
    </row>
    <row r="32" spans="1:17">
      <c r="A32" t="s">
        <v>38</v>
      </c>
    </row>
    <row r="33" spans="1:14" ht="13.5" thickBot="1"/>
    <row r="34" spans="1:14">
      <c r="A34" s="95" t="str">
        <f>P9</f>
        <v>ARQ.  LUIS FERNANDO QUESADA SALTARIN</v>
      </c>
      <c r="B34" s="95"/>
      <c r="G34" s="83"/>
    </row>
    <row r="35" spans="1:14">
      <c r="A35" t="s">
        <v>37</v>
      </c>
      <c r="N35" s="83"/>
    </row>
  </sheetData>
  <mergeCells count="18">
    <mergeCell ref="A9:F9"/>
    <mergeCell ref="P7:Q7"/>
    <mergeCell ref="P6:Q6"/>
    <mergeCell ref="P8:Q8"/>
    <mergeCell ref="A4:Q4"/>
    <mergeCell ref="A5:Q5"/>
    <mergeCell ref="A7:F7"/>
    <mergeCell ref="A8:F8"/>
    <mergeCell ref="G12:O12"/>
    <mergeCell ref="P12:Q12"/>
    <mergeCell ref="A16:F16"/>
    <mergeCell ref="G16:O16"/>
    <mergeCell ref="P16:P18"/>
    <mergeCell ref="Q16:Q18"/>
    <mergeCell ref="G13:O14"/>
    <mergeCell ref="P13:Q14"/>
    <mergeCell ref="A14:F14"/>
    <mergeCell ref="A15:F15"/>
  </mergeCells>
  <phoneticPr fontId="7" type="noConversion"/>
  <printOptions horizontalCentered="1" verticalCentered="1"/>
  <pageMargins left="0.19685039370078741" right="0.35433070866141736" top="0.27559055118110237" bottom="0.19685039370078741" header="0" footer="0"/>
  <pageSetup scale="48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Q34"/>
  <sheetViews>
    <sheetView view="pageBreakPreview" zoomScale="60" zoomScaleNormal="75" workbookViewId="0">
      <selection activeCell="A8" sqref="A8:F8"/>
    </sheetView>
  </sheetViews>
  <sheetFormatPr baseColWidth="10" defaultRowHeight="12.75"/>
  <cols>
    <col min="1" max="1" width="4.5703125" customWidth="1"/>
    <col min="2" max="2" width="46.28515625" customWidth="1"/>
    <col min="3" max="3" width="13.7109375" customWidth="1"/>
    <col min="4" max="4" width="12" customWidth="1"/>
    <col min="5" max="5" width="13.42578125" customWidth="1"/>
    <col min="6" max="6" width="17.85546875" customWidth="1"/>
    <col min="7" max="7" width="20.42578125" bestFit="1" customWidth="1"/>
    <col min="8" max="11" width="7.7109375" customWidth="1"/>
    <col min="12" max="12" width="11" customWidth="1"/>
    <col min="13" max="13" width="14.85546875" customWidth="1"/>
    <col min="14" max="14" width="19.140625" bestFit="1" customWidth="1"/>
    <col min="15" max="15" width="14.7109375" customWidth="1"/>
    <col min="16" max="16" width="27.5703125" customWidth="1"/>
    <col min="17" max="17" width="21.14062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'CULTURA '!A5:Q5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71</v>
      </c>
      <c r="Q7" s="293"/>
    </row>
    <row r="8" spans="1:17" ht="20.100000000000001" customHeight="1">
      <c r="A8" s="291" t="str">
        <f>'SERVICIOS PUBLICOS'!A8:F8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'SERVICIOS PUBLICOS'!A9:F9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127" t="str">
        <f>'SERVICIOS PUBLICOS'!I9</f>
        <v>ENERO  2012</v>
      </c>
      <c r="P9" t="str">
        <f>A33</f>
        <v>ARQ.  LUIS FERNANDO QUESADA SALTARIN</v>
      </c>
    </row>
    <row r="11" spans="1:17" ht="13.5" thickBot="1"/>
    <row r="12" spans="1:17" ht="20.100000000000001" customHeight="1">
      <c r="A12" s="1" t="s">
        <v>168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20.100000000000001" customHeight="1">
      <c r="A13" s="4" t="s">
        <v>73</v>
      </c>
      <c r="B13" s="5"/>
      <c r="C13" s="5"/>
      <c r="D13" s="5"/>
      <c r="E13" s="5"/>
      <c r="F13" s="6"/>
      <c r="G13" s="335" t="s">
        <v>74</v>
      </c>
      <c r="H13" s="336"/>
      <c r="I13" s="336"/>
      <c r="J13" s="336"/>
      <c r="K13" s="336"/>
      <c r="L13" s="336"/>
      <c r="M13" s="336"/>
      <c r="N13" s="336"/>
      <c r="O13" s="337"/>
      <c r="P13" s="310" t="s">
        <v>117</v>
      </c>
      <c r="Q13" s="311"/>
    </row>
    <row r="14" spans="1:17" ht="13.5" thickBot="1">
      <c r="A14" s="315" t="s">
        <v>72</v>
      </c>
      <c r="B14" s="316"/>
      <c r="C14" s="316"/>
      <c r="D14" s="316"/>
      <c r="E14" s="316"/>
      <c r="F14" s="317"/>
      <c r="G14" s="338"/>
      <c r="H14" s="339"/>
      <c r="I14" s="339"/>
      <c r="J14" s="339"/>
      <c r="K14" s="339"/>
      <c r="L14" s="339"/>
      <c r="M14" s="339"/>
      <c r="N14" s="339"/>
      <c r="O14" s="340"/>
      <c r="P14" s="313"/>
      <c r="Q14" s="314"/>
    </row>
    <row r="15" spans="1:17" ht="13.5" thickBot="1">
      <c r="A15" s="344" t="s">
        <v>62</v>
      </c>
      <c r="B15" s="358"/>
      <c r="C15" s="358"/>
      <c r="D15" s="358"/>
      <c r="E15" s="358"/>
      <c r="F15" s="358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98.25" thickBot="1">
      <c r="A18" s="11" t="s">
        <v>8</v>
      </c>
      <c r="B18" s="17" t="s">
        <v>10</v>
      </c>
      <c r="C18" s="18" t="s">
        <v>33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60" customHeight="1">
      <c r="A19" s="63">
        <v>1</v>
      </c>
      <c r="B19" s="129" t="s">
        <v>169</v>
      </c>
      <c r="C19" s="52">
        <v>20</v>
      </c>
      <c r="D19" s="203"/>
      <c r="E19" s="211"/>
      <c r="F19" s="212"/>
      <c r="G19" s="60">
        <v>21000000</v>
      </c>
      <c r="H19" s="52"/>
      <c r="I19" s="52"/>
      <c r="J19" s="52"/>
      <c r="K19" s="52"/>
      <c r="L19" s="52"/>
      <c r="M19" s="275"/>
      <c r="N19" s="275">
        <f>G19</f>
        <v>21000000</v>
      </c>
      <c r="O19" s="58"/>
      <c r="P19" s="128" t="s">
        <v>63</v>
      </c>
      <c r="Q19" s="65"/>
    </row>
    <row r="20" spans="1:17" ht="25.5">
      <c r="A20" s="265">
        <v>2</v>
      </c>
      <c r="B20" s="266" t="s">
        <v>170</v>
      </c>
      <c r="C20" s="267"/>
      <c r="D20" s="268"/>
      <c r="E20" s="269"/>
      <c r="F20" s="270"/>
      <c r="G20" s="271">
        <v>10000000</v>
      </c>
      <c r="H20" s="267"/>
      <c r="I20" s="267"/>
      <c r="J20" s="267"/>
      <c r="K20" s="267"/>
      <c r="L20" s="267"/>
      <c r="M20" s="40"/>
      <c r="N20" s="40">
        <f t="shared" ref="N20:N25" si="0">G20</f>
        <v>10000000</v>
      </c>
      <c r="O20" s="272"/>
      <c r="P20" s="273"/>
      <c r="Q20" s="274"/>
    </row>
    <row r="21" spans="1:17" ht="25.5">
      <c r="A21" s="265">
        <v>3</v>
      </c>
      <c r="B21" s="266" t="s">
        <v>171</v>
      </c>
      <c r="C21" s="267"/>
      <c r="D21" s="268"/>
      <c r="E21" s="269"/>
      <c r="F21" s="270"/>
      <c r="G21" s="271">
        <v>10000000</v>
      </c>
      <c r="H21" s="267"/>
      <c r="I21" s="267"/>
      <c r="J21" s="267"/>
      <c r="K21" s="267"/>
      <c r="L21" s="267"/>
      <c r="M21" s="40"/>
      <c r="N21" s="40">
        <f t="shared" si="0"/>
        <v>10000000</v>
      </c>
      <c r="O21" s="272"/>
      <c r="P21" s="273"/>
      <c r="Q21" s="274"/>
    </row>
    <row r="22" spans="1:17" ht="25.5">
      <c r="A22" s="265">
        <v>4</v>
      </c>
      <c r="B22" s="266" t="s">
        <v>172</v>
      </c>
      <c r="C22" s="267"/>
      <c r="D22" s="268"/>
      <c r="E22" s="269"/>
      <c r="F22" s="270"/>
      <c r="G22" s="271">
        <v>10000000</v>
      </c>
      <c r="H22" s="267"/>
      <c r="I22" s="267"/>
      <c r="J22" s="267"/>
      <c r="K22" s="267"/>
      <c r="L22" s="267"/>
      <c r="M22" s="40"/>
      <c r="N22" s="40">
        <f t="shared" si="0"/>
        <v>10000000</v>
      </c>
      <c r="O22" s="272"/>
      <c r="P22" s="273"/>
      <c r="Q22" s="274"/>
    </row>
    <row r="23" spans="1:17" ht="25.5">
      <c r="A23" s="265">
        <v>5</v>
      </c>
      <c r="B23" s="266" t="s">
        <v>173</v>
      </c>
      <c r="C23" s="267"/>
      <c r="D23" s="268"/>
      <c r="E23" s="269"/>
      <c r="F23" s="270"/>
      <c r="G23" s="271">
        <v>15000000</v>
      </c>
      <c r="H23" s="267"/>
      <c r="I23" s="267"/>
      <c r="J23" s="267"/>
      <c r="K23" s="267"/>
      <c r="L23" s="267"/>
      <c r="M23" s="40"/>
      <c r="N23" s="40">
        <f t="shared" si="0"/>
        <v>15000000</v>
      </c>
      <c r="O23" s="272"/>
      <c r="P23" s="273"/>
      <c r="Q23" s="274"/>
    </row>
    <row r="24" spans="1:17">
      <c r="A24" s="265"/>
      <c r="B24" s="266"/>
      <c r="C24" s="267"/>
      <c r="D24" s="268"/>
      <c r="E24" s="269"/>
      <c r="F24" s="270"/>
      <c r="G24" s="271"/>
      <c r="H24" s="267"/>
      <c r="I24" s="267"/>
      <c r="J24" s="267"/>
      <c r="K24" s="267"/>
      <c r="L24" s="267"/>
      <c r="M24" s="40"/>
      <c r="N24" s="40">
        <f t="shared" si="0"/>
        <v>0</v>
      </c>
      <c r="O24" s="272"/>
      <c r="P24" s="273"/>
      <c r="Q24" s="274"/>
    </row>
    <row r="25" spans="1:17">
      <c r="A25" s="265"/>
      <c r="B25" s="266"/>
      <c r="C25" s="267"/>
      <c r="D25" s="268"/>
      <c r="E25" s="269"/>
      <c r="F25" s="270"/>
      <c r="G25" s="271"/>
      <c r="H25" s="267"/>
      <c r="I25" s="267"/>
      <c r="J25" s="267"/>
      <c r="K25" s="267"/>
      <c r="L25" s="267"/>
      <c r="M25" s="272"/>
      <c r="N25" s="276">
        <f t="shared" si="0"/>
        <v>0</v>
      </c>
      <c r="O25" s="272"/>
      <c r="P25" s="273"/>
      <c r="Q25" s="274"/>
    </row>
    <row r="26" spans="1:17" ht="24.95" customHeight="1" thickBot="1">
      <c r="A26" s="10"/>
      <c r="B26" s="66" t="s">
        <v>19</v>
      </c>
      <c r="C26" s="31"/>
      <c r="D26" s="31"/>
      <c r="E26" s="31"/>
      <c r="F26" s="233"/>
      <c r="G26" s="235">
        <f>G19</f>
        <v>21000000</v>
      </c>
      <c r="H26" s="233"/>
      <c r="I26" s="233"/>
      <c r="J26" s="233"/>
      <c r="K26" s="233"/>
      <c r="L26" s="233"/>
      <c r="M26" s="233"/>
      <c r="N26" s="234">
        <f>SUM(N19:N19)</f>
        <v>21000000</v>
      </c>
      <c r="O26" s="59">
        <f>O19</f>
        <v>0</v>
      </c>
      <c r="P26" s="31"/>
      <c r="Q26" s="32"/>
    </row>
    <row r="28" spans="1:17">
      <c r="Q28" s="34"/>
    </row>
    <row r="31" spans="1:17">
      <c r="A31" t="s">
        <v>38</v>
      </c>
    </row>
    <row r="32" spans="1:17" ht="13.5" thickBot="1"/>
    <row r="33" spans="1:2">
      <c r="A33" s="94" t="str">
        <f>'CULTURA '!A34</f>
        <v>ARQ.  LUIS FERNANDO QUESADA SALTARIN</v>
      </c>
      <c r="B33" s="94"/>
    </row>
    <row r="34" spans="1:2">
      <c r="A34" t="s">
        <v>37</v>
      </c>
    </row>
  </sheetData>
  <mergeCells count="18">
    <mergeCell ref="G12:O12"/>
    <mergeCell ref="P12:Q12"/>
    <mergeCell ref="A16:F16"/>
    <mergeCell ref="G16:O16"/>
    <mergeCell ref="P16:P18"/>
    <mergeCell ref="Q16:Q18"/>
    <mergeCell ref="G13:O14"/>
    <mergeCell ref="P13:Q14"/>
    <mergeCell ref="A14:F14"/>
    <mergeCell ref="A15:F15"/>
    <mergeCell ref="A4:Q4"/>
    <mergeCell ref="A5:Q5"/>
    <mergeCell ref="A7:F7"/>
    <mergeCell ref="A8:F8"/>
    <mergeCell ref="A9:F9"/>
    <mergeCell ref="P7:Q7"/>
    <mergeCell ref="P6:Q6"/>
    <mergeCell ref="P8:Q8"/>
  </mergeCells>
  <phoneticPr fontId="7" type="noConversion"/>
  <printOptions horizontalCentered="1" verticalCentered="1"/>
  <pageMargins left="0.19685039370078741" right="0.19685039370078741" top="0.27559055118110237" bottom="0.19685039370078741" header="0" footer="0"/>
  <pageSetup scale="51" orientation="landscape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Q29"/>
  <sheetViews>
    <sheetView view="pageBreakPreview" zoomScale="70" zoomScaleNormal="75" workbookViewId="0">
      <selection activeCell="A9" sqref="A9:F9"/>
    </sheetView>
  </sheetViews>
  <sheetFormatPr baseColWidth="10" defaultRowHeight="12.75"/>
  <cols>
    <col min="1" max="1" width="4.140625" customWidth="1"/>
    <col min="2" max="2" width="46.28515625" customWidth="1"/>
    <col min="3" max="3" width="13.7109375" customWidth="1"/>
    <col min="4" max="4" width="12" customWidth="1"/>
    <col min="5" max="5" width="13.42578125" customWidth="1"/>
    <col min="6" max="6" width="13.85546875" customWidth="1"/>
    <col min="7" max="7" width="15.85546875" customWidth="1"/>
    <col min="8" max="8" width="12.140625" customWidth="1"/>
    <col min="9" max="13" width="7.7109375" customWidth="1"/>
    <col min="14" max="14" width="17" customWidth="1"/>
    <col min="15" max="15" width="16" bestFit="1" customWidth="1"/>
    <col min="16" max="16" width="25.140625" customWidth="1"/>
    <col min="17" max="17" width="19.710937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'CULTURA '!A5:Q5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70</v>
      </c>
      <c r="Q7" s="293"/>
    </row>
    <row r="8" spans="1:17" ht="20.100000000000001" customHeight="1">
      <c r="A8" s="291" t="str">
        <f>'CULTURA '!A8:F8</f>
        <v>MUNICIPIO Y CÓDIGO DANE: ARBELAEZ 25053</v>
      </c>
      <c r="B8" s="294"/>
      <c r="C8" s="294"/>
      <c r="D8" s="294"/>
      <c r="E8" s="294"/>
      <c r="F8" s="294"/>
      <c r="P8" s="294" t="s">
        <v>31</v>
      </c>
      <c r="Q8" s="294"/>
    </row>
    <row r="9" spans="1:17" ht="20.100000000000001" customHeight="1">
      <c r="A9" s="291" t="str">
        <f>'CULTURA '!A9:F9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100" t="str">
        <f>'CULTURA '!I9</f>
        <v>ENERO  2012</v>
      </c>
      <c r="P9" t="str">
        <f>'AGRICOLA '!P9</f>
        <v>ARQ.  LUIS FERNANDO QUESADA SALTARIN</v>
      </c>
    </row>
    <row r="11" spans="1:17" ht="13.5" thickBot="1"/>
    <row r="12" spans="1:17" ht="20.100000000000001" customHeight="1">
      <c r="A12" s="1" t="s">
        <v>168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20.100000000000001" customHeight="1">
      <c r="A13" s="4" t="s">
        <v>34</v>
      </c>
      <c r="B13" s="5"/>
      <c r="C13" s="5"/>
      <c r="D13" s="5"/>
      <c r="E13" s="5"/>
      <c r="F13" s="6"/>
      <c r="G13" s="360" t="s">
        <v>61</v>
      </c>
      <c r="H13" s="361"/>
      <c r="I13" s="361"/>
      <c r="J13" s="361"/>
      <c r="K13" s="361"/>
      <c r="L13" s="361"/>
      <c r="M13" s="361"/>
      <c r="N13" s="361"/>
      <c r="O13" s="362"/>
      <c r="P13" s="310" t="s">
        <v>64</v>
      </c>
      <c r="Q13" s="311"/>
    </row>
    <row r="14" spans="1:17" ht="20.100000000000001" customHeight="1" thickBot="1">
      <c r="A14" s="7" t="s">
        <v>49</v>
      </c>
      <c r="B14" s="8"/>
      <c r="C14" s="8"/>
      <c r="D14" s="8"/>
      <c r="E14" s="8"/>
      <c r="F14" s="9"/>
      <c r="G14" s="363"/>
      <c r="H14" s="364"/>
      <c r="I14" s="364"/>
      <c r="J14" s="364"/>
      <c r="K14" s="364"/>
      <c r="L14" s="364"/>
      <c r="M14" s="364"/>
      <c r="N14" s="364"/>
      <c r="O14" s="365"/>
      <c r="P14" s="313"/>
      <c r="Q14" s="314"/>
    </row>
    <row r="15" spans="1:17" ht="13.5" thickBot="1">
      <c r="A15" s="344" t="s">
        <v>62</v>
      </c>
      <c r="B15" s="358"/>
      <c r="C15" s="358"/>
      <c r="D15" s="358"/>
      <c r="E15" s="358"/>
      <c r="F15" s="358"/>
    </row>
    <row r="16" spans="1:17" ht="20.100000000000001" customHeight="1" thickBot="1">
      <c r="A16" s="359" t="s">
        <v>9</v>
      </c>
      <c r="B16" s="359"/>
      <c r="C16" s="359"/>
      <c r="D16" s="359"/>
      <c r="E16" s="359"/>
      <c r="F16" s="359"/>
      <c r="G16" s="359" t="s">
        <v>5</v>
      </c>
      <c r="H16" s="359"/>
      <c r="I16" s="359"/>
      <c r="J16" s="359"/>
      <c r="K16" s="359"/>
      <c r="L16" s="359"/>
      <c r="M16" s="359"/>
      <c r="N16" s="359"/>
      <c r="O16" s="359"/>
      <c r="P16" s="359" t="s">
        <v>6</v>
      </c>
      <c r="Q16" s="359" t="s">
        <v>7</v>
      </c>
    </row>
    <row r="17" spans="1:17" ht="89.25" customHeight="1" thickBot="1">
      <c r="A17" s="122" t="s">
        <v>8</v>
      </c>
      <c r="B17" s="122" t="s">
        <v>10</v>
      </c>
      <c r="C17" s="122" t="s">
        <v>33</v>
      </c>
      <c r="D17" s="122" t="s">
        <v>27</v>
      </c>
      <c r="E17" s="122" t="s">
        <v>28</v>
      </c>
      <c r="F17" s="122" t="s">
        <v>20</v>
      </c>
      <c r="G17" s="186" t="s">
        <v>12</v>
      </c>
      <c r="H17" s="186" t="s">
        <v>13</v>
      </c>
      <c r="I17" s="186" t="s">
        <v>14</v>
      </c>
      <c r="J17" s="186" t="s">
        <v>15</v>
      </c>
      <c r="K17" s="186" t="s">
        <v>29</v>
      </c>
      <c r="L17" s="186" t="s">
        <v>30</v>
      </c>
      <c r="M17" s="186" t="s">
        <v>16</v>
      </c>
      <c r="N17" s="186" t="s">
        <v>17</v>
      </c>
      <c r="O17" s="186" t="s">
        <v>18</v>
      </c>
      <c r="P17" s="298"/>
      <c r="Q17" s="298"/>
    </row>
    <row r="18" spans="1:17">
      <c r="A18" s="64">
        <v>1</v>
      </c>
      <c r="B18" s="125"/>
      <c r="C18" s="193"/>
      <c r="D18" s="203"/>
      <c r="E18" s="211"/>
      <c r="F18" s="212"/>
      <c r="G18" s="194"/>
      <c r="H18" s="194"/>
      <c r="I18" s="195"/>
      <c r="J18" s="195"/>
      <c r="K18" s="195"/>
      <c r="L18" s="195"/>
      <c r="M18" s="195"/>
      <c r="N18" s="196">
        <f>SUM(G18:M18)</f>
        <v>0</v>
      </c>
      <c r="O18" s="196"/>
      <c r="P18" s="128"/>
      <c r="Q18" s="197"/>
    </row>
    <row r="19" spans="1:17" ht="47.25" customHeight="1" thickBot="1">
      <c r="A19" s="138">
        <v>2</v>
      </c>
      <c r="B19" s="143" t="s">
        <v>60</v>
      </c>
      <c r="C19" s="80">
        <v>100</v>
      </c>
      <c r="D19" s="204"/>
      <c r="E19" s="213"/>
      <c r="F19" s="214"/>
      <c r="G19" s="198">
        <v>20000000</v>
      </c>
      <c r="H19" s="198">
        <v>5000000</v>
      </c>
      <c r="I19" s="79"/>
      <c r="J19" s="79"/>
      <c r="K19" s="79"/>
      <c r="L19" s="79"/>
      <c r="M19" s="79"/>
      <c r="N19" s="199">
        <f>SUM(G19:M19)</f>
        <v>25000000</v>
      </c>
      <c r="O19" s="199"/>
      <c r="P19" s="167" t="s">
        <v>129</v>
      </c>
      <c r="Q19" s="81"/>
    </row>
    <row r="20" spans="1:17" ht="31.5" customHeight="1" thickBot="1">
      <c r="A20" s="90"/>
      <c r="B20" s="91" t="s">
        <v>19</v>
      </c>
      <c r="C20" s="187"/>
      <c r="D20" s="188"/>
      <c r="E20" s="188"/>
      <c r="F20" s="188"/>
      <c r="G20" s="189">
        <f>G19+G18</f>
        <v>20000000</v>
      </c>
      <c r="H20" s="91"/>
      <c r="I20" s="91"/>
      <c r="J20" s="91"/>
      <c r="K20" s="91"/>
      <c r="L20" s="91"/>
      <c r="M20" s="91"/>
      <c r="N20" s="190">
        <f>N19+N18</f>
        <v>25000000</v>
      </c>
      <c r="O20" s="190">
        <f>O19+O18</f>
        <v>0</v>
      </c>
      <c r="P20" s="191"/>
      <c r="Q20" s="192"/>
    </row>
    <row r="21" spans="1:17">
      <c r="D21" s="35"/>
      <c r="E21" s="35"/>
      <c r="F21" s="35"/>
      <c r="N21" s="97"/>
    </row>
    <row r="22" spans="1:17">
      <c r="D22" s="35"/>
      <c r="E22" s="35"/>
      <c r="F22" s="35"/>
    </row>
    <row r="23" spans="1:17">
      <c r="D23" s="35"/>
      <c r="E23" s="35"/>
      <c r="F23" s="35"/>
    </row>
    <row r="24" spans="1:17">
      <c r="A24" t="s">
        <v>38</v>
      </c>
    </row>
    <row r="25" spans="1:17" ht="13.5" thickBot="1">
      <c r="H25" s="96"/>
      <c r="I25" s="96"/>
      <c r="J25" s="96"/>
      <c r="K25" s="96"/>
      <c r="L25" s="96"/>
      <c r="M25" s="96"/>
    </row>
    <row r="26" spans="1:17">
      <c r="A26" s="95" t="str">
        <f>P9</f>
        <v>ARQ.  LUIS FERNANDO QUESADA SALTARIN</v>
      </c>
      <c r="B26" s="94"/>
      <c r="H26" s="115"/>
      <c r="I26" s="96"/>
      <c r="J26" s="96"/>
      <c r="K26" s="96"/>
      <c r="L26" s="96"/>
      <c r="M26" s="106"/>
    </row>
    <row r="27" spans="1:17">
      <c r="A27" t="s">
        <v>37</v>
      </c>
      <c r="H27" s="96"/>
      <c r="I27" s="96"/>
      <c r="J27" s="96"/>
      <c r="K27" s="96"/>
      <c r="L27" s="96"/>
    </row>
    <row r="29" spans="1:17">
      <c r="E29" s="35"/>
      <c r="F29" s="35"/>
    </row>
  </sheetData>
  <mergeCells count="17">
    <mergeCell ref="G12:O12"/>
    <mergeCell ref="P12:Q12"/>
    <mergeCell ref="A16:F16"/>
    <mergeCell ref="G16:O16"/>
    <mergeCell ref="P16:P17"/>
    <mergeCell ref="Q16:Q17"/>
    <mergeCell ref="G13:O14"/>
    <mergeCell ref="P13:Q14"/>
    <mergeCell ref="A15:F15"/>
    <mergeCell ref="A4:Q4"/>
    <mergeCell ref="A5:Q5"/>
    <mergeCell ref="A7:F7"/>
    <mergeCell ref="A8:F8"/>
    <mergeCell ref="A9:F9"/>
    <mergeCell ref="P7:Q7"/>
    <mergeCell ref="P6:Q6"/>
    <mergeCell ref="P8:Q8"/>
  </mergeCells>
  <phoneticPr fontId="7" type="noConversion"/>
  <printOptions horizontalCentered="1" verticalCentered="1"/>
  <pageMargins left="0.19685039370078741" right="0.15748031496062992" top="7.874015748031496E-2" bottom="0.19685039370078741" header="0" footer="0"/>
  <pageSetup scale="53" orientation="landscape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topLeftCell="A4" zoomScale="50" zoomScaleNormal="75" zoomScaleSheetLayoutView="50" workbookViewId="0">
      <selection activeCell="A9" sqref="A9:F9"/>
    </sheetView>
  </sheetViews>
  <sheetFormatPr baseColWidth="10" defaultRowHeight="12.75"/>
  <cols>
    <col min="1" max="1" width="4.140625" customWidth="1"/>
    <col min="2" max="2" width="46.28515625" customWidth="1"/>
    <col min="3" max="3" width="13.7109375" customWidth="1"/>
    <col min="4" max="4" width="12" customWidth="1"/>
    <col min="5" max="5" width="13.42578125" customWidth="1"/>
    <col min="6" max="6" width="13.85546875" customWidth="1"/>
    <col min="7" max="7" width="18" customWidth="1"/>
    <col min="8" max="8" width="18.5703125" customWidth="1"/>
    <col min="9" max="9" width="6.140625" customWidth="1"/>
    <col min="10" max="10" width="11.85546875" bestFit="1" customWidth="1"/>
    <col min="11" max="12" width="5.5703125" customWidth="1"/>
    <col min="13" max="13" width="5.28515625" customWidth="1"/>
    <col min="14" max="14" width="20" customWidth="1"/>
    <col min="15" max="15" width="18" customWidth="1"/>
    <col min="16" max="16" width="27.5703125" customWidth="1"/>
    <col min="17" max="17" width="21.570312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'RECRACION Y DEPORTE'!A5:Q5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35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69</v>
      </c>
      <c r="Q7" s="293"/>
    </row>
    <row r="8" spans="1:17" ht="20.100000000000001" customHeight="1">
      <c r="A8" s="291" t="str">
        <f>'RECRACION Y DEPORTE'!A8:F8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'RECRACION Y DEPORTE'!A9:F9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100" t="str">
        <f>'RECRACION Y DEPORTE'!I9</f>
        <v>ENERO  2012</v>
      </c>
      <c r="P9" s="294" t="str">
        <f>'RECRACION Y DEPORTE'!P9</f>
        <v>ARQ.  LUIS FERNANDO QUESADA SALTARIN</v>
      </c>
      <c r="Q9" s="294"/>
    </row>
    <row r="11" spans="1:17" ht="13.5" thickBot="1"/>
    <row r="12" spans="1:17" ht="20.100000000000001" customHeight="1">
      <c r="A12" s="1" t="str">
        <f>'RECRACION Y DEPORTE'!A12</f>
        <v>EJE / ÁREA/ DIMENSIÓN: DESARROLLO HUMANO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12.75" customHeight="1">
      <c r="A13" s="4" t="s">
        <v>162</v>
      </c>
      <c r="B13" s="5"/>
      <c r="C13" s="5"/>
      <c r="D13" s="5"/>
      <c r="E13" s="5"/>
      <c r="F13" s="6"/>
      <c r="G13" s="351" t="s">
        <v>59</v>
      </c>
      <c r="H13" s="352"/>
      <c r="I13" s="352"/>
      <c r="J13" s="352"/>
      <c r="K13" s="352"/>
      <c r="L13" s="352"/>
      <c r="M13" s="352"/>
      <c r="N13" s="352"/>
      <c r="O13" s="353"/>
      <c r="P13" s="310" t="s">
        <v>118</v>
      </c>
      <c r="Q13" s="311"/>
    </row>
    <row r="14" spans="1:17" ht="27.75" customHeight="1" thickBot="1">
      <c r="A14" s="366" t="s">
        <v>57</v>
      </c>
      <c r="B14" s="367"/>
      <c r="C14" s="367"/>
      <c r="D14" s="367"/>
      <c r="E14" s="367"/>
      <c r="F14" s="368"/>
      <c r="G14" s="354"/>
      <c r="H14" s="355"/>
      <c r="I14" s="355"/>
      <c r="J14" s="355"/>
      <c r="K14" s="355"/>
      <c r="L14" s="355"/>
      <c r="M14" s="355"/>
      <c r="N14" s="355"/>
      <c r="O14" s="356"/>
      <c r="P14" s="313"/>
      <c r="Q14" s="314"/>
    </row>
    <row r="15" spans="1:17" ht="13.5" thickBot="1">
      <c r="A15" s="369" t="s">
        <v>58</v>
      </c>
      <c r="B15" s="370"/>
      <c r="C15" s="370"/>
      <c r="D15" s="370"/>
      <c r="E15" s="370"/>
      <c r="F15" s="370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135.75" customHeight="1" thickBot="1">
      <c r="A18" s="11" t="s">
        <v>8</v>
      </c>
      <c r="B18" s="17" t="s">
        <v>10</v>
      </c>
      <c r="C18" s="18" t="s">
        <v>33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45.75" customHeight="1">
      <c r="A19" s="64">
        <v>1</v>
      </c>
      <c r="B19" s="126" t="s">
        <v>163</v>
      </c>
      <c r="C19" s="52">
        <v>1200</v>
      </c>
      <c r="D19" s="203"/>
      <c r="E19" s="211"/>
      <c r="F19" s="212"/>
      <c r="G19" s="60">
        <f>58000000-H19</f>
        <v>41000000</v>
      </c>
      <c r="H19" s="60">
        <f>1500000+3000000+12500000</f>
        <v>17000000</v>
      </c>
      <c r="I19" s="60"/>
      <c r="J19" s="60"/>
      <c r="K19" s="60"/>
      <c r="L19" s="60"/>
      <c r="M19" s="60"/>
      <c r="N19" s="58">
        <f>SUM(G19:M19)</f>
        <v>58000000</v>
      </c>
      <c r="O19" s="70"/>
      <c r="P19" s="42" t="s">
        <v>41</v>
      </c>
      <c r="Q19" s="136"/>
    </row>
    <row r="20" spans="1:17" ht="51" customHeight="1">
      <c r="A20" s="62">
        <v>2</v>
      </c>
      <c r="B20" s="108" t="s">
        <v>164</v>
      </c>
      <c r="C20" s="39">
        <v>50</v>
      </c>
      <c r="D20" s="46"/>
      <c r="E20" s="117"/>
      <c r="F20" s="118"/>
      <c r="G20" s="61">
        <v>3000000</v>
      </c>
      <c r="H20" s="61"/>
      <c r="I20" s="61"/>
      <c r="J20" s="61"/>
      <c r="K20" s="61"/>
      <c r="L20" s="61"/>
      <c r="M20" s="61"/>
      <c r="N20" s="40">
        <f t="shared" ref="N20:N27" si="0">SUM(G20:M20)</f>
        <v>3000000</v>
      </c>
      <c r="O20" s="41"/>
      <c r="P20" s="36" t="s">
        <v>41</v>
      </c>
      <c r="Q20" s="137"/>
    </row>
    <row r="21" spans="1:17" ht="42.75" customHeight="1">
      <c r="A21" s="62">
        <v>3</v>
      </c>
      <c r="B21" s="108" t="s">
        <v>165</v>
      </c>
      <c r="C21" s="39">
        <v>3</v>
      </c>
      <c r="D21" s="46"/>
      <c r="E21" s="117"/>
      <c r="F21" s="118"/>
      <c r="G21" s="61">
        <v>2000000</v>
      </c>
      <c r="H21" s="61"/>
      <c r="I21" s="61"/>
      <c r="J21" s="61"/>
      <c r="K21" s="61"/>
      <c r="L21" s="61"/>
      <c r="M21" s="61"/>
      <c r="N21" s="40">
        <f t="shared" si="0"/>
        <v>2000000</v>
      </c>
      <c r="O21" s="41"/>
      <c r="P21" s="36" t="s">
        <v>41</v>
      </c>
      <c r="Q21" s="137"/>
    </row>
    <row r="22" spans="1:17" ht="61.5" customHeight="1">
      <c r="A22" s="62">
        <v>4</v>
      </c>
      <c r="B22" s="108" t="s">
        <v>166</v>
      </c>
      <c r="C22" s="39">
        <v>1</v>
      </c>
      <c r="D22" s="46"/>
      <c r="E22" s="117"/>
      <c r="F22" s="118"/>
      <c r="G22" s="61">
        <v>8500000</v>
      </c>
      <c r="H22" s="61"/>
      <c r="I22" s="61"/>
      <c r="J22" s="61"/>
      <c r="K22" s="61"/>
      <c r="L22" s="61"/>
      <c r="M22" s="61"/>
      <c r="N22" s="40">
        <f t="shared" si="0"/>
        <v>8500000</v>
      </c>
      <c r="O22" s="41"/>
      <c r="P22" s="36" t="s">
        <v>41</v>
      </c>
      <c r="Q22" s="137"/>
    </row>
    <row r="23" spans="1:17" ht="61.5" customHeight="1">
      <c r="A23" s="62">
        <v>5</v>
      </c>
      <c r="B23" s="108" t="s">
        <v>167</v>
      </c>
      <c r="C23" s="39">
        <v>1</v>
      </c>
      <c r="D23" s="46"/>
      <c r="E23" s="117"/>
      <c r="F23" s="118"/>
      <c r="G23" s="61">
        <v>23169568</v>
      </c>
      <c r="H23" s="61"/>
      <c r="I23" s="61"/>
      <c r="J23" s="61"/>
      <c r="K23" s="61"/>
      <c r="L23" s="61"/>
      <c r="M23" s="61"/>
      <c r="N23" s="40">
        <f t="shared" si="0"/>
        <v>23169568</v>
      </c>
      <c r="O23" s="41"/>
      <c r="P23" s="36" t="s">
        <v>41</v>
      </c>
      <c r="Q23" s="137"/>
    </row>
    <row r="24" spans="1:17" ht="25.5">
      <c r="A24" s="62">
        <v>6</v>
      </c>
      <c r="B24" s="108"/>
      <c r="C24" s="39">
        <v>1</v>
      </c>
      <c r="D24" s="46"/>
      <c r="E24" s="117"/>
      <c r="F24" s="118"/>
      <c r="G24" s="61">
        <v>100000</v>
      </c>
      <c r="H24" s="61"/>
      <c r="I24" s="61"/>
      <c r="J24" s="61"/>
      <c r="K24" s="61"/>
      <c r="L24" s="61"/>
      <c r="M24" s="61"/>
      <c r="N24" s="40">
        <f t="shared" si="0"/>
        <v>100000</v>
      </c>
      <c r="O24" s="41"/>
      <c r="P24" s="36" t="s">
        <v>41</v>
      </c>
      <c r="Q24" s="137"/>
    </row>
    <row r="25" spans="1:17" ht="30" customHeight="1">
      <c r="A25" s="62">
        <v>7</v>
      </c>
      <c r="B25" s="108"/>
      <c r="C25" s="39">
        <v>1</v>
      </c>
      <c r="D25" s="46"/>
      <c r="E25" s="117"/>
      <c r="F25" s="118"/>
      <c r="G25" s="61">
        <v>10000</v>
      </c>
      <c r="H25" s="61"/>
      <c r="I25" s="61"/>
      <c r="J25" s="61"/>
      <c r="K25" s="61"/>
      <c r="L25" s="61"/>
      <c r="M25" s="61"/>
      <c r="N25" s="40">
        <f t="shared" si="0"/>
        <v>10000</v>
      </c>
      <c r="O25" s="41"/>
      <c r="P25" s="36" t="s">
        <v>41</v>
      </c>
      <c r="Q25" s="103"/>
    </row>
    <row r="26" spans="1:17" ht="33" customHeight="1">
      <c r="A26" s="62">
        <v>8</v>
      </c>
      <c r="B26" s="108"/>
      <c r="C26" s="39">
        <v>1</v>
      </c>
      <c r="D26" s="46"/>
      <c r="E26" s="117"/>
      <c r="F26" s="118"/>
      <c r="G26" s="61">
        <v>10000000</v>
      </c>
      <c r="H26" s="61"/>
      <c r="I26" s="61"/>
      <c r="J26" s="61"/>
      <c r="K26" s="61"/>
      <c r="L26" s="61"/>
      <c r="M26" s="61"/>
      <c r="N26" s="40">
        <f t="shared" si="0"/>
        <v>10000000</v>
      </c>
      <c r="O26" s="41"/>
      <c r="P26" s="36" t="s">
        <v>41</v>
      </c>
      <c r="Q26" s="103"/>
    </row>
    <row r="27" spans="1:17" ht="30.75" customHeight="1" thickBot="1">
      <c r="A27" s="138">
        <v>9</v>
      </c>
      <c r="B27" s="139"/>
      <c r="C27" s="53">
        <v>1</v>
      </c>
      <c r="D27" s="204"/>
      <c r="E27" s="213"/>
      <c r="F27" s="214"/>
      <c r="G27" s="201">
        <v>9269000</v>
      </c>
      <c r="H27" s="201"/>
      <c r="I27" s="201"/>
      <c r="J27" s="201"/>
      <c r="K27" s="201"/>
      <c r="L27" s="201"/>
      <c r="M27" s="201"/>
      <c r="N27" s="59">
        <f t="shared" si="0"/>
        <v>9269000</v>
      </c>
      <c r="O27" s="71"/>
      <c r="P27" s="45" t="s">
        <v>41</v>
      </c>
      <c r="Q27" s="202"/>
    </row>
    <row r="28" spans="1:17" ht="30.75" customHeight="1" thickBot="1">
      <c r="A28" s="90"/>
      <c r="B28" s="91" t="s">
        <v>19</v>
      </c>
      <c r="C28" s="148"/>
      <c r="D28" s="148"/>
      <c r="E28" s="148"/>
      <c r="F28" s="148"/>
      <c r="G28" s="189">
        <f>SUM(G19:G27)</f>
        <v>97048568</v>
      </c>
      <c r="H28" s="189">
        <f>SUM(H19:H27)</f>
        <v>17000000</v>
      </c>
      <c r="I28" s="91"/>
      <c r="J28" s="91"/>
      <c r="K28" s="91"/>
      <c r="L28" s="91"/>
      <c r="M28" s="91"/>
      <c r="N28" s="110">
        <f>SUM(N19:N27)</f>
        <v>114048568</v>
      </c>
      <c r="O28" s="111">
        <f>SUM(O19:O27)</f>
        <v>0</v>
      </c>
      <c r="P28" s="48" t="s">
        <v>41</v>
      </c>
      <c r="Q28" s="174"/>
    </row>
    <row r="30" spans="1:17">
      <c r="G30" s="83"/>
    </row>
    <row r="32" spans="1:17">
      <c r="A32" t="s">
        <v>38</v>
      </c>
    </row>
    <row r="33" spans="1:14" ht="13.5" thickBot="1">
      <c r="H33" s="96"/>
      <c r="I33" s="96"/>
      <c r="J33" s="96"/>
      <c r="K33" s="96"/>
      <c r="L33" s="96"/>
      <c r="M33" s="96"/>
      <c r="N33" s="96"/>
    </row>
    <row r="34" spans="1:14">
      <c r="A34" s="95" t="str">
        <f>P9</f>
        <v>ARQ.  LUIS FERNANDO QUESADA SALTARIN</v>
      </c>
      <c r="B34" s="95"/>
      <c r="H34" s="115"/>
      <c r="I34" s="115"/>
      <c r="J34" s="115"/>
      <c r="K34" s="115"/>
      <c r="L34" s="115"/>
      <c r="M34" s="96"/>
      <c r="N34" s="96"/>
    </row>
    <row r="35" spans="1:14">
      <c r="A35" t="s">
        <v>37</v>
      </c>
      <c r="H35" s="96"/>
      <c r="I35" s="96"/>
      <c r="J35" s="96"/>
      <c r="K35" s="96"/>
      <c r="L35" s="96"/>
      <c r="M35" s="96"/>
      <c r="N35" s="96"/>
    </row>
  </sheetData>
  <mergeCells count="19">
    <mergeCell ref="G12:O12"/>
    <mergeCell ref="P12:Q12"/>
    <mergeCell ref="A16:F16"/>
    <mergeCell ref="G16:O16"/>
    <mergeCell ref="P16:P18"/>
    <mergeCell ref="Q16:Q18"/>
    <mergeCell ref="G13:O14"/>
    <mergeCell ref="P13:Q14"/>
    <mergeCell ref="A14:F14"/>
    <mergeCell ref="A15:F15"/>
    <mergeCell ref="A4:Q4"/>
    <mergeCell ref="A7:F7"/>
    <mergeCell ref="A8:F8"/>
    <mergeCell ref="A9:F9"/>
    <mergeCell ref="P7:Q7"/>
    <mergeCell ref="P6:Q6"/>
    <mergeCell ref="P8:Q8"/>
    <mergeCell ref="P9:Q9"/>
    <mergeCell ref="A5:Q5"/>
  </mergeCells>
  <phoneticPr fontId="7" type="noConversion"/>
  <printOptions horizontalCentered="1" verticalCentered="1"/>
  <pageMargins left="0.19685039370078741" right="0.35433070866141736" top="0.47244094488188981" bottom="0.19685039370078741" header="0" footer="0"/>
  <pageSetup scale="50" orientation="landscape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Q38"/>
  <sheetViews>
    <sheetView view="pageBreakPreview" zoomScale="55" zoomScaleNormal="55" workbookViewId="0">
      <selection activeCell="P13" sqref="P13:Q14"/>
    </sheetView>
  </sheetViews>
  <sheetFormatPr baseColWidth="10" defaultRowHeight="12.75"/>
  <cols>
    <col min="1" max="1" width="4.140625" customWidth="1"/>
    <col min="2" max="2" width="46.28515625" customWidth="1"/>
    <col min="3" max="3" width="14.140625" customWidth="1"/>
    <col min="4" max="4" width="12" customWidth="1"/>
    <col min="5" max="5" width="13.42578125" customWidth="1"/>
    <col min="6" max="6" width="15.7109375" customWidth="1"/>
    <col min="7" max="7" width="14.140625" customWidth="1"/>
    <col min="8" max="8" width="13" customWidth="1"/>
    <col min="9" max="9" width="7.7109375" customWidth="1"/>
    <col min="10" max="10" width="12.5703125" customWidth="1"/>
    <col min="11" max="11" width="7.7109375" customWidth="1"/>
    <col min="12" max="12" width="4.7109375" customWidth="1"/>
    <col min="13" max="13" width="5.5703125" customWidth="1"/>
    <col min="14" max="14" width="17.42578125" customWidth="1"/>
    <col min="15" max="15" width="17" customWidth="1"/>
    <col min="16" max="16" width="27.5703125" customWidth="1"/>
    <col min="17" max="17" width="20.4257812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'GRUPOS VULNERABLES'!A5:Q5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68</v>
      </c>
      <c r="Q7" s="293"/>
    </row>
    <row r="8" spans="1:17" ht="20.100000000000001" customHeight="1">
      <c r="A8" s="291" t="str">
        <f>'GRUPOS VULNERABLES'!A8:F8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'GRUPOS VULNERABLES'!A9:F9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100" t="str">
        <f>'GRUPOS VULNERABLES'!I9</f>
        <v>ENERO  2012</v>
      </c>
      <c r="P9" t="str">
        <f>'GRUPOS VULNERABLES'!P9</f>
        <v>ARQ.  LUIS FERNANDO QUESADA SALTARIN</v>
      </c>
    </row>
    <row r="11" spans="1:17" ht="13.5" thickBot="1"/>
    <row r="12" spans="1:17" ht="20.100000000000001" customHeight="1">
      <c r="A12" s="1" t="str">
        <f>'GRUPOS VULNERABLES'!A12</f>
        <v>EJE / ÁREA/ DIMENSIÓN: DESARROLLO HUMANO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27.75" customHeight="1">
      <c r="A13" s="374" t="s">
        <v>161</v>
      </c>
      <c r="B13" s="375"/>
      <c r="C13" s="375"/>
      <c r="D13" s="375"/>
      <c r="E13" s="375"/>
      <c r="F13" s="376"/>
      <c r="G13" s="360" t="s">
        <v>54</v>
      </c>
      <c r="H13" s="361"/>
      <c r="I13" s="361"/>
      <c r="J13" s="361"/>
      <c r="K13" s="361"/>
      <c r="L13" s="361"/>
      <c r="M13" s="361"/>
      <c r="N13" s="361"/>
      <c r="O13" s="362"/>
      <c r="P13" s="310" t="s">
        <v>120</v>
      </c>
      <c r="Q13" s="311"/>
    </row>
    <row r="14" spans="1:17" ht="28.5" customHeight="1" thickBot="1">
      <c r="A14" s="373" t="s">
        <v>52</v>
      </c>
      <c r="B14" s="367"/>
      <c r="C14" s="367"/>
      <c r="D14" s="367"/>
      <c r="E14" s="367"/>
      <c r="F14" s="368"/>
      <c r="G14" s="363"/>
      <c r="H14" s="364"/>
      <c r="I14" s="364"/>
      <c r="J14" s="364"/>
      <c r="K14" s="364"/>
      <c r="L14" s="364"/>
      <c r="M14" s="364"/>
      <c r="N14" s="364"/>
      <c r="O14" s="365"/>
      <c r="P14" s="313"/>
      <c r="Q14" s="314"/>
    </row>
    <row r="15" spans="1:17" ht="26.25" customHeight="1" thickBot="1">
      <c r="A15" s="371" t="s">
        <v>53</v>
      </c>
      <c r="B15" s="372"/>
      <c r="C15" s="372"/>
      <c r="D15" s="372"/>
      <c r="E15" s="372"/>
      <c r="F15" s="372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78.75" thickBot="1">
      <c r="A18" s="11" t="s">
        <v>8</v>
      </c>
      <c r="B18" s="17" t="s">
        <v>10</v>
      </c>
      <c r="C18" s="18" t="s">
        <v>33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117.75" customHeight="1">
      <c r="A19" s="64">
        <v>1</v>
      </c>
      <c r="B19" s="126" t="s">
        <v>115</v>
      </c>
      <c r="C19" s="42">
        <v>6</v>
      </c>
      <c r="D19" s="203"/>
      <c r="E19" s="211"/>
      <c r="F19" s="212"/>
      <c r="G19" s="84">
        <v>8000000</v>
      </c>
      <c r="H19" s="49"/>
      <c r="I19" s="49"/>
      <c r="J19" s="49"/>
      <c r="K19" s="49"/>
      <c r="L19" s="49"/>
      <c r="M19" s="49"/>
      <c r="N19" s="58">
        <f>G19</f>
        <v>8000000</v>
      </c>
      <c r="O19" s="70"/>
      <c r="P19" s="113" t="s">
        <v>41</v>
      </c>
      <c r="Q19" s="29"/>
    </row>
    <row r="20" spans="1:17" ht="41.25" customHeight="1">
      <c r="A20" s="62">
        <v>2</v>
      </c>
      <c r="B20" s="27" t="s">
        <v>55</v>
      </c>
      <c r="C20" s="36">
        <v>2</v>
      </c>
      <c r="D20" s="46"/>
      <c r="E20" s="117"/>
      <c r="F20" s="118"/>
      <c r="G20" s="82">
        <v>5559423</v>
      </c>
      <c r="H20" s="50"/>
      <c r="I20" s="50"/>
      <c r="J20" s="50"/>
      <c r="K20" s="50"/>
      <c r="L20" s="50"/>
      <c r="M20" s="50"/>
      <c r="N20" s="40">
        <f>SUM(G20:M20)</f>
        <v>5559423</v>
      </c>
      <c r="O20" s="41"/>
      <c r="P20" s="123" t="s">
        <v>128</v>
      </c>
      <c r="Q20" s="104"/>
    </row>
    <row r="21" spans="1:17" ht="36.75" customHeight="1">
      <c r="A21" s="62">
        <v>3</v>
      </c>
      <c r="B21" s="27" t="s">
        <v>56</v>
      </c>
      <c r="C21" s="36">
        <v>28</v>
      </c>
      <c r="D21" s="46"/>
      <c r="E21" s="117"/>
      <c r="F21" s="118"/>
      <c r="G21" s="82">
        <v>10000000</v>
      </c>
      <c r="H21" s="50"/>
      <c r="I21" s="50"/>
      <c r="J21" s="50"/>
      <c r="K21" s="50"/>
      <c r="L21" s="50"/>
      <c r="M21" s="50"/>
      <c r="N21" s="40">
        <f>SUM(G21:M21)</f>
        <v>10000000</v>
      </c>
      <c r="O21" s="41"/>
      <c r="P21" s="123" t="s">
        <v>41</v>
      </c>
      <c r="Q21" s="104"/>
    </row>
    <row r="22" spans="1:17" ht="32.25" customHeight="1" thickBot="1">
      <c r="A22" s="138">
        <v>4</v>
      </c>
      <c r="B22" s="143" t="s">
        <v>116</v>
      </c>
      <c r="C22" s="45">
        <v>3</v>
      </c>
      <c r="D22" s="204"/>
      <c r="E22" s="213"/>
      <c r="F22" s="214"/>
      <c r="G22" s="205">
        <v>40000000</v>
      </c>
      <c r="H22" s="206"/>
      <c r="I22" s="206"/>
      <c r="J22" s="206"/>
      <c r="K22" s="206"/>
      <c r="L22" s="206"/>
      <c r="M22" s="206"/>
      <c r="N22" s="59">
        <f>SUM(G22:M22)</f>
        <v>40000000</v>
      </c>
      <c r="O22" s="71"/>
      <c r="P22" s="207" t="s">
        <v>41</v>
      </c>
      <c r="Q22" s="32"/>
    </row>
    <row r="23" spans="1:17" ht="24.95" customHeight="1" thickBot="1">
      <c r="A23" s="90"/>
      <c r="B23" s="91" t="s">
        <v>19</v>
      </c>
      <c r="C23" s="48"/>
      <c r="D23" s="47"/>
      <c r="E23" s="48"/>
      <c r="F23" s="78"/>
      <c r="G23" s="109">
        <f>SUM(G19:G22)</f>
        <v>63559423</v>
      </c>
      <c r="H23" s="109"/>
      <c r="I23" s="109"/>
      <c r="J23" s="109"/>
      <c r="K23" s="109"/>
      <c r="L23" s="109"/>
      <c r="M23" s="109"/>
      <c r="N23" s="110">
        <f>SUM(N19:N22)</f>
        <v>63559423</v>
      </c>
      <c r="O23" s="111">
        <f>SUM(O19:O22)</f>
        <v>0</v>
      </c>
      <c r="P23" s="147"/>
      <c r="Q23" s="112"/>
    </row>
    <row r="26" spans="1:17">
      <c r="A26" t="s">
        <v>38</v>
      </c>
    </row>
    <row r="27" spans="1:17" ht="13.5" thickBot="1">
      <c r="H27" s="96"/>
      <c r="I27" s="96"/>
      <c r="J27" s="96"/>
      <c r="K27" s="96"/>
      <c r="L27" s="96"/>
      <c r="M27" s="96"/>
      <c r="N27" s="96"/>
    </row>
    <row r="28" spans="1:17">
      <c r="A28" s="95" t="str">
        <f>P9</f>
        <v>ARQ.  LUIS FERNANDO QUESADA SALTARIN</v>
      </c>
      <c r="B28" s="95"/>
      <c r="H28" s="115"/>
      <c r="I28" s="115"/>
      <c r="J28" s="115"/>
      <c r="K28" s="115"/>
      <c r="L28" s="115"/>
      <c r="M28" s="96"/>
      <c r="N28" s="96"/>
    </row>
    <row r="29" spans="1:17">
      <c r="A29" t="s">
        <v>37</v>
      </c>
      <c r="F29" s="83"/>
      <c r="H29" s="96"/>
      <c r="I29" s="96"/>
      <c r="J29" s="96"/>
      <c r="K29" s="96"/>
      <c r="L29" s="96"/>
      <c r="M29" s="96"/>
      <c r="N29" s="96"/>
    </row>
    <row r="30" spans="1:17">
      <c r="H30" s="96"/>
      <c r="I30" s="96"/>
      <c r="J30" s="96"/>
      <c r="K30" s="96"/>
      <c r="L30" s="96"/>
      <c r="M30" s="96"/>
      <c r="N30" s="96"/>
    </row>
    <row r="38" spans="6:6">
      <c r="F38" s="83"/>
    </row>
  </sheetData>
  <mergeCells count="19">
    <mergeCell ref="A4:Q4"/>
    <mergeCell ref="A5:Q5"/>
    <mergeCell ref="A7:F7"/>
    <mergeCell ref="A8:F8"/>
    <mergeCell ref="P12:Q12"/>
    <mergeCell ref="G12:O12"/>
    <mergeCell ref="A9:F9"/>
    <mergeCell ref="P7:Q7"/>
    <mergeCell ref="P6:Q6"/>
    <mergeCell ref="P8:Q8"/>
    <mergeCell ref="A16:F16"/>
    <mergeCell ref="G16:O16"/>
    <mergeCell ref="P16:P18"/>
    <mergeCell ref="Q16:Q18"/>
    <mergeCell ref="G13:O14"/>
    <mergeCell ref="P13:Q14"/>
    <mergeCell ref="A15:F15"/>
    <mergeCell ref="A14:F14"/>
    <mergeCell ref="A13:F13"/>
  </mergeCells>
  <phoneticPr fontId="7" type="noConversion"/>
  <printOptions horizontalCentered="1" verticalCentered="1"/>
  <pageMargins left="0.19685039370078741" right="0.35433070866141736" top="0.27559055118110237" bottom="0.19685039370078741" header="0" footer="0"/>
  <pageSetup scale="52" orientation="landscape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4:Q45"/>
  <sheetViews>
    <sheetView view="pageBreakPreview" topLeftCell="A6" zoomScale="55" zoomScaleNormal="75" workbookViewId="0">
      <selection activeCell="I41" sqref="I41"/>
    </sheetView>
  </sheetViews>
  <sheetFormatPr baseColWidth="10" defaultRowHeight="12.75"/>
  <cols>
    <col min="1" max="1" width="4.140625" customWidth="1"/>
    <col min="2" max="2" width="46.28515625" customWidth="1"/>
    <col min="3" max="3" width="13.7109375" customWidth="1"/>
    <col min="4" max="4" width="12" customWidth="1"/>
    <col min="5" max="5" width="13.42578125" customWidth="1"/>
    <col min="6" max="6" width="12.140625" customWidth="1"/>
    <col min="7" max="7" width="17.5703125" customWidth="1"/>
    <col min="8" max="8" width="16.5703125" customWidth="1"/>
    <col min="9" max="13" width="7.7109375" customWidth="1"/>
    <col min="14" max="14" width="17.28515625" customWidth="1"/>
    <col min="15" max="15" width="16.7109375" customWidth="1"/>
    <col min="16" max="16" width="27.5703125" customWidth="1"/>
    <col min="17" max="17" width="21.14062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EDUCACION!A5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65</v>
      </c>
      <c r="Q7" s="293"/>
    </row>
    <row r="8" spans="1:17" ht="20.100000000000001" customHeight="1">
      <c r="A8" s="291" t="str">
        <f>EDUCACION!A8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EDUCACION!A9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100" t="str">
        <f>EDUCACION!I9</f>
        <v>ENERO  2012</v>
      </c>
      <c r="P9" t="str">
        <f>EDUCACION!P9</f>
        <v>ARQ.  LUIS FERNANDO QUESADA SALTARIN</v>
      </c>
    </row>
    <row r="11" spans="1:17" ht="13.5" thickBot="1"/>
    <row r="12" spans="1:17" ht="20.100000000000001" customHeight="1">
      <c r="A12" s="1" t="str">
        <f>EDUCACION!A12</f>
        <v>EJE / ÁREA/ DIMENSIÓN: DESARROLLO HUMANO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20.100000000000001" customHeight="1">
      <c r="A13" s="4" t="s">
        <v>150</v>
      </c>
      <c r="B13" s="5"/>
      <c r="C13" s="5"/>
      <c r="D13" s="5"/>
      <c r="E13" s="5"/>
      <c r="F13" s="6"/>
      <c r="G13" s="335"/>
      <c r="H13" s="336"/>
      <c r="I13" s="336"/>
      <c r="J13" s="336"/>
      <c r="K13" s="336"/>
      <c r="L13" s="336"/>
      <c r="M13" s="336"/>
      <c r="N13" s="336"/>
      <c r="O13" s="337"/>
      <c r="P13" s="310"/>
      <c r="Q13" s="311"/>
    </row>
    <row r="14" spans="1:17" ht="28.5" customHeight="1" thickBot="1">
      <c r="A14" s="366" t="s">
        <v>49</v>
      </c>
      <c r="B14" s="367"/>
      <c r="C14" s="367"/>
      <c r="D14" s="367"/>
      <c r="E14" s="367"/>
      <c r="F14" s="368"/>
      <c r="G14" s="338"/>
      <c r="H14" s="339"/>
      <c r="I14" s="339"/>
      <c r="J14" s="339"/>
      <c r="K14" s="339"/>
      <c r="L14" s="339"/>
      <c r="M14" s="339"/>
      <c r="N14" s="339"/>
      <c r="O14" s="340"/>
      <c r="P14" s="313"/>
      <c r="Q14" s="314"/>
    </row>
    <row r="15" spans="1:17" ht="13.5" thickBot="1">
      <c r="A15" s="344" t="s">
        <v>25</v>
      </c>
      <c r="B15" s="344"/>
      <c r="C15" s="344"/>
      <c r="D15" s="344"/>
      <c r="E15" s="344"/>
      <c r="F15" s="344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78.75" thickBot="1">
      <c r="A18" s="11" t="s">
        <v>8</v>
      </c>
      <c r="B18" s="17" t="s">
        <v>10</v>
      </c>
      <c r="C18" s="18" t="s">
        <v>33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25.5">
      <c r="A19" s="178">
        <v>1</v>
      </c>
      <c r="B19" s="126" t="s">
        <v>151</v>
      </c>
      <c r="C19" s="128"/>
      <c r="D19" s="203"/>
      <c r="E19" s="211"/>
      <c r="F19" s="212"/>
      <c r="G19" s="165">
        <v>11000000</v>
      </c>
      <c r="H19" s="165"/>
      <c r="I19" s="165"/>
      <c r="J19" s="165"/>
      <c r="K19" s="165"/>
      <c r="L19" s="165"/>
      <c r="M19" s="165"/>
      <c r="N19" s="165">
        <f t="shared" ref="N19:N27" si="0">SUM(G19:M19)</f>
        <v>11000000</v>
      </c>
      <c r="O19" s="259"/>
      <c r="P19" s="18" t="s">
        <v>153</v>
      </c>
      <c r="Q19" s="136"/>
    </row>
    <row r="20" spans="1:17" ht="25.5">
      <c r="A20" s="183">
        <v>2</v>
      </c>
      <c r="B20" s="108" t="s">
        <v>152</v>
      </c>
      <c r="C20" s="24"/>
      <c r="D20" s="46"/>
      <c r="E20" s="117"/>
      <c r="F20" s="118"/>
      <c r="G20" s="26">
        <v>9000000</v>
      </c>
      <c r="H20" s="26">
        <v>2000000</v>
      </c>
      <c r="I20" s="26"/>
      <c r="J20" s="26"/>
      <c r="K20" s="26"/>
      <c r="L20" s="26"/>
      <c r="M20" s="26"/>
      <c r="N20" s="26">
        <f t="shared" si="0"/>
        <v>11000000</v>
      </c>
      <c r="O20" s="26"/>
      <c r="P20" s="107" t="s">
        <v>153</v>
      </c>
      <c r="Q20" s="137"/>
    </row>
    <row r="21" spans="1:17" ht="25.5">
      <c r="A21" s="183">
        <v>3</v>
      </c>
      <c r="B21" s="108" t="s">
        <v>154</v>
      </c>
      <c r="C21" s="24"/>
      <c r="D21" s="46"/>
      <c r="E21" s="117"/>
      <c r="F21" s="118"/>
      <c r="G21" s="26">
        <v>9800000</v>
      </c>
      <c r="H21" s="26">
        <v>2000000</v>
      </c>
      <c r="I21" s="26"/>
      <c r="J21" s="26"/>
      <c r="K21" s="26"/>
      <c r="L21" s="26"/>
      <c r="M21" s="26"/>
      <c r="N21" s="26">
        <f t="shared" si="0"/>
        <v>11800000</v>
      </c>
      <c r="O21" s="26"/>
      <c r="P21" s="107" t="s">
        <v>153</v>
      </c>
      <c r="Q21" s="137"/>
    </row>
    <row r="22" spans="1:17" ht="25.5">
      <c r="A22" s="183">
        <v>4</v>
      </c>
      <c r="B22" s="108" t="s">
        <v>155</v>
      </c>
      <c r="C22" s="24"/>
      <c r="D22" s="46"/>
      <c r="E22" s="117"/>
      <c r="F22" s="118"/>
      <c r="G22" s="26">
        <v>16000000</v>
      </c>
      <c r="H22" s="26"/>
      <c r="I22" s="26"/>
      <c r="J22" s="26"/>
      <c r="K22" s="26"/>
      <c r="L22" s="26"/>
      <c r="M22" s="26"/>
      <c r="N22" s="26">
        <f t="shared" si="0"/>
        <v>16000000</v>
      </c>
      <c r="O22" s="26"/>
      <c r="P22" s="107" t="s">
        <v>153</v>
      </c>
      <c r="Q22" s="137"/>
    </row>
    <row r="23" spans="1:17" ht="30.75" customHeight="1">
      <c r="A23" s="183">
        <v>5</v>
      </c>
      <c r="B23" s="108" t="s">
        <v>156</v>
      </c>
      <c r="C23" s="24"/>
      <c r="D23" s="46"/>
      <c r="E23" s="117"/>
      <c r="F23" s="118"/>
      <c r="G23" s="26">
        <v>14000000</v>
      </c>
      <c r="H23" s="26"/>
      <c r="I23" s="26"/>
      <c r="J23" s="26"/>
      <c r="K23" s="26"/>
      <c r="L23" s="26"/>
      <c r="M23" s="26"/>
      <c r="N23" s="26">
        <f t="shared" si="0"/>
        <v>14000000</v>
      </c>
      <c r="O23" s="26"/>
      <c r="P23" s="107" t="s">
        <v>153</v>
      </c>
      <c r="Q23" s="137"/>
    </row>
    <row r="24" spans="1:17" ht="44.25" customHeight="1">
      <c r="A24" s="183">
        <v>6</v>
      </c>
      <c r="B24" s="108" t="s">
        <v>157</v>
      </c>
      <c r="C24" s="24"/>
      <c r="D24" s="46"/>
      <c r="E24" s="117"/>
      <c r="F24" s="118"/>
      <c r="G24" s="26">
        <v>15800000</v>
      </c>
      <c r="H24" s="26"/>
      <c r="I24" s="26"/>
      <c r="J24" s="26"/>
      <c r="K24" s="26"/>
      <c r="L24" s="26"/>
      <c r="M24" s="26"/>
      <c r="N24" s="26">
        <f t="shared" si="0"/>
        <v>15800000</v>
      </c>
      <c r="O24" s="26"/>
      <c r="P24" s="107" t="s">
        <v>32</v>
      </c>
      <c r="Q24" s="137"/>
    </row>
    <row r="25" spans="1:17" ht="44.25" customHeight="1">
      <c r="A25" s="260">
        <v>7</v>
      </c>
      <c r="B25" s="261" t="s">
        <v>158</v>
      </c>
      <c r="C25" s="262"/>
      <c r="D25" s="244"/>
      <c r="E25" s="245"/>
      <c r="F25" s="246"/>
      <c r="G25" s="263">
        <f>1400000+6700000</f>
        <v>8100000</v>
      </c>
      <c r="H25" s="263">
        <v>5000000</v>
      </c>
      <c r="I25" s="263"/>
      <c r="J25" s="263"/>
      <c r="K25" s="263"/>
      <c r="L25" s="263"/>
      <c r="M25" s="263"/>
      <c r="N25" s="26">
        <f t="shared" si="0"/>
        <v>13100000</v>
      </c>
      <c r="O25" s="263"/>
      <c r="P25" s="107" t="s">
        <v>153</v>
      </c>
      <c r="Q25" s="250"/>
    </row>
    <row r="26" spans="1:17" ht="44.25" customHeight="1">
      <c r="A26" s="260">
        <v>8</v>
      </c>
      <c r="B26" s="261" t="s">
        <v>159</v>
      </c>
      <c r="C26" s="262"/>
      <c r="D26" s="244"/>
      <c r="E26" s="245"/>
      <c r="F26" s="246"/>
      <c r="G26" s="263">
        <v>1000000</v>
      </c>
      <c r="H26" s="263"/>
      <c r="I26" s="263"/>
      <c r="J26" s="263"/>
      <c r="K26" s="263"/>
      <c r="L26" s="263"/>
      <c r="M26" s="263"/>
      <c r="N26" s="26">
        <f t="shared" si="0"/>
        <v>1000000</v>
      </c>
      <c r="O26" s="263"/>
      <c r="P26" s="107" t="s">
        <v>153</v>
      </c>
      <c r="Q26" s="250"/>
    </row>
    <row r="27" spans="1:17" ht="44.25" customHeight="1">
      <c r="A27" s="260">
        <v>9</v>
      </c>
      <c r="B27" s="261" t="s">
        <v>160</v>
      </c>
      <c r="C27" s="262"/>
      <c r="D27" s="244"/>
      <c r="E27" s="245"/>
      <c r="F27" s="246"/>
      <c r="G27" s="263">
        <v>27000000</v>
      </c>
      <c r="H27" s="263"/>
      <c r="I27" s="263"/>
      <c r="J27" s="263"/>
      <c r="K27" s="263"/>
      <c r="L27" s="263"/>
      <c r="M27" s="263"/>
      <c r="N27" s="263">
        <f t="shared" si="0"/>
        <v>27000000</v>
      </c>
      <c r="O27" s="263"/>
      <c r="P27" s="107" t="s">
        <v>153</v>
      </c>
      <c r="Q27" s="250"/>
    </row>
    <row r="28" spans="1:17" ht="44.25" customHeight="1">
      <c r="A28" s="260">
        <v>10</v>
      </c>
      <c r="B28" s="261"/>
      <c r="C28" s="262"/>
      <c r="D28" s="244"/>
      <c r="E28" s="245"/>
      <c r="F28" s="246"/>
      <c r="G28" s="263"/>
      <c r="H28" s="263"/>
      <c r="I28" s="263"/>
      <c r="J28" s="263"/>
      <c r="K28" s="263"/>
      <c r="L28" s="263"/>
      <c r="M28" s="263"/>
      <c r="N28" s="263"/>
      <c r="O28" s="263"/>
      <c r="P28" s="264"/>
      <c r="Q28" s="250"/>
    </row>
    <row r="29" spans="1:17" ht="15.75" customHeight="1" thickBot="1">
      <c r="A29" s="90"/>
      <c r="B29" s="208" t="s">
        <v>19</v>
      </c>
      <c r="C29" s="200"/>
      <c r="D29" s="200"/>
      <c r="E29" s="200"/>
      <c r="F29" s="200"/>
      <c r="G29" s="209">
        <f>SUM(G19:G28)</f>
        <v>111700000</v>
      </c>
      <c r="H29" s="209">
        <f>SUM(H19:H28)</f>
        <v>9000000</v>
      </c>
      <c r="I29" s="200"/>
      <c r="J29" s="200"/>
      <c r="K29" s="200"/>
      <c r="L29" s="200"/>
      <c r="M29" s="200"/>
      <c r="N29" s="209">
        <f>SUM(N19:N28)</f>
        <v>120700000</v>
      </c>
      <c r="O29" s="190">
        <f>SUM(O19:O28)</f>
        <v>0</v>
      </c>
      <c r="P29" s="200"/>
      <c r="Q29" s="210"/>
    </row>
    <row r="30" spans="1:17">
      <c r="D30" s="35"/>
      <c r="E30" s="35"/>
      <c r="F30" s="35"/>
    </row>
    <row r="31" spans="1:17">
      <c r="D31" s="35"/>
      <c r="E31" s="35"/>
      <c r="F31" s="35"/>
    </row>
    <row r="32" spans="1:17">
      <c r="D32" s="35"/>
      <c r="E32" s="35"/>
      <c r="F32" s="35"/>
    </row>
    <row r="33" spans="1:12">
      <c r="A33" t="s">
        <v>38</v>
      </c>
    </row>
    <row r="34" spans="1:12" ht="13.5" thickBot="1">
      <c r="A34" s="89"/>
      <c r="B34" s="89"/>
      <c r="H34" s="96"/>
      <c r="I34" s="96"/>
      <c r="J34" s="96"/>
      <c r="K34" s="96"/>
      <c r="L34" s="96"/>
    </row>
    <row r="35" spans="1:12">
      <c r="A35" s="22" t="str">
        <f>EDUCACION!A35</f>
        <v>ARQ.  LUIS FERNANDO QUESADA SALTARIN</v>
      </c>
      <c r="B35" s="22"/>
      <c r="C35" s="22"/>
      <c r="D35" s="22"/>
      <c r="E35" s="22"/>
      <c r="F35" s="22"/>
      <c r="G35" s="22"/>
      <c r="H35" s="115"/>
      <c r="I35" s="115"/>
      <c r="J35" s="115"/>
      <c r="K35" s="115"/>
      <c r="L35" s="115"/>
    </row>
    <row r="36" spans="1:12">
      <c r="A36" t="s">
        <v>36</v>
      </c>
      <c r="H36" s="96"/>
      <c r="I36" s="96"/>
      <c r="J36" s="96"/>
      <c r="K36" s="96"/>
      <c r="L36" s="96"/>
    </row>
    <row r="38" spans="1:12">
      <c r="D38" s="35"/>
      <c r="E38" s="35"/>
      <c r="F38" s="35"/>
    </row>
    <row r="39" spans="1:12">
      <c r="D39" s="35"/>
      <c r="E39" s="35"/>
      <c r="F39" s="35"/>
    </row>
    <row r="40" spans="1:12">
      <c r="D40" s="35"/>
      <c r="E40" s="35"/>
      <c r="F40" s="35"/>
    </row>
    <row r="41" spans="1:12">
      <c r="D41" s="35"/>
      <c r="E41" s="35"/>
      <c r="F41" s="35"/>
    </row>
    <row r="42" spans="1:12">
      <c r="D42" s="35"/>
      <c r="E42" s="35"/>
      <c r="F42" s="35"/>
    </row>
    <row r="43" spans="1:12">
      <c r="D43" s="35"/>
      <c r="E43" s="35"/>
      <c r="F43" s="35"/>
    </row>
    <row r="44" spans="1:12">
      <c r="E44" s="35"/>
      <c r="F44" s="35"/>
    </row>
    <row r="45" spans="1:12">
      <c r="E45" s="35"/>
      <c r="F45" s="35"/>
    </row>
  </sheetData>
  <mergeCells count="18">
    <mergeCell ref="A9:F9"/>
    <mergeCell ref="P7:Q7"/>
    <mergeCell ref="P6:Q6"/>
    <mergeCell ref="P8:Q8"/>
    <mergeCell ref="A4:Q4"/>
    <mergeCell ref="A5:Q5"/>
    <mergeCell ref="A7:F7"/>
    <mergeCell ref="A8:F8"/>
    <mergeCell ref="G12:O12"/>
    <mergeCell ref="P12:Q12"/>
    <mergeCell ref="A16:F16"/>
    <mergeCell ref="G16:O16"/>
    <mergeCell ref="P16:P18"/>
    <mergeCell ref="Q16:Q18"/>
    <mergeCell ref="A14:F14"/>
    <mergeCell ref="G13:O14"/>
    <mergeCell ref="P13:Q14"/>
    <mergeCell ref="A15:F15"/>
  </mergeCells>
  <phoneticPr fontId="7" type="noConversion"/>
  <printOptions horizontalCentered="1" verticalCentered="1"/>
  <pageMargins left="0.19685039370078741" right="0.35433070866141736" top="0.27559055118110237" bottom="0.19685039370078741" header="0" footer="0"/>
  <pageSetup scale="51" orientation="landscape" horizontalDpi="300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4:Q36"/>
  <sheetViews>
    <sheetView view="pageBreakPreview" zoomScale="60" zoomScaleNormal="70" workbookViewId="0">
      <selection activeCell="J26" sqref="J26"/>
    </sheetView>
  </sheetViews>
  <sheetFormatPr baseColWidth="10" defaultRowHeight="12.75"/>
  <cols>
    <col min="1" max="1" width="4.140625" customWidth="1"/>
    <col min="2" max="2" width="42.7109375" customWidth="1"/>
    <col min="3" max="3" width="13.7109375" customWidth="1"/>
    <col min="4" max="4" width="12" customWidth="1"/>
    <col min="5" max="5" width="13.42578125" customWidth="1"/>
    <col min="6" max="6" width="13.7109375" customWidth="1"/>
    <col min="7" max="7" width="19" customWidth="1"/>
    <col min="8" max="8" width="19.7109375" customWidth="1"/>
    <col min="9" max="9" width="6.140625" customWidth="1"/>
    <col min="10" max="10" width="13.7109375" customWidth="1"/>
    <col min="11" max="11" width="5.28515625" customWidth="1"/>
    <col min="12" max="12" width="6.28515625" customWidth="1"/>
    <col min="13" max="13" width="12.85546875" customWidth="1"/>
    <col min="14" max="14" width="20" customWidth="1"/>
    <col min="15" max="15" width="20.5703125" customWidth="1"/>
    <col min="16" max="16" width="27.5703125" customWidth="1"/>
    <col min="17" max="17" width="22.14062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SALUD!A5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66</v>
      </c>
      <c r="Q7" s="293"/>
    </row>
    <row r="8" spans="1:17" ht="20.100000000000001" customHeight="1">
      <c r="A8" s="291" t="str">
        <f>SALUD!A8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SALUD!A9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100" t="str">
        <f>SALUD!I9</f>
        <v>ENERO  2012</v>
      </c>
      <c r="P9" t="str">
        <f>A35</f>
        <v>ARQ.  LUIS FERNANDO QUESADA SALTARIN</v>
      </c>
    </row>
    <row r="11" spans="1:17" ht="13.5" thickBot="1"/>
    <row r="12" spans="1:17" ht="20.100000000000001" customHeight="1">
      <c r="A12" s="1" t="s">
        <v>137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18.75" customHeight="1">
      <c r="A13" s="4" t="s">
        <v>142</v>
      </c>
      <c r="B13" s="5"/>
      <c r="C13" s="5"/>
      <c r="D13" s="5"/>
      <c r="E13" s="5"/>
      <c r="F13" s="6"/>
      <c r="G13" s="377" t="s">
        <v>48</v>
      </c>
      <c r="H13" s="378"/>
      <c r="I13" s="378"/>
      <c r="J13" s="378"/>
      <c r="K13" s="378"/>
      <c r="L13" s="378"/>
      <c r="M13" s="378"/>
      <c r="N13" s="378"/>
      <c r="O13" s="320"/>
      <c r="P13" s="310" t="s">
        <v>50</v>
      </c>
      <c r="Q13" s="311"/>
    </row>
    <row r="14" spans="1:17" ht="30.75" customHeight="1" thickBot="1">
      <c r="A14" s="366" t="s">
        <v>49</v>
      </c>
      <c r="B14" s="367"/>
      <c r="C14" s="367"/>
      <c r="D14" s="367"/>
      <c r="E14" s="367"/>
      <c r="F14" s="368"/>
      <c r="G14" s="321"/>
      <c r="H14" s="322"/>
      <c r="I14" s="322"/>
      <c r="J14" s="322"/>
      <c r="K14" s="322"/>
      <c r="L14" s="322"/>
      <c r="M14" s="322"/>
      <c r="N14" s="322"/>
      <c r="O14" s="323"/>
      <c r="P14" s="313"/>
      <c r="Q14" s="314"/>
    </row>
    <row r="15" spans="1:17" ht="23.25" customHeight="1" thickBot="1">
      <c r="A15" t="s">
        <v>22</v>
      </c>
      <c r="B15" s="22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98.25" thickBot="1">
      <c r="A18" s="11" t="s">
        <v>8</v>
      </c>
      <c r="B18" s="17" t="s">
        <v>10</v>
      </c>
      <c r="C18" s="18" t="s">
        <v>33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47.25" customHeight="1" thickBot="1">
      <c r="A19" s="220">
        <v>1</v>
      </c>
      <c r="B19" s="113" t="s">
        <v>143</v>
      </c>
      <c r="C19" s="52"/>
      <c r="D19" s="203"/>
      <c r="E19" s="211"/>
      <c r="F19" s="212"/>
      <c r="G19" s="60">
        <v>35249292</v>
      </c>
      <c r="H19" s="60"/>
      <c r="I19" s="28"/>
      <c r="J19" s="58"/>
      <c r="K19" s="28"/>
      <c r="L19" s="28"/>
      <c r="M19" s="58"/>
      <c r="N19" s="58">
        <f>SUM(G19:M19)</f>
        <v>35249292</v>
      </c>
      <c r="O19" s="58"/>
      <c r="P19" s="193" t="s">
        <v>51</v>
      </c>
      <c r="Q19" s="29"/>
    </row>
    <row r="20" spans="1:17" ht="30" customHeight="1" thickBot="1">
      <c r="A20" s="221">
        <v>2</v>
      </c>
      <c r="B20" s="108" t="s">
        <v>144</v>
      </c>
      <c r="C20" s="39"/>
      <c r="D20" s="203"/>
      <c r="E20" s="211"/>
      <c r="F20" s="212"/>
      <c r="G20" s="61">
        <v>31538553</v>
      </c>
      <c r="H20" s="23"/>
      <c r="I20" s="23"/>
      <c r="J20" s="23"/>
      <c r="K20" s="23"/>
      <c r="L20" s="23"/>
      <c r="M20" s="23"/>
      <c r="N20" s="40">
        <f>SUM(G20:M20)</f>
        <v>31538553</v>
      </c>
      <c r="O20" s="40"/>
      <c r="P20" s="37" t="s">
        <v>51</v>
      </c>
      <c r="Q20" s="30"/>
    </row>
    <row r="21" spans="1:17" ht="39.75" customHeight="1" thickBot="1">
      <c r="A21" s="221">
        <v>3</v>
      </c>
      <c r="B21" s="124" t="s">
        <v>145</v>
      </c>
      <c r="C21" s="39"/>
      <c r="D21" s="203"/>
      <c r="E21" s="211"/>
      <c r="F21" s="212"/>
      <c r="G21" s="61">
        <v>15014829</v>
      </c>
      <c r="H21" s="23"/>
      <c r="I21" s="23"/>
      <c r="J21" s="23"/>
      <c r="K21" s="23"/>
      <c r="L21" s="23"/>
      <c r="M21" s="23"/>
      <c r="N21" s="40">
        <f>SUM(G21:M21)</f>
        <v>15014829</v>
      </c>
      <c r="O21" s="40"/>
      <c r="P21" s="37" t="s">
        <v>51</v>
      </c>
      <c r="Q21" s="30"/>
    </row>
    <row r="22" spans="1:17" ht="39" thickBot="1">
      <c r="A22" s="221">
        <v>4</v>
      </c>
      <c r="B22" s="124" t="s">
        <v>146</v>
      </c>
      <c r="C22" s="39"/>
      <c r="D22" s="203"/>
      <c r="E22" s="211"/>
      <c r="F22" s="212"/>
      <c r="G22" s="61">
        <v>13546579</v>
      </c>
      <c r="H22" s="23"/>
      <c r="I22" s="23"/>
      <c r="J22" s="23"/>
      <c r="K22" s="23"/>
      <c r="L22" s="23"/>
      <c r="M22" s="23"/>
      <c r="N22" s="40">
        <f t="shared" ref="N22:N28" si="0">SUM(G22:M22)</f>
        <v>13546579</v>
      </c>
      <c r="O22" s="40"/>
      <c r="P22" s="37" t="s">
        <v>51</v>
      </c>
      <c r="Q22" s="30"/>
    </row>
    <row r="23" spans="1:17" ht="42" customHeight="1" thickBot="1">
      <c r="A23" s="221">
        <v>5</v>
      </c>
      <c r="B23" s="124" t="s">
        <v>147</v>
      </c>
      <c r="C23" s="39"/>
      <c r="D23" s="203"/>
      <c r="E23" s="211"/>
      <c r="F23" s="212"/>
      <c r="G23" s="61">
        <v>5792000</v>
      </c>
      <c r="H23" s="23"/>
      <c r="I23" s="23"/>
      <c r="J23" s="23"/>
      <c r="K23" s="23"/>
      <c r="L23" s="23"/>
      <c r="M23" s="23"/>
      <c r="N23" s="40">
        <f t="shared" si="0"/>
        <v>5792000</v>
      </c>
      <c r="O23" s="40"/>
      <c r="P23" s="37" t="s">
        <v>51</v>
      </c>
      <c r="Q23" s="30"/>
    </row>
    <row r="24" spans="1:17" ht="24.95" customHeight="1" thickBot="1">
      <c r="A24" s="221">
        <v>6</v>
      </c>
      <c r="B24" s="124" t="s">
        <v>148</v>
      </c>
      <c r="C24" s="39"/>
      <c r="D24" s="203"/>
      <c r="E24" s="211"/>
      <c r="F24" s="212"/>
      <c r="G24" s="61">
        <v>85000000</v>
      </c>
      <c r="H24" s="23"/>
      <c r="I24" s="23"/>
      <c r="J24" s="23"/>
      <c r="K24" s="23"/>
      <c r="L24" s="23"/>
      <c r="M24" s="23"/>
      <c r="N24" s="40">
        <f t="shared" si="0"/>
        <v>85000000</v>
      </c>
      <c r="O24" s="40"/>
      <c r="P24" s="37" t="s">
        <v>51</v>
      </c>
      <c r="Q24" s="30"/>
    </row>
    <row r="25" spans="1:17" ht="24.95" customHeight="1" thickBot="1">
      <c r="A25" s="221">
        <v>7</v>
      </c>
      <c r="B25" s="124" t="s">
        <v>149</v>
      </c>
      <c r="C25" s="39"/>
      <c r="D25" s="203"/>
      <c r="E25" s="211"/>
      <c r="F25" s="212"/>
      <c r="G25" s="61">
        <v>25249292</v>
      </c>
      <c r="H25" s="61">
        <v>17000000</v>
      </c>
      <c r="I25" s="23"/>
      <c r="J25" s="23"/>
      <c r="K25" s="23"/>
      <c r="L25" s="23"/>
      <c r="M25" s="23"/>
      <c r="N25" s="40">
        <f t="shared" si="0"/>
        <v>42249292</v>
      </c>
      <c r="O25" s="40"/>
      <c r="P25" s="37" t="s">
        <v>51</v>
      </c>
      <c r="Q25" s="30"/>
    </row>
    <row r="26" spans="1:17" ht="24.95" customHeight="1" thickBot="1">
      <c r="A26" s="221">
        <v>8</v>
      </c>
      <c r="B26" s="124"/>
      <c r="C26" s="39"/>
      <c r="D26" s="203"/>
      <c r="E26" s="211"/>
      <c r="F26" s="212"/>
      <c r="G26" s="61"/>
      <c r="H26" s="23"/>
      <c r="I26" s="23"/>
      <c r="J26" s="23"/>
      <c r="K26" s="23"/>
      <c r="L26" s="23"/>
      <c r="M26" s="23"/>
      <c r="N26" s="40">
        <f t="shared" si="0"/>
        <v>0</v>
      </c>
      <c r="O26" s="40"/>
      <c r="P26" s="37" t="s">
        <v>51</v>
      </c>
      <c r="Q26" s="30"/>
    </row>
    <row r="27" spans="1:17" ht="24.95" customHeight="1" thickBot="1">
      <c r="A27" s="221">
        <v>9</v>
      </c>
      <c r="B27" s="124"/>
      <c r="C27" s="39"/>
      <c r="D27" s="203"/>
      <c r="E27" s="211"/>
      <c r="F27" s="212"/>
      <c r="G27" s="61"/>
      <c r="H27" s="23"/>
      <c r="I27" s="23"/>
      <c r="J27" s="23"/>
      <c r="K27" s="23"/>
      <c r="L27" s="23"/>
      <c r="M27" s="23"/>
      <c r="N27" s="40">
        <f t="shared" si="0"/>
        <v>0</v>
      </c>
      <c r="O27" s="40"/>
      <c r="P27" s="37" t="s">
        <v>51</v>
      </c>
      <c r="Q27" s="30"/>
    </row>
    <row r="28" spans="1:17" ht="30.75" customHeight="1" thickBot="1">
      <c r="A28" s="33">
        <v>10</v>
      </c>
      <c r="B28" s="185"/>
      <c r="C28" s="53"/>
      <c r="D28" s="203"/>
      <c r="E28" s="211"/>
      <c r="F28" s="212"/>
      <c r="G28" s="201"/>
      <c r="H28" s="31"/>
      <c r="I28" s="31"/>
      <c r="J28" s="31"/>
      <c r="K28" s="31"/>
      <c r="L28" s="31"/>
      <c r="M28" s="31"/>
      <c r="N28" s="59">
        <f t="shared" si="0"/>
        <v>0</v>
      </c>
      <c r="O28" s="59"/>
      <c r="P28" s="80" t="s">
        <v>51</v>
      </c>
      <c r="Q28" s="32"/>
    </row>
    <row r="29" spans="1:17" ht="24.95" customHeight="1" thickBot="1">
      <c r="A29" s="215"/>
      <c r="B29" s="216" t="s">
        <v>19</v>
      </c>
      <c r="C29" s="217"/>
      <c r="D29" s="217"/>
      <c r="E29" s="217"/>
      <c r="F29" s="217"/>
      <c r="G29" s="176">
        <f>SUM(G19:G28)</f>
        <v>211390545</v>
      </c>
      <c r="H29" s="176">
        <f>SUM(H19:H28)</f>
        <v>17000000</v>
      </c>
      <c r="I29" s="153"/>
      <c r="J29" s="153"/>
      <c r="K29" s="153"/>
      <c r="L29" s="153"/>
      <c r="M29" s="153"/>
      <c r="N29" s="218">
        <f>SUM(N19:N28)</f>
        <v>228390545</v>
      </c>
      <c r="O29" s="218">
        <f>SUM(O19:O28)</f>
        <v>0</v>
      </c>
      <c r="P29" s="154"/>
      <c r="Q29" s="219"/>
    </row>
    <row r="30" spans="1:17" ht="13.5" thickTop="1"/>
    <row r="33" spans="1:12">
      <c r="A33" t="s">
        <v>38</v>
      </c>
    </row>
    <row r="34" spans="1:12" ht="13.5" thickBot="1">
      <c r="A34" s="89"/>
      <c r="B34" s="89"/>
      <c r="H34" s="96"/>
      <c r="I34" s="96"/>
      <c r="J34" s="96"/>
      <c r="K34" s="96"/>
      <c r="L34" s="96"/>
    </row>
    <row r="35" spans="1:12">
      <c r="A35" t="str">
        <f>SALUD!A29</f>
        <v>ARQ.  LUIS FERNANDO QUESADA SALTARIN</v>
      </c>
      <c r="H35" s="96"/>
      <c r="I35" s="96"/>
      <c r="J35" s="96"/>
      <c r="K35" s="96"/>
      <c r="L35" s="96"/>
    </row>
    <row r="36" spans="1:12">
      <c r="A36" t="s">
        <v>36</v>
      </c>
      <c r="H36" s="96"/>
      <c r="I36" s="96"/>
      <c r="J36" s="96"/>
      <c r="K36" s="96"/>
      <c r="L36" s="96"/>
    </row>
  </sheetData>
  <mergeCells count="17">
    <mergeCell ref="G12:O12"/>
    <mergeCell ref="P12:Q12"/>
    <mergeCell ref="A16:F16"/>
    <mergeCell ref="G16:O16"/>
    <mergeCell ref="P16:P18"/>
    <mergeCell ref="Q16:Q18"/>
    <mergeCell ref="A14:F14"/>
    <mergeCell ref="G13:O14"/>
    <mergeCell ref="P13:Q14"/>
    <mergeCell ref="A4:Q4"/>
    <mergeCell ref="A5:Q5"/>
    <mergeCell ref="A7:F7"/>
    <mergeCell ref="A8:F8"/>
    <mergeCell ref="A9:F9"/>
    <mergeCell ref="P7:Q7"/>
    <mergeCell ref="P6:Q6"/>
    <mergeCell ref="P8:Q8"/>
  </mergeCells>
  <phoneticPr fontId="7" type="noConversion"/>
  <printOptions horizontalCentered="1" verticalCentered="1"/>
  <pageMargins left="0.19685039370078741" right="0.35433070866141736" top="0.27559055118110237" bottom="0.19685039370078741" header="0" footer="0"/>
  <pageSetup scale="48" orientation="landscape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4:Q46"/>
  <sheetViews>
    <sheetView view="pageBreakPreview" topLeftCell="A3" zoomScale="50" zoomScaleNormal="100" zoomScaleSheetLayoutView="50" workbookViewId="0">
      <selection activeCell="A12" sqref="A12"/>
    </sheetView>
  </sheetViews>
  <sheetFormatPr baseColWidth="10" defaultRowHeight="12.75"/>
  <cols>
    <col min="1" max="1" width="4.140625" customWidth="1"/>
    <col min="2" max="2" width="46.28515625" customWidth="1"/>
    <col min="3" max="3" width="13.7109375" customWidth="1"/>
    <col min="4" max="4" width="12" customWidth="1"/>
    <col min="5" max="5" width="13.42578125" customWidth="1"/>
    <col min="6" max="6" width="17.85546875" customWidth="1"/>
    <col min="7" max="7" width="22.140625" customWidth="1"/>
    <col min="8" max="8" width="17" customWidth="1"/>
    <col min="9" max="9" width="19.85546875" customWidth="1"/>
    <col min="10" max="10" width="20.42578125" customWidth="1"/>
    <col min="11" max="11" width="6.42578125" customWidth="1"/>
    <col min="12" max="13" width="6.7109375" customWidth="1"/>
    <col min="14" max="14" width="26.85546875" customWidth="1"/>
    <col min="15" max="15" width="24" customWidth="1"/>
    <col min="16" max="16" width="30" customWidth="1"/>
    <col min="17" max="17" width="22.2851562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">
        <v>127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67</v>
      </c>
      <c r="Q7" s="293"/>
    </row>
    <row r="8" spans="1:17" ht="20.100000000000001" customHeight="1">
      <c r="A8" s="291" t="s">
        <v>134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">
        <v>135</v>
      </c>
      <c r="B9" s="294"/>
      <c r="C9" s="294"/>
      <c r="D9" s="294"/>
      <c r="E9" s="294"/>
      <c r="F9" s="294"/>
      <c r="G9" s="381" t="s">
        <v>21</v>
      </c>
      <c r="H9" s="381"/>
      <c r="I9" s="119" t="s">
        <v>136</v>
      </c>
      <c r="P9" t="str">
        <f>A29</f>
        <v>ARQ.  LUIS FERNANDO QUESADA SALTARIN</v>
      </c>
    </row>
    <row r="11" spans="1:17" ht="13.5" thickBot="1"/>
    <row r="12" spans="1:17" ht="20.100000000000001" customHeight="1">
      <c r="A12" s="1" t="s">
        <v>137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20.100000000000001" customHeight="1">
      <c r="A13" s="4" t="s">
        <v>138</v>
      </c>
      <c r="B13" s="5"/>
      <c r="C13" s="5"/>
      <c r="D13" s="5"/>
      <c r="E13" s="5"/>
      <c r="F13" s="6"/>
      <c r="G13" s="357" t="s">
        <v>44</v>
      </c>
      <c r="H13" s="336"/>
      <c r="I13" s="336"/>
      <c r="J13" s="336"/>
      <c r="K13" s="336"/>
      <c r="L13" s="336"/>
      <c r="M13" s="336"/>
      <c r="N13" s="336"/>
      <c r="O13" s="337"/>
      <c r="P13" s="312" t="s">
        <v>139</v>
      </c>
      <c r="Q13" s="311"/>
    </row>
    <row r="14" spans="1:17" ht="20.100000000000001" customHeight="1" thickBot="1">
      <c r="A14" s="7" t="s">
        <v>45</v>
      </c>
      <c r="B14" s="8"/>
      <c r="C14" s="8"/>
      <c r="D14" s="8"/>
      <c r="E14" s="8"/>
      <c r="F14" s="9"/>
      <c r="G14" s="338"/>
      <c r="H14" s="339"/>
      <c r="I14" s="339"/>
      <c r="J14" s="339"/>
      <c r="K14" s="339"/>
      <c r="L14" s="339"/>
      <c r="M14" s="339"/>
      <c r="N14" s="339"/>
      <c r="O14" s="340"/>
      <c r="P14" s="313"/>
      <c r="Q14" s="314"/>
    </row>
    <row r="15" spans="1:17" ht="13.5" thickBot="1">
      <c r="A15" t="s">
        <v>22</v>
      </c>
      <c r="B15" s="22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104.25" customHeight="1" thickBot="1">
      <c r="A18" s="11" t="s">
        <v>8</v>
      </c>
      <c r="B18" s="17" t="s">
        <v>10</v>
      </c>
      <c r="C18" s="18" t="s">
        <v>33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92.25" customHeight="1" thickBot="1">
      <c r="A19" s="220">
        <v>1</v>
      </c>
      <c r="B19" s="43" t="s">
        <v>124</v>
      </c>
      <c r="C19" s="42">
        <v>8646</v>
      </c>
      <c r="D19" s="203"/>
      <c r="E19" s="211"/>
      <c r="F19" s="212"/>
      <c r="G19" s="86">
        <f>818661777+15160000</f>
        <v>833821777</v>
      </c>
      <c r="H19" s="105"/>
      <c r="I19" s="86">
        <f>415098174+36000000</f>
        <v>451098174</v>
      </c>
      <c r="J19" s="121"/>
      <c r="K19" s="28"/>
      <c r="L19" s="28"/>
      <c r="M19" s="28"/>
      <c r="N19" s="58">
        <f>SUM(G19:M19)</f>
        <v>1284919951</v>
      </c>
      <c r="O19" s="58"/>
      <c r="P19" s="42" t="s">
        <v>140</v>
      </c>
      <c r="Q19" s="29"/>
    </row>
    <row r="20" spans="1:17" ht="57.75" customHeight="1">
      <c r="A20" s="221">
        <v>2</v>
      </c>
      <c r="B20" s="44" t="s">
        <v>46</v>
      </c>
      <c r="C20" s="36">
        <v>100</v>
      </c>
      <c r="D20" s="203"/>
      <c r="E20" s="211"/>
      <c r="F20" s="212"/>
      <c r="G20" s="87">
        <v>109298741</v>
      </c>
      <c r="H20" s="87"/>
      <c r="I20" s="51"/>
      <c r="J20" s="23"/>
      <c r="K20" s="23"/>
      <c r="L20" s="23"/>
      <c r="M20" s="23"/>
      <c r="N20" s="40">
        <f>SUM(G20:M20)</f>
        <v>109298741</v>
      </c>
      <c r="O20" s="40"/>
      <c r="P20" s="36" t="s">
        <v>141</v>
      </c>
      <c r="Q20" s="120"/>
    </row>
    <row r="21" spans="1:17" ht="34.5" customHeight="1">
      <c r="A21" s="221">
        <v>3</v>
      </c>
      <c r="B21" s="27" t="s">
        <v>125</v>
      </c>
      <c r="C21" s="36">
        <v>100</v>
      </c>
      <c r="D21" s="46"/>
      <c r="E21" s="117"/>
      <c r="F21" s="118"/>
      <c r="G21" s="51">
        <v>6560000</v>
      </c>
      <c r="H21" s="87"/>
      <c r="I21" s="51"/>
      <c r="J21" s="23"/>
      <c r="K21" s="23"/>
      <c r="L21" s="23"/>
      <c r="M21" s="23"/>
      <c r="N21" s="40">
        <f t="shared" ref="N21:N22" si="0">SUM(G21:M21)</f>
        <v>6560000</v>
      </c>
      <c r="O21" s="40"/>
      <c r="P21" s="39" t="s">
        <v>47</v>
      </c>
      <c r="Q21" s="30"/>
    </row>
    <row r="22" spans="1:17" ht="28.5" customHeight="1" thickBot="1">
      <c r="A22" s="33">
        <v>4</v>
      </c>
      <c r="B22" s="143" t="s">
        <v>126</v>
      </c>
      <c r="C22" s="45">
        <v>100</v>
      </c>
      <c r="D22" s="204"/>
      <c r="E22" s="213"/>
      <c r="F22" s="214"/>
      <c r="G22" s="51">
        <v>3280000</v>
      </c>
      <c r="H22" s="87"/>
      <c r="I22" s="51"/>
      <c r="J22" s="224"/>
      <c r="K22" s="31"/>
      <c r="L22" s="31"/>
      <c r="M22" s="31"/>
      <c r="N22" s="40">
        <f t="shared" si="0"/>
        <v>3280000</v>
      </c>
      <c r="O22" s="59"/>
      <c r="P22" s="53"/>
      <c r="Q22" s="32"/>
    </row>
    <row r="23" spans="1:17" ht="24.95" customHeight="1" thickBot="1">
      <c r="A23" s="131"/>
      <c r="B23" s="222" t="s">
        <v>19</v>
      </c>
      <c r="C23" s="148"/>
      <c r="D23" s="148"/>
      <c r="E23" s="48"/>
      <c r="F23" s="148"/>
      <c r="G23" s="223">
        <f>SUM(G19:G21)</f>
        <v>949680518</v>
      </c>
      <c r="H23" s="223">
        <f>SUM(H19:H21)</f>
        <v>0</v>
      </c>
      <c r="I23" s="223">
        <f>SUM(I19:I22)</f>
        <v>451098174</v>
      </c>
      <c r="J23" s="223">
        <f>SUM(J19:J22)</f>
        <v>0</v>
      </c>
      <c r="K23" s="91"/>
      <c r="L23" s="91"/>
      <c r="M23" s="91"/>
      <c r="N23" s="110">
        <f>SUM(N19:N22)</f>
        <v>1404058692</v>
      </c>
      <c r="O23" s="110">
        <f>SUM(O19:O22)</f>
        <v>0</v>
      </c>
      <c r="P23" s="200"/>
      <c r="Q23" s="174"/>
    </row>
    <row r="24" spans="1:17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7">
      <c r="A25" s="92"/>
      <c r="B25" s="92"/>
      <c r="C25" s="92"/>
      <c r="D25" s="92"/>
      <c r="E25" s="92"/>
      <c r="F25" s="92"/>
      <c r="G25" s="92"/>
      <c r="H25" s="92"/>
      <c r="I25" s="92"/>
      <c r="J25" s="92"/>
      <c r="N25" s="83"/>
    </row>
    <row r="26" spans="1:17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7" ht="13.5" customHeight="1">
      <c r="A27" t="s">
        <v>38</v>
      </c>
    </row>
    <row r="28" spans="1:17" ht="15" customHeight="1" thickBot="1">
      <c r="A28" s="89"/>
      <c r="B28" s="89"/>
      <c r="F28" s="99"/>
      <c r="K28" s="96"/>
      <c r="L28" s="96"/>
    </row>
    <row r="29" spans="1:17">
      <c r="A29" s="22" t="s">
        <v>43</v>
      </c>
      <c r="H29" s="379"/>
      <c r="I29" s="379"/>
      <c r="J29" s="379"/>
      <c r="K29" s="96"/>
      <c r="L29" s="96"/>
    </row>
    <row r="30" spans="1:17">
      <c r="A30" t="s">
        <v>36</v>
      </c>
      <c r="H30" s="380"/>
      <c r="I30" s="380"/>
      <c r="J30" s="380"/>
    </row>
    <row r="32" spans="1:17">
      <c r="A32" s="92"/>
      <c r="B32" s="92"/>
      <c r="C32" s="92"/>
      <c r="D32" s="92"/>
      <c r="E32" s="92"/>
      <c r="F32" s="92"/>
      <c r="G32" s="92"/>
      <c r="H32" s="92"/>
      <c r="I32" s="92"/>
      <c r="J32" s="92"/>
    </row>
    <row r="33" spans="1:10">
      <c r="A33" s="92"/>
      <c r="B33" s="92"/>
      <c r="C33" s="92"/>
      <c r="D33" s="92"/>
      <c r="E33" s="92"/>
      <c r="F33" s="92"/>
      <c r="G33" s="92"/>
      <c r="H33" s="92"/>
      <c r="I33" s="92"/>
      <c r="J33" s="92"/>
    </row>
    <row r="34" spans="1:10">
      <c r="A34" s="92"/>
      <c r="B34" s="92"/>
      <c r="C34" s="92"/>
      <c r="D34" s="92"/>
      <c r="E34" s="92"/>
      <c r="F34" s="92"/>
      <c r="G34" s="92"/>
      <c r="H34" s="92"/>
      <c r="I34" s="92"/>
      <c r="J34" s="92"/>
    </row>
    <row r="35" spans="1:10">
      <c r="A35" s="92"/>
      <c r="B35" s="92"/>
      <c r="C35" s="92"/>
      <c r="D35" s="92"/>
      <c r="E35" s="92"/>
      <c r="F35" s="92"/>
      <c r="G35" s="92"/>
      <c r="H35" s="92"/>
      <c r="I35" s="92"/>
      <c r="J35" s="92"/>
    </row>
    <row r="36" spans="1:10">
      <c r="A36" s="92"/>
      <c r="B36" s="92"/>
      <c r="C36" s="92"/>
      <c r="D36" s="92"/>
      <c r="E36" s="92"/>
      <c r="F36" s="92"/>
      <c r="G36" s="92"/>
      <c r="H36" s="92"/>
      <c r="I36" s="92"/>
      <c r="J36" s="92"/>
    </row>
    <row r="37" spans="1:10">
      <c r="A37" s="92"/>
      <c r="B37" s="92"/>
      <c r="C37" s="92"/>
      <c r="D37" s="92"/>
      <c r="E37" s="92"/>
      <c r="F37" s="92"/>
      <c r="G37" s="92"/>
      <c r="H37" s="92"/>
      <c r="I37" s="92"/>
      <c r="J37" s="92"/>
    </row>
    <row r="38" spans="1:10">
      <c r="A38" s="92"/>
      <c r="B38" s="92"/>
      <c r="C38" s="92"/>
      <c r="D38" s="92"/>
      <c r="E38" s="92"/>
      <c r="F38" s="92"/>
      <c r="G38" s="92"/>
      <c r="H38" s="92"/>
      <c r="I38" s="92"/>
      <c r="J38" s="92"/>
    </row>
    <row r="39" spans="1:10">
      <c r="A39" s="92"/>
      <c r="B39" s="92"/>
      <c r="C39" s="92"/>
      <c r="D39" s="92"/>
      <c r="E39" s="92"/>
      <c r="F39" s="92"/>
      <c r="G39" s="92"/>
      <c r="H39" s="92"/>
      <c r="I39" s="92"/>
      <c r="J39" s="92"/>
    </row>
    <row r="40" spans="1:10">
      <c r="A40" s="92"/>
      <c r="B40" s="92"/>
      <c r="C40" s="92"/>
      <c r="D40" s="92"/>
      <c r="E40" s="92"/>
      <c r="F40" s="92"/>
      <c r="G40" s="92"/>
      <c r="H40" s="92"/>
      <c r="I40" s="92"/>
      <c r="J40" s="92"/>
    </row>
    <row r="41" spans="1:10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10">
      <c r="A42" s="92"/>
      <c r="B42" s="92"/>
      <c r="C42" s="92"/>
      <c r="D42" s="92"/>
      <c r="E42" s="92"/>
      <c r="F42" s="92"/>
      <c r="G42" s="92"/>
      <c r="H42" s="92"/>
      <c r="I42" s="92"/>
      <c r="J42" s="92"/>
    </row>
    <row r="43" spans="1:10">
      <c r="A43" s="92"/>
      <c r="B43" s="92"/>
      <c r="C43" s="92"/>
      <c r="D43" s="92"/>
      <c r="E43" s="92"/>
      <c r="F43" s="92"/>
      <c r="G43" s="92"/>
      <c r="H43" s="92"/>
      <c r="I43" s="92"/>
      <c r="J43" s="92"/>
    </row>
    <row r="44" spans="1:10">
      <c r="A44" s="92"/>
      <c r="B44" s="92"/>
      <c r="C44" s="92"/>
      <c r="D44" s="92"/>
      <c r="E44" s="92"/>
      <c r="F44" s="92"/>
      <c r="G44" s="92"/>
      <c r="H44" s="92"/>
      <c r="I44" s="92"/>
      <c r="J44" s="92"/>
    </row>
    <row r="45" spans="1:10">
      <c r="A45" s="92"/>
      <c r="B45" s="92"/>
      <c r="C45" s="92"/>
      <c r="D45" s="92"/>
      <c r="E45" s="92"/>
      <c r="F45" s="92"/>
      <c r="G45" s="92"/>
      <c r="H45" s="92"/>
      <c r="I45" s="92"/>
      <c r="J45" s="92"/>
    </row>
    <row r="46" spans="1:10">
      <c r="A46" s="92"/>
      <c r="B46" s="92"/>
      <c r="C46" s="92"/>
      <c r="D46" s="92"/>
      <c r="E46" s="92"/>
      <c r="F46" s="92"/>
      <c r="G46" s="92"/>
      <c r="H46" s="92"/>
      <c r="I46" s="92"/>
      <c r="J46" s="92"/>
    </row>
  </sheetData>
  <mergeCells count="19">
    <mergeCell ref="H29:J29"/>
    <mergeCell ref="H30:J30"/>
    <mergeCell ref="P6:Q6"/>
    <mergeCell ref="P8:Q8"/>
    <mergeCell ref="G9:H9"/>
    <mergeCell ref="G13:O14"/>
    <mergeCell ref="P13:Q14"/>
    <mergeCell ref="A16:F16"/>
    <mergeCell ref="G16:O16"/>
    <mergeCell ref="P16:P18"/>
    <mergeCell ref="Q16:Q18"/>
    <mergeCell ref="A4:Q4"/>
    <mergeCell ref="A5:Q5"/>
    <mergeCell ref="A7:F7"/>
    <mergeCell ref="A8:F8"/>
    <mergeCell ref="A9:F9"/>
    <mergeCell ref="G12:O12"/>
    <mergeCell ref="P12:Q12"/>
    <mergeCell ref="P7:Q7"/>
  </mergeCells>
  <phoneticPr fontId="7" type="noConversion"/>
  <printOptions horizontalCentered="1" verticalCentered="1"/>
  <pageMargins left="0.39370078740157483" right="0.35433070866141736" top="0.27559055118110237" bottom="0.59055118110236227" header="0" footer="0"/>
  <pageSetup scale="42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zoomScale="50" zoomScaleNormal="70" zoomScaleSheetLayoutView="50" workbookViewId="0">
      <selection activeCell="G27" sqref="G27"/>
    </sheetView>
  </sheetViews>
  <sheetFormatPr baseColWidth="10" defaultRowHeight="12.75"/>
  <cols>
    <col min="1" max="1" width="4.140625" customWidth="1"/>
    <col min="2" max="2" width="46.28515625" customWidth="1"/>
    <col min="3" max="3" width="13.7109375" customWidth="1"/>
    <col min="4" max="4" width="12" customWidth="1"/>
    <col min="5" max="5" width="13.42578125" customWidth="1"/>
    <col min="6" max="6" width="17.85546875" customWidth="1"/>
    <col min="7" max="7" width="16" customWidth="1"/>
    <col min="8" max="8" width="14" customWidth="1"/>
    <col min="9" max="13" width="7.7109375" customWidth="1"/>
    <col min="14" max="14" width="16.42578125" bestFit="1" customWidth="1"/>
    <col min="15" max="15" width="21.85546875" customWidth="1"/>
    <col min="16" max="16" width="28.140625" customWidth="1"/>
    <col min="17" max="17" width="23.2851562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AMBIENTAL!A5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106</v>
      </c>
      <c r="Q7" s="293"/>
    </row>
    <row r="8" spans="1:17" ht="20.100000000000001" customHeight="1">
      <c r="A8" s="291" t="str">
        <f>PROMOCION!A8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AMBIENTAL!A9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88" t="str">
        <f>AMBIENTAL!I9</f>
        <v>ENERO  2012</v>
      </c>
      <c r="P9" t="str">
        <f>A28</f>
        <v>ARQ. LUIS FERNANDO QUESADA SALTARIN</v>
      </c>
    </row>
    <row r="11" spans="1:17" ht="13.5" thickBot="1"/>
    <row r="12" spans="1:17" ht="20.100000000000001" customHeight="1">
      <c r="A12" s="1" t="s">
        <v>211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20.100000000000001" customHeight="1">
      <c r="A13" s="4" t="s">
        <v>108</v>
      </c>
      <c r="B13" s="5"/>
      <c r="C13" s="5"/>
      <c r="D13" s="5"/>
      <c r="E13" s="5"/>
      <c r="F13" s="6"/>
      <c r="G13" s="318" t="s">
        <v>109</v>
      </c>
      <c r="H13" s="319"/>
      <c r="I13" s="319"/>
      <c r="J13" s="319"/>
      <c r="K13" s="319"/>
      <c r="L13" s="319"/>
      <c r="M13" s="319"/>
      <c r="N13" s="319"/>
      <c r="O13" s="320"/>
      <c r="P13" s="310" t="s">
        <v>110</v>
      </c>
      <c r="Q13" s="311"/>
    </row>
    <row r="14" spans="1:17" ht="13.5" thickBot="1">
      <c r="A14" s="315" t="s">
        <v>96</v>
      </c>
      <c r="B14" s="316"/>
      <c r="C14" s="316"/>
      <c r="D14" s="316"/>
      <c r="E14" s="316"/>
      <c r="F14" s="317"/>
      <c r="G14" s="321"/>
      <c r="H14" s="322"/>
      <c r="I14" s="322"/>
      <c r="J14" s="322"/>
      <c r="K14" s="322"/>
      <c r="L14" s="322"/>
      <c r="M14" s="322"/>
      <c r="N14" s="322"/>
      <c r="O14" s="323"/>
      <c r="P14" s="312"/>
      <c r="Q14" s="311"/>
    </row>
    <row r="15" spans="1:17" ht="13.5" thickBot="1">
      <c r="A15" s="116" t="s">
        <v>97</v>
      </c>
      <c r="B15" s="22"/>
      <c r="P15" s="313"/>
      <c r="Q15" s="314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92.25" thickBot="1">
      <c r="A18" s="11" t="s">
        <v>8</v>
      </c>
      <c r="B18" s="17" t="s">
        <v>10</v>
      </c>
      <c r="C18" s="18" t="s">
        <v>33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87" customHeight="1">
      <c r="A19" s="64">
        <v>1</v>
      </c>
      <c r="B19" s="126" t="s">
        <v>132</v>
      </c>
      <c r="C19" s="42">
        <v>1</v>
      </c>
      <c r="D19" s="46"/>
      <c r="E19" s="117"/>
      <c r="F19" s="118"/>
      <c r="G19" s="69">
        <v>74750708</v>
      </c>
      <c r="H19" s="69">
        <v>10000000</v>
      </c>
      <c r="I19" s="55"/>
      <c r="J19" s="55"/>
      <c r="K19" s="55"/>
      <c r="L19" s="55"/>
      <c r="M19" s="55"/>
      <c r="N19" s="135">
        <f>G19</f>
        <v>74750708</v>
      </c>
      <c r="O19" s="135"/>
      <c r="P19" s="125" t="s">
        <v>114</v>
      </c>
      <c r="Q19" s="136"/>
    </row>
    <row r="20" spans="1:17" ht="85.5" customHeight="1">
      <c r="A20" s="62">
        <v>2</v>
      </c>
      <c r="B20" s="27" t="s">
        <v>212</v>
      </c>
      <c r="C20" s="36">
        <v>1</v>
      </c>
      <c r="D20" s="46"/>
      <c r="E20" s="117"/>
      <c r="F20" s="118"/>
      <c r="G20" s="101">
        <f>1100000+4489642</f>
        <v>5589642</v>
      </c>
      <c r="H20" s="56">
        <v>5000000</v>
      </c>
      <c r="I20" s="56"/>
      <c r="J20" s="56"/>
      <c r="K20" s="56"/>
      <c r="L20" s="56"/>
      <c r="M20" s="56"/>
      <c r="N20" s="130">
        <f>G20</f>
        <v>5589642</v>
      </c>
      <c r="O20" s="130"/>
      <c r="P20" s="27" t="s">
        <v>114</v>
      </c>
      <c r="Q20" s="137"/>
    </row>
    <row r="21" spans="1:17">
      <c r="A21" s="62">
        <v>3</v>
      </c>
      <c r="B21" s="27"/>
      <c r="C21" s="36"/>
      <c r="D21" s="46"/>
      <c r="E21" s="117"/>
      <c r="F21" s="118"/>
      <c r="G21" s="101"/>
      <c r="H21" s="56"/>
      <c r="I21" s="56"/>
      <c r="J21" s="56"/>
      <c r="K21" s="56"/>
      <c r="L21" s="56"/>
      <c r="M21" s="56"/>
      <c r="N21" s="130"/>
      <c r="O21" s="130"/>
      <c r="P21" s="27"/>
      <c r="Q21" s="137"/>
    </row>
    <row r="22" spans="1:17" ht="13.5" thickBot="1">
      <c r="A22" s="138">
        <v>4</v>
      </c>
      <c r="B22" s="139"/>
      <c r="C22" s="45"/>
      <c r="D22" s="46"/>
      <c r="E22" s="117"/>
      <c r="F22" s="118"/>
      <c r="G22" s="141"/>
      <c r="H22" s="57"/>
      <c r="I22" s="57"/>
      <c r="J22" s="57"/>
      <c r="K22" s="57"/>
      <c r="L22" s="57"/>
      <c r="M22" s="57"/>
      <c r="N22" s="142"/>
      <c r="O22" s="142"/>
      <c r="P22" s="143"/>
      <c r="Q22" s="144"/>
    </row>
    <row r="23" spans="1:17" ht="24.95" customHeight="1" thickBot="1">
      <c r="A23" s="131"/>
      <c r="B23" s="132" t="s">
        <v>19</v>
      </c>
      <c r="C23" s="131"/>
      <c r="D23" s="131"/>
      <c r="E23" s="131"/>
      <c r="F23" s="131"/>
      <c r="G23" s="133">
        <f>SUM(G19:G22)</f>
        <v>80340350</v>
      </c>
      <c r="H23" s="131"/>
      <c r="I23" s="131"/>
      <c r="J23" s="131"/>
      <c r="K23" s="131"/>
      <c r="L23" s="131"/>
      <c r="M23" s="131"/>
      <c r="N23" s="134">
        <f>SUM(N19:N22)</f>
        <v>80340350</v>
      </c>
      <c r="O23" s="232">
        <f>SUM(O19:O22)</f>
        <v>0</v>
      </c>
      <c r="P23" s="131"/>
      <c r="Q23" s="131"/>
    </row>
    <row r="26" spans="1:17">
      <c r="A26" t="s">
        <v>38</v>
      </c>
    </row>
    <row r="27" spans="1:17" ht="37.5" customHeight="1" thickBot="1">
      <c r="A27" s="89"/>
      <c r="B27" s="89"/>
      <c r="H27" s="96"/>
      <c r="I27" s="96"/>
      <c r="J27" s="96"/>
      <c r="K27" s="96"/>
      <c r="L27" s="96"/>
    </row>
    <row r="28" spans="1:17">
      <c r="A28" s="116" t="s">
        <v>42</v>
      </c>
      <c r="H28" s="96"/>
      <c r="I28" s="96"/>
      <c r="J28" s="96"/>
      <c r="K28" s="96"/>
      <c r="L28" s="96"/>
    </row>
    <row r="29" spans="1:17">
      <c r="A29" t="s">
        <v>36</v>
      </c>
    </row>
    <row r="35" spans="5:7">
      <c r="E35" s="97"/>
      <c r="F35" s="97"/>
      <c r="G35" s="97"/>
    </row>
  </sheetData>
  <mergeCells count="17">
    <mergeCell ref="A8:F8"/>
    <mergeCell ref="P8:Q8"/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  <mergeCell ref="A4:Q4"/>
    <mergeCell ref="A5:Q5"/>
    <mergeCell ref="P6:Q6"/>
    <mergeCell ref="A7:F7"/>
    <mergeCell ref="P7:Q7"/>
  </mergeCells>
  <printOptions horizontalCentered="1" verticalCentered="1"/>
  <pageMargins left="0.19685039370078741" right="0.35433070866141736" top="0.19685039370078741" bottom="0.19685039370078741" header="0" footer="0"/>
  <pageSetup scale="4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zoomScale="50" zoomScaleNormal="70" zoomScaleSheetLayoutView="50" workbookViewId="0">
      <selection activeCell="N21" sqref="N21"/>
    </sheetView>
  </sheetViews>
  <sheetFormatPr baseColWidth="10" defaultRowHeight="12.75"/>
  <cols>
    <col min="1" max="1" width="4.140625" customWidth="1"/>
    <col min="2" max="2" width="46.28515625" customWidth="1"/>
    <col min="3" max="3" width="13.7109375" customWidth="1"/>
    <col min="4" max="4" width="12" customWidth="1"/>
    <col min="5" max="5" width="13.42578125" customWidth="1"/>
    <col min="6" max="6" width="17.85546875" customWidth="1"/>
    <col min="7" max="7" width="12.85546875" customWidth="1"/>
    <col min="8" max="8" width="16.5703125" customWidth="1"/>
    <col min="9" max="13" width="7.7109375" customWidth="1"/>
    <col min="14" max="14" width="16.140625" bestFit="1" customWidth="1"/>
    <col min="15" max="15" width="13.5703125" bestFit="1" customWidth="1"/>
    <col min="16" max="16" width="28.140625" customWidth="1"/>
    <col min="17" max="17" width="21.570312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AMBIENTAL!A5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105</v>
      </c>
      <c r="Q7" s="293"/>
    </row>
    <row r="8" spans="1:17" ht="20.100000000000001" customHeight="1">
      <c r="A8" s="291" t="str">
        <f>'PREVENCION Y ATENCION DE DESAST'!A8:F8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AMBIENTAL!A9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88" t="str">
        <f>AMBIENTAL!I9</f>
        <v>ENERO  2012</v>
      </c>
      <c r="P9" t="str">
        <f>A28</f>
        <v>ARQ. LUIS FERNANDO QUESADA SALTARIN</v>
      </c>
    </row>
    <row r="11" spans="1:17" ht="13.5" thickBot="1"/>
    <row r="12" spans="1:17" ht="20.100000000000001" customHeight="1">
      <c r="A12" s="1" t="str">
        <f>'AGRICOLA '!A12</f>
        <v>EJE / ÁREA/ DIMENSIÓN: DESARROLLO URBANO Y AMBIENTAL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20.100000000000001" customHeight="1">
      <c r="A13" s="4" t="s">
        <v>208</v>
      </c>
      <c r="B13" s="5"/>
      <c r="C13" s="5"/>
      <c r="D13" s="5"/>
      <c r="E13" s="5"/>
      <c r="F13" s="6"/>
      <c r="G13" s="318" t="s">
        <v>103</v>
      </c>
      <c r="H13" s="319"/>
      <c r="I13" s="319"/>
      <c r="J13" s="319"/>
      <c r="K13" s="319"/>
      <c r="L13" s="319"/>
      <c r="M13" s="319"/>
      <c r="N13" s="319"/>
      <c r="O13" s="320"/>
      <c r="P13" s="324" t="s">
        <v>104</v>
      </c>
      <c r="Q13" s="325"/>
    </row>
    <row r="14" spans="1:17" ht="13.5" thickBot="1">
      <c r="A14" s="315" t="s">
        <v>96</v>
      </c>
      <c r="B14" s="316"/>
      <c r="C14" s="316"/>
      <c r="D14" s="316"/>
      <c r="E14" s="316"/>
      <c r="F14" s="317"/>
      <c r="G14" s="321"/>
      <c r="H14" s="322"/>
      <c r="I14" s="322"/>
      <c r="J14" s="322"/>
      <c r="K14" s="322"/>
      <c r="L14" s="322"/>
      <c r="M14" s="322"/>
      <c r="N14" s="322"/>
      <c r="O14" s="323"/>
      <c r="P14" s="326"/>
      <c r="Q14" s="325"/>
    </row>
    <row r="15" spans="1:17" ht="13.5" thickBot="1">
      <c r="A15" s="116" t="s">
        <v>97</v>
      </c>
      <c r="B15" s="22"/>
      <c r="P15" s="327"/>
      <c r="Q15" s="328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92.25" thickBot="1">
      <c r="A18" s="11" t="s">
        <v>8</v>
      </c>
      <c r="B18" s="17" t="s">
        <v>10</v>
      </c>
      <c r="C18" s="18" t="s">
        <v>33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64.5" customHeight="1" thickBot="1">
      <c r="A19" s="64">
        <v>1</v>
      </c>
      <c r="B19" s="125" t="s">
        <v>209</v>
      </c>
      <c r="C19" s="42">
        <v>1</v>
      </c>
      <c r="D19" s="46"/>
      <c r="E19" s="117"/>
      <c r="F19" s="118"/>
      <c r="G19" s="69"/>
      <c r="H19" s="253">
        <v>5000000</v>
      </c>
      <c r="I19" s="55"/>
      <c r="J19" s="55"/>
      <c r="K19" s="55"/>
      <c r="L19" s="55"/>
      <c r="M19" s="55"/>
      <c r="N19" s="135">
        <f>SUM(H19:M19)</f>
        <v>5000000</v>
      </c>
      <c r="O19" s="135"/>
      <c r="P19" s="125" t="s">
        <v>102</v>
      </c>
      <c r="Q19" s="136"/>
    </row>
    <row r="20" spans="1:17">
      <c r="A20" s="62">
        <v>2</v>
      </c>
      <c r="B20" s="27" t="s">
        <v>210</v>
      </c>
      <c r="C20" s="36">
        <v>1</v>
      </c>
      <c r="D20" s="39"/>
      <c r="E20" s="54"/>
      <c r="F20" s="54"/>
      <c r="G20" s="101">
        <v>5000000</v>
      </c>
      <c r="H20" s="236"/>
      <c r="I20" s="56"/>
      <c r="J20" s="56"/>
      <c r="K20" s="56"/>
      <c r="L20" s="56"/>
      <c r="M20" s="56"/>
      <c r="N20" s="135">
        <f>SUM(G20:M20)</f>
        <v>5000000</v>
      </c>
      <c r="O20" s="130"/>
      <c r="P20" s="145"/>
      <c r="Q20" s="137"/>
    </row>
    <row r="21" spans="1:17">
      <c r="A21" s="62"/>
      <c r="B21" s="27"/>
      <c r="C21" s="36"/>
      <c r="D21" s="39"/>
      <c r="E21" s="54"/>
      <c r="F21" s="54"/>
      <c r="G21" s="101"/>
      <c r="H21" s="56"/>
      <c r="I21" s="56"/>
      <c r="J21" s="56"/>
      <c r="K21" s="56"/>
      <c r="L21" s="56"/>
      <c r="M21" s="56"/>
      <c r="N21" s="130"/>
      <c r="O21" s="130"/>
      <c r="P21" s="145"/>
      <c r="Q21" s="137"/>
    </row>
    <row r="22" spans="1:17" ht="13.5" thickBot="1">
      <c r="A22" s="138"/>
      <c r="B22" s="139"/>
      <c r="C22" s="45"/>
      <c r="D22" s="53"/>
      <c r="E22" s="140"/>
      <c r="F22" s="140"/>
      <c r="G22" s="141"/>
      <c r="H22" s="57"/>
      <c r="I22" s="57"/>
      <c r="J22" s="57"/>
      <c r="K22" s="57"/>
      <c r="L22" s="57"/>
      <c r="M22" s="57"/>
      <c r="N22" s="142"/>
      <c r="O22" s="142"/>
      <c r="P22" s="146"/>
      <c r="Q22" s="144"/>
    </row>
    <row r="23" spans="1:17" ht="24.95" customHeight="1" thickBot="1">
      <c r="A23" s="131"/>
      <c r="B23" s="132" t="s">
        <v>19</v>
      </c>
      <c r="C23" s="131"/>
      <c r="D23" s="131"/>
      <c r="E23" s="131"/>
      <c r="F23" s="131"/>
      <c r="G23" s="133">
        <f>SUM(G19:G22)</f>
        <v>5000000</v>
      </c>
      <c r="H23" s="133">
        <f>SUM(H19:H22)</f>
        <v>5000000</v>
      </c>
      <c r="I23" s="131"/>
      <c r="J23" s="131"/>
      <c r="K23" s="131"/>
      <c r="L23" s="131"/>
      <c r="M23" s="131"/>
      <c r="N23" s="134">
        <f>SUM(N19:N22)</f>
        <v>10000000</v>
      </c>
      <c r="O23" s="231">
        <f>O19</f>
        <v>0</v>
      </c>
      <c r="P23" s="131"/>
      <c r="Q23" s="131"/>
    </row>
    <row r="26" spans="1:17">
      <c r="A26" t="s">
        <v>38</v>
      </c>
    </row>
    <row r="27" spans="1:17" ht="37.5" customHeight="1" thickBot="1">
      <c r="A27" s="89"/>
      <c r="B27" s="89"/>
      <c r="H27" s="96"/>
      <c r="I27" s="96"/>
      <c r="J27" s="96"/>
      <c r="K27" s="96"/>
      <c r="L27" s="96"/>
    </row>
    <row r="28" spans="1:17">
      <c r="A28" s="116" t="s">
        <v>42</v>
      </c>
      <c r="H28" s="96"/>
      <c r="I28" s="96"/>
      <c r="J28" s="96"/>
      <c r="K28" s="96"/>
      <c r="L28" s="96"/>
    </row>
    <row r="29" spans="1:17">
      <c r="A29" t="s">
        <v>36</v>
      </c>
    </row>
    <row r="35" spans="5:7">
      <c r="E35" s="97"/>
      <c r="F35" s="97"/>
      <c r="G35" s="97"/>
    </row>
  </sheetData>
  <mergeCells count="17">
    <mergeCell ref="A8:F8"/>
    <mergeCell ref="P8:Q8"/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  <mergeCell ref="A4:Q4"/>
    <mergeCell ref="A5:Q5"/>
    <mergeCell ref="P6:Q6"/>
    <mergeCell ref="A7:F7"/>
    <mergeCell ref="P7:Q7"/>
  </mergeCells>
  <printOptions horizontalCentered="1" verticalCentered="1"/>
  <pageMargins left="0.19685039370078741" right="0.35433070866141736" top="0.19685039370078741" bottom="0.19685039370078741" header="0" footer="0"/>
  <pageSetup scale="51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zoomScale="50" zoomScaleNormal="70" zoomScaleSheetLayoutView="50" workbookViewId="0">
      <selection activeCell="P26" sqref="P26"/>
    </sheetView>
  </sheetViews>
  <sheetFormatPr baseColWidth="10" defaultRowHeight="12.75"/>
  <cols>
    <col min="1" max="1" width="4.140625" customWidth="1"/>
    <col min="2" max="2" width="46.28515625" customWidth="1"/>
    <col min="3" max="3" width="13.7109375" customWidth="1"/>
    <col min="4" max="4" width="12" customWidth="1"/>
    <col min="5" max="5" width="13.42578125" customWidth="1"/>
    <col min="6" max="6" width="17.85546875" customWidth="1"/>
    <col min="7" max="7" width="18.7109375" customWidth="1"/>
    <col min="8" max="8" width="17.85546875" customWidth="1"/>
    <col min="9" max="12" width="7.7109375" customWidth="1"/>
    <col min="13" max="13" width="17.42578125" customWidth="1"/>
    <col min="14" max="14" width="18.42578125" bestFit="1" customWidth="1"/>
    <col min="15" max="15" width="23" customWidth="1"/>
    <col min="16" max="16" width="21.85546875" customWidth="1"/>
    <col min="17" max="17" width="23.570312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AMBIENTAL!A5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101</v>
      </c>
      <c r="Q7" s="293"/>
    </row>
    <row r="8" spans="1:17" ht="20.100000000000001" customHeight="1">
      <c r="A8" s="291" t="str">
        <f>'CENTROS DE RECLUCION'!A8:F8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AMBIENTAL!A9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88" t="str">
        <f>AMBIENTAL!I9</f>
        <v>ENERO  2012</v>
      </c>
      <c r="P9" t="str">
        <f>A28</f>
        <v>ARQ. LUIS FERNANDO QUESADA SALTARIN</v>
      </c>
    </row>
    <row r="11" spans="1:17" ht="13.5" thickBot="1"/>
    <row r="12" spans="1:17" ht="20.100000000000001" customHeight="1">
      <c r="A12" s="1" t="str">
        <f>AMBIENTAL!A12</f>
        <v>EJE / ÁREA/ DIMENSIÓN: DESARROLLO URBANO Y AMBIENTAL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20.100000000000001" customHeight="1">
      <c r="A13" s="4" t="s">
        <v>95</v>
      </c>
      <c r="B13" s="5"/>
      <c r="C13" s="5"/>
      <c r="D13" s="5"/>
      <c r="E13" s="5"/>
      <c r="F13" s="6"/>
      <c r="G13" s="318" t="s">
        <v>98</v>
      </c>
      <c r="H13" s="319"/>
      <c r="I13" s="319"/>
      <c r="J13" s="319"/>
      <c r="K13" s="319"/>
      <c r="L13" s="319"/>
      <c r="M13" s="319"/>
      <c r="N13" s="319"/>
      <c r="O13" s="320"/>
      <c r="P13" s="324" t="s">
        <v>99</v>
      </c>
      <c r="Q13" s="325"/>
    </row>
    <row r="14" spans="1:17" ht="13.5" thickBot="1">
      <c r="A14" s="315" t="s">
        <v>96</v>
      </c>
      <c r="B14" s="316"/>
      <c r="C14" s="316"/>
      <c r="D14" s="316"/>
      <c r="E14" s="316"/>
      <c r="F14" s="317"/>
      <c r="G14" s="321"/>
      <c r="H14" s="322"/>
      <c r="I14" s="322"/>
      <c r="J14" s="322"/>
      <c r="K14" s="322"/>
      <c r="L14" s="322"/>
      <c r="M14" s="322"/>
      <c r="N14" s="322"/>
      <c r="O14" s="323"/>
      <c r="P14" s="326"/>
      <c r="Q14" s="325"/>
    </row>
    <row r="15" spans="1:17" ht="13.5" thickBot="1">
      <c r="A15" s="116" t="s">
        <v>97</v>
      </c>
      <c r="B15" s="22"/>
      <c r="P15" s="327"/>
      <c r="Q15" s="328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78.75" thickBot="1">
      <c r="A18" s="11" t="s">
        <v>8</v>
      </c>
      <c r="B18" s="17" t="s">
        <v>10</v>
      </c>
      <c r="C18" s="18" t="s">
        <v>33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25.5">
      <c r="A19" s="64">
        <v>1</v>
      </c>
      <c r="B19" s="125" t="s">
        <v>90</v>
      </c>
      <c r="C19" s="42">
        <v>1</v>
      </c>
      <c r="D19" s="203"/>
      <c r="E19" s="211"/>
      <c r="F19" s="212"/>
      <c r="G19" s="69"/>
      <c r="H19" s="101">
        <v>15000000</v>
      </c>
      <c r="I19" s="55"/>
      <c r="J19" s="55"/>
      <c r="K19" s="55"/>
      <c r="L19" s="55"/>
      <c r="M19" s="55"/>
      <c r="N19" s="130">
        <f>SUM(G19:M19)</f>
        <v>15000000</v>
      </c>
      <c r="O19" s="135"/>
      <c r="P19" s="193" t="s">
        <v>131</v>
      </c>
      <c r="Q19" s="136"/>
    </row>
    <row r="20" spans="1:17">
      <c r="A20" s="62">
        <v>2</v>
      </c>
      <c r="B20" s="27" t="s">
        <v>205</v>
      </c>
      <c r="C20" s="36">
        <v>1</v>
      </c>
      <c r="D20" s="46"/>
      <c r="E20" s="117"/>
      <c r="F20" s="118"/>
      <c r="G20" s="101">
        <v>25000000</v>
      </c>
      <c r="H20" s="101">
        <v>5000000</v>
      </c>
      <c r="I20" s="56"/>
      <c r="J20" s="56"/>
      <c r="K20" s="56"/>
      <c r="L20" s="56"/>
      <c r="M20" s="56"/>
      <c r="N20" s="130">
        <f>SUM(G20:M20)</f>
        <v>30000000</v>
      </c>
      <c r="O20" s="130"/>
      <c r="P20" s="37" t="s">
        <v>131</v>
      </c>
      <c r="Q20" s="137"/>
    </row>
    <row r="21" spans="1:17" ht="25.5">
      <c r="A21" s="62">
        <v>3</v>
      </c>
      <c r="B21" s="27" t="s">
        <v>206</v>
      </c>
      <c r="C21" s="36">
        <v>1</v>
      </c>
      <c r="D21" s="46"/>
      <c r="E21" s="117"/>
      <c r="F21" s="118"/>
      <c r="G21" s="101">
        <v>1000000</v>
      </c>
      <c r="H21" s="101"/>
      <c r="I21" s="56"/>
      <c r="J21" s="56"/>
      <c r="K21" s="56"/>
      <c r="L21" s="56"/>
      <c r="M21" s="56"/>
      <c r="N21" s="130">
        <f>SUM(G21:M21)</f>
        <v>1000000</v>
      </c>
      <c r="O21" s="130"/>
      <c r="P21" s="37" t="s">
        <v>131</v>
      </c>
      <c r="Q21" s="137"/>
    </row>
    <row r="22" spans="1:17" ht="62.25" customHeight="1" thickBot="1">
      <c r="A22" s="138">
        <v>4</v>
      </c>
      <c r="B22" s="139" t="s">
        <v>207</v>
      </c>
      <c r="C22" s="45">
        <v>1</v>
      </c>
      <c r="D22" s="204"/>
      <c r="E22" s="213"/>
      <c r="F22" s="214"/>
      <c r="G22" s="101">
        <v>1000000</v>
      </c>
      <c r="H22" s="101"/>
      <c r="I22" s="56"/>
      <c r="J22" s="57"/>
      <c r="K22" s="57"/>
      <c r="L22" s="57"/>
      <c r="M22" s="101">
        <v>1200000</v>
      </c>
      <c r="N22" s="130">
        <f>SUM(G22:M22)</f>
        <v>2200000</v>
      </c>
      <c r="O22" s="142"/>
      <c r="P22" s="80" t="s">
        <v>131</v>
      </c>
      <c r="Q22" s="144"/>
    </row>
    <row r="23" spans="1:17" ht="24.95" customHeight="1" thickBot="1">
      <c r="A23" s="131"/>
      <c r="B23" s="132" t="s">
        <v>19</v>
      </c>
      <c r="C23" s="131"/>
      <c r="D23" s="131"/>
      <c r="E23" s="131"/>
      <c r="F23" s="131"/>
      <c r="G23" s="251">
        <f>SUM(G19:G22)</f>
        <v>27000000</v>
      </c>
      <c r="H23" s="251">
        <f>SUM(H19:H22)</f>
        <v>20000000</v>
      </c>
      <c r="I23" s="132"/>
      <c r="J23" s="132"/>
      <c r="K23" s="132"/>
      <c r="L23" s="132"/>
      <c r="M23" s="251">
        <f>SUM(M19:M22)</f>
        <v>1200000</v>
      </c>
      <c r="N23" s="252">
        <f>SUM(N19:N22)</f>
        <v>48200000</v>
      </c>
      <c r="O23" s="232">
        <f>SUM(O19:O22)</f>
        <v>0</v>
      </c>
      <c r="P23" s="131"/>
      <c r="Q23" s="131"/>
    </row>
    <row r="26" spans="1:17">
      <c r="A26" t="s">
        <v>38</v>
      </c>
    </row>
    <row r="27" spans="1:17" ht="37.5" customHeight="1" thickBot="1">
      <c r="A27" s="89"/>
      <c r="B27" s="89"/>
      <c r="H27" s="96"/>
      <c r="I27" s="96"/>
      <c r="J27" s="96"/>
      <c r="K27" s="96"/>
      <c r="L27" s="96"/>
    </row>
    <row r="28" spans="1:17">
      <c r="A28" s="116" t="s">
        <v>42</v>
      </c>
      <c r="H28" s="96"/>
      <c r="I28" s="96"/>
      <c r="J28" s="96"/>
      <c r="K28" s="96"/>
      <c r="L28" s="96"/>
    </row>
    <row r="29" spans="1:17">
      <c r="A29" t="s">
        <v>36</v>
      </c>
    </row>
    <row r="35" spans="5:7">
      <c r="E35" s="97"/>
      <c r="F35" s="97"/>
      <c r="G35" s="97"/>
    </row>
  </sheetData>
  <mergeCells count="17">
    <mergeCell ref="G12:O12"/>
    <mergeCell ref="P12:Q12"/>
    <mergeCell ref="A16:F16"/>
    <mergeCell ref="G16:O16"/>
    <mergeCell ref="P16:P18"/>
    <mergeCell ref="Q16:Q18"/>
    <mergeCell ref="G13:O14"/>
    <mergeCell ref="P13:Q15"/>
    <mergeCell ref="A14:F14"/>
    <mergeCell ref="A4:Q4"/>
    <mergeCell ref="A5:Q5"/>
    <mergeCell ref="A7:F7"/>
    <mergeCell ref="A8:F8"/>
    <mergeCell ref="A9:F9"/>
    <mergeCell ref="P7:Q7"/>
    <mergeCell ref="P6:Q6"/>
    <mergeCell ref="P8:Q8"/>
  </mergeCells>
  <phoneticPr fontId="7" type="noConversion"/>
  <printOptions horizontalCentered="1" verticalCentered="1"/>
  <pageMargins left="0.19685039370078741" right="0.35433070866141736" top="0.19685039370078741" bottom="0.19685039370078741" header="0" footer="0"/>
  <pageSetup scale="47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zoomScale="50" zoomScaleNormal="70" zoomScaleSheetLayoutView="50" workbookViewId="0">
      <selection activeCell="P13" sqref="P13:Q15"/>
    </sheetView>
  </sheetViews>
  <sheetFormatPr baseColWidth="10" defaultRowHeight="12.75"/>
  <cols>
    <col min="1" max="1" width="4.140625" customWidth="1"/>
    <col min="2" max="2" width="46.28515625" customWidth="1"/>
    <col min="3" max="3" width="13.7109375" customWidth="1"/>
    <col min="4" max="4" width="12" customWidth="1"/>
    <col min="5" max="5" width="13.42578125" customWidth="1"/>
    <col min="6" max="6" width="17.85546875" customWidth="1"/>
    <col min="7" max="7" width="18.7109375" customWidth="1"/>
    <col min="8" max="8" width="16.7109375" bestFit="1" customWidth="1"/>
    <col min="9" max="13" width="7.7109375" customWidth="1"/>
    <col min="14" max="14" width="18.42578125" bestFit="1" customWidth="1"/>
    <col min="15" max="15" width="23" customWidth="1"/>
    <col min="16" max="16" width="21.85546875" customWidth="1"/>
    <col min="17" max="17" width="23.570312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AMBIENTAL!A5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101</v>
      </c>
      <c r="Q7" s="293"/>
    </row>
    <row r="8" spans="1:17" ht="20.100000000000001" customHeight="1">
      <c r="A8" s="291" t="str">
        <f>AMBIENTAL!A8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AMBIENTAL!A9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88" t="str">
        <f>AMBIENTAL!I9</f>
        <v>ENERO  2012</v>
      </c>
      <c r="P9" t="str">
        <f>A28</f>
        <v>ARQ. LUIS FERNANDO QUESADA SALTARIN</v>
      </c>
    </row>
    <row r="11" spans="1:17" ht="13.5" thickBot="1"/>
    <row r="12" spans="1:17" ht="20.100000000000001" customHeight="1">
      <c r="A12" s="1" t="str">
        <f>AMBIENTAL!A12</f>
        <v>EJE / ÁREA/ DIMENSIÓN: DESARROLLO URBANO Y AMBIENTAL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20.100000000000001" customHeight="1">
      <c r="A13" s="4" t="s">
        <v>201</v>
      </c>
      <c r="B13" s="5"/>
      <c r="C13" s="5"/>
      <c r="D13" s="5"/>
      <c r="E13" s="5"/>
      <c r="F13" s="6"/>
      <c r="G13" s="318" t="s">
        <v>98</v>
      </c>
      <c r="H13" s="319"/>
      <c r="I13" s="319"/>
      <c r="J13" s="319"/>
      <c r="K13" s="319"/>
      <c r="L13" s="319"/>
      <c r="M13" s="319"/>
      <c r="N13" s="319"/>
      <c r="O13" s="320"/>
      <c r="P13" s="324"/>
      <c r="Q13" s="325"/>
    </row>
    <row r="14" spans="1:17" ht="13.5" thickBot="1">
      <c r="A14" s="315" t="s">
        <v>96</v>
      </c>
      <c r="B14" s="316"/>
      <c r="C14" s="316"/>
      <c r="D14" s="316"/>
      <c r="E14" s="316"/>
      <c r="F14" s="317"/>
      <c r="G14" s="321"/>
      <c r="H14" s="322"/>
      <c r="I14" s="322"/>
      <c r="J14" s="322"/>
      <c r="K14" s="322"/>
      <c r="L14" s="322"/>
      <c r="M14" s="322"/>
      <c r="N14" s="322"/>
      <c r="O14" s="323"/>
      <c r="P14" s="326"/>
      <c r="Q14" s="325"/>
    </row>
    <row r="15" spans="1:17" ht="13.5" thickBot="1">
      <c r="A15" s="116" t="s">
        <v>97</v>
      </c>
      <c r="B15" s="22"/>
      <c r="P15" s="327"/>
      <c r="Q15" s="328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258"/>
      <c r="B17" s="15"/>
      <c r="C17" s="15"/>
      <c r="D17" s="15"/>
      <c r="E17" s="15"/>
      <c r="F17" s="257"/>
      <c r="G17" s="258"/>
      <c r="H17" s="15"/>
      <c r="I17" s="15"/>
      <c r="J17" s="15"/>
      <c r="K17" s="15"/>
      <c r="L17" s="15"/>
      <c r="M17" s="15"/>
      <c r="N17" s="15"/>
      <c r="O17" s="257"/>
      <c r="P17" s="299"/>
      <c r="Q17" s="300"/>
    </row>
    <row r="18" spans="1:17" ht="78.75" thickBot="1">
      <c r="A18" s="254" t="s">
        <v>8</v>
      </c>
      <c r="B18" s="17" t="s">
        <v>10</v>
      </c>
      <c r="C18" s="18" t="s">
        <v>33</v>
      </c>
      <c r="D18" s="18" t="s">
        <v>27</v>
      </c>
      <c r="E18" s="256" t="s">
        <v>28</v>
      </c>
      <c r="F18" s="255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25.5">
      <c r="A19" s="64">
        <v>1</v>
      </c>
      <c r="B19" s="125" t="s">
        <v>202</v>
      </c>
      <c r="C19" s="42">
        <v>1</v>
      </c>
      <c r="D19" s="203"/>
      <c r="E19" s="211"/>
      <c r="F19" s="212"/>
      <c r="G19" s="69">
        <v>1000000</v>
      </c>
      <c r="H19" s="55"/>
      <c r="I19" s="55"/>
      <c r="J19" s="55"/>
      <c r="K19" s="55"/>
      <c r="L19" s="55"/>
      <c r="M19" s="55"/>
      <c r="N19" s="135">
        <f>G19</f>
        <v>1000000</v>
      </c>
      <c r="O19" s="135"/>
      <c r="P19" s="128" t="s">
        <v>32</v>
      </c>
      <c r="Q19" s="136"/>
    </row>
    <row r="20" spans="1:17" ht="25.5">
      <c r="A20" s="62">
        <v>2</v>
      </c>
      <c r="B20" s="27" t="s">
        <v>203</v>
      </c>
      <c r="C20" s="36">
        <v>1</v>
      </c>
      <c r="D20" s="46"/>
      <c r="E20" s="117"/>
      <c r="F20" s="118"/>
      <c r="G20" s="101">
        <v>2000000</v>
      </c>
      <c r="H20" s="56"/>
      <c r="I20" s="56"/>
      <c r="J20" s="56"/>
      <c r="K20" s="56"/>
      <c r="L20" s="56"/>
      <c r="M20" s="56"/>
      <c r="N20" s="130">
        <f>G20</f>
        <v>2000000</v>
      </c>
      <c r="O20" s="130"/>
      <c r="P20" s="24" t="str">
        <f>P19</f>
        <v>SECRETARIA DE GOBIERNO</v>
      </c>
      <c r="Q20" s="137"/>
    </row>
    <row r="21" spans="1:17" ht="25.5">
      <c r="A21" s="62">
        <v>3</v>
      </c>
      <c r="B21" s="27" t="s">
        <v>204</v>
      </c>
      <c r="C21" s="36">
        <v>1</v>
      </c>
      <c r="D21" s="46"/>
      <c r="E21" s="117"/>
      <c r="F21" s="118"/>
      <c r="G21" s="101">
        <v>2000000</v>
      </c>
      <c r="H21" s="56"/>
      <c r="I21" s="56"/>
      <c r="J21" s="56"/>
      <c r="K21" s="56"/>
      <c r="L21" s="56"/>
      <c r="M21" s="56"/>
      <c r="N21" s="130">
        <f>G21</f>
        <v>2000000</v>
      </c>
      <c r="O21" s="130"/>
      <c r="P21" s="24" t="str">
        <f>P20</f>
        <v>SECRETARIA DE GOBIERNO</v>
      </c>
      <c r="Q21" s="137"/>
    </row>
    <row r="22" spans="1:17" ht="62.25" customHeight="1" thickBot="1">
      <c r="A22" s="138">
        <v>4</v>
      </c>
      <c r="B22" s="139"/>
      <c r="C22" s="45"/>
      <c r="D22" s="204"/>
      <c r="E22" s="213"/>
      <c r="F22" s="214"/>
      <c r="G22" s="141"/>
      <c r="H22" s="141"/>
      <c r="I22" s="57"/>
      <c r="J22" s="57"/>
      <c r="K22" s="57"/>
      <c r="L22" s="57"/>
      <c r="M22" s="57"/>
      <c r="N22" s="142"/>
      <c r="O22" s="142"/>
      <c r="P22" s="80"/>
      <c r="Q22" s="144"/>
    </row>
    <row r="23" spans="1:17" ht="24.95" customHeight="1" thickBot="1">
      <c r="A23" s="131"/>
      <c r="B23" s="132" t="s">
        <v>19</v>
      </c>
      <c r="C23" s="131"/>
      <c r="D23" s="131"/>
      <c r="E23" s="131"/>
      <c r="F23" s="131"/>
      <c r="G23" s="251">
        <f>SUM(G19:G22)</f>
        <v>5000000</v>
      </c>
      <c r="H23" s="251">
        <f>SUM(H19:H22)</f>
        <v>0</v>
      </c>
      <c r="I23" s="132"/>
      <c r="J23" s="132"/>
      <c r="K23" s="132"/>
      <c r="L23" s="132"/>
      <c r="M23" s="132"/>
      <c r="N23" s="252">
        <f>SUM(N19:N22)</f>
        <v>5000000</v>
      </c>
      <c r="O23" s="232">
        <f>SUM(O19:O22)</f>
        <v>0</v>
      </c>
      <c r="P23" s="131"/>
      <c r="Q23" s="131"/>
    </row>
    <row r="26" spans="1:17">
      <c r="A26" t="s">
        <v>38</v>
      </c>
    </row>
    <row r="27" spans="1:17" ht="37.5" customHeight="1" thickBot="1">
      <c r="A27" s="89"/>
      <c r="B27" s="89"/>
      <c r="H27" s="96"/>
      <c r="I27" s="96"/>
      <c r="J27" s="96"/>
      <c r="K27" s="96"/>
      <c r="L27" s="96"/>
    </row>
    <row r="28" spans="1:17">
      <c r="A28" s="116" t="s">
        <v>42</v>
      </c>
      <c r="H28" s="96"/>
      <c r="I28" s="96"/>
      <c r="J28" s="96"/>
      <c r="K28" s="96"/>
      <c r="L28" s="96"/>
    </row>
    <row r="29" spans="1:17">
      <c r="A29" t="s">
        <v>36</v>
      </c>
    </row>
    <row r="35" spans="5:7">
      <c r="E35" s="97"/>
      <c r="F35" s="97"/>
      <c r="G35" s="97"/>
    </row>
  </sheetData>
  <mergeCells count="17">
    <mergeCell ref="A8:F8"/>
    <mergeCell ref="P8:Q8"/>
    <mergeCell ref="A4:Q4"/>
    <mergeCell ref="A5:Q5"/>
    <mergeCell ref="P6:Q6"/>
    <mergeCell ref="A7:F7"/>
    <mergeCell ref="P7:Q7"/>
    <mergeCell ref="A16:F16"/>
    <mergeCell ref="G16:O16"/>
    <mergeCell ref="P16:P18"/>
    <mergeCell ref="Q16:Q18"/>
    <mergeCell ref="A9:F9"/>
    <mergeCell ref="G12:O12"/>
    <mergeCell ref="P12:Q12"/>
    <mergeCell ref="G13:O14"/>
    <mergeCell ref="P13:Q15"/>
    <mergeCell ref="A14:F14"/>
  </mergeCells>
  <printOptions horizontalCentered="1" verticalCentered="1"/>
  <pageMargins left="0.19685039370078741" right="0.35433070866141736" top="0.19685039370078741" bottom="0.19685039370078741" header="0" footer="0"/>
  <pageSetup scale="49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Q30"/>
  <sheetViews>
    <sheetView view="pageBreakPreview" zoomScale="50" zoomScaleNormal="75" zoomScaleSheetLayoutView="50" workbookViewId="0">
      <selection activeCell="A13" sqref="A13"/>
    </sheetView>
  </sheetViews>
  <sheetFormatPr baseColWidth="10" defaultRowHeight="12.75"/>
  <cols>
    <col min="1" max="1" width="4.140625" customWidth="1"/>
    <col min="2" max="2" width="46.28515625" customWidth="1"/>
    <col min="3" max="3" width="13.7109375" customWidth="1"/>
    <col min="4" max="4" width="12" customWidth="1"/>
    <col min="5" max="5" width="13.42578125" customWidth="1"/>
    <col min="6" max="6" width="17.85546875" customWidth="1"/>
    <col min="7" max="7" width="15" customWidth="1"/>
    <col min="8" max="8" width="14.5703125" customWidth="1"/>
    <col min="9" max="13" width="7.7109375" customWidth="1"/>
    <col min="14" max="14" width="17.7109375" customWidth="1"/>
    <col min="15" max="15" width="15.42578125" bestFit="1" customWidth="1"/>
    <col min="16" max="16" width="24.28515625" customWidth="1"/>
    <col min="17" max="17" width="21.570312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'AGRICOLA '!A5:Q5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100</v>
      </c>
      <c r="Q7" s="293"/>
    </row>
    <row r="8" spans="1:17" ht="20.100000000000001" customHeight="1">
      <c r="A8" s="291" t="str">
        <f>'AGRICOLA '!A8:F8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'AGRICOLA '!A9:F9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88" t="str">
        <f>'AGRICOLA '!I9</f>
        <v>ENERO  2012</v>
      </c>
      <c r="P9" t="str">
        <f>'PREVENCION Y ATENCION DE DESAST'!A28</f>
        <v>ARQ. LUIS FERNANDO QUESADA SALTARIN</v>
      </c>
    </row>
    <row r="11" spans="1:17" ht="13.5" thickBot="1"/>
    <row r="12" spans="1:17" ht="20.100000000000001" customHeight="1">
      <c r="A12" s="1" t="str">
        <f>'AGRICOLA '!A12</f>
        <v>EJE / ÁREA/ DIMENSIÓN: DESARROLLO URBANO Y AMBIENTAL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15.75" customHeight="1">
      <c r="A13" s="4" t="s">
        <v>92</v>
      </c>
      <c r="B13" s="5"/>
      <c r="C13" s="5"/>
      <c r="D13" s="5"/>
      <c r="E13" s="5"/>
      <c r="F13" s="6"/>
      <c r="G13" s="332" t="s">
        <v>91</v>
      </c>
      <c r="H13" s="333"/>
      <c r="I13" s="333"/>
      <c r="J13" s="333"/>
      <c r="K13" s="333"/>
      <c r="L13" s="333"/>
      <c r="M13" s="333"/>
      <c r="N13" s="333"/>
      <c r="O13" s="334"/>
      <c r="P13" s="324" t="s">
        <v>94</v>
      </c>
      <c r="Q13" s="325"/>
    </row>
    <row r="14" spans="1:17" ht="24" customHeight="1">
      <c r="A14" s="329" t="s">
        <v>93</v>
      </c>
      <c r="B14" s="330"/>
      <c r="C14" s="330"/>
      <c r="D14" s="330"/>
      <c r="E14" s="330"/>
      <c r="F14" s="331"/>
      <c r="G14" s="332"/>
      <c r="H14" s="333"/>
      <c r="I14" s="333"/>
      <c r="J14" s="333"/>
      <c r="K14" s="333"/>
      <c r="L14" s="333"/>
      <c r="M14" s="333"/>
      <c r="N14" s="333"/>
      <c r="O14" s="334"/>
      <c r="P14" s="326"/>
      <c r="Q14" s="325"/>
    </row>
    <row r="15" spans="1:17" ht="15.75" customHeight="1" thickBot="1">
      <c r="A15" s="316" t="s">
        <v>53</v>
      </c>
      <c r="B15" s="316"/>
      <c r="C15" s="316"/>
      <c r="D15" s="316"/>
      <c r="E15" s="316"/>
      <c r="F15" s="316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98.25" customHeight="1" thickBot="1">
      <c r="A18" s="11" t="s">
        <v>8</v>
      </c>
      <c r="B18" s="17" t="s">
        <v>10</v>
      </c>
      <c r="C18" s="18" t="s">
        <v>11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25.5">
      <c r="A19" s="64">
        <v>1</v>
      </c>
      <c r="B19" s="125" t="s">
        <v>196</v>
      </c>
      <c r="C19" s="42"/>
      <c r="D19" s="46"/>
      <c r="E19" s="117"/>
      <c r="F19" s="118"/>
      <c r="G19" s="69">
        <v>4000000</v>
      </c>
      <c r="H19" s="55"/>
      <c r="I19" s="55"/>
      <c r="J19" s="55"/>
      <c r="K19" s="55"/>
      <c r="L19" s="55"/>
      <c r="M19" s="55"/>
      <c r="N19" s="135">
        <f>G19</f>
        <v>4000000</v>
      </c>
      <c r="O19" s="135">
        <v>0</v>
      </c>
      <c r="P19" s="55" t="s">
        <v>26</v>
      </c>
      <c r="Q19" s="136"/>
    </row>
    <row r="20" spans="1:17" ht="50.25" customHeight="1">
      <c r="A20" s="62">
        <v>2</v>
      </c>
      <c r="B20" s="27" t="s">
        <v>197</v>
      </c>
      <c r="C20" s="36"/>
      <c r="D20" s="46"/>
      <c r="E20" s="117"/>
      <c r="F20" s="118"/>
      <c r="G20" s="101">
        <v>6000000</v>
      </c>
      <c r="H20" s="56"/>
      <c r="I20" s="56"/>
      <c r="J20" s="56"/>
      <c r="K20" s="56"/>
      <c r="L20" s="56"/>
      <c r="M20" s="56"/>
      <c r="N20" s="130">
        <f>G20</f>
        <v>6000000</v>
      </c>
      <c r="O20" s="130">
        <v>0</v>
      </c>
      <c r="P20" s="56" t="s">
        <v>26</v>
      </c>
      <c r="Q20" s="137"/>
    </row>
    <row r="21" spans="1:17" ht="54" customHeight="1">
      <c r="A21" s="62">
        <v>3</v>
      </c>
      <c r="B21" s="27" t="s">
        <v>198</v>
      </c>
      <c r="C21" s="36"/>
      <c r="D21" s="46"/>
      <c r="E21" s="117"/>
      <c r="F21" s="118"/>
      <c r="G21" s="101">
        <v>3000000</v>
      </c>
      <c r="H21" s="56"/>
      <c r="I21" s="56"/>
      <c r="J21" s="56"/>
      <c r="K21" s="56"/>
      <c r="L21" s="56"/>
      <c r="M21" s="56"/>
      <c r="N21" s="130">
        <f>G21</f>
        <v>3000000</v>
      </c>
      <c r="O21" s="130">
        <v>0</v>
      </c>
      <c r="P21" s="56" t="s">
        <v>26</v>
      </c>
      <c r="Q21" s="137"/>
    </row>
    <row r="22" spans="1:17" ht="36" customHeight="1">
      <c r="A22" s="241">
        <v>4</v>
      </c>
      <c r="B22" s="242" t="s">
        <v>199</v>
      </c>
      <c r="C22" s="243"/>
      <c r="D22" s="244"/>
      <c r="E22" s="245"/>
      <c r="F22" s="246"/>
      <c r="G22" s="247">
        <f>41000000</f>
        <v>41000000</v>
      </c>
      <c r="H22" s="247">
        <v>10000000</v>
      </c>
      <c r="I22" s="248"/>
      <c r="J22" s="248"/>
      <c r="K22" s="248"/>
      <c r="L22" s="248"/>
      <c r="M22" s="248"/>
      <c r="N22" s="130">
        <f>SUM(G22:M22)</f>
        <v>51000000</v>
      </c>
      <c r="O22" s="249"/>
      <c r="P22" s="56" t="s">
        <v>26</v>
      </c>
      <c r="Q22" s="250"/>
    </row>
    <row r="23" spans="1:17" ht="16.5" customHeight="1" thickBot="1">
      <c r="A23" s="138">
        <v>5</v>
      </c>
      <c r="B23" s="143" t="s">
        <v>200</v>
      </c>
      <c r="C23" s="45"/>
      <c r="D23" s="53"/>
      <c r="E23" s="140"/>
      <c r="F23" s="140"/>
      <c r="G23" s="141">
        <v>10000000</v>
      </c>
      <c r="H23" s="57"/>
      <c r="I23" s="57"/>
      <c r="J23" s="57"/>
      <c r="K23" s="57"/>
      <c r="L23" s="57"/>
      <c r="M23" s="57"/>
      <c r="N23" s="130">
        <f>SUM(G23:M23)</f>
        <v>10000000</v>
      </c>
      <c r="O23" s="142"/>
      <c r="P23" s="57"/>
      <c r="Q23" s="144"/>
    </row>
    <row r="24" spans="1:17" ht="24.95" customHeight="1" thickBot="1">
      <c r="A24" s="90"/>
      <c r="B24" s="147" t="s">
        <v>19</v>
      </c>
      <c r="C24" s="148"/>
      <c r="D24" s="148"/>
      <c r="E24" s="148"/>
      <c r="F24" s="148"/>
      <c r="G24" s="149">
        <f>SUM(G19:G23)</f>
        <v>64000000</v>
      </c>
      <c r="H24" s="149">
        <f>SUM(H19:H22)</f>
        <v>10000000</v>
      </c>
      <c r="I24" s="150"/>
      <c r="J24" s="150"/>
      <c r="K24" s="150"/>
      <c r="L24" s="150"/>
      <c r="M24" s="150"/>
      <c r="N24" s="151">
        <f>SUM(N19:N22)</f>
        <v>64000000</v>
      </c>
      <c r="O24" s="151">
        <v>0</v>
      </c>
      <c r="P24" s="131"/>
      <c r="Q24" s="131"/>
    </row>
    <row r="27" spans="1:17">
      <c r="A27" t="s">
        <v>38</v>
      </c>
    </row>
    <row r="28" spans="1:17" ht="13.5" thickBot="1">
      <c r="H28" s="96"/>
      <c r="I28" s="96"/>
      <c r="J28" s="96"/>
      <c r="K28" s="96"/>
      <c r="L28" s="96"/>
      <c r="M28" s="96"/>
    </row>
    <row r="29" spans="1:17">
      <c r="A29" s="94" t="str">
        <f>P9</f>
        <v>ARQ. LUIS FERNANDO QUESADA SALTARIN</v>
      </c>
      <c r="B29" s="94"/>
      <c r="H29" s="96"/>
      <c r="I29" s="96"/>
      <c r="J29" s="96"/>
      <c r="K29" s="96"/>
      <c r="L29" s="96"/>
      <c r="M29" s="96"/>
    </row>
    <row r="30" spans="1:17">
      <c r="A30" t="s">
        <v>37</v>
      </c>
    </row>
  </sheetData>
  <mergeCells count="18">
    <mergeCell ref="G12:O12"/>
    <mergeCell ref="P12:Q12"/>
    <mergeCell ref="A16:F16"/>
    <mergeCell ref="G16:O16"/>
    <mergeCell ref="P16:P18"/>
    <mergeCell ref="Q16:Q18"/>
    <mergeCell ref="A14:F14"/>
    <mergeCell ref="G13:O14"/>
    <mergeCell ref="P13:Q14"/>
    <mergeCell ref="A15:F15"/>
    <mergeCell ref="A4:Q4"/>
    <mergeCell ref="A5:Q5"/>
    <mergeCell ref="A7:F7"/>
    <mergeCell ref="A8:F8"/>
    <mergeCell ref="A9:F9"/>
    <mergeCell ref="P7:Q7"/>
    <mergeCell ref="P6:Q6"/>
    <mergeCell ref="P8:Q8"/>
  </mergeCells>
  <phoneticPr fontId="7" type="noConversion"/>
  <printOptions horizontalCentered="1" verticalCentered="1"/>
  <pageMargins left="0.19685039370078741" right="0.35433070866141736" top="0.27559055118110237" bottom="0.19685039370078741" header="0" footer="0"/>
  <pageSetup scale="51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Q32"/>
  <sheetViews>
    <sheetView view="pageBreakPreview" zoomScale="50" zoomScaleNormal="75" zoomScaleSheetLayoutView="50" workbookViewId="0">
      <selection activeCell="A9" sqref="A9:F9"/>
    </sheetView>
  </sheetViews>
  <sheetFormatPr baseColWidth="10" defaultRowHeight="12.75"/>
  <cols>
    <col min="1" max="1" width="6" customWidth="1"/>
    <col min="2" max="2" width="36.28515625" customWidth="1"/>
    <col min="3" max="3" width="15.5703125" customWidth="1"/>
    <col min="4" max="4" width="12.85546875" customWidth="1"/>
    <col min="5" max="5" width="16.85546875" customWidth="1"/>
    <col min="6" max="6" width="14.85546875" customWidth="1"/>
    <col min="7" max="7" width="19.5703125" customWidth="1"/>
    <col min="8" max="8" width="18" customWidth="1"/>
    <col min="9" max="9" width="8" customWidth="1"/>
    <col min="10" max="10" width="7.140625" customWidth="1"/>
    <col min="11" max="11" width="6.7109375" customWidth="1"/>
    <col min="12" max="12" width="8.28515625" customWidth="1"/>
    <col min="13" max="13" width="15.28515625" customWidth="1"/>
    <col min="14" max="14" width="23.85546875" customWidth="1"/>
    <col min="15" max="15" width="19.5703125" customWidth="1"/>
    <col min="16" max="16" width="26.7109375" customWidth="1"/>
    <col min="17" max="17" width="22.570312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'SERVICIOS PUBLICOS'!A5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89</v>
      </c>
      <c r="Q7" s="293"/>
    </row>
    <row r="8" spans="1:17" ht="20.100000000000001" customHeight="1">
      <c r="A8" s="291" t="str">
        <f>'VIAS Y TRANSPORTE'!A8:F8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'VIAS Y TRANSPORTE'!A9:F9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88" t="str">
        <f>'SERVICIOS PUBLICOS'!I9</f>
        <v>ENERO  2012</v>
      </c>
      <c r="J9" s="92"/>
      <c r="K9" s="92"/>
      <c r="L9" s="92"/>
      <c r="M9" s="92"/>
      <c r="N9" s="92"/>
      <c r="O9" s="92"/>
      <c r="P9" t="str">
        <f>'VIAS Y TRANSPORTE'!P9</f>
        <v>ARQ.  LUIS FERNANDO QUESADA SALTARIN</v>
      </c>
    </row>
    <row r="11" spans="1:17" ht="13.5" thickBot="1"/>
    <row r="12" spans="1:17" ht="20.100000000000001" customHeight="1">
      <c r="A12" s="1" t="str">
        <f>'VIAS Y TRANSPORTE'!A12</f>
        <v>EJE / ÁREA/ DIMENSIÓN: DESARROLLO URBANO Y AMBIENTAL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14.25" customHeight="1">
      <c r="A13" s="4"/>
      <c r="B13" s="5"/>
      <c r="C13" s="5"/>
      <c r="D13" s="5"/>
      <c r="E13" s="5"/>
      <c r="F13" s="6"/>
      <c r="G13" s="335" t="s">
        <v>87</v>
      </c>
      <c r="H13" s="336"/>
      <c r="I13" s="336"/>
      <c r="J13" s="336"/>
      <c r="K13" s="336"/>
      <c r="L13" s="336"/>
      <c r="M13" s="336"/>
      <c r="N13" s="336"/>
      <c r="O13" s="337"/>
      <c r="P13" s="310" t="s">
        <v>88</v>
      </c>
      <c r="Q13" s="311"/>
    </row>
    <row r="14" spans="1:17" ht="13.5" thickBot="1">
      <c r="A14" s="341" t="s">
        <v>85</v>
      </c>
      <c r="B14" s="342"/>
      <c r="C14" s="342"/>
      <c r="D14" s="342"/>
      <c r="E14" s="342"/>
      <c r="F14" s="343"/>
      <c r="G14" s="338"/>
      <c r="H14" s="339"/>
      <c r="I14" s="339"/>
      <c r="J14" s="339"/>
      <c r="K14" s="339"/>
      <c r="L14" s="339"/>
      <c r="M14" s="339"/>
      <c r="N14" s="339"/>
      <c r="O14" s="340"/>
      <c r="P14" s="313"/>
      <c r="Q14" s="314"/>
    </row>
    <row r="15" spans="1:17" ht="13.5" thickBot="1">
      <c r="A15" s="344" t="s">
        <v>86</v>
      </c>
      <c r="B15" s="344"/>
      <c r="C15" s="344"/>
      <c r="D15" s="344"/>
      <c r="E15" s="344"/>
      <c r="F15" s="344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86.25" customHeight="1" thickBot="1">
      <c r="A18" s="11" t="s">
        <v>8</v>
      </c>
      <c r="B18" s="17" t="s">
        <v>10</v>
      </c>
      <c r="C18" s="18" t="s">
        <v>33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64.5" customHeight="1">
      <c r="A19" s="164">
        <v>1</v>
      </c>
      <c r="B19" s="126" t="s">
        <v>189</v>
      </c>
      <c r="C19" s="128"/>
      <c r="D19" s="203"/>
      <c r="E19" s="211"/>
      <c r="F19" s="212"/>
      <c r="G19" s="165">
        <v>15000000</v>
      </c>
      <c r="H19" s="166"/>
      <c r="I19" s="166"/>
      <c r="J19" s="166"/>
      <c r="K19" s="166"/>
      <c r="L19" s="166"/>
      <c r="M19" s="166"/>
      <c r="N19" s="165">
        <f>G19</f>
        <v>15000000</v>
      </c>
      <c r="O19" s="165"/>
      <c r="P19" s="128" t="s">
        <v>24</v>
      </c>
      <c r="Q19" s="136"/>
    </row>
    <row r="20" spans="1:17" ht="42" customHeight="1">
      <c r="A20" s="107">
        <v>2</v>
      </c>
      <c r="B20" s="108" t="s">
        <v>190</v>
      </c>
      <c r="C20" s="24"/>
      <c r="D20" s="46"/>
      <c r="E20" s="117"/>
      <c r="F20" s="118"/>
      <c r="G20" s="26">
        <v>5000000</v>
      </c>
      <c r="H20" s="238"/>
      <c r="I20" s="238"/>
      <c r="J20" s="238"/>
      <c r="K20" s="238"/>
      <c r="L20" s="238"/>
      <c r="M20" s="238"/>
      <c r="N20" s="26">
        <f>G20</f>
        <v>5000000</v>
      </c>
      <c r="O20" s="26"/>
      <c r="P20" s="24" t="s">
        <v>24</v>
      </c>
      <c r="Q20" s="107"/>
    </row>
    <row r="21" spans="1:17" ht="42" customHeight="1">
      <c r="A21" s="107">
        <v>3</v>
      </c>
      <c r="B21" s="108" t="s">
        <v>191</v>
      </c>
      <c r="C21" s="24"/>
      <c r="D21" s="46"/>
      <c r="E21" s="117"/>
      <c r="F21" s="118"/>
      <c r="G21" s="26">
        <v>7000000</v>
      </c>
      <c r="H21" s="238"/>
      <c r="I21" s="238"/>
      <c r="J21" s="238"/>
      <c r="K21" s="238"/>
      <c r="L21" s="238"/>
      <c r="M21" s="238"/>
      <c r="N21" s="26">
        <f>G21</f>
        <v>7000000</v>
      </c>
      <c r="O21" s="26"/>
      <c r="P21" s="24" t="s">
        <v>24</v>
      </c>
      <c r="Q21" s="107"/>
    </row>
    <row r="22" spans="1:17" ht="42" customHeight="1">
      <c r="A22" s="24">
        <v>4</v>
      </c>
      <c r="B22" s="108" t="s">
        <v>192</v>
      </c>
      <c r="C22" s="24"/>
      <c r="D22" s="46"/>
      <c r="E22" s="117"/>
      <c r="F22" s="118"/>
      <c r="G22" s="26">
        <v>12000000</v>
      </c>
      <c r="H22" s="238"/>
      <c r="I22" s="238"/>
      <c r="J22" s="238"/>
      <c r="K22" s="238"/>
      <c r="L22" s="238"/>
      <c r="M22" s="238"/>
      <c r="N22" s="26">
        <f t="shared" ref="N22:N24" si="0">G22</f>
        <v>12000000</v>
      </c>
      <c r="O22" s="26"/>
      <c r="P22" s="24"/>
      <c r="Q22" s="107"/>
    </row>
    <row r="23" spans="1:17" ht="60" customHeight="1">
      <c r="A23" s="24">
        <v>5</v>
      </c>
      <c r="B23" s="108" t="s">
        <v>193</v>
      </c>
      <c r="C23" s="24"/>
      <c r="D23" s="46"/>
      <c r="E23" s="117"/>
      <c r="F23" s="118"/>
      <c r="G23" s="26">
        <v>32000000</v>
      </c>
      <c r="H23" s="238"/>
      <c r="I23" s="238"/>
      <c r="J23" s="238"/>
      <c r="K23" s="238"/>
      <c r="L23" s="238"/>
      <c r="M23" s="238"/>
      <c r="N23" s="26">
        <f t="shared" si="0"/>
        <v>32000000</v>
      </c>
      <c r="O23" s="26"/>
      <c r="P23" s="24"/>
      <c r="Q23" s="107"/>
    </row>
    <row r="24" spans="1:17" ht="54" customHeight="1">
      <c r="A24" s="24">
        <v>6</v>
      </c>
      <c r="B24" s="108" t="s">
        <v>194</v>
      </c>
      <c r="C24" s="24"/>
      <c r="D24" s="46"/>
      <c r="E24" s="117"/>
      <c r="F24" s="118"/>
      <c r="G24" s="26">
        <v>12000000</v>
      </c>
      <c r="H24" s="238"/>
      <c r="I24" s="238"/>
      <c r="J24" s="238"/>
      <c r="K24" s="238"/>
      <c r="L24" s="238"/>
      <c r="M24" s="238"/>
      <c r="N24" s="26">
        <f t="shared" si="0"/>
        <v>12000000</v>
      </c>
      <c r="O24" s="26"/>
      <c r="P24" s="24"/>
      <c r="Q24" s="107"/>
    </row>
    <row r="25" spans="1:17" ht="54" customHeight="1">
      <c r="A25" s="283">
        <v>7</v>
      </c>
      <c r="B25" s="281" t="s">
        <v>195</v>
      </c>
      <c r="C25" s="282"/>
      <c r="D25" s="155"/>
      <c r="E25" s="227"/>
      <c r="F25" s="229"/>
      <c r="G25" s="284">
        <v>21000000</v>
      </c>
      <c r="H25" s="284">
        <v>10000000</v>
      </c>
      <c r="I25" s="285"/>
      <c r="J25" s="285"/>
      <c r="K25" s="285"/>
      <c r="L25" s="285"/>
      <c r="M25" s="285"/>
      <c r="N25" s="284">
        <f>SUM(G25:M25)</f>
        <v>31000000</v>
      </c>
      <c r="O25" s="284"/>
      <c r="P25" s="282"/>
      <c r="Q25" s="286"/>
    </row>
    <row r="26" spans="1:17" ht="13.5" thickBot="1">
      <c r="A26" s="152"/>
      <c r="B26" s="153" t="s">
        <v>19</v>
      </c>
      <c r="C26" s="154"/>
      <c r="D26" s="155"/>
      <c r="E26" s="156"/>
      <c r="F26" s="157"/>
      <c r="G26" s="158">
        <f>SUM(G19:G25)</f>
        <v>104000000</v>
      </c>
      <c r="H26" s="158">
        <f>SUM(H19:H25)</f>
        <v>10000000</v>
      </c>
      <c r="I26" s="159"/>
      <c r="J26" s="159"/>
      <c r="K26" s="159"/>
      <c r="L26" s="159"/>
      <c r="M26" s="160"/>
      <c r="N26" s="161">
        <f>SUM(N19:N25)</f>
        <v>114000000</v>
      </c>
      <c r="O26" s="159"/>
      <c r="P26" s="162"/>
      <c r="Q26" s="163"/>
    </row>
    <row r="27" spans="1:17" ht="13.5" thickTop="1"/>
    <row r="29" spans="1:17">
      <c r="A29" t="s">
        <v>38</v>
      </c>
    </row>
    <row r="30" spans="1:17" ht="13.5" thickBot="1">
      <c r="H30" s="96"/>
      <c r="I30" s="96"/>
      <c r="J30" s="96"/>
      <c r="K30" s="96"/>
      <c r="L30" s="96"/>
      <c r="M30" s="96"/>
    </row>
    <row r="31" spans="1:17">
      <c r="A31" s="94" t="str">
        <f>P9</f>
        <v>ARQ.  LUIS FERNANDO QUESADA SALTARIN</v>
      </c>
      <c r="B31" s="94"/>
      <c r="H31" s="96"/>
      <c r="I31" s="96"/>
      <c r="J31" s="96"/>
      <c r="K31" s="96"/>
      <c r="L31" s="96"/>
      <c r="M31" s="96"/>
    </row>
    <row r="32" spans="1:17">
      <c r="A32" t="s">
        <v>37</v>
      </c>
    </row>
  </sheetData>
  <mergeCells count="18">
    <mergeCell ref="A9:F9"/>
    <mergeCell ref="P7:Q7"/>
    <mergeCell ref="P6:Q6"/>
    <mergeCell ref="P8:Q8"/>
    <mergeCell ref="A4:Q4"/>
    <mergeCell ref="A5:Q5"/>
    <mergeCell ref="A7:F7"/>
    <mergeCell ref="A8:F8"/>
    <mergeCell ref="G12:O12"/>
    <mergeCell ref="P12:Q12"/>
    <mergeCell ref="A16:F16"/>
    <mergeCell ref="G16:O16"/>
    <mergeCell ref="P16:P18"/>
    <mergeCell ref="Q16:Q18"/>
    <mergeCell ref="G13:O14"/>
    <mergeCell ref="P13:Q14"/>
    <mergeCell ref="A14:F14"/>
    <mergeCell ref="A15:F15"/>
  </mergeCells>
  <phoneticPr fontId="7" type="noConversion"/>
  <printOptions horizontalCentered="1" verticalCentered="1"/>
  <pageMargins left="0.19685039370078741" right="0.35433070866141736" top="7.874015748031496E-2" bottom="0.19685039370078741" header="0" footer="0"/>
  <pageSetup scale="47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Q31"/>
  <sheetViews>
    <sheetView view="pageBreakPreview" zoomScale="50" zoomScaleNormal="75" zoomScaleSheetLayoutView="50" workbookViewId="0">
      <selection activeCell="A9" sqref="A9:F9"/>
    </sheetView>
  </sheetViews>
  <sheetFormatPr baseColWidth="10" defaultRowHeight="12.75"/>
  <cols>
    <col min="1" max="1" width="4.140625" customWidth="1"/>
    <col min="2" max="2" width="48.85546875" customWidth="1"/>
    <col min="3" max="3" width="13.7109375" customWidth="1"/>
    <col min="4" max="4" width="12" customWidth="1"/>
    <col min="5" max="5" width="13.42578125" customWidth="1"/>
    <col min="6" max="6" width="13.5703125" customWidth="1"/>
    <col min="7" max="7" width="21.85546875" bestFit="1" customWidth="1"/>
    <col min="8" max="8" width="22.28515625" customWidth="1"/>
    <col min="9" max="9" width="5.85546875" customWidth="1"/>
    <col min="10" max="10" width="7.7109375" customWidth="1"/>
    <col min="11" max="11" width="6" customWidth="1"/>
    <col min="12" max="12" width="8.5703125" customWidth="1"/>
    <col min="13" max="13" width="5.85546875" customWidth="1"/>
    <col min="14" max="14" width="19" customWidth="1"/>
    <col min="15" max="15" width="16.28515625" customWidth="1"/>
    <col min="16" max="16" width="30.85546875" customWidth="1"/>
    <col min="17" max="17" width="29" customWidth="1"/>
    <col min="19" max="19" width="14.7109375" bestFit="1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'EQUIPAMENTO MUNICIPAL'!A5:Q5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82</v>
      </c>
      <c r="Q7" s="293"/>
    </row>
    <row r="8" spans="1:17" ht="20.100000000000001" customHeight="1">
      <c r="A8" s="291" t="str">
        <f>'EQUIPAMENTO MUNICIPAL'!A8:F8</f>
        <v>MUNICIPIO Y CÓDIGO DANE: ARBELAEZ 25053</v>
      </c>
      <c r="B8" s="291"/>
      <c r="C8" s="291"/>
      <c r="D8" s="291"/>
      <c r="E8" s="291"/>
      <c r="F8" s="291"/>
      <c r="P8" s="294" t="s">
        <v>2</v>
      </c>
      <c r="Q8" s="294"/>
    </row>
    <row r="9" spans="1:17" ht="20.100000000000001" customHeight="1">
      <c r="A9" s="291" t="str">
        <f>'EQUIPAMENTO MUNICIPAL'!A9:F9</f>
        <v>PLAN DE DESARROLLO: ASI SE CONSTRUYE EL FUTURO</v>
      </c>
      <c r="B9" s="291"/>
      <c r="C9" s="291"/>
      <c r="D9" s="291"/>
      <c r="E9" s="291"/>
      <c r="F9" s="291"/>
      <c r="G9" t="s">
        <v>21</v>
      </c>
      <c r="I9" t="str">
        <f>'EQUIPAMENTO MUNICIPAL'!I9</f>
        <v>ENERO  2012</v>
      </c>
      <c r="P9" t="str">
        <f>'EQUIPAMENTO MUNICIPAL'!P9</f>
        <v>ARQ.  LUIS FERNANDO QUESADA SALTARIN</v>
      </c>
    </row>
    <row r="11" spans="1:17" ht="13.5" thickBot="1"/>
    <row r="12" spans="1:17" ht="20.100000000000001" customHeight="1">
      <c r="A12" s="1" t="str">
        <f>'EQUIPAMENTO MUNICIPAL'!A12</f>
        <v>EJE / ÁREA/ DIMENSIÓN: DESARROLLO URBANO Y AMBIENTAL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20.100000000000001" customHeight="1">
      <c r="A13" s="4" t="s">
        <v>83</v>
      </c>
      <c r="B13" s="5"/>
      <c r="C13" s="5"/>
      <c r="D13" s="5"/>
      <c r="E13" s="5"/>
      <c r="F13" s="6"/>
      <c r="G13" s="345" t="s">
        <v>84</v>
      </c>
      <c r="H13" s="346"/>
      <c r="I13" s="346"/>
      <c r="J13" s="346"/>
      <c r="K13" s="346"/>
      <c r="L13" s="346"/>
      <c r="M13" s="346"/>
      <c r="N13" s="346"/>
      <c r="O13" s="347"/>
      <c r="P13" s="310" t="s">
        <v>123</v>
      </c>
      <c r="Q13" s="311"/>
    </row>
    <row r="14" spans="1:17" ht="13.5" thickBot="1">
      <c r="A14" s="315" t="s">
        <v>49</v>
      </c>
      <c r="B14" s="316"/>
      <c r="C14" s="316"/>
      <c r="D14" s="316"/>
      <c r="E14" s="316"/>
      <c r="F14" s="317"/>
      <c r="G14" s="348"/>
      <c r="H14" s="349"/>
      <c r="I14" s="349"/>
      <c r="J14" s="349"/>
      <c r="K14" s="349"/>
      <c r="L14" s="349"/>
      <c r="M14" s="349"/>
      <c r="N14" s="349"/>
      <c r="O14" s="350"/>
      <c r="P14" s="313"/>
      <c r="Q14" s="314"/>
    </row>
    <row r="15" spans="1:17" ht="13.5" thickBot="1">
      <c r="A15" s="344" t="s">
        <v>80</v>
      </c>
      <c r="B15" s="344"/>
      <c r="C15" s="344"/>
      <c r="D15" s="344"/>
      <c r="E15" s="344"/>
      <c r="F15" s="344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8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299"/>
    </row>
    <row r="18" spans="1:17" ht="99" customHeight="1" thickBot="1">
      <c r="A18" s="11" t="s">
        <v>8</v>
      </c>
      <c r="B18" s="17" t="s">
        <v>10</v>
      </c>
      <c r="C18" s="18" t="s">
        <v>11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299"/>
    </row>
    <row r="19" spans="1:17">
      <c r="A19" s="178">
        <v>1</v>
      </c>
      <c r="B19" s="126" t="s">
        <v>185</v>
      </c>
      <c r="C19" s="128">
        <v>1</v>
      </c>
      <c r="D19" s="203"/>
      <c r="E19" s="211"/>
      <c r="F19" s="212"/>
      <c r="G19" s="165">
        <f>96922939-H19</f>
        <v>86922939</v>
      </c>
      <c r="H19" s="165">
        <f>10000000</f>
        <v>10000000</v>
      </c>
      <c r="I19" s="166"/>
      <c r="J19" s="166"/>
      <c r="K19" s="166"/>
      <c r="L19" s="166"/>
      <c r="M19" s="166"/>
      <c r="N19" s="165">
        <f>SUM(G19:M19)</f>
        <v>96922939</v>
      </c>
      <c r="O19" s="165"/>
      <c r="P19" s="52" t="s">
        <v>39</v>
      </c>
      <c r="Q19" s="136"/>
    </row>
    <row r="20" spans="1:17">
      <c r="A20" s="62">
        <v>2</v>
      </c>
      <c r="B20" s="85" t="s">
        <v>186</v>
      </c>
      <c r="C20" s="36">
        <v>1</v>
      </c>
      <c r="D20" s="46"/>
      <c r="E20" s="117"/>
      <c r="F20" s="118"/>
      <c r="G20" s="101">
        <v>10000000</v>
      </c>
      <c r="H20" s="236">
        <v>15000000</v>
      </c>
      <c r="I20" s="56"/>
      <c r="J20" s="56"/>
      <c r="K20" s="56"/>
      <c r="L20" s="102"/>
      <c r="M20" s="102"/>
      <c r="N20" s="26">
        <f>SUM(G20:M20)</f>
        <v>25000000</v>
      </c>
      <c r="O20" s="26"/>
      <c r="P20" s="39" t="s">
        <v>39</v>
      </c>
      <c r="Q20" s="30"/>
    </row>
    <row r="21" spans="1:17">
      <c r="A21" s="62">
        <v>3</v>
      </c>
      <c r="B21" s="85" t="s">
        <v>187</v>
      </c>
      <c r="C21" s="36">
        <v>1</v>
      </c>
      <c r="D21" s="46"/>
      <c r="E21" s="117"/>
      <c r="F21" s="118"/>
      <c r="G21" s="101">
        <v>48000000</v>
      </c>
      <c r="H21" s="236"/>
      <c r="I21" s="56"/>
      <c r="J21" s="56"/>
      <c r="K21" s="56"/>
      <c r="L21" s="102"/>
      <c r="M21" s="102"/>
      <c r="N21" s="26">
        <f>SUM(G21:M21)</f>
        <v>48000000</v>
      </c>
      <c r="O21" s="26"/>
      <c r="P21" s="39" t="s">
        <v>39</v>
      </c>
      <c r="Q21" s="30"/>
    </row>
    <row r="22" spans="1:17">
      <c r="A22" s="62">
        <v>4</v>
      </c>
      <c r="B22" s="85" t="s">
        <v>188</v>
      </c>
      <c r="C22" s="36">
        <v>100</v>
      </c>
      <c r="D22" s="46"/>
      <c r="E22" s="117"/>
      <c r="F22" s="118"/>
      <c r="G22" s="101">
        <v>90000000</v>
      </c>
      <c r="H22" s="237">
        <v>88992284</v>
      </c>
      <c r="I22" s="56"/>
      <c r="J22" s="56"/>
      <c r="K22" s="56"/>
      <c r="L22" s="102"/>
      <c r="M22" s="102"/>
      <c r="N22" s="26">
        <f>SUM(G22:M22)</f>
        <v>178992284</v>
      </c>
      <c r="O22" s="26"/>
      <c r="P22" s="39" t="s">
        <v>39</v>
      </c>
      <c r="Q22" s="30"/>
    </row>
    <row r="23" spans="1:17">
      <c r="A23" s="168"/>
      <c r="B23" s="169" t="s">
        <v>19</v>
      </c>
      <c r="C23" s="159"/>
      <c r="D23" s="170"/>
      <c r="E23" s="159"/>
      <c r="F23" s="159"/>
      <c r="G23" s="239">
        <f>SUM(G19:G22)</f>
        <v>234922939</v>
      </c>
      <c r="H23" s="239">
        <f>SUM(H19:H22)</f>
        <v>113992284</v>
      </c>
      <c r="I23" s="169"/>
      <c r="J23" s="169"/>
      <c r="K23" s="169"/>
      <c r="L23" s="240"/>
      <c r="M23" s="240"/>
      <c r="N23" s="239">
        <f>SUM(N19:N22)</f>
        <v>348915223</v>
      </c>
      <c r="O23" s="171">
        <f>SUM(O11:O14)</f>
        <v>0</v>
      </c>
      <c r="P23" s="154" t="s">
        <v>39</v>
      </c>
      <c r="Q23" s="172"/>
    </row>
    <row r="24" spans="1:17" ht="35.25" customHeight="1"/>
    <row r="25" spans="1:17" ht="25.5" customHeight="1">
      <c r="A25" t="s">
        <v>38</v>
      </c>
      <c r="N25" s="98"/>
    </row>
    <row r="26" spans="1:17" ht="25.5" customHeight="1" thickBot="1"/>
    <row r="27" spans="1:17" ht="20.25" customHeight="1">
      <c r="A27" s="94" t="str">
        <f>P9</f>
        <v>ARQ.  LUIS FERNANDO QUESADA SALTARIN</v>
      </c>
      <c r="B27" s="94"/>
    </row>
    <row r="28" spans="1:17" ht="12.75" customHeight="1">
      <c r="A28" t="s">
        <v>37</v>
      </c>
    </row>
    <row r="29" spans="1:17" ht="24.95" customHeight="1"/>
    <row r="30" spans="1:17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7"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72"/>
      <c r="O31" s="73"/>
      <c r="P31" s="67"/>
    </row>
  </sheetData>
  <mergeCells count="18">
    <mergeCell ref="A9:F9"/>
    <mergeCell ref="P7:Q7"/>
    <mergeCell ref="P6:Q6"/>
    <mergeCell ref="P8:Q8"/>
    <mergeCell ref="A4:Q4"/>
    <mergeCell ref="A5:Q5"/>
    <mergeCell ref="A7:F7"/>
    <mergeCell ref="A8:F8"/>
    <mergeCell ref="A14:F14"/>
    <mergeCell ref="G12:O12"/>
    <mergeCell ref="P12:Q12"/>
    <mergeCell ref="A16:F16"/>
    <mergeCell ref="G16:O16"/>
    <mergeCell ref="P16:P18"/>
    <mergeCell ref="Q16:Q18"/>
    <mergeCell ref="G13:O14"/>
    <mergeCell ref="P13:Q14"/>
    <mergeCell ref="A15:F15"/>
  </mergeCells>
  <phoneticPr fontId="7" type="noConversion"/>
  <printOptions horizontalCentered="1" verticalCentered="1"/>
  <pageMargins left="0.19685039370078741" right="0.35433070866141736" top="7.874015748031496E-2" bottom="0.19685039370078741" header="0" footer="0"/>
  <pageSetup scale="45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Q28"/>
  <sheetViews>
    <sheetView view="pageBreakPreview" zoomScale="55" zoomScaleNormal="75" workbookViewId="0">
      <selection activeCell="O21" sqref="O21"/>
    </sheetView>
  </sheetViews>
  <sheetFormatPr baseColWidth="10" defaultRowHeight="12.75"/>
  <cols>
    <col min="1" max="1" width="4.140625" customWidth="1"/>
    <col min="2" max="2" width="46.28515625" customWidth="1"/>
    <col min="3" max="3" width="13.7109375" customWidth="1"/>
    <col min="4" max="4" width="12" customWidth="1"/>
    <col min="5" max="5" width="13.42578125" customWidth="1"/>
    <col min="6" max="6" width="14.5703125" customWidth="1"/>
    <col min="7" max="7" width="17.7109375" customWidth="1"/>
    <col min="8" max="8" width="18" bestFit="1" customWidth="1"/>
    <col min="9" max="12" width="7.7109375" customWidth="1"/>
    <col min="13" max="13" width="6.28515625" customWidth="1"/>
    <col min="14" max="14" width="17.28515625" customWidth="1"/>
    <col min="15" max="15" width="17.5703125" customWidth="1"/>
    <col min="16" max="16" width="27.5703125" customWidth="1"/>
    <col min="17" max="17" width="21.5703125" customWidth="1"/>
  </cols>
  <sheetData>
    <row r="4" spans="1:17" ht="20.100000000000001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20.100000000000001" customHeight="1" thickBot="1">
      <c r="A5" s="288" t="str">
        <f>'AGUA POTABLE Y SANEAMIENTO BASI'!A5:Q5</f>
        <v>COMPONENTE DE EFICACIA - PLAN DE ACCIÓN - AÑO 2011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17" ht="13.5" thickBot="1">
      <c r="P6" s="289" t="s">
        <v>1</v>
      </c>
      <c r="Q6" s="290"/>
    </row>
    <row r="7" spans="1:17" ht="20.100000000000001" customHeight="1">
      <c r="A7" s="291" t="s">
        <v>23</v>
      </c>
      <c r="B7" s="291"/>
      <c r="C7" s="291"/>
      <c r="D7" s="291"/>
      <c r="E7" s="291"/>
      <c r="F7" s="291"/>
      <c r="P7" s="292" t="s">
        <v>77</v>
      </c>
      <c r="Q7" s="293"/>
    </row>
    <row r="8" spans="1:17" ht="20.100000000000001" customHeight="1">
      <c r="A8" s="291" t="str">
        <f>'AGUA POTABLE Y SANEAMIENTO BASI'!A8:F8</f>
        <v>MUNICIPIO Y CÓDIGO DANE: ARBELAEZ 25053</v>
      </c>
      <c r="B8" s="294"/>
      <c r="C8" s="294"/>
      <c r="D8" s="294"/>
      <c r="E8" s="294"/>
      <c r="F8" s="294"/>
      <c r="P8" s="294" t="s">
        <v>2</v>
      </c>
      <c r="Q8" s="294"/>
    </row>
    <row r="9" spans="1:17" ht="20.100000000000001" customHeight="1">
      <c r="A9" s="291" t="str">
        <f>'AGUA POTABLE Y SANEAMIENTO BASI'!A9:F9</f>
        <v>PLAN DE DESARROLLO: ASI SE CONSTRUYE EL FUTURO</v>
      </c>
      <c r="B9" s="294"/>
      <c r="C9" s="294"/>
      <c r="D9" s="294"/>
      <c r="E9" s="294"/>
      <c r="F9" s="294"/>
      <c r="G9" t="s">
        <v>21</v>
      </c>
      <c r="I9" s="100" t="str">
        <f>'AGUA POTABLE Y SANEAMIENTO BASI'!H9</f>
        <v>ENERO  2012</v>
      </c>
      <c r="P9" t="str">
        <f>'AGUA POTABLE Y SANEAMIENTO BASI'!P9</f>
        <v>ARQ.  LUIS FERNANDO QUESADA SALTARIN</v>
      </c>
    </row>
    <row r="11" spans="1:17" ht="13.5" thickBot="1"/>
    <row r="12" spans="1:17" ht="20.100000000000001" customHeight="1">
      <c r="A12" s="1" t="str">
        <f>'SERVICIOS PUBLICOS'!A12</f>
        <v>EJE / ÁREA/ DIMENSIÓN: DESARROLLO URBANO Y AMBIENTAL</v>
      </c>
      <c r="B12" s="2"/>
      <c r="C12" s="2"/>
      <c r="D12" s="2"/>
      <c r="E12" s="2"/>
      <c r="F12" s="3"/>
      <c r="G12" s="301" t="s">
        <v>3</v>
      </c>
      <c r="H12" s="302"/>
      <c r="I12" s="302"/>
      <c r="J12" s="302"/>
      <c r="K12" s="302"/>
      <c r="L12" s="302"/>
      <c r="M12" s="302"/>
      <c r="N12" s="302"/>
      <c r="O12" s="303"/>
      <c r="P12" s="301" t="s">
        <v>4</v>
      </c>
      <c r="Q12" s="303"/>
    </row>
    <row r="13" spans="1:17" ht="20.100000000000001" customHeight="1">
      <c r="A13" s="4" t="s">
        <v>78</v>
      </c>
      <c r="B13" s="5"/>
      <c r="C13" s="5"/>
      <c r="D13" s="5"/>
      <c r="E13" s="5"/>
      <c r="F13" s="6"/>
      <c r="G13" s="351" t="s">
        <v>81</v>
      </c>
      <c r="H13" s="352"/>
      <c r="I13" s="352"/>
      <c r="J13" s="352"/>
      <c r="K13" s="352"/>
      <c r="L13" s="352"/>
      <c r="M13" s="352"/>
      <c r="N13" s="352"/>
      <c r="O13" s="353"/>
      <c r="P13" s="310" t="s">
        <v>122</v>
      </c>
      <c r="Q13" s="311"/>
    </row>
    <row r="14" spans="1:17" ht="20.100000000000001" customHeight="1" thickBot="1">
      <c r="A14" s="114" t="s">
        <v>79</v>
      </c>
      <c r="B14" s="8"/>
      <c r="C14" s="8"/>
      <c r="D14" s="8"/>
      <c r="E14" s="8"/>
      <c r="F14" s="9"/>
      <c r="G14" s="354"/>
      <c r="H14" s="355"/>
      <c r="I14" s="355"/>
      <c r="J14" s="355"/>
      <c r="K14" s="355"/>
      <c r="L14" s="355"/>
      <c r="M14" s="355"/>
      <c r="N14" s="355"/>
      <c r="O14" s="356"/>
      <c r="P14" s="313"/>
      <c r="Q14" s="314"/>
    </row>
    <row r="15" spans="1:17" ht="13.5" thickBot="1">
      <c r="A15" s="22" t="s">
        <v>80</v>
      </c>
      <c r="B15" s="22"/>
    </row>
    <row r="16" spans="1:17" ht="20.100000000000001" customHeight="1">
      <c r="A16" s="295" t="s">
        <v>9</v>
      </c>
      <c r="B16" s="296"/>
      <c r="C16" s="296"/>
      <c r="D16" s="296"/>
      <c r="E16" s="296"/>
      <c r="F16" s="297"/>
      <c r="G16" s="295" t="s">
        <v>5</v>
      </c>
      <c r="H16" s="296"/>
      <c r="I16" s="296"/>
      <c r="J16" s="296"/>
      <c r="K16" s="296"/>
      <c r="L16" s="296"/>
      <c r="M16" s="296"/>
      <c r="N16" s="296"/>
      <c r="O16" s="297"/>
      <c r="P16" s="298" t="s">
        <v>6</v>
      </c>
      <c r="Q16" s="297" t="s">
        <v>7</v>
      </c>
    </row>
    <row r="17" spans="1:17" ht="13.5" thickBot="1">
      <c r="A17" s="14"/>
      <c r="B17" s="15"/>
      <c r="C17" s="15"/>
      <c r="D17" s="15"/>
      <c r="E17" s="15"/>
      <c r="F17" s="16"/>
      <c r="G17" s="14"/>
      <c r="H17" s="15"/>
      <c r="I17" s="15"/>
      <c r="J17" s="15"/>
      <c r="K17" s="15"/>
      <c r="L17" s="15"/>
      <c r="M17" s="15"/>
      <c r="N17" s="15"/>
      <c r="O17" s="16"/>
      <c r="P17" s="299"/>
      <c r="Q17" s="300"/>
    </row>
    <row r="18" spans="1:17" ht="78.75" thickBot="1">
      <c r="A18" s="11" t="s">
        <v>8</v>
      </c>
      <c r="B18" s="17" t="s">
        <v>10</v>
      </c>
      <c r="C18" s="18" t="s">
        <v>33</v>
      </c>
      <c r="D18" s="18" t="s">
        <v>27</v>
      </c>
      <c r="E18" s="13" t="s">
        <v>28</v>
      </c>
      <c r="F18" s="12" t="s">
        <v>20</v>
      </c>
      <c r="G18" s="19" t="s">
        <v>12</v>
      </c>
      <c r="H18" s="20" t="s">
        <v>13</v>
      </c>
      <c r="I18" s="20" t="s">
        <v>14</v>
      </c>
      <c r="J18" s="20" t="s">
        <v>15</v>
      </c>
      <c r="K18" s="20" t="s">
        <v>29</v>
      </c>
      <c r="L18" s="20" t="s">
        <v>30</v>
      </c>
      <c r="M18" s="20" t="s">
        <v>16</v>
      </c>
      <c r="N18" s="20" t="s">
        <v>17</v>
      </c>
      <c r="O18" s="21" t="s">
        <v>18</v>
      </c>
      <c r="P18" s="299"/>
      <c r="Q18" s="300"/>
    </row>
    <row r="19" spans="1:17" ht="25.5">
      <c r="A19" s="64">
        <v>1</v>
      </c>
      <c r="B19" s="125" t="s">
        <v>182</v>
      </c>
      <c r="C19" s="42">
        <v>3</v>
      </c>
      <c r="D19" s="203"/>
      <c r="E19" s="211"/>
      <c r="F19" s="212"/>
      <c r="G19" s="74">
        <v>25000000</v>
      </c>
      <c r="H19" s="74"/>
      <c r="I19" s="55"/>
      <c r="J19" s="55"/>
      <c r="K19" s="55"/>
      <c r="L19" s="55"/>
      <c r="M19" s="55"/>
      <c r="N19" s="75">
        <f>SUM(G19:M19)</f>
        <v>25000000</v>
      </c>
      <c r="O19" s="75"/>
      <c r="P19" s="55" t="s">
        <v>39</v>
      </c>
      <c r="Q19" s="136"/>
    </row>
    <row r="20" spans="1:17" ht="51">
      <c r="A20" s="62">
        <v>2</v>
      </c>
      <c r="B20" s="27" t="s">
        <v>183</v>
      </c>
      <c r="C20" s="36">
        <v>1</v>
      </c>
      <c r="D20" s="46"/>
      <c r="E20" s="117"/>
      <c r="F20" s="118"/>
      <c r="G20" s="76">
        <v>8000000</v>
      </c>
      <c r="H20" s="56"/>
      <c r="I20" s="56"/>
      <c r="J20" s="56"/>
      <c r="K20" s="56"/>
      <c r="L20" s="56"/>
      <c r="M20" s="56"/>
      <c r="N20" s="77">
        <f>G20</f>
        <v>8000000</v>
      </c>
      <c r="O20" s="77"/>
      <c r="P20" s="56" t="s">
        <v>39</v>
      </c>
      <c r="Q20" s="137"/>
    </row>
    <row r="21" spans="1:17" ht="51">
      <c r="A21" s="62">
        <v>3</v>
      </c>
      <c r="B21" s="27" t="s">
        <v>184</v>
      </c>
      <c r="C21" s="36">
        <v>1</v>
      </c>
      <c r="D21" s="46"/>
      <c r="E21" s="117"/>
      <c r="F21" s="118"/>
      <c r="G21" s="76">
        <v>20000000</v>
      </c>
      <c r="H21" s="56"/>
      <c r="I21" s="56"/>
      <c r="J21" s="56"/>
      <c r="K21" s="56"/>
      <c r="L21" s="56"/>
      <c r="M21" s="56"/>
      <c r="N21" s="77">
        <f>G21</f>
        <v>20000000</v>
      </c>
      <c r="O21" s="77"/>
      <c r="P21" s="56" t="s">
        <v>39</v>
      </c>
      <c r="Q21" s="137"/>
    </row>
    <row r="22" spans="1:17" ht="24.95" customHeight="1" thickBot="1">
      <c r="A22" s="131"/>
      <c r="B22" s="173" t="s">
        <v>19</v>
      </c>
      <c r="C22" s="148"/>
      <c r="D22" s="148"/>
      <c r="E22" s="148"/>
      <c r="F22" s="148"/>
      <c r="G22" s="230">
        <f>SUM(G19:G21)</f>
        <v>53000000</v>
      </c>
      <c r="H22" s="230">
        <f>SUM(H19:H21)</f>
        <v>0</v>
      </c>
      <c r="I22" s="91"/>
      <c r="J22" s="91"/>
      <c r="K22" s="91"/>
      <c r="L22" s="91"/>
      <c r="M22" s="91"/>
      <c r="N22" s="230">
        <f>SUM(N19:N21)</f>
        <v>53000000</v>
      </c>
      <c r="O22" s="230">
        <f>SUM(O19:O21)</f>
        <v>0</v>
      </c>
      <c r="P22" s="148"/>
      <c r="Q22" s="174"/>
    </row>
    <row r="25" spans="1:17">
      <c r="A25" t="s">
        <v>38</v>
      </c>
    </row>
    <row r="26" spans="1:17" ht="13.5" thickBot="1"/>
    <row r="27" spans="1:17">
      <c r="A27" s="94" t="str">
        <f>P9</f>
        <v>ARQ.  LUIS FERNANDO QUESADA SALTARIN</v>
      </c>
      <c r="B27" s="94"/>
    </row>
    <row r="28" spans="1:17">
      <c r="A28" t="s">
        <v>37</v>
      </c>
    </row>
  </sheetData>
  <mergeCells count="16">
    <mergeCell ref="G12:O12"/>
    <mergeCell ref="P12:Q12"/>
    <mergeCell ref="A16:F16"/>
    <mergeCell ref="G16:O16"/>
    <mergeCell ref="P16:P18"/>
    <mergeCell ref="Q16:Q18"/>
    <mergeCell ref="G13:O14"/>
    <mergeCell ref="P13:Q14"/>
    <mergeCell ref="A4:Q4"/>
    <mergeCell ref="A5:Q5"/>
    <mergeCell ref="A7:F7"/>
    <mergeCell ref="A8:F8"/>
    <mergeCell ref="A9:F9"/>
    <mergeCell ref="P7:Q7"/>
    <mergeCell ref="P6:Q6"/>
    <mergeCell ref="P8:Q8"/>
  </mergeCells>
  <phoneticPr fontId="7" type="noConversion"/>
  <printOptions horizontalCentered="1" verticalCentered="1"/>
  <pageMargins left="0.19685039370078741" right="0.15748031496062992" top="0.27559055118110237" bottom="0.19685039370078741" header="0" footer="0"/>
  <pageSetup scale="5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JUSTICIA</vt:lpstr>
      <vt:lpstr>FORTALECIMIENTO</vt:lpstr>
      <vt:lpstr>PROMOCION</vt:lpstr>
      <vt:lpstr>PREVENCION Y ATENCION DE DESAST</vt:lpstr>
      <vt:lpstr>CENTROS DE RECLUCION</vt:lpstr>
      <vt:lpstr>AMBIENTAL</vt:lpstr>
      <vt:lpstr>AGRICOLA </vt:lpstr>
      <vt:lpstr>VIAS Y TRANSPORTE</vt:lpstr>
      <vt:lpstr>EQUIPAMENTO MUNICIPAL</vt:lpstr>
      <vt:lpstr>AGUA POTABLE Y SANEAMIENTO BASI</vt:lpstr>
      <vt:lpstr>VIVIENDA</vt:lpstr>
      <vt:lpstr>SERVICIOS PUBLICOS</vt:lpstr>
      <vt:lpstr>CULTURA </vt:lpstr>
      <vt:lpstr>RECRACION Y DEPORTE</vt:lpstr>
      <vt:lpstr>GRUPOS VULNERABLES</vt:lpstr>
      <vt:lpstr>EDUCACION</vt:lpstr>
      <vt:lpstr>SALUD</vt:lpstr>
      <vt:lpstr>'AGUA POTABLE Y SANEAMIENTO BASI'!Área_de_impresión</vt:lpstr>
      <vt:lpstr>'VIAS Y TRANSPORTE'!Área_de_impresión</vt:lpstr>
    </vt:vector>
  </TitlesOfParts>
  <Company>Gobernación de Cundinamarca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gob2003admin</dc:creator>
  <cp:lastModifiedBy>nohosala</cp:lastModifiedBy>
  <cp:lastPrinted>2010-10-31T19:28:21Z</cp:lastPrinted>
  <dcterms:created xsi:type="dcterms:W3CDTF">2005-01-05T14:33:37Z</dcterms:created>
  <dcterms:modified xsi:type="dcterms:W3CDTF">2012-04-12T21:43:09Z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1897817936</vt:i4>
  </property>
  <property fmtid="{D5CDD505-2E9C-101B-9397-08002B2CF9AE}" pid="3" name="_EmailSubject">
    <vt:lpwstr>FORMATO PLAN ACCIÓN 2005.xls</vt:lpwstr>
  </property>
  <property fmtid="{D5CDD505-2E9C-101B-9397-08002B2CF9AE}" pid="4" name="_AuthorEmail">
    <vt:lpwstr>DMSUAREZ@cundinamarca.gov.co</vt:lpwstr>
  </property>
  <property fmtid="{D5CDD505-2E9C-101B-9397-08002B2CF9AE}" pid="5" name="_AuthorEmailDisplayName">
    <vt:lpwstr>MIREYA SUAREZ ARMERO</vt:lpwstr>
  </property>
  <property fmtid="{D5CDD505-2E9C-101B-9397-08002B2CF9AE}" pid="6" name="_ReviewingToolsShownOnce">
    <vt:lpwstr/>
  </property>
</Properties>
</file>